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1 - SO 103.1 - Komunikac..." sheetId="2" r:id="rId2"/>
    <sheet name="02 - SO 103.2 - Komunikac..." sheetId="3" r:id="rId3"/>
    <sheet name="03 - SO 103.3 - Komunikac..." sheetId="4" r:id="rId4"/>
    <sheet name="04 - SO 103.534 - Stavebn..." sheetId="5" r:id="rId5"/>
    <sheet name="05 - SO 104 - Dopravně in..." sheetId="6" r:id="rId6"/>
    <sheet name="06 - SO 302 - Rekonstrukc..." sheetId="7" r:id="rId7"/>
    <sheet name="07 - SO 402 - Veřejné osv..." sheetId="8" r:id="rId8"/>
    <sheet name="08 - SO 492 - Kabeláž SSZ..." sheetId="9" r:id="rId9"/>
    <sheet name="09 - VRN - Vedlejší rozpo..." sheetId="10" r:id="rId10"/>
    <sheet name="Pokyny pro vyplnění" sheetId="11" r:id="rId11"/>
  </sheets>
  <definedNames>
    <definedName name="_xlnm.Print_Area" localSheetId="0">'Rekapitulace stavby'!$D$4:$AO$33,'Rekapitulace stavby'!$C$39:$AQ$61</definedName>
    <definedName name="_xlnm.Print_Titles" localSheetId="0">'Rekapitulace stavby'!$49:$49</definedName>
    <definedName name="_xlnm._FilterDatabase" localSheetId="1" hidden="1">'01 - SO 103.1 - Komunikac...'!$C$82:$K$303</definedName>
    <definedName name="_xlnm.Print_Area" localSheetId="1">'01 - SO 103.1 - Komunikac...'!$C$4:$J$36,'01 - SO 103.1 - Komunikac...'!$C$42:$J$64,'01 - SO 103.1 - Komunikac...'!$C$70:$K$303</definedName>
    <definedName name="_xlnm.Print_Titles" localSheetId="1">'01 - SO 103.1 - Komunikac...'!$82:$82</definedName>
    <definedName name="_xlnm._FilterDatabase" localSheetId="2" hidden="1">'02 - SO 103.2 - Komunikac...'!$C$78:$K$100</definedName>
    <definedName name="_xlnm.Print_Area" localSheetId="2">'02 - SO 103.2 - Komunikac...'!$C$4:$J$36,'02 - SO 103.2 - Komunikac...'!$C$42:$J$60,'02 - SO 103.2 - Komunikac...'!$C$66:$K$100</definedName>
    <definedName name="_xlnm.Print_Titles" localSheetId="2">'02 - SO 103.2 - Komunikac...'!$78:$78</definedName>
    <definedName name="_xlnm._FilterDatabase" localSheetId="3" hidden="1">'03 - SO 103.3 - Komunikac...'!$C$80:$K$163</definedName>
    <definedName name="_xlnm.Print_Area" localSheetId="3">'03 - SO 103.3 - Komunikac...'!$C$4:$J$36,'03 - SO 103.3 - Komunikac...'!$C$42:$J$62,'03 - SO 103.3 - Komunikac...'!$C$68:$K$163</definedName>
    <definedName name="_xlnm.Print_Titles" localSheetId="3">'03 - SO 103.3 - Komunikac...'!$80:$80</definedName>
    <definedName name="_xlnm._FilterDatabase" localSheetId="4" hidden="1">'04 - SO 103.534 - Stavebn...'!$C$83:$K$175</definedName>
    <definedName name="_xlnm.Print_Area" localSheetId="4">'04 - SO 103.534 - Stavebn...'!$C$4:$J$36,'04 - SO 103.534 - Stavebn...'!$C$42:$J$65,'04 - SO 103.534 - Stavebn...'!$C$71:$K$175</definedName>
    <definedName name="_xlnm.Print_Titles" localSheetId="4">'04 - SO 103.534 - Stavebn...'!$83:$83</definedName>
    <definedName name="_xlnm._FilterDatabase" localSheetId="5" hidden="1">'05 - SO 104 - Dopravně in...'!$C$77:$K$126</definedName>
    <definedName name="_xlnm.Print_Area" localSheetId="5">'05 - SO 104 - Dopravně in...'!$C$4:$J$36,'05 - SO 104 - Dopravně in...'!$C$42:$J$59,'05 - SO 104 - Dopravně in...'!$C$65:$K$126</definedName>
    <definedName name="_xlnm.Print_Titles" localSheetId="5">'05 - SO 104 - Dopravně in...'!$77:$77</definedName>
    <definedName name="_xlnm._FilterDatabase" localSheetId="6" hidden="1">'06 - SO 302 - Rekonstrukc...'!$C$87:$K$457</definedName>
    <definedName name="_xlnm.Print_Area" localSheetId="6">'06 - SO 302 - Rekonstrukc...'!$C$4:$J$36,'06 - SO 302 - Rekonstrukc...'!$C$42:$J$69,'06 - SO 302 - Rekonstrukc...'!$C$75:$K$457</definedName>
    <definedName name="_xlnm.Print_Titles" localSheetId="6">'06 - SO 302 - Rekonstrukc...'!$87:$87</definedName>
    <definedName name="_xlnm._FilterDatabase" localSheetId="7" hidden="1">'07 - SO 402 - Veřejné osv...'!$C$85:$K$232</definedName>
    <definedName name="_xlnm.Print_Area" localSheetId="7">'07 - SO 402 - Veřejné osv...'!$C$4:$J$36,'07 - SO 402 - Veřejné osv...'!$C$42:$J$67,'07 - SO 402 - Veřejné osv...'!$C$73:$K$232</definedName>
    <definedName name="_xlnm.Print_Titles" localSheetId="7">'07 - SO 402 - Veřejné osv...'!$85:$85</definedName>
    <definedName name="_xlnm._FilterDatabase" localSheetId="8" hidden="1">'08 - SO 492 - Kabeláž SSZ...'!$C$79:$K$264</definedName>
    <definedName name="_xlnm.Print_Area" localSheetId="8">'08 - SO 492 - Kabeláž SSZ...'!$C$4:$J$36,'08 - SO 492 - Kabeláž SSZ...'!$C$42:$J$61,'08 - SO 492 - Kabeláž SSZ...'!$C$67:$K$264</definedName>
    <definedName name="_xlnm.Print_Titles" localSheetId="8">'08 - SO 492 - Kabeláž SSZ...'!$79:$79</definedName>
    <definedName name="_xlnm._FilterDatabase" localSheetId="9" hidden="1">'09 - VRN - Vedlejší rozpo...'!$C$82:$K$112</definedName>
    <definedName name="_xlnm.Print_Area" localSheetId="9">'09 - VRN - Vedlejší rozpo...'!$C$4:$J$36,'09 - VRN - Vedlejší rozpo...'!$C$42:$J$64,'09 - VRN - Vedlejší rozpo...'!$C$70:$K$112</definedName>
    <definedName name="_xlnm.Print_Titles" localSheetId="9">'09 - VRN - Vedlejší rozpo...'!$82:$82</definedName>
    <definedName name="_xlnm.Print_Area" localSheetId="10">'Pokyny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60"/>
  <c r="AX60"/>
  <c i="10" r="BI111"/>
  <c r="BH111"/>
  <c r="BG111"/>
  <c r="BF111"/>
  <c r="T111"/>
  <c r="R111"/>
  <c r="P111"/>
  <c r="BK111"/>
  <c r="J111"/>
  <c r="BE111"/>
  <c r="BI108"/>
  <c r="BH108"/>
  <c r="BG108"/>
  <c r="BF108"/>
  <c r="T108"/>
  <c r="T107"/>
  <c r="R108"/>
  <c r="R107"/>
  <c r="P108"/>
  <c r="P107"/>
  <c r="BK108"/>
  <c r="BK107"/>
  <c r="J107"/>
  <c r="J108"/>
  <c r="BE108"/>
  <c r="J63"/>
  <c r="BI104"/>
  <c r="BH104"/>
  <c r="BG104"/>
  <c r="BF104"/>
  <c r="T104"/>
  <c r="T103"/>
  <c r="R104"/>
  <c r="R103"/>
  <c r="P104"/>
  <c r="P103"/>
  <c r="BK104"/>
  <c r="BK103"/>
  <c r="J103"/>
  <c r="J104"/>
  <c r="BE104"/>
  <c r="J62"/>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T92"/>
  <c r="R93"/>
  <c r="R92"/>
  <c r="P93"/>
  <c r="P92"/>
  <c r="BK93"/>
  <c r="BK92"/>
  <c r="J92"/>
  <c r="J93"/>
  <c r="BE93"/>
  <c r="J61"/>
  <c r="BI90"/>
  <c r="BH90"/>
  <c r="BG90"/>
  <c r="BF90"/>
  <c r="T90"/>
  <c r="T89"/>
  <c r="T88"/>
  <c r="R90"/>
  <c r="R89"/>
  <c r="R88"/>
  <c r="P90"/>
  <c r="P89"/>
  <c r="P88"/>
  <c r="BK90"/>
  <c r="BK89"/>
  <c r="J89"/>
  <c r="BK88"/>
  <c r="J88"/>
  <c r="J90"/>
  <c r="BE90"/>
  <c r="J60"/>
  <c r="J59"/>
  <c r="BI86"/>
  <c r="F34"/>
  <c i="1" r="BD60"/>
  <c i="10" r="BH86"/>
  <c r="F33"/>
  <c i="1" r="BC60"/>
  <c i="10" r="BG86"/>
  <c r="F32"/>
  <c i="1" r="BB60"/>
  <c i="10" r="BF86"/>
  <c r="J31"/>
  <c i="1" r="AW60"/>
  <c i="10" r="F31"/>
  <c i="1" r="BA60"/>
  <c i="10" r="T86"/>
  <c r="T85"/>
  <c r="T84"/>
  <c r="T83"/>
  <c r="R86"/>
  <c r="R85"/>
  <c r="R84"/>
  <c r="R83"/>
  <c r="P86"/>
  <c r="P85"/>
  <c r="P84"/>
  <c r="P83"/>
  <c i="1" r="AU60"/>
  <c i="10" r="BK86"/>
  <c r="BK85"/>
  <c r="J85"/>
  <c r="BK84"/>
  <c r="J84"/>
  <c r="BK83"/>
  <c r="J83"/>
  <c r="J56"/>
  <c r="J27"/>
  <c i="1" r="AG60"/>
  <c i="10" r="J86"/>
  <c r="BE86"/>
  <c r="J30"/>
  <c i="1" r="AV60"/>
  <c i="10" r="F30"/>
  <c i="1" r="AZ60"/>
  <c i="10" r="J58"/>
  <c r="J57"/>
  <c r="J79"/>
  <c r="F79"/>
  <c r="F77"/>
  <c r="E75"/>
  <c r="J51"/>
  <c r="F51"/>
  <c r="F49"/>
  <c r="E47"/>
  <c r="J36"/>
  <c r="J18"/>
  <c r="E18"/>
  <c r="F80"/>
  <c r="F52"/>
  <c r="J17"/>
  <c r="J12"/>
  <c r="J77"/>
  <c r="J49"/>
  <c r="E7"/>
  <c r="E73"/>
  <c r="E45"/>
  <c i="1" r="AY59"/>
  <c r="AX59"/>
  <c i="9" r="BI263"/>
  <c r="BH263"/>
  <c r="BG263"/>
  <c r="BF263"/>
  <c r="T263"/>
  <c r="R263"/>
  <c r="P263"/>
  <c r="BK263"/>
  <c r="J263"/>
  <c r="BE263"/>
  <c r="BI261"/>
  <c r="BH261"/>
  <c r="BG261"/>
  <c r="BF261"/>
  <c r="T261"/>
  <c r="R261"/>
  <c r="P261"/>
  <c r="BK261"/>
  <c r="J261"/>
  <c r="BE261"/>
  <c r="BI259"/>
  <c r="BH259"/>
  <c r="BG259"/>
  <c r="BF259"/>
  <c r="T259"/>
  <c r="R259"/>
  <c r="P259"/>
  <c r="BK259"/>
  <c r="J259"/>
  <c r="BE259"/>
  <c r="BI257"/>
  <c r="BH257"/>
  <c r="BG257"/>
  <c r="BF257"/>
  <c r="T257"/>
  <c r="R257"/>
  <c r="P257"/>
  <c r="BK257"/>
  <c r="J257"/>
  <c r="BE257"/>
  <c r="BI255"/>
  <c r="BH255"/>
  <c r="BG255"/>
  <c r="BF255"/>
  <c r="T255"/>
  <c r="R255"/>
  <c r="P255"/>
  <c r="BK255"/>
  <c r="J255"/>
  <c r="BE255"/>
  <c r="BI253"/>
  <c r="BH253"/>
  <c r="BG253"/>
  <c r="BF253"/>
  <c r="T253"/>
  <c r="R253"/>
  <c r="P253"/>
  <c r="BK253"/>
  <c r="J253"/>
  <c r="BE253"/>
  <c r="BI251"/>
  <c r="BH251"/>
  <c r="BG251"/>
  <c r="BF251"/>
  <c r="T251"/>
  <c r="R251"/>
  <c r="P251"/>
  <c r="BK251"/>
  <c r="J251"/>
  <c r="BE251"/>
  <c r="BI249"/>
  <c r="BH249"/>
  <c r="BG249"/>
  <c r="BF249"/>
  <c r="T249"/>
  <c r="R249"/>
  <c r="P249"/>
  <c r="BK249"/>
  <c r="J249"/>
  <c r="BE249"/>
  <c r="BI247"/>
  <c r="BH247"/>
  <c r="BG247"/>
  <c r="BF247"/>
  <c r="T247"/>
  <c r="R247"/>
  <c r="P247"/>
  <c r="BK247"/>
  <c r="J247"/>
  <c r="BE247"/>
  <c r="BI245"/>
  <c r="BH245"/>
  <c r="BG245"/>
  <c r="BF245"/>
  <c r="T245"/>
  <c r="R245"/>
  <c r="P245"/>
  <c r="BK245"/>
  <c r="J245"/>
  <c r="BE245"/>
  <c r="BI243"/>
  <c r="BH243"/>
  <c r="BG243"/>
  <c r="BF243"/>
  <c r="T243"/>
  <c r="R243"/>
  <c r="P243"/>
  <c r="BK243"/>
  <c r="J243"/>
  <c r="BE243"/>
  <c r="BI241"/>
  <c r="BH241"/>
  <c r="BG241"/>
  <c r="BF241"/>
  <c r="T241"/>
  <c r="R241"/>
  <c r="P241"/>
  <c r="BK241"/>
  <c r="J241"/>
  <c r="BE241"/>
  <c r="BI239"/>
  <c r="BH239"/>
  <c r="BG239"/>
  <c r="BF239"/>
  <c r="T239"/>
  <c r="T238"/>
  <c r="R239"/>
  <c r="R238"/>
  <c r="P239"/>
  <c r="P238"/>
  <c r="BK239"/>
  <c r="BK238"/>
  <c r="J238"/>
  <c r="J239"/>
  <c r="BE239"/>
  <c r="J60"/>
  <c r="BI236"/>
  <c r="BH236"/>
  <c r="BG236"/>
  <c r="BF236"/>
  <c r="T236"/>
  <c r="R236"/>
  <c r="P236"/>
  <c r="BK236"/>
  <c r="J236"/>
  <c r="BE236"/>
  <c r="BI234"/>
  <c r="BH234"/>
  <c r="BG234"/>
  <c r="BF234"/>
  <c r="T234"/>
  <c r="R234"/>
  <c r="P234"/>
  <c r="BK234"/>
  <c r="J234"/>
  <c r="BE234"/>
  <c r="BI232"/>
  <c r="BH232"/>
  <c r="BG232"/>
  <c r="BF232"/>
  <c r="T232"/>
  <c r="R232"/>
  <c r="P232"/>
  <c r="BK232"/>
  <c r="J232"/>
  <c r="BE232"/>
  <c r="BI230"/>
  <c r="BH230"/>
  <c r="BG230"/>
  <c r="BF230"/>
  <c r="T230"/>
  <c r="R230"/>
  <c r="P230"/>
  <c r="BK230"/>
  <c r="J230"/>
  <c r="BE230"/>
  <c r="BI228"/>
  <c r="BH228"/>
  <c r="BG228"/>
  <c r="BF228"/>
  <c r="T228"/>
  <c r="R228"/>
  <c r="P228"/>
  <c r="BK228"/>
  <c r="J228"/>
  <c r="BE228"/>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c r="BI218"/>
  <c r="BH218"/>
  <c r="BG218"/>
  <c r="BF218"/>
  <c r="T218"/>
  <c r="R218"/>
  <c r="P218"/>
  <c r="BK218"/>
  <c r="J218"/>
  <c r="BE218"/>
  <c r="BI216"/>
  <c r="BH216"/>
  <c r="BG216"/>
  <c r="BF216"/>
  <c r="T216"/>
  <c r="R216"/>
  <c r="P216"/>
  <c r="BK216"/>
  <c r="J216"/>
  <c r="BE216"/>
  <c r="BI214"/>
  <c r="BH214"/>
  <c r="BG214"/>
  <c r="BF214"/>
  <c r="T214"/>
  <c r="R214"/>
  <c r="P214"/>
  <c r="BK214"/>
  <c r="J214"/>
  <c r="BE214"/>
  <c r="BI212"/>
  <c r="BH212"/>
  <c r="BG212"/>
  <c r="BF212"/>
  <c r="T212"/>
  <c r="R212"/>
  <c r="P212"/>
  <c r="BK212"/>
  <c r="J212"/>
  <c r="BE212"/>
  <c r="BI210"/>
  <c r="BH210"/>
  <c r="BG210"/>
  <c r="BF210"/>
  <c r="T210"/>
  <c r="R210"/>
  <c r="P210"/>
  <c r="BK210"/>
  <c r="J210"/>
  <c r="BE210"/>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R176"/>
  <c r="P176"/>
  <c r="BK176"/>
  <c r="J176"/>
  <c r="BE176"/>
  <c r="BI174"/>
  <c r="BH174"/>
  <c r="BG174"/>
  <c r="BF174"/>
  <c r="T174"/>
  <c r="R174"/>
  <c r="P174"/>
  <c r="BK174"/>
  <c r="J174"/>
  <c r="BE174"/>
  <c r="BI172"/>
  <c r="BH172"/>
  <c r="BG172"/>
  <c r="BF172"/>
  <c r="T172"/>
  <c r="T171"/>
  <c r="R172"/>
  <c r="R171"/>
  <c r="P172"/>
  <c r="P171"/>
  <c r="BK172"/>
  <c r="BK171"/>
  <c r="J171"/>
  <c r="J172"/>
  <c r="BE172"/>
  <c r="J59"/>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7"/>
  <c r="BH147"/>
  <c r="BG147"/>
  <c r="BF147"/>
  <c r="T147"/>
  <c r="R147"/>
  <c r="P147"/>
  <c r="BK147"/>
  <c r="J147"/>
  <c r="BE147"/>
  <c r="BI145"/>
  <c r="BH145"/>
  <c r="BG145"/>
  <c r="BF145"/>
  <c r="T145"/>
  <c r="R145"/>
  <c r="P145"/>
  <c r="BK145"/>
  <c r="J145"/>
  <c r="BE145"/>
  <c r="BI143"/>
  <c r="BH143"/>
  <c r="BG143"/>
  <c r="BF143"/>
  <c r="T143"/>
  <c r="R143"/>
  <c r="P143"/>
  <c r="BK143"/>
  <c r="J143"/>
  <c r="BE143"/>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7"/>
  <c r="BH127"/>
  <c r="BG127"/>
  <c r="BF127"/>
  <c r="T127"/>
  <c r="R127"/>
  <c r="P127"/>
  <c r="BK127"/>
  <c r="J127"/>
  <c r="BE127"/>
  <c r="BI125"/>
  <c r="BH125"/>
  <c r="BG125"/>
  <c r="BF125"/>
  <c r="T125"/>
  <c r="R125"/>
  <c r="P125"/>
  <c r="BK125"/>
  <c r="J125"/>
  <c r="BE125"/>
  <c r="BI123"/>
  <c r="BH123"/>
  <c r="BG123"/>
  <c r="BF123"/>
  <c r="T123"/>
  <c r="R123"/>
  <c r="P123"/>
  <c r="BK123"/>
  <c r="J123"/>
  <c r="BE123"/>
  <c r="BI121"/>
  <c r="BH121"/>
  <c r="BG121"/>
  <c r="BF121"/>
  <c r="T121"/>
  <c r="R121"/>
  <c r="P121"/>
  <c r="BK121"/>
  <c r="J121"/>
  <c r="BE121"/>
  <c r="BI119"/>
  <c r="BH119"/>
  <c r="BG119"/>
  <c r="BF119"/>
  <c r="T119"/>
  <c r="R119"/>
  <c r="P119"/>
  <c r="BK119"/>
  <c r="J119"/>
  <c r="BE119"/>
  <c r="BI117"/>
  <c r="BH117"/>
  <c r="BG117"/>
  <c r="BF117"/>
  <c r="T117"/>
  <c r="R117"/>
  <c r="P117"/>
  <c r="BK117"/>
  <c r="J117"/>
  <c r="BE117"/>
  <c r="BI115"/>
  <c r="BH115"/>
  <c r="BG115"/>
  <c r="BF115"/>
  <c r="T115"/>
  <c r="R115"/>
  <c r="P115"/>
  <c r="BK115"/>
  <c r="J115"/>
  <c r="BE115"/>
  <c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3"/>
  <c r="BH93"/>
  <c r="BG93"/>
  <c r="BF93"/>
  <c r="T93"/>
  <c r="R93"/>
  <c r="P93"/>
  <c r="BK93"/>
  <c r="J93"/>
  <c r="BE93"/>
  <c r="BI91"/>
  <c r="BH91"/>
  <c r="BG91"/>
  <c r="BF91"/>
  <c r="T91"/>
  <c r="R91"/>
  <c r="P91"/>
  <c r="BK91"/>
  <c r="J91"/>
  <c r="BE91"/>
  <c r="BI89"/>
  <c r="BH89"/>
  <c r="BG89"/>
  <c r="BF89"/>
  <c r="T89"/>
  <c r="R89"/>
  <c r="P89"/>
  <c r="BK89"/>
  <c r="J89"/>
  <c r="BE89"/>
  <c r="BI87"/>
  <c r="BH87"/>
  <c r="BG87"/>
  <c r="BF87"/>
  <c r="T87"/>
  <c r="R87"/>
  <c r="P87"/>
  <c r="BK87"/>
  <c r="J87"/>
  <c r="BE87"/>
  <c r="BI85"/>
  <c r="BH85"/>
  <c r="BG85"/>
  <c r="BF85"/>
  <c r="T85"/>
  <c r="R85"/>
  <c r="P85"/>
  <c r="BK85"/>
  <c r="J85"/>
  <c r="BE85"/>
  <c r="BI83"/>
  <c r="F34"/>
  <c i="1" r="BD59"/>
  <c i="9" r="BH83"/>
  <c r="F33"/>
  <c i="1" r="BC59"/>
  <c i="9" r="BG83"/>
  <c r="F32"/>
  <c i="1" r="BB59"/>
  <c i="9" r="BF83"/>
  <c r="J31"/>
  <c i="1" r="AW59"/>
  <c i="9" r="F31"/>
  <c i="1" r="BA59"/>
  <c i="9" r="T83"/>
  <c r="T82"/>
  <c r="T81"/>
  <c r="T80"/>
  <c r="R83"/>
  <c r="R82"/>
  <c r="R81"/>
  <c r="R80"/>
  <c r="P83"/>
  <c r="P82"/>
  <c r="P81"/>
  <c r="P80"/>
  <c i="1" r="AU59"/>
  <c i="9" r="BK83"/>
  <c r="BK82"/>
  <c r="J82"/>
  <c r="BK81"/>
  <c r="J81"/>
  <c r="BK80"/>
  <c r="J80"/>
  <c r="J56"/>
  <c r="J27"/>
  <c i="1" r="AG59"/>
  <c i="9" r="J83"/>
  <c r="BE83"/>
  <c r="J30"/>
  <c i="1" r="AV59"/>
  <c i="9" r="F30"/>
  <c i="1" r="AZ59"/>
  <c i="9" r="J58"/>
  <c r="J57"/>
  <c r="J76"/>
  <c r="F76"/>
  <c r="F74"/>
  <c r="E72"/>
  <c r="J51"/>
  <c r="F51"/>
  <c r="F49"/>
  <c r="E47"/>
  <c r="J36"/>
  <c r="J18"/>
  <c r="E18"/>
  <c r="F77"/>
  <c r="F52"/>
  <c r="J17"/>
  <c r="J12"/>
  <c r="J74"/>
  <c r="J49"/>
  <c r="E7"/>
  <c r="E70"/>
  <c r="E45"/>
  <c i="1" r="AY58"/>
  <c r="AX58"/>
  <c i="8" r="BI231"/>
  <c r="BH231"/>
  <c r="BG231"/>
  <c r="BF231"/>
  <c r="T231"/>
  <c r="R231"/>
  <c r="P231"/>
  <c r="BK231"/>
  <c r="J231"/>
  <c r="BE231"/>
  <c r="BI229"/>
  <c r="BH229"/>
  <c r="BG229"/>
  <c r="BF229"/>
  <c r="T229"/>
  <c r="R229"/>
  <c r="P229"/>
  <c r="BK229"/>
  <c r="J229"/>
  <c r="BE229"/>
  <c r="BI227"/>
  <c r="BH227"/>
  <c r="BG227"/>
  <c r="BF227"/>
  <c r="T227"/>
  <c r="R227"/>
  <c r="P227"/>
  <c r="BK227"/>
  <c r="J227"/>
  <c r="BE227"/>
  <c r="BI225"/>
  <c r="BH225"/>
  <c r="BG225"/>
  <c r="BF225"/>
  <c r="T225"/>
  <c r="T224"/>
  <c r="R225"/>
  <c r="R224"/>
  <c r="P225"/>
  <c r="P224"/>
  <c r="BK225"/>
  <c r="BK224"/>
  <c r="J224"/>
  <c r="J225"/>
  <c r="BE225"/>
  <c r="J66"/>
  <c r="BI222"/>
  <c r="BH222"/>
  <c r="BG222"/>
  <c r="BF222"/>
  <c r="T222"/>
  <c r="R222"/>
  <c r="P222"/>
  <c r="BK222"/>
  <c r="J222"/>
  <c r="BE222"/>
  <c r="BI220"/>
  <c r="BH220"/>
  <c r="BG220"/>
  <c r="BF220"/>
  <c r="T220"/>
  <c r="R220"/>
  <c r="P220"/>
  <c r="BK220"/>
  <c r="J220"/>
  <c r="BE220"/>
  <c r="BI218"/>
  <c r="BH218"/>
  <c r="BG218"/>
  <c r="BF218"/>
  <c r="T218"/>
  <c r="R218"/>
  <c r="P218"/>
  <c r="BK218"/>
  <c r="J218"/>
  <c r="BE218"/>
  <c r="BI216"/>
  <c r="BH216"/>
  <c r="BG216"/>
  <c r="BF216"/>
  <c r="T216"/>
  <c r="T215"/>
  <c r="T214"/>
  <c r="R216"/>
  <c r="R215"/>
  <c r="R214"/>
  <c r="P216"/>
  <c r="P215"/>
  <c r="P214"/>
  <c r="BK216"/>
  <c r="BK215"/>
  <c r="J215"/>
  <c r="BK214"/>
  <c r="J214"/>
  <c r="J216"/>
  <c r="BE216"/>
  <c r="J65"/>
  <c r="J64"/>
  <c r="BI212"/>
  <c r="BH212"/>
  <c r="BG212"/>
  <c r="BF212"/>
  <c r="T212"/>
  <c r="R212"/>
  <c r="P212"/>
  <c r="BK212"/>
  <c r="J212"/>
  <c r="BE212"/>
  <c r="BI210"/>
  <c r="BH210"/>
  <c r="BG210"/>
  <c r="BF210"/>
  <c r="T210"/>
  <c r="R210"/>
  <c r="P210"/>
  <c r="BK210"/>
  <c r="J210"/>
  <c r="BE210"/>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8"/>
  <c r="BH178"/>
  <c r="BG178"/>
  <c r="BF178"/>
  <c r="T178"/>
  <c r="R178"/>
  <c r="P178"/>
  <c r="BK178"/>
  <c r="J178"/>
  <c r="BE178"/>
  <c r="BI176"/>
  <c r="BH176"/>
  <c r="BG176"/>
  <c r="BF176"/>
  <c r="T176"/>
  <c r="T175"/>
  <c r="R176"/>
  <c r="R175"/>
  <c r="P176"/>
  <c r="P175"/>
  <c r="BK176"/>
  <c r="BK175"/>
  <c r="J175"/>
  <c r="J176"/>
  <c r="BE176"/>
  <c r="J63"/>
  <c r="BI173"/>
  <c r="BH173"/>
  <c r="BG173"/>
  <c r="BF173"/>
  <c r="T173"/>
  <c r="R173"/>
  <c r="P173"/>
  <c r="BK173"/>
  <c r="J173"/>
  <c r="BE173"/>
  <c r="BI171"/>
  <c r="BH171"/>
  <c r="BG171"/>
  <c r="BF171"/>
  <c r="T171"/>
  <c r="R171"/>
  <c r="P171"/>
  <c r="BK171"/>
  <c r="J171"/>
  <c r="BE171"/>
  <c r="BI168"/>
  <c r="BH168"/>
  <c r="BG168"/>
  <c r="BF168"/>
  <c r="T168"/>
  <c r="R168"/>
  <c r="P168"/>
  <c r="BK168"/>
  <c r="J168"/>
  <c r="BE168"/>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T159"/>
  <c r="T158"/>
  <c r="R160"/>
  <c r="R159"/>
  <c r="R158"/>
  <c r="P160"/>
  <c r="P159"/>
  <c r="P158"/>
  <c r="BK160"/>
  <c r="BK159"/>
  <c r="J159"/>
  <c r="BK158"/>
  <c r="J158"/>
  <c r="J160"/>
  <c r="BE160"/>
  <c r="J62"/>
  <c r="J61"/>
  <c r="BI153"/>
  <c r="BH153"/>
  <c r="BG153"/>
  <c r="BF153"/>
  <c r="T153"/>
  <c r="R153"/>
  <c r="P153"/>
  <c r="BK153"/>
  <c r="J153"/>
  <c r="BE153"/>
  <c r="BI149"/>
  <c r="BH149"/>
  <c r="BG149"/>
  <c r="BF149"/>
  <c r="T149"/>
  <c r="T148"/>
  <c r="R149"/>
  <c r="R148"/>
  <c r="P149"/>
  <c r="P148"/>
  <c r="BK149"/>
  <c r="BK148"/>
  <c r="J148"/>
  <c r="J149"/>
  <c r="BE149"/>
  <c r="J60"/>
  <c r="BI142"/>
  <c r="BH142"/>
  <c r="BG142"/>
  <c r="BF142"/>
  <c r="T142"/>
  <c r="T141"/>
  <c r="R142"/>
  <c r="R141"/>
  <c r="P142"/>
  <c r="P141"/>
  <c r="BK142"/>
  <c r="BK141"/>
  <c r="J141"/>
  <c r="J142"/>
  <c r="BE142"/>
  <c r="J59"/>
  <c r="BI132"/>
  <c r="BH132"/>
  <c r="BG132"/>
  <c r="BF132"/>
  <c r="T132"/>
  <c r="R132"/>
  <c r="P132"/>
  <c r="BK132"/>
  <c r="J132"/>
  <c r="BE132"/>
  <c r="BI128"/>
  <c r="BH128"/>
  <c r="BG128"/>
  <c r="BF128"/>
  <c r="T128"/>
  <c r="R128"/>
  <c r="P128"/>
  <c r="BK128"/>
  <c r="J128"/>
  <c r="BE128"/>
  <c r="BI125"/>
  <c r="BH125"/>
  <c r="BG125"/>
  <c r="BF125"/>
  <c r="T125"/>
  <c r="R125"/>
  <c r="P125"/>
  <c r="BK125"/>
  <c r="J125"/>
  <c r="BE125"/>
  <c r="BI116"/>
  <c r="BH116"/>
  <c r="BG116"/>
  <c r="BF116"/>
  <c r="T116"/>
  <c r="R116"/>
  <c r="P116"/>
  <c r="BK116"/>
  <c r="J116"/>
  <c r="BE116"/>
  <c r="BI109"/>
  <c r="BH109"/>
  <c r="BG109"/>
  <c r="BF109"/>
  <c r="T109"/>
  <c r="R109"/>
  <c r="P109"/>
  <c r="BK109"/>
  <c r="J109"/>
  <c r="BE109"/>
  <c r="BI103"/>
  <c r="BH103"/>
  <c r="BG103"/>
  <c r="BF103"/>
  <c r="T103"/>
  <c r="R103"/>
  <c r="P103"/>
  <c r="BK103"/>
  <c r="J103"/>
  <c r="BE103"/>
  <c r="BI95"/>
  <c r="BH95"/>
  <c r="BG95"/>
  <c r="BF95"/>
  <c r="T95"/>
  <c r="R95"/>
  <c r="P95"/>
  <c r="BK95"/>
  <c r="J95"/>
  <c r="BE95"/>
  <c r="BI89"/>
  <c r="F34"/>
  <c i="1" r="BD58"/>
  <c i="8" r="BH89"/>
  <c r="F33"/>
  <c i="1" r="BC58"/>
  <c i="8" r="BG89"/>
  <c r="F32"/>
  <c i="1" r="BB58"/>
  <c i="8" r="BF89"/>
  <c r="J31"/>
  <c i="1" r="AW58"/>
  <c i="8" r="F31"/>
  <c i="1" r="BA58"/>
  <c i="8" r="T89"/>
  <c r="T88"/>
  <c r="T87"/>
  <c r="T86"/>
  <c r="R89"/>
  <c r="R88"/>
  <c r="R87"/>
  <c r="R86"/>
  <c r="P89"/>
  <c r="P88"/>
  <c r="P87"/>
  <c r="P86"/>
  <c i="1" r="AU58"/>
  <c i="8" r="BK89"/>
  <c r="BK88"/>
  <c r="J88"/>
  <c r="BK87"/>
  <c r="J87"/>
  <c r="BK86"/>
  <c r="J86"/>
  <c r="J56"/>
  <c r="J27"/>
  <c i="1" r="AG58"/>
  <c i="8" r="J89"/>
  <c r="BE89"/>
  <c r="J30"/>
  <c i="1" r="AV58"/>
  <c i="8" r="F30"/>
  <c i="1" r="AZ58"/>
  <c i="8" r="J58"/>
  <c r="J57"/>
  <c r="J82"/>
  <c r="F82"/>
  <c r="F80"/>
  <c r="E78"/>
  <c r="J51"/>
  <c r="F51"/>
  <c r="F49"/>
  <c r="E47"/>
  <c r="J36"/>
  <c r="J18"/>
  <c r="E18"/>
  <c r="F83"/>
  <c r="F52"/>
  <c r="J17"/>
  <c r="J12"/>
  <c r="J80"/>
  <c r="J49"/>
  <c r="E7"/>
  <c r="E76"/>
  <c r="E45"/>
  <c i="1" r="AY57"/>
  <c r="AX57"/>
  <c i="7" r="BI455"/>
  <c r="BH455"/>
  <c r="BG455"/>
  <c r="BF455"/>
  <c r="T455"/>
  <c r="R455"/>
  <c r="P455"/>
  <c r="BK455"/>
  <c r="J455"/>
  <c r="BE455"/>
  <c r="BI453"/>
  <c r="BH453"/>
  <c r="BG453"/>
  <c r="BF453"/>
  <c r="T453"/>
  <c r="R453"/>
  <c r="P453"/>
  <c r="BK453"/>
  <c r="J453"/>
  <c r="BE453"/>
  <c r="BI451"/>
  <c r="BH451"/>
  <c r="BG451"/>
  <c r="BF451"/>
  <c r="T451"/>
  <c r="T450"/>
  <c r="R451"/>
  <c r="R450"/>
  <c r="P451"/>
  <c r="P450"/>
  <c r="BK451"/>
  <c r="BK450"/>
  <c r="J450"/>
  <c r="J451"/>
  <c r="BE451"/>
  <c r="J68"/>
  <c r="BI447"/>
  <c r="BH447"/>
  <c r="BG447"/>
  <c r="BF447"/>
  <c r="T447"/>
  <c r="R447"/>
  <c r="P447"/>
  <c r="BK447"/>
  <c r="J447"/>
  <c r="BE447"/>
  <c r="BI444"/>
  <c r="BH444"/>
  <c r="BG444"/>
  <c r="BF444"/>
  <c r="T444"/>
  <c r="R444"/>
  <c r="P444"/>
  <c r="BK444"/>
  <c r="J444"/>
  <c r="BE444"/>
  <c r="BI439"/>
  <c r="BH439"/>
  <c r="BG439"/>
  <c r="BF439"/>
  <c r="T439"/>
  <c r="T438"/>
  <c r="T437"/>
  <c r="R439"/>
  <c r="R438"/>
  <c r="R437"/>
  <c r="P439"/>
  <c r="P438"/>
  <c r="P437"/>
  <c r="BK439"/>
  <c r="BK438"/>
  <c r="J438"/>
  <c r="BK437"/>
  <c r="J437"/>
  <c r="J439"/>
  <c r="BE439"/>
  <c r="J67"/>
  <c r="J66"/>
  <c r="BI434"/>
  <c r="BH434"/>
  <c r="BG434"/>
  <c r="BF434"/>
  <c r="T434"/>
  <c r="T433"/>
  <c r="R434"/>
  <c r="R433"/>
  <c r="P434"/>
  <c r="P433"/>
  <c r="BK434"/>
  <c r="BK433"/>
  <c r="J433"/>
  <c r="J434"/>
  <c r="BE434"/>
  <c r="J65"/>
  <c r="BI429"/>
  <c r="BH429"/>
  <c r="BG429"/>
  <c r="BF429"/>
  <c r="T429"/>
  <c r="R429"/>
  <c r="P429"/>
  <c r="BK429"/>
  <c r="J429"/>
  <c r="BE429"/>
  <c r="BI425"/>
  <c r="BH425"/>
  <c r="BG425"/>
  <c r="BF425"/>
  <c r="T425"/>
  <c r="R425"/>
  <c r="P425"/>
  <c r="BK425"/>
  <c r="J425"/>
  <c r="BE425"/>
  <c r="BI421"/>
  <c r="BH421"/>
  <c r="BG421"/>
  <c r="BF421"/>
  <c r="T421"/>
  <c r="R421"/>
  <c r="P421"/>
  <c r="BK421"/>
  <c r="J421"/>
  <c r="BE421"/>
  <c r="BI414"/>
  <c r="BH414"/>
  <c r="BG414"/>
  <c r="BF414"/>
  <c r="T414"/>
  <c r="T413"/>
  <c r="R414"/>
  <c r="R413"/>
  <c r="P414"/>
  <c r="P413"/>
  <c r="BK414"/>
  <c r="BK413"/>
  <c r="J413"/>
  <c r="J414"/>
  <c r="BE414"/>
  <c r="J64"/>
  <c r="BI409"/>
  <c r="BH409"/>
  <c r="BG409"/>
  <c r="BF409"/>
  <c r="T409"/>
  <c r="R409"/>
  <c r="P409"/>
  <c r="BK409"/>
  <c r="J409"/>
  <c r="BE409"/>
  <c r="BI405"/>
  <c r="BH405"/>
  <c r="BG405"/>
  <c r="BF405"/>
  <c r="T405"/>
  <c r="R405"/>
  <c r="P405"/>
  <c r="BK405"/>
  <c r="J405"/>
  <c r="BE405"/>
  <c r="BI403"/>
  <c r="BH403"/>
  <c r="BG403"/>
  <c r="BF403"/>
  <c r="T403"/>
  <c r="T402"/>
  <c r="R403"/>
  <c r="R402"/>
  <c r="P403"/>
  <c r="P402"/>
  <c r="BK403"/>
  <c r="BK402"/>
  <c r="J402"/>
  <c r="J403"/>
  <c r="BE403"/>
  <c r="J63"/>
  <c r="BI400"/>
  <c r="BH400"/>
  <c r="BG400"/>
  <c r="BF400"/>
  <c r="T400"/>
  <c r="R400"/>
  <c r="P400"/>
  <c r="BK400"/>
  <c r="J400"/>
  <c r="BE400"/>
  <c r="BI397"/>
  <c r="BH397"/>
  <c r="BG397"/>
  <c r="BF397"/>
  <c r="T397"/>
  <c r="R397"/>
  <c r="P397"/>
  <c r="BK397"/>
  <c r="J397"/>
  <c r="BE397"/>
  <c r="BI390"/>
  <c r="BH390"/>
  <c r="BG390"/>
  <c r="BF390"/>
  <c r="T390"/>
  <c r="R390"/>
  <c r="P390"/>
  <c r="BK390"/>
  <c r="J390"/>
  <c r="BE390"/>
  <c r="BI384"/>
  <c r="BH384"/>
  <c r="BG384"/>
  <c r="BF384"/>
  <c r="T384"/>
  <c r="R384"/>
  <c r="P384"/>
  <c r="BK384"/>
  <c r="J384"/>
  <c r="BE384"/>
  <c r="BI382"/>
  <c r="BH382"/>
  <c r="BG382"/>
  <c r="BF382"/>
  <c r="T382"/>
  <c r="R382"/>
  <c r="P382"/>
  <c r="BK382"/>
  <c r="J382"/>
  <c r="BE382"/>
  <c r="BI380"/>
  <c r="BH380"/>
  <c r="BG380"/>
  <c r="BF380"/>
  <c r="T380"/>
  <c r="R380"/>
  <c r="P380"/>
  <c r="BK380"/>
  <c r="J380"/>
  <c r="BE380"/>
  <c r="BI377"/>
  <c r="BH377"/>
  <c r="BG377"/>
  <c r="BF377"/>
  <c r="T377"/>
  <c r="R377"/>
  <c r="P377"/>
  <c r="BK377"/>
  <c r="J377"/>
  <c r="BE377"/>
  <c r="BI375"/>
  <c r="BH375"/>
  <c r="BG375"/>
  <c r="BF375"/>
  <c r="T375"/>
  <c r="R375"/>
  <c r="P375"/>
  <c r="BK375"/>
  <c r="J375"/>
  <c r="BE375"/>
  <c r="BI372"/>
  <c r="BH372"/>
  <c r="BG372"/>
  <c r="BF372"/>
  <c r="T372"/>
  <c r="R372"/>
  <c r="P372"/>
  <c r="BK372"/>
  <c r="J372"/>
  <c r="BE372"/>
  <c r="BI369"/>
  <c r="BH369"/>
  <c r="BG369"/>
  <c r="BF369"/>
  <c r="T369"/>
  <c r="R369"/>
  <c r="P369"/>
  <c r="BK369"/>
  <c r="J369"/>
  <c r="BE369"/>
  <c r="BI363"/>
  <c r="BH363"/>
  <c r="BG363"/>
  <c r="BF363"/>
  <c r="T363"/>
  <c r="R363"/>
  <c r="P363"/>
  <c r="BK363"/>
  <c r="J363"/>
  <c r="BE363"/>
  <c r="BI357"/>
  <c r="BH357"/>
  <c r="BG357"/>
  <c r="BF357"/>
  <c r="T357"/>
  <c r="R357"/>
  <c r="P357"/>
  <c r="BK357"/>
  <c r="J357"/>
  <c r="BE357"/>
  <c r="BI352"/>
  <c r="BH352"/>
  <c r="BG352"/>
  <c r="BF352"/>
  <c r="T352"/>
  <c r="R352"/>
  <c r="P352"/>
  <c r="BK352"/>
  <c r="J352"/>
  <c r="BE352"/>
  <c r="BI349"/>
  <c r="BH349"/>
  <c r="BG349"/>
  <c r="BF349"/>
  <c r="T349"/>
  <c r="R349"/>
  <c r="P349"/>
  <c r="BK349"/>
  <c r="J349"/>
  <c r="BE349"/>
  <c r="BI346"/>
  <c r="BH346"/>
  <c r="BG346"/>
  <c r="BF346"/>
  <c r="T346"/>
  <c r="R346"/>
  <c r="P346"/>
  <c r="BK346"/>
  <c r="J346"/>
  <c r="BE346"/>
  <c r="BI343"/>
  <c r="BH343"/>
  <c r="BG343"/>
  <c r="BF343"/>
  <c r="T343"/>
  <c r="R343"/>
  <c r="P343"/>
  <c r="BK343"/>
  <c r="J343"/>
  <c r="BE343"/>
  <c r="BI340"/>
  <c r="BH340"/>
  <c r="BG340"/>
  <c r="BF340"/>
  <c r="T340"/>
  <c r="R340"/>
  <c r="P340"/>
  <c r="BK340"/>
  <c r="J340"/>
  <c r="BE340"/>
  <c r="BI337"/>
  <c r="BH337"/>
  <c r="BG337"/>
  <c r="BF337"/>
  <c r="T337"/>
  <c r="R337"/>
  <c r="P337"/>
  <c r="BK337"/>
  <c r="J337"/>
  <c r="BE337"/>
  <c r="BI335"/>
  <c r="BH335"/>
  <c r="BG335"/>
  <c r="BF335"/>
  <c r="T335"/>
  <c r="R335"/>
  <c r="P335"/>
  <c r="BK335"/>
  <c r="J335"/>
  <c r="BE335"/>
  <c r="BI332"/>
  <c r="BH332"/>
  <c r="BG332"/>
  <c r="BF332"/>
  <c r="T332"/>
  <c r="R332"/>
  <c r="P332"/>
  <c r="BK332"/>
  <c r="J332"/>
  <c r="BE332"/>
  <c r="BI329"/>
  <c r="BH329"/>
  <c r="BG329"/>
  <c r="BF329"/>
  <c r="T329"/>
  <c r="R329"/>
  <c r="P329"/>
  <c r="BK329"/>
  <c r="J329"/>
  <c r="BE329"/>
  <c r="BI326"/>
  <c r="BH326"/>
  <c r="BG326"/>
  <c r="BF326"/>
  <c r="T326"/>
  <c r="R326"/>
  <c r="P326"/>
  <c r="BK326"/>
  <c r="J326"/>
  <c r="BE326"/>
  <c r="BI323"/>
  <c r="BH323"/>
  <c r="BG323"/>
  <c r="BF323"/>
  <c r="T323"/>
  <c r="R323"/>
  <c r="P323"/>
  <c r="BK323"/>
  <c r="J323"/>
  <c r="BE323"/>
  <c r="BI319"/>
  <c r="BH319"/>
  <c r="BG319"/>
  <c r="BF319"/>
  <c r="T319"/>
  <c r="R319"/>
  <c r="P319"/>
  <c r="BK319"/>
  <c r="J319"/>
  <c r="BE319"/>
  <c r="BI316"/>
  <c r="BH316"/>
  <c r="BG316"/>
  <c r="BF316"/>
  <c r="T316"/>
  <c r="R316"/>
  <c r="P316"/>
  <c r="BK316"/>
  <c r="J316"/>
  <c r="BE316"/>
  <c r="BI312"/>
  <c r="BH312"/>
  <c r="BG312"/>
  <c r="BF312"/>
  <c r="T312"/>
  <c r="R312"/>
  <c r="P312"/>
  <c r="BK312"/>
  <c r="J312"/>
  <c r="BE312"/>
  <c r="BI309"/>
  <c r="BH309"/>
  <c r="BG309"/>
  <c r="BF309"/>
  <c r="T309"/>
  <c r="T308"/>
  <c r="R309"/>
  <c r="R308"/>
  <c r="P309"/>
  <c r="P308"/>
  <c r="BK309"/>
  <c r="BK308"/>
  <c r="J308"/>
  <c r="J309"/>
  <c r="BE309"/>
  <c r="J62"/>
  <c r="BI305"/>
  <c r="BH305"/>
  <c r="BG305"/>
  <c r="BF305"/>
  <c r="T305"/>
  <c r="R305"/>
  <c r="P305"/>
  <c r="BK305"/>
  <c r="J305"/>
  <c r="BE305"/>
  <c r="BI301"/>
  <c r="BH301"/>
  <c r="BG301"/>
  <c r="BF301"/>
  <c r="T301"/>
  <c r="R301"/>
  <c r="P301"/>
  <c r="BK301"/>
  <c r="J301"/>
  <c r="BE301"/>
  <c r="BI295"/>
  <c r="BH295"/>
  <c r="BG295"/>
  <c r="BF295"/>
  <c r="T295"/>
  <c r="R295"/>
  <c r="P295"/>
  <c r="BK295"/>
  <c r="J295"/>
  <c r="BE295"/>
  <c r="BI290"/>
  <c r="BH290"/>
  <c r="BG290"/>
  <c r="BF290"/>
  <c r="T290"/>
  <c r="R290"/>
  <c r="P290"/>
  <c r="BK290"/>
  <c r="J290"/>
  <c r="BE290"/>
  <c r="BI284"/>
  <c r="BH284"/>
  <c r="BG284"/>
  <c r="BF284"/>
  <c r="T284"/>
  <c r="R284"/>
  <c r="P284"/>
  <c r="BK284"/>
  <c r="J284"/>
  <c r="BE284"/>
  <c r="BI279"/>
  <c r="BH279"/>
  <c r="BG279"/>
  <c r="BF279"/>
  <c r="T279"/>
  <c r="T278"/>
  <c r="R279"/>
  <c r="R278"/>
  <c r="P279"/>
  <c r="P278"/>
  <c r="BK279"/>
  <c r="BK278"/>
  <c r="J278"/>
  <c r="J279"/>
  <c r="BE279"/>
  <c r="J61"/>
  <c r="BI269"/>
  <c r="BH269"/>
  <c r="BG269"/>
  <c r="BF269"/>
  <c r="T269"/>
  <c r="R269"/>
  <c r="P269"/>
  <c r="BK269"/>
  <c r="J269"/>
  <c r="BE269"/>
  <c r="BI260"/>
  <c r="BH260"/>
  <c r="BG260"/>
  <c r="BF260"/>
  <c r="T260"/>
  <c r="R260"/>
  <c r="P260"/>
  <c r="BK260"/>
  <c r="J260"/>
  <c r="BE260"/>
  <c r="BI258"/>
  <c r="BH258"/>
  <c r="BG258"/>
  <c r="BF258"/>
  <c r="T258"/>
  <c r="T257"/>
  <c r="R258"/>
  <c r="R257"/>
  <c r="P258"/>
  <c r="P257"/>
  <c r="BK258"/>
  <c r="BK257"/>
  <c r="J257"/>
  <c r="J258"/>
  <c r="BE258"/>
  <c r="J60"/>
  <c r="BI249"/>
  <c r="BH249"/>
  <c r="BG249"/>
  <c r="BF249"/>
  <c r="T249"/>
  <c r="T248"/>
  <c r="R249"/>
  <c r="R248"/>
  <c r="P249"/>
  <c r="P248"/>
  <c r="BK249"/>
  <c r="BK248"/>
  <c r="J248"/>
  <c r="J249"/>
  <c r="BE249"/>
  <c r="J59"/>
  <c r="BI241"/>
  <c r="BH241"/>
  <c r="BG241"/>
  <c r="BF241"/>
  <c r="T241"/>
  <c r="R241"/>
  <c r="P241"/>
  <c r="BK241"/>
  <c r="J241"/>
  <c r="BE241"/>
  <c r="BI238"/>
  <c r="BH238"/>
  <c r="BG238"/>
  <c r="BF238"/>
  <c r="T238"/>
  <c r="R238"/>
  <c r="P238"/>
  <c r="BK238"/>
  <c r="J238"/>
  <c r="BE238"/>
  <c r="BI231"/>
  <c r="BH231"/>
  <c r="BG231"/>
  <c r="BF231"/>
  <c r="T231"/>
  <c r="R231"/>
  <c r="P231"/>
  <c r="BK231"/>
  <c r="J231"/>
  <c r="BE231"/>
  <c r="BI228"/>
  <c r="BH228"/>
  <c r="BG228"/>
  <c r="BF228"/>
  <c r="T228"/>
  <c r="R228"/>
  <c r="P228"/>
  <c r="BK228"/>
  <c r="J228"/>
  <c r="BE228"/>
  <c r="BI216"/>
  <c r="BH216"/>
  <c r="BG216"/>
  <c r="BF216"/>
  <c r="T216"/>
  <c r="R216"/>
  <c r="P216"/>
  <c r="BK216"/>
  <c r="J216"/>
  <c r="BE216"/>
  <c r="BI213"/>
  <c r="BH213"/>
  <c r="BG213"/>
  <c r="BF213"/>
  <c r="T213"/>
  <c r="R213"/>
  <c r="P213"/>
  <c r="BK213"/>
  <c r="J213"/>
  <c r="BE213"/>
  <c r="BI199"/>
  <c r="BH199"/>
  <c r="BG199"/>
  <c r="BF199"/>
  <c r="T199"/>
  <c r="R199"/>
  <c r="P199"/>
  <c r="BK199"/>
  <c r="J199"/>
  <c r="BE199"/>
  <c r="BI195"/>
  <c r="BH195"/>
  <c r="BG195"/>
  <c r="BF195"/>
  <c r="T195"/>
  <c r="R195"/>
  <c r="P195"/>
  <c r="BK195"/>
  <c r="J195"/>
  <c r="BE195"/>
  <c r="BI192"/>
  <c r="BH192"/>
  <c r="BG192"/>
  <c r="BF192"/>
  <c r="T192"/>
  <c r="R192"/>
  <c r="P192"/>
  <c r="BK192"/>
  <c r="J192"/>
  <c r="BE192"/>
  <c r="BI180"/>
  <c r="BH180"/>
  <c r="BG180"/>
  <c r="BF180"/>
  <c r="T180"/>
  <c r="R180"/>
  <c r="P180"/>
  <c r="BK180"/>
  <c r="J180"/>
  <c r="BE180"/>
  <c r="BI168"/>
  <c r="BH168"/>
  <c r="BG168"/>
  <c r="BF168"/>
  <c r="T168"/>
  <c r="R168"/>
  <c r="P168"/>
  <c r="BK168"/>
  <c r="J168"/>
  <c r="BE168"/>
  <c r="BI166"/>
  <c r="BH166"/>
  <c r="BG166"/>
  <c r="BF166"/>
  <c r="T166"/>
  <c r="R166"/>
  <c r="P166"/>
  <c r="BK166"/>
  <c r="J166"/>
  <c r="BE166"/>
  <c r="BI164"/>
  <c r="BH164"/>
  <c r="BG164"/>
  <c r="BF164"/>
  <c r="T164"/>
  <c r="R164"/>
  <c r="P164"/>
  <c r="BK164"/>
  <c r="J164"/>
  <c r="BE164"/>
  <c r="BI158"/>
  <c r="BH158"/>
  <c r="BG158"/>
  <c r="BF158"/>
  <c r="T158"/>
  <c r="R158"/>
  <c r="P158"/>
  <c r="BK158"/>
  <c r="J158"/>
  <c r="BE158"/>
  <c r="BI152"/>
  <c r="BH152"/>
  <c r="BG152"/>
  <c r="BF152"/>
  <c r="T152"/>
  <c r="R152"/>
  <c r="P152"/>
  <c r="BK152"/>
  <c r="J152"/>
  <c r="BE152"/>
  <c r="BI148"/>
  <c r="BH148"/>
  <c r="BG148"/>
  <c r="BF148"/>
  <c r="T148"/>
  <c r="R148"/>
  <c r="P148"/>
  <c r="BK148"/>
  <c r="J148"/>
  <c r="BE148"/>
  <c r="BI131"/>
  <c r="BH131"/>
  <c r="BG131"/>
  <c r="BF131"/>
  <c r="T131"/>
  <c r="R131"/>
  <c r="P131"/>
  <c r="BK131"/>
  <c r="J131"/>
  <c r="BE131"/>
  <c r="BI127"/>
  <c r="BH127"/>
  <c r="BG127"/>
  <c r="BF127"/>
  <c r="T127"/>
  <c r="R127"/>
  <c r="P127"/>
  <c r="BK127"/>
  <c r="J127"/>
  <c r="BE127"/>
  <c r="BI110"/>
  <c r="BH110"/>
  <c r="BG110"/>
  <c r="BF110"/>
  <c r="T110"/>
  <c r="R110"/>
  <c r="P110"/>
  <c r="BK110"/>
  <c r="J110"/>
  <c r="BE110"/>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F34"/>
  <c i="1" r="BD57"/>
  <c i="7" r="BH91"/>
  <c r="F33"/>
  <c i="1" r="BC57"/>
  <c i="7" r="BG91"/>
  <c r="F32"/>
  <c i="1" r="BB57"/>
  <c i="7" r="BF91"/>
  <c r="J31"/>
  <c i="1" r="AW57"/>
  <c i="7" r="F31"/>
  <c i="1" r="BA57"/>
  <c i="7" r="T91"/>
  <c r="T90"/>
  <c r="T89"/>
  <c r="T88"/>
  <c r="R91"/>
  <c r="R90"/>
  <c r="R89"/>
  <c r="R88"/>
  <c r="P91"/>
  <c r="P90"/>
  <c r="P89"/>
  <c r="P88"/>
  <c i="1" r="AU57"/>
  <c i="7" r="BK91"/>
  <c r="BK90"/>
  <c r="J90"/>
  <c r="BK89"/>
  <c r="J89"/>
  <c r="BK88"/>
  <c r="J88"/>
  <c r="J56"/>
  <c r="J27"/>
  <c i="1" r="AG57"/>
  <c i="7" r="J91"/>
  <c r="BE91"/>
  <c r="J30"/>
  <c i="1" r="AV57"/>
  <c i="7" r="F30"/>
  <c i="1" r="AZ57"/>
  <c i="7" r="J58"/>
  <c r="J57"/>
  <c r="J84"/>
  <c r="F84"/>
  <c r="F82"/>
  <c r="E80"/>
  <c r="J51"/>
  <c r="F51"/>
  <c r="F49"/>
  <c r="E47"/>
  <c r="J36"/>
  <c r="J18"/>
  <c r="E18"/>
  <c r="F85"/>
  <c r="F52"/>
  <c r="J17"/>
  <c r="J12"/>
  <c r="J82"/>
  <c r="J49"/>
  <c r="E7"/>
  <c r="E78"/>
  <c r="E45"/>
  <c i="1" r="AY56"/>
  <c r="AX56"/>
  <c i="6" r="BI125"/>
  <c r="BH125"/>
  <c r="BG125"/>
  <c r="BF125"/>
  <c r="T125"/>
  <c r="R125"/>
  <c r="P125"/>
  <c r="BK125"/>
  <c r="J125"/>
  <c r="BE125"/>
  <c r="BI122"/>
  <c r="BH122"/>
  <c r="BG122"/>
  <c r="BF122"/>
  <c r="T122"/>
  <c r="R122"/>
  <c r="P122"/>
  <c r="BK122"/>
  <c r="J122"/>
  <c r="BE122"/>
  <c r="BI120"/>
  <c r="BH120"/>
  <c r="BG120"/>
  <c r="BF120"/>
  <c r="T120"/>
  <c r="R120"/>
  <c r="P120"/>
  <c r="BK120"/>
  <c r="J120"/>
  <c r="BE120"/>
  <c r="BI117"/>
  <c r="BH117"/>
  <c r="BG117"/>
  <c r="BF117"/>
  <c r="T117"/>
  <c r="R117"/>
  <c r="P117"/>
  <c r="BK117"/>
  <c r="J117"/>
  <c r="BE117"/>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98"/>
  <c r="BH98"/>
  <c r="BG98"/>
  <c r="BF98"/>
  <c r="T98"/>
  <c r="R98"/>
  <c r="P98"/>
  <c r="BK98"/>
  <c r="J98"/>
  <c r="BE98"/>
  <c r="BI94"/>
  <c r="BH94"/>
  <c r="BG94"/>
  <c r="BF94"/>
  <c r="T94"/>
  <c r="R94"/>
  <c r="P94"/>
  <c r="BK94"/>
  <c r="J94"/>
  <c r="BE94"/>
  <c r="BI87"/>
  <c r="BH87"/>
  <c r="BG87"/>
  <c r="BF87"/>
  <c r="T87"/>
  <c r="R87"/>
  <c r="P87"/>
  <c r="BK87"/>
  <c r="J87"/>
  <c r="BE87"/>
  <c r="BI84"/>
  <c r="BH84"/>
  <c r="BG84"/>
  <c r="BF84"/>
  <c r="T84"/>
  <c r="R84"/>
  <c r="P84"/>
  <c r="BK84"/>
  <c r="J84"/>
  <c r="BE84"/>
  <c r="BI81"/>
  <c r="F34"/>
  <c i="1" r="BD56"/>
  <c i="6" r="BH81"/>
  <c r="F33"/>
  <c i="1" r="BC56"/>
  <c i="6" r="BG81"/>
  <c r="F32"/>
  <c i="1" r="BB56"/>
  <c i="6" r="BF81"/>
  <c r="J31"/>
  <c i="1" r="AW56"/>
  <c i="6" r="F31"/>
  <c i="1" r="BA56"/>
  <c i="6" r="T81"/>
  <c r="T80"/>
  <c r="T79"/>
  <c r="T78"/>
  <c r="R81"/>
  <c r="R80"/>
  <c r="R79"/>
  <c r="R78"/>
  <c r="P81"/>
  <c r="P80"/>
  <c r="P79"/>
  <c r="P78"/>
  <c i="1" r="AU56"/>
  <c i="6" r="BK81"/>
  <c r="BK80"/>
  <c r="J80"/>
  <c r="BK79"/>
  <c r="J79"/>
  <c r="BK78"/>
  <c r="J78"/>
  <c r="J56"/>
  <c r="J27"/>
  <c i="1" r="AG56"/>
  <c i="6" r="J81"/>
  <c r="BE81"/>
  <c r="J30"/>
  <c i="1" r="AV56"/>
  <c i="6" r="F30"/>
  <c i="1" r="AZ56"/>
  <c i="6" r="J58"/>
  <c r="J57"/>
  <c r="J74"/>
  <c r="F74"/>
  <c r="F72"/>
  <c r="E70"/>
  <c r="J51"/>
  <c r="F51"/>
  <c r="F49"/>
  <c r="E47"/>
  <c r="J36"/>
  <c r="J18"/>
  <c r="E18"/>
  <c r="F75"/>
  <c r="F52"/>
  <c r="J17"/>
  <c r="J12"/>
  <c r="J72"/>
  <c r="J49"/>
  <c r="E7"/>
  <c r="E68"/>
  <c r="E45"/>
  <c i="1" r="AY55"/>
  <c r="AX55"/>
  <c i="5" r="BI173"/>
  <c r="BH173"/>
  <c r="BG173"/>
  <c r="BF173"/>
  <c r="T173"/>
  <c r="R173"/>
  <c r="P173"/>
  <c r="BK173"/>
  <c r="J173"/>
  <c r="BE173"/>
  <c r="BI169"/>
  <c r="BH169"/>
  <c r="BG169"/>
  <c r="BF169"/>
  <c r="T169"/>
  <c r="T168"/>
  <c r="R169"/>
  <c r="R168"/>
  <c r="P169"/>
  <c r="P168"/>
  <c r="BK169"/>
  <c r="BK168"/>
  <c r="J168"/>
  <c r="J169"/>
  <c r="BE169"/>
  <c r="J64"/>
  <c r="BI164"/>
  <c r="BH164"/>
  <c r="BG164"/>
  <c r="BF164"/>
  <c r="T164"/>
  <c r="R164"/>
  <c r="P164"/>
  <c r="BK164"/>
  <c r="J164"/>
  <c r="BE164"/>
  <c r="BI161"/>
  <c r="BH161"/>
  <c r="BG161"/>
  <c r="BF161"/>
  <c r="T161"/>
  <c r="R161"/>
  <c r="P161"/>
  <c r="BK161"/>
  <c r="J161"/>
  <c r="BE161"/>
  <c r="BI158"/>
  <c r="BH158"/>
  <c r="BG158"/>
  <c r="BF158"/>
  <c r="T158"/>
  <c r="R158"/>
  <c r="P158"/>
  <c r="BK158"/>
  <c r="J158"/>
  <c r="BE158"/>
  <c r="BI155"/>
  <c r="BH155"/>
  <c r="BG155"/>
  <c r="BF155"/>
  <c r="T155"/>
  <c r="T154"/>
  <c r="R155"/>
  <c r="R154"/>
  <c r="P155"/>
  <c r="P154"/>
  <c r="BK155"/>
  <c r="BK154"/>
  <c r="J154"/>
  <c r="J155"/>
  <c r="BE155"/>
  <c r="J63"/>
  <c r="BI150"/>
  <c r="BH150"/>
  <c r="BG150"/>
  <c r="BF150"/>
  <c r="T150"/>
  <c r="T149"/>
  <c r="R150"/>
  <c r="R149"/>
  <c r="P150"/>
  <c r="P149"/>
  <c r="BK150"/>
  <c r="BK149"/>
  <c r="J149"/>
  <c r="J150"/>
  <c r="BE150"/>
  <c r="J62"/>
  <c r="BI146"/>
  <c r="BH146"/>
  <c r="BG146"/>
  <c r="BF146"/>
  <c r="T146"/>
  <c r="R146"/>
  <c r="P146"/>
  <c r="BK146"/>
  <c r="J146"/>
  <c r="BE146"/>
  <c r="BI143"/>
  <c r="BH143"/>
  <c r="BG143"/>
  <c r="BF143"/>
  <c r="T143"/>
  <c r="R143"/>
  <c r="P143"/>
  <c r="BK143"/>
  <c r="J143"/>
  <c r="BE143"/>
  <c r="BI139"/>
  <c r="BH139"/>
  <c r="BG139"/>
  <c r="BF139"/>
  <c r="T139"/>
  <c r="T138"/>
  <c r="R139"/>
  <c r="R138"/>
  <c r="P139"/>
  <c r="P138"/>
  <c r="BK139"/>
  <c r="BK138"/>
  <c r="J138"/>
  <c r="J139"/>
  <c r="BE139"/>
  <c r="J61"/>
  <c r="BI134"/>
  <c r="BH134"/>
  <c r="BG134"/>
  <c r="BF134"/>
  <c r="T134"/>
  <c r="T133"/>
  <c r="R134"/>
  <c r="R133"/>
  <c r="P134"/>
  <c r="P133"/>
  <c r="BK134"/>
  <c r="BK133"/>
  <c r="J133"/>
  <c r="J134"/>
  <c r="BE134"/>
  <c r="J60"/>
  <c r="BI129"/>
  <c r="BH129"/>
  <c r="BG129"/>
  <c r="BF129"/>
  <c r="T129"/>
  <c r="T128"/>
  <c r="R129"/>
  <c r="R128"/>
  <c r="P129"/>
  <c r="P128"/>
  <c r="BK129"/>
  <c r="BK128"/>
  <c r="J128"/>
  <c r="J129"/>
  <c r="BE129"/>
  <c r="J59"/>
  <c r="BI125"/>
  <c r="BH125"/>
  <c r="BG125"/>
  <c r="BF125"/>
  <c r="T125"/>
  <c r="R125"/>
  <c r="P125"/>
  <c r="BK125"/>
  <c r="J125"/>
  <c r="BE125"/>
  <c r="BI121"/>
  <c r="BH121"/>
  <c r="BG121"/>
  <c r="BF121"/>
  <c r="T121"/>
  <c r="R121"/>
  <c r="P121"/>
  <c r="BK121"/>
  <c r="J121"/>
  <c r="BE121"/>
  <c r="BI118"/>
  <c r="BH118"/>
  <c r="BG118"/>
  <c r="BF118"/>
  <c r="T118"/>
  <c r="R118"/>
  <c r="P118"/>
  <c r="BK118"/>
  <c r="J118"/>
  <c r="BE118"/>
  <c r="BI114"/>
  <c r="BH114"/>
  <c r="BG114"/>
  <c r="BF114"/>
  <c r="T114"/>
  <c r="R114"/>
  <c r="P114"/>
  <c r="BK114"/>
  <c r="J114"/>
  <c r="BE114"/>
  <c r="BI106"/>
  <c r="BH106"/>
  <c r="BG106"/>
  <c r="BF106"/>
  <c r="T106"/>
  <c r="R106"/>
  <c r="P106"/>
  <c r="BK106"/>
  <c r="J106"/>
  <c r="BE106"/>
  <c r="BI102"/>
  <c r="BH102"/>
  <c r="BG102"/>
  <c r="BF102"/>
  <c r="T102"/>
  <c r="R102"/>
  <c r="P102"/>
  <c r="BK102"/>
  <c r="J102"/>
  <c r="BE102"/>
  <c r="BI98"/>
  <c r="BH98"/>
  <c r="BG98"/>
  <c r="BF98"/>
  <c r="T98"/>
  <c r="R98"/>
  <c r="P98"/>
  <c r="BK98"/>
  <c r="J98"/>
  <c r="BE98"/>
  <c r="BI94"/>
  <c r="BH94"/>
  <c r="BG94"/>
  <c r="BF94"/>
  <c r="T94"/>
  <c r="T93"/>
  <c r="R94"/>
  <c r="R93"/>
  <c r="P94"/>
  <c r="P93"/>
  <c r="BK94"/>
  <c r="BK93"/>
  <c r="J93"/>
  <c r="J94"/>
  <c r="BE94"/>
  <c r="J58"/>
  <c r="BI86"/>
  <c r="F34"/>
  <c i="1" r="BD55"/>
  <c i="5" r="BH86"/>
  <c r="F33"/>
  <c i="1" r="BC55"/>
  <c i="5" r="BG86"/>
  <c r="F32"/>
  <c i="1" r="BB55"/>
  <c i="5" r="BF86"/>
  <c r="J31"/>
  <c i="1" r="AW55"/>
  <c i="5" r="F31"/>
  <c i="1" r="BA55"/>
  <c i="5" r="T86"/>
  <c r="T85"/>
  <c r="T84"/>
  <c r="R86"/>
  <c r="R85"/>
  <c r="R84"/>
  <c r="P86"/>
  <c r="P85"/>
  <c r="P84"/>
  <c i="1" r="AU55"/>
  <c i="5" r="BK86"/>
  <c r="BK85"/>
  <c r="J85"/>
  <c r="BK84"/>
  <c r="J84"/>
  <c r="J56"/>
  <c r="J27"/>
  <c i="1" r="AG55"/>
  <c i="5" r="J86"/>
  <c r="BE86"/>
  <c r="J30"/>
  <c i="1" r="AV55"/>
  <c i="5" r="F30"/>
  <c i="1" r="AZ55"/>
  <c i="5" r="J57"/>
  <c r="J80"/>
  <c r="F80"/>
  <c r="F78"/>
  <c r="E76"/>
  <c r="J51"/>
  <c r="F51"/>
  <c r="F49"/>
  <c r="E47"/>
  <c r="J36"/>
  <c r="J18"/>
  <c r="E18"/>
  <c r="F81"/>
  <c r="F52"/>
  <c r="J17"/>
  <c r="J12"/>
  <c r="J78"/>
  <c r="J49"/>
  <c r="E7"/>
  <c r="E74"/>
  <c r="E45"/>
  <c i="1" r="AY54"/>
  <c r="AX54"/>
  <c i="4" r="BI160"/>
  <c r="BH160"/>
  <c r="BG160"/>
  <c r="BF160"/>
  <c r="T160"/>
  <c r="R160"/>
  <c r="P160"/>
  <c r="BK160"/>
  <c r="J160"/>
  <c r="BE160"/>
  <c r="BI157"/>
  <c r="BH157"/>
  <c r="BG157"/>
  <c r="BF157"/>
  <c r="T157"/>
  <c r="R157"/>
  <c r="P157"/>
  <c r="BK157"/>
  <c r="J157"/>
  <c r="BE157"/>
  <c r="BI154"/>
  <c r="BH154"/>
  <c r="BG154"/>
  <c r="BF154"/>
  <c r="T154"/>
  <c r="T153"/>
  <c r="R154"/>
  <c r="R153"/>
  <c r="P154"/>
  <c r="P153"/>
  <c r="BK154"/>
  <c r="BK153"/>
  <c r="J153"/>
  <c r="J154"/>
  <c r="BE154"/>
  <c r="J61"/>
  <c r="BI150"/>
  <c r="BH150"/>
  <c r="BG150"/>
  <c r="BF150"/>
  <c r="T150"/>
  <c r="R150"/>
  <c r="P150"/>
  <c r="BK150"/>
  <c r="J150"/>
  <c r="BE150"/>
  <c r="BI147"/>
  <c r="BH147"/>
  <c r="BG147"/>
  <c r="BF147"/>
  <c r="T147"/>
  <c r="T146"/>
  <c r="R147"/>
  <c r="R146"/>
  <c r="P147"/>
  <c r="P146"/>
  <c r="BK147"/>
  <c r="BK146"/>
  <c r="J146"/>
  <c r="J147"/>
  <c r="BE147"/>
  <c r="J60"/>
  <c r="BI142"/>
  <c r="BH142"/>
  <c r="BG142"/>
  <c r="BF142"/>
  <c r="T142"/>
  <c r="R142"/>
  <c r="P142"/>
  <c r="BK142"/>
  <c r="J142"/>
  <c r="BE142"/>
  <c r="BI138"/>
  <c r="BH138"/>
  <c r="BG138"/>
  <c r="BF138"/>
  <c r="T138"/>
  <c r="R138"/>
  <c r="P138"/>
  <c r="BK138"/>
  <c r="J138"/>
  <c r="BE138"/>
  <c r="BI134"/>
  <c r="BH134"/>
  <c r="BG134"/>
  <c r="BF134"/>
  <c r="T134"/>
  <c r="R134"/>
  <c r="P134"/>
  <c r="BK134"/>
  <c r="J134"/>
  <c r="BE134"/>
  <c r="BI128"/>
  <c r="BH128"/>
  <c r="BG128"/>
  <c r="BF128"/>
  <c r="T128"/>
  <c r="R128"/>
  <c r="P128"/>
  <c r="BK128"/>
  <c r="J128"/>
  <c r="BE128"/>
  <c r="BI124"/>
  <c r="BH124"/>
  <c r="BG124"/>
  <c r="BF124"/>
  <c r="T124"/>
  <c r="R124"/>
  <c r="P124"/>
  <c r="BK124"/>
  <c r="J124"/>
  <c r="BE124"/>
  <c r="BI120"/>
  <c r="BH120"/>
  <c r="BG120"/>
  <c r="BF120"/>
  <c r="T120"/>
  <c r="R120"/>
  <c r="P120"/>
  <c r="BK120"/>
  <c r="J120"/>
  <c r="BE120"/>
  <c r="BI116"/>
  <c r="BH116"/>
  <c r="BG116"/>
  <c r="BF116"/>
  <c r="T116"/>
  <c r="T115"/>
  <c r="R116"/>
  <c r="R115"/>
  <c r="P116"/>
  <c r="P115"/>
  <c r="BK116"/>
  <c r="BK115"/>
  <c r="J115"/>
  <c r="J116"/>
  <c r="BE116"/>
  <c r="J59"/>
  <c r="BI111"/>
  <c r="BH111"/>
  <c r="BG111"/>
  <c r="BF111"/>
  <c r="T111"/>
  <c r="R111"/>
  <c r="P111"/>
  <c r="BK111"/>
  <c r="J111"/>
  <c r="BE111"/>
  <c r="BI107"/>
  <c r="BH107"/>
  <c r="BG107"/>
  <c r="BF107"/>
  <c r="T107"/>
  <c r="R107"/>
  <c r="P107"/>
  <c r="BK107"/>
  <c r="J107"/>
  <c r="BE107"/>
  <c r="BI104"/>
  <c r="BH104"/>
  <c r="BG104"/>
  <c r="BF104"/>
  <c r="T104"/>
  <c r="R104"/>
  <c r="P104"/>
  <c r="BK104"/>
  <c r="J104"/>
  <c r="BE104"/>
  <c r="BI100"/>
  <c r="BH100"/>
  <c r="BG100"/>
  <c r="BF100"/>
  <c r="T100"/>
  <c r="R100"/>
  <c r="P100"/>
  <c r="BK100"/>
  <c r="J100"/>
  <c r="BE100"/>
  <c r="BI96"/>
  <c r="BH96"/>
  <c r="BG96"/>
  <c r="BF96"/>
  <c r="T96"/>
  <c r="R96"/>
  <c r="P96"/>
  <c r="BK96"/>
  <c r="J96"/>
  <c r="BE96"/>
  <c r="BI92"/>
  <c r="BH92"/>
  <c r="BG92"/>
  <c r="BF92"/>
  <c r="T92"/>
  <c r="T91"/>
  <c r="R92"/>
  <c r="R91"/>
  <c r="P92"/>
  <c r="P91"/>
  <c r="BK92"/>
  <c r="BK91"/>
  <c r="J91"/>
  <c r="J92"/>
  <c r="BE92"/>
  <c r="J58"/>
  <c r="BI83"/>
  <c r="F34"/>
  <c i="1" r="BD54"/>
  <c i="4" r="BH83"/>
  <c r="F33"/>
  <c i="1" r="BC54"/>
  <c i="4" r="BG83"/>
  <c r="F32"/>
  <c i="1" r="BB54"/>
  <c i="4" r="BF83"/>
  <c r="J31"/>
  <c i="1" r="AW54"/>
  <c i="4" r="F31"/>
  <c i="1" r="BA54"/>
  <c i="4" r="T83"/>
  <c r="T82"/>
  <c r="T81"/>
  <c r="R83"/>
  <c r="R82"/>
  <c r="R81"/>
  <c r="P83"/>
  <c r="P82"/>
  <c r="P81"/>
  <c i="1" r="AU54"/>
  <c i="4" r="BK83"/>
  <c r="BK82"/>
  <c r="J82"/>
  <c r="BK81"/>
  <c r="J81"/>
  <c r="J56"/>
  <c r="J27"/>
  <c i="1" r="AG54"/>
  <c i="4" r="J83"/>
  <c r="BE83"/>
  <c r="J30"/>
  <c i="1" r="AV54"/>
  <c i="4" r="F30"/>
  <c i="1" r="AZ54"/>
  <c i="4" r="J57"/>
  <c r="J77"/>
  <c r="F77"/>
  <c r="F75"/>
  <c r="E73"/>
  <c r="J51"/>
  <c r="F51"/>
  <c r="F49"/>
  <c r="E47"/>
  <c r="J36"/>
  <c r="J18"/>
  <c r="E18"/>
  <c r="F78"/>
  <c r="F52"/>
  <c r="J17"/>
  <c r="J12"/>
  <c r="J75"/>
  <c r="J49"/>
  <c r="E7"/>
  <c r="E71"/>
  <c r="E45"/>
  <c i="1" r="AY53"/>
  <c r="AX53"/>
  <c i="3" r="BI98"/>
  <c r="BH98"/>
  <c r="BG98"/>
  <c r="BF98"/>
  <c r="T98"/>
  <c r="R98"/>
  <c r="P98"/>
  <c r="BK98"/>
  <c r="J98"/>
  <c r="BE98"/>
  <c r="BI95"/>
  <c r="BH95"/>
  <c r="BG95"/>
  <c r="BF95"/>
  <c r="T95"/>
  <c r="T94"/>
  <c r="R95"/>
  <c r="R94"/>
  <c r="P95"/>
  <c r="P94"/>
  <c r="BK95"/>
  <c r="BK94"/>
  <c r="J94"/>
  <c r="J95"/>
  <c r="BE95"/>
  <c r="J59"/>
  <c r="BI90"/>
  <c r="BH90"/>
  <c r="BG90"/>
  <c r="BF90"/>
  <c r="T90"/>
  <c r="R90"/>
  <c r="P90"/>
  <c r="BK90"/>
  <c r="J90"/>
  <c r="BE90"/>
  <c r="BI86"/>
  <c r="BH86"/>
  <c r="BG86"/>
  <c r="BF86"/>
  <c r="T86"/>
  <c r="T85"/>
  <c r="R86"/>
  <c r="R85"/>
  <c r="P86"/>
  <c r="P85"/>
  <c r="BK86"/>
  <c r="BK85"/>
  <c r="J85"/>
  <c r="J86"/>
  <c r="BE86"/>
  <c r="J58"/>
  <c r="BI81"/>
  <c r="F34"/>
  <c i="1" r="BD53"/>
  <c i="3" r="BH81"/>
  <c r="F33"/>
  <c i="1" r="BC53"/>
  <c i="3" r="BG81"/>
  <c r="F32"/>
  <c i="1" r="BB53"/>
  <c i="3" r="BF81"/>
  <c r="J31"/>
  <c i="1" r="AW53"/>
  <c i="3" r="F31"/>
  <c i="1" r="BA53"/>
  <c i="3" r="T81"/>
  <c r="T80"/>
  <c r="T79"/>
  <c r="R81"/>
  <c r="R80"/>
  <c r="R79"/>
  <c r="P81"/>
  <c r="P80"/>
  <c r="P79"/>
  <c i="1" r="AU53"/>
  <c i="3" r="BK81"/>
  <c r="BK80"/>
  <c r="J80"/>
  <c r="BK79"/>
  <c r="J79"/>
  <c r="J56"/>
  <c r="J27"/>
  <c i="1" r="AG53"/>
  <c i="3" r="J81"/>
  <c r="BE81"/>
  <c r="J30"/>
  <c i="1" r="AV53"/>
  <c i="3" r="F30"/>
  <c i="1" r="AZ53"/>
  <c i="3" r="J57"/>
  <c r="J75"/>
  <c r="F75"/>
  <c r="F73"/>
  <c r="E71"/>
  <c r="J51"/>
  <c r="F51"/>
  <c r="F49"/>
  <c r="E47"/>
  <c r="J36"/>
  <c r="J18"/>
  <c r="E18"/>
  <c r="F76"/>
  <c r="F52"/>
  <c r="J17"/>
  <c r="J12"/>
  <c r="J73"/>
  <c r="J49"/>
  <c r="E7"/>
  <c r="E69"/>
  <c r="E45"/>
  <c i="1" r="AY52"/>
  <c r="AX52"/>
  <c i="2" r="BI300"/>
  <c r="BH300"/>
  <c r="BG300"/>
  <c r="BF300"/>
  <c r="T300"/>
  <c r="T299"/>
  <c r="R300"/>
  <c r="R299"/>
  <c r="P300"/>
  <c r="P299"/>
  <c r="BK300"/>
  <c r="BK299"/>
  <c r="J299"/>
  <c r="J300"/>
  <c r="BE300"/>
  <c r="J63"/>
  <c r="BI296"/>
  <c r="BH296"/>
  <c r="BG296"/>
  <c r="BF296"/>
  <c r="T296"/>
  <c r="R296"/>
  <c r="P296"/>
  <c r="BK296"/>
  <c r="J296"/>
  <c r="BE296"/>
  <c r="BI293"/>
  <c r="BH293"/>
  <c r="BG293"/>
  <c r="BF293"/>
  <c r="T293"/>
  <c r="R293"/>
  <c r="P293"/>
  <c r="BK293"/>
  <c r="J293"/>
  <c r="BE293"/>
  <c r="BI290"/>
  <c r="BH290"/>
  <c r="BG290"/>
  <c r="BF290"/>
  <c r="T290"/>
  <c r="R290"/>
  <c r="P290"/>
  <c r="BK290"/>
  <c r="J290"/>
  <c r="BE290"/>
  <c r="BI287"/>
  <c r="BH287"/>
  <c r="BG287"/>
  <c r="BF287"/>
  <c r="T287"/>
  <c r="R287"/>
  <c r="P287"/>
  <c r="BK287"/>
  <c r="J287"/>
  <c r="BE287"/>
  <c r="BI283"/>
  <c r="BH283"/>
  <c r="BG283"/>
  <c r="BF283"/>
  <c r="T283"/>
  <c r="R283"/>
  <c r="P283"/>
  <c r="BK283"/>
  <c r="J283"/>
  <c r="BE283"/>
  <c r="BI280"/>
  <c r="BH280"/>
  <c r="BG280"/>
  <c r="BF280"/>
  <c r="T280"/>
  <c r="R280"/>
  <c r="P280"/>
  <c r="BK280"/>
  <c r="J280"/>
  <c r="BE280"/>
  <c r="BI277"/>
  <c r="BH277"/>
  <c r="BG277"/>
  <c r="BF277"/>
  <c r="T277"/>
  <c r="R277"/>
  <c r="P277"/>
  <c r="BK277"/>
  <c r="J277"/>
  <c r="BE277"/>
  <c r="BI274"/>
  <c r="BH274"/>
  <c r="BG274"/>
  <c r="BF274"/>
  <c r="T274"/>
  <c r="R274"/>
  <c r="P274"/>
  <c r="BK274"/>
  <c r="J274"/>
  <c r="BE274"/>
  <c r="BI271"/>
  <c r="BH271"/>
  <c r="BG271"/>
  <c r="BF271"/>
  <c r="T271"/>
  <c r="R271"/>
  <c r="P271"/>
  <c r="BK271"/>
  <c r="J271"/>
  <c r="BE271"/>
  <c r="BI268"/>
  <c r="BH268"/>
  <c r="BG268"/>
  <c r="BF268"/>
  <c r="T268"/>
  <c r="R268"/>
  <c r="P268"/>
  <c r="BK268"/>
  <c r="J268"/>
  <c r="BE268"/>
  <c r="BI265"/>
  <c r="BH265"/>
  <c r="BG265"/>
  <c r="BF265"/>
  <c r="T265"/>
  <c r="R265"/>
  <c r="P265"/>
  <c r="BK265"/>
  <c r="J265"/>
  <c r="BE265"/>
  <c r="BI262"/>
  <c r="BH262"/>
  <c r="BG262"/>
  <c r="BF262"/>
  <c r="T262"/>
  <c r="R262"/>
  <c r="P262"/>
  <c r="BK262"/>
  <c r="J262"/>
  <c r="BE262"/>
  <c r="BI259"/>
  <c r="BH259"/>
  <c r="BG259"/>
  <c r="BF259"/>
  <c r="T259"/>
  <c r="R259"/>
  <c r="P259"/>
  <c r="BK259"/>
  <c r="J259"/>
  <c r="BE259"/>
  <c r="BI251"/>
  <c r="BH251"/>
  <c r="BG251"/>
  <c r="BF251"/>
  <c r="T251"/>
  <c r="R251"/>
  <c r="P251"/>
  <c r="BK251"/>
  <c r="J251"/>
  <c r="BE251"/>
  <c r="BI248"/>
  <c r="BH248"/>
  <c r="BG248"/>
  <c r="BF248"/>
  <c r="T248"/>
  <c r="R248"/>
  <c r="P248"/>
  <c r="BK248"/>
  <c r="J248"/>
  <c r="BE248"/>
  <c r="BI245"/>
  <c r="BH245"/>
  <c r="BG245"/>
  <c r="BF245"/>
  <c r="T245"/>
  <c r="R245"/>
  <c r="P245"/>
  <c r="BK245"/>
  <c r="J245"/>
  <c r="BE245"/>
  <c r="BI242"/>
  <c r="BH242"/>
  <c r="BG242"/>
  <c r="BF242"/>
  <c r="T242"/>
  <c r="T241"/>
  <c r="R242"/>
  <c r="R241"/>
  <c r="P242"/>
  <c r="P241"/>
  <c r="BK242"/>
  <c r="BK241"/>
  <c r="J241"/>
  <c r="J242"/>
  <c r="BE242"/>
  <c r="J62"/>
  <c r="BI238"/>
  <c r="BH238"/>
  <c r="BG238"/>
  <c r="BF238"/>
  <c r="T238"/>
  <c r="T237"/>
  <c r="R238"/>
  <c r="R237"/>
  <c r="P238"/>
  <c r="P237"/>
  <c r="BK238"/>
  <c r="BK237"/>
  <c r="J237"/>
  <c r="J238"/>
  <c r="BE238"/>
  <c r="J61"/>
  <c r="BI234"/>
  <c r="BH234"/>
  <c r="BG234"/>
  <c r="BF234"/>
  <c r="T234"/>
  <c r="R234"/>
  <c r="P234"/>
  <c r="BK234"/>
  <c r="J234"/>
  <c r="BE234"/>
  <c r="BI230"/>
  <c r="BH230"/>
  <c r="BG230"/>
  <c r="BF230"/>
  <c r="T230"/>
  <c r="R230"/>
  <c r="P230"/>
  <c r="BK230"/>
  <c r="J230"/>
  <c r="BE230"/>
  <c r="BI227"/>
  <c r="BH227"/>
  <c r="BG227"/>
  <c r="BF227"/>
  <c r="T227"/>
  <c r="R227"/>
  <c r="P227"/>
  <c r="BK227"/>
  <c r="J227"/>
  <c r="BE227"/>
  <c r="BI224"/>
  <c r="BH224"/>
  <c r="BG224"/>
  <c r="BF224"/>
  <c r="T224"/>
  <c r="R224"/>
  <c r="P224"/>
  <c r="BK224"/>
  <c r="J224"/>
  <c r="BE224"/>
  <c r="BI220"/>
  <c r="BH220"/>
  <c r="BG220"/>
  <c r="BF220"/>
  <c r="T220"/>
  <c r="R220"/>
  <c r="P220"/>
  <c r="BK220"/>
  <c r="J220"/>
  <c r="BE220"/>
  <c r="BI214"/>
  <c r="BH214"/>
  <c r="BG214"/>
  <c r="BF214"/>
  <c r="T214"/>
  <c r="R214"/>
  <c r="P214"/>
  <c r="BK214"/>
  <c r="J214"/>
  <c r="BE214"/>
  <c r="BI207"/>
  <c r="BH207"/>
  <c r="BG207"/>
  <c r="BF207"/>
  <c r="T207"/>
  <c r="R207"/>
  <c r="P207"/>
  <c r="BK207"/>
  <c r="J207"/>
  <c r="BE207"/>
  <c r="BI203"/>
  <c r="BH203"/>
  <c r="BG203"/>
  <c r="BF203"/>
  <c r="T203"/>
  <c r="R203"/>
  <c r="P203"/>
  <c r="BK203"/>
  <c r="J203"/>
  <c r="BE203"/>
  <c r="BI199"/>
  <c r="BH199"/>
  <c r="BG199"/>
  <c r="BF199"/>
  <c r="T199"/>
  <c r="R199"/>
  <c r="P199"/>
  <c r="BK199"/>
  <c r="J199"/>
  <c r="BE199"/>
  <c r="BI195"/>
  <c r="BH195"/>
  <c r="BG195"/>
  <c r="BF195"/>
  <c r="T195"/>
  <c r="R195"/>
  <c r="P195"/>
  <c r="BK195"/>
  <c r="J195"/>
  <c r="BE195"/>
  <c r="BI191"/>
  <c r="BH191"/>
  <c r="BG191"/>
  <c r="BF191"/>
  <c r="T191"/>
  <c r="R191"/>
  <c r="P191"/>
  <c r="BK191"/>
  <c r="J191"/>
  <c r="BE191"/>
  <c r="BI184"/>
  <c r="BH184"/>
  <c r="BG184"/>
  <c r="BF184"/>
  <c r="T184"/>
  <c r="R184"/>
  <c r="P184"/>
  <c r="BK184"/>
  <c r="J184"/>
  <c r="BE184"/>
  <c r="BI180"/>
  <c r="BH180"/>
  <c r="BG180"/>
  <c r="BF180"/>
  <c r="T180"/>
  <c r="T179"/>
  <c r="R180"/>
  <c r="R179"/>
  <c r="P180"/>
  <c r="P179"/>
  <c r="BK180"/>
  <c r="BK179"/>
  <c r="J179"/>
  <c r="J180"/>
  <c r="BE180"/>
  <c r="J60"/>
  <c r="BI175"/>
  <c r="BH175"/>
  <c r="BG175"/>
  <c r="BF175"/>
  <c r="T175"/>
  <c r="T174"/>
  <c r="R175"/>
  <c r="R174"/>
  <c r="P175"/>
  <c r="P174"/>
  <c r="BK175"/>
  <c r="BK174"/>
  <c r="J174"/>
  <c r="J175"/>
  <c r="BE175"/>
  <c r="J59"/>
  <c r="BI171"/>
  <c r="BH171"/>
  <c r="BG171"/>
  <c r="BF171"/>
  <c r="T171"/>
  <c r="R171"/>
  <c r="P171"/>
  <c r="BK171"/>
  <c r="J171"/>
  <c r="BE171"/>
  <c r="BI168"/>
  <c r="BH168"/>
  <c r="BG168"/>
  <c r="BF168"/>
  <c r="T168"/>
  <c r="R168"/>
  <c r="P168"/>
  <c r="BK168"/>
  <c r="J168"/>
  <c r="BE168"/>
  <c r="BI164"/>
  <c r="BH164"/>
  <c r="BG164"/>
  <c r="BF164"/>
  <c r="T164"/>
  <c r="R164"/>
  <c r="P164"/>
  <c r="BK164"/>
  <c r="J164"/>
  <c r="BE164"/>
  <c r="BI160"/>
  <c r="BH160"/>
  <c r="BG160"/>
  <c r="BF160"/>
  <c r="T160"/>
  <c r="R160"/>
  <c r="P160"/>
  <c r="BK160"/>
  <c r="J160"/>
  <c r="BE160"/>
  <c r="BI154"/>
  <c r="BH154"/>
  <c r="BG154"/>
  <c r="BF154"/>
  <c r="T154"/>
  <c r="R154"/>
  <c r="P154"/>
  <c r="BK154"/>
  <c r="J154"/>
  <c r="BE154"/>
  <c r="BI150"/>
  <c r="BH150"/>
  <c r="BG150"/>
  <c r="BF150"/>
  <c r="T150"/>
  <c r="R150"/>
  <c r="P150"/>
  <c r="BK150"/>
  <c r="J150"/>
  <c r="BE150"/>
  <c r="BI146"/>
  <c r="BH146"/>
  <c r="BG146"/>
  <c r="BF146"/>
  <c r="T146"/>
  <c r="R146"/>
  <c r="P146"/>
  <c r="BK146"/>
  <c r="J146"/>
  <c r="BE146"/>
  <c r="BI142"/>
  <c r="BH142"/>
  <c r="BG142"/>
  <c r="BF142"/>
  <c r="T142"/>
  <c r="R142"/>
  <c r="P142"/>
  <c r="BK142"/>
  <c r="J142"/>
  <c r="BE142"/>
  <c r="BI138"/>
  <c r="BH138"/>
  <c r="BG138"/>
  <c r="BF138"/>
  <c r="T138"/>
  <c r="R138"/>
  <c r="P138"/>
  <c r="BK138"/>
  <c r="J138"/>
  <c r="BE138"/>
  <c r="BI134"/>
  <c r="BH134"/>
  <c r="BG134"/>
  <c r="BF134"/>
  <c r="T134"/>
  <c r="R134"/>
  <c r="P134"/>
  <c r="BK134"/>
  <c r="J134"/>
  <c r="BE134"/>
  <c r="BI130"/>
  <c r="BH130"/>
  <c r="BG130"/>
  <c r="BF130"/>
  <c r="T130"/>
  <c r="R130"/>
  <c r="P130"/>
  <c r="BK130"/>
  <c r="J130"/>
  <c r="BE130"/>
  <c r="BI127"/>
  <c r="BH127"/>
  <c r="BG127"/>
  <c r="BF127"/>
  <c r="T127"/>
  <c r="R127"/>
  <c r="P127"/>
  <c r="BK127"/>
  <c r="J127"/>
  <c r="BE127"/>
  <c r="BI124"/>
  <c r="BH124"/>
  <c r="BG124"/>
  <c r="BF124"/>
  <c r="T124"/>
  <c r="R124"/>
  <c r="P124"/>
  <c r="BK124"/>
  <c r="J124"/>
  <c r="BE124"/>
  <c r="BI120"/>
  <c r="BH120"/>
  <c r="BG120"/>
  <c r="BF120"/>
  <c r="T120"/>
  <c r="R120"/>
  <c r="P120"/>
  <c r="BK120"/>
  <c r="J120"/>
  <c r="BE120"/>
  <c r="BI116"/>
  <c r="BH116"/>
  <c r="BG116"/>
  <c r="BF116"/>
  <c r="T116"/>
  <c r="R116"/>
  <c r="P116"/>
  <c r="BK116"/>
  <c r="J116"/>
  <c r="BE116"/>
  <c r="BI112"/>
  <c r="BH112"/>
  <c r="BG112"/>
  <c r="BF112"/>
  <c r="T112"/>
  <c r="R112"/>
  <c r="P112"/>
  <c r="BK112"/>
  <c r="J112"/>
  <c r="BE112"/>
  <c r="BI108"/>
  <c r="BH108"/>
  <c r="BG108"/>
  <c r="BF108"/>
  <c r="T108"/>
  <c r="R108"/>
  <c r="P108"/>
  <c r="BK108"/>
  <c r="J108"/>
  <c r="BE108"/>
  <c r="BI104"/>
  <c r="BH104"/>
  <c r="BG104"/>
  <c r="BF104"/>
  <c r="T104"/>
  <c r="R104"/>
  <c r="P104"/>
  <c r="BK104"/>
  <c r="J104"/>
  <c r="BE104"/>
  <c r="BI100"/>
  <c r="BH100"/>
  <c r="BG100"/>
  <c r="BF100"/>
  <c r="T100"/>
  <c r="T99"/>
  <c r="R100"/>
  <c r="R99"/>
  <c r="P100"/>
  <c r="P99"/>
  <c r="BK100"/>
  <c r="BK99"/>
  <c r="J99"/>
  <c r="J100"/>
  <c r="BE100"/>
  <c r="J58"/>
  <c r="BI88"/>
  <c r="BH88"/>
  <c r="BG88"/>
  <c r="BF88"/>
  <c r="T88"/>
  <c r="R88"/>
  <c r="P88"/>
  <c r="BK88"/>
  <c r="J88"/>
  <c r="BE88"/>
  <c r="BI85"/>
  <c r="F34"/>
  <c i="1" r="BD52"/>
  <c i="2" r="BH85"/>
  <c r="F33"/>
  <c i="1" r="BC52"/>
  <c i="2" r="BG85"/>
  <c r="F32"/>
  <c i="1" r="BB52"/>
  <c i="2" r="BF85"/>
  <c r="J31"/>
  <c i="1" r="AW52"/>
  <c i="2" r="F31"/>
  <c i="1" r="BA52"/>
  <c i="2" r="T85"/>
  <c r="T84"/>
  <c r="T83"/>
  <c r="R85"/>
  <c r="R84"/>
  <c r="R83"/>
  <c r="P85"/>
  <c r="P84"/>
  <c r="P83"/>
  <c i="1" r="AU52"/>
  <c i="2" r="BK85"/>
  <c r="BK84"/>
  <c r="J84"/>
  <c r="BK83"/>
  <c r="J83"/>
  <c r="J56"/>
  <c r="J27"/>
  <c i="1" r="AG52"/>
  <c i="2" r="J85"/>
  <c r="BE85"/>
  <c r="J30"/>
  <c i="1" r="AV52"/>
  <c i="2" r="F30"/>
  <c i="1" r="AZ52"/>
  <c i="2" r="J57"/>
  <c r="J79"/>
  <c r="F79"/>
  <c r="F77"/>
  <c r="E75"/>
  <c r="J51"/>
  <c r="F51"/>
  <c r="F49"/>
  <c r="E47"/>
  <c r="J36"/>
  <c r="J18"/>
  <c r="E18"/>
  <c r="F80"/>
  <c r="F52"/>
  <c r="J17"/>
  <c r="J12"/>
  <c r="J77"/>
  <c r="J49"/>
  <c r="E7"/>
  <c r="E73"/>
  <c r="E45"/>
  <c i="1" r="BD51"/>
  <c r="W30"/>
  <c r="BC51"/>
  <c r="W29"/>
  <c r="BB51"/>
  <c r="W28"/>
  <c r="BA51"/>
  <c r="W27"/>
  <c r="AZ51"/>
  <c r="W26"/>
  <c r="AY51"/>
  <c r="AX51"/>
  <c r="AW51"/>
  <c r="AK27"/>
  <c r="AV51"/>
  <c r="AK26"/>
  <c r="AU51"/>
  <c r="AT51"/>
  <c r="AS51"/>
  <c r="AG51"/>
  <c r="AK23"/>
  <c r="AT60"/>
  <c r="AN60"/>
  <c r="AT59"/>
  <c r="AN59"/>
  <c r="AT58"/>
  <c r="AN58"/>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<sst xmlns="http://schemas.openxmlformats.org/spreadsheetml/2006/main">
  <si>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</si>
  <si>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</si>
  <si>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</si>
  <si>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</si>
  <si>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</si>
  <si>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</si>
  <si>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</si>
  <si>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{87c54766-7e7c-4dfb-8009-ece5f06a2c6d}</t>
  </si>
  <si>
    <t>0,01</t>
  </si>
  <si>
    <t>21</t>
  </si>
  <si>
    <t>15</t>
  </si>
  <si>
    <t>REKAPITULACE STAVBY</t>
  </si>
  <si>
    <t xml:space="preserve">v ---  níže se nacházejí doplnkové a pomocné údaje k sestavám  --- v</t>
  </si>
  <si>
    <t>Návod na vyplnění</t>
  </si>
  <si>
    <t>0,001</t>
  </si>
  <si>
    <t>Kód:</t>
  </si>
  <si>
    <t>2015016-MHIC-02</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</si>
  <si>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</si>
  <si>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</si>
  <si>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Zvýšení bezpečnosti dopravy v Liberci, lokalita Milady Horákové - Čechova - U potůčku</t>
  </si>
  <si>
    <t>0,1</t>
  </si>
  <si>
    <t>KSO:</t>
  </si>
  <si>
    <t>827 21 12</t>
  </si>
  <si>
    <t>CC-CZ:</t>
  </si>
  <si>
    <t>22231</t>
  </si>
  <si>
    <t>1</t>
  </si>
  <si>
    <t>Místo:</t>
  </si>
  <si>
    <t>Liberec</t>
  </si>
  <si>
    <t>Datum:</t>
  </si>
  <si>
    <t>2. 2. 2018</t>
  </si>
  <si>
    <t>10</t>
  </si>
  <si>
    <t>100</t>
  </si>
  <si>
    <t>Zadavatel:</t>
  </si>
  <si>
    <t>IČ:</t>
  </si>
  <si>
    <t>00262978</t>
  </si>
  <si>
    <t>Statutární město Liberec</t>
  </si>
  <si>
    <t>DIČ:</t>
  </si>
  <si>
    <t>CZ00262978</t>
  </si>
  <si>
    <t>Uchazeč:</t>
  </si>
  <si>
    <t>Vyplň údaj</t>
  </si>
  <si>
    <t>Projektant:</t>
  </si>
  <si>
    <t>27497763</t>
  </si>
  <si>
    <t>SNOWPLAN, spol. s r.o.</t>
  </si>
  <si>
    <t>CZ27497763</t>
  </si>
  <si>
    <t>True</t>
  </si>
  <si>
    <t>Poznámka:</t>
  </si>
  <si>
    <t>Soupis prací je sestaven za využití položek Cenové soustavy ÚRS. Cenové a technické podmínky položek Cenové soustavy ÚRS, které nejsou uvedeny v soupisu prací (tzv.úvodní části katalogů) jsu neomezeně dálkově k dispozici na www.cs-urs.cz. Položky soupisu prací, které nemají ve sloupci "Cenová soustava" uveden žádný údaj, nepochází z Cenové soustavy ÚRS._x000d_
Je-li v kontrolním rozpočtu nebo v soupisu prací uvedena v kolonce ,,popis" obchodní značka jakéhokoliv materiálu, výrobku nebo technologie, má tento název pouze informativní charakter._x000d_
Pro ocenění a následně pro realizaci je možné použít i jiný materiál, výrobek nebo technologií, se srovnatelnými nebo lepšími užitnými vlastnostmi ,které odpovídají požadavkům dokumentace.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</si>
  <si>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</si>
  <si>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</si>
  <si>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</si>
  <si>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</si>
  <si>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</si>
  <si>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</si>
  <si>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</si>
  <si>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</si>
  <si>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</si>
  <si>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</si>
  <si>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</si>
  <si>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</si>
  <si>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</si>
  <si>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</si>
  <si>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</si>
  <si>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</si>
  <si>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</si>
  <si>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</si>
  <si>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</si>
  <si>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</si>
  <si>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</si>
  <si>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</si>
  <si>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</si>
  <si>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</si>
  <si>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</si>
  <si>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</si>
  <si>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</si>
  <si>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</si>
  <si>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</si>
  <si>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</si>
  <si>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</si>
  <si>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</si>
  <si>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</si>
  <si>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
  </si>
  <si>
    <t>D</t>
  </si>
  <si>
    <t>0</t>
  </si>
  <si>
    <t>###NOIMPORT###</t>
  </si>
  <si>
    <t>IMPORT</t>
  </si>
  <si>
    <t>{00000000-0000-0000-0000-000000000000}</t>
  </si>
  <si>
    <t>/</t>
  </si>
  <si>
    <t>01</t>
  </si>
  <si>
    <t>SO 103.1 - Komunikace úsek ul. Čechova - U Potůčku - způsobilé výdaje hlavní</t>
  </si>
  <si>
    <t>STA</t>
  </si>
  <si>
    <t>{ec73e3d6-329e-435e-b49e-fa5f50027ad0}</t>
  </si>
  <si>
    <t>2</t>
  </si>
  <si>
    <t>02</t>
  </si>
  <si>
    <t>SO 103.2 - Komunikace úsek ul. Čechova - U Potůčku - způsobilé výdaje vedlejší</t>
  </si>
  <si>
    <t>{f8f8ec55-57e0-49a2-a289-6ce0f9563d46}</t>
  </si>
  <si>
    <t>03</t>
  </si>
  <si>
    <t>SO 103.3 - Komunikace úsek ul. Čechova - U Potůčku - nezpůsobilé výdaje</t>
  </si>
  <si>
    <t>{ea4ad3e5-965a-48ec-9033-615ab4c47637}</t>
  </si>
  <si>
    <t>04</t>
  </si>
  <si>
    <t>SO 103.534 - Stavební úprava sjezdu k nemovitosti č. 534 (Logbal, s.r.o) - nezpůsobilé výdaje</t>
  </si>
  <si>
    <t>{3efab969-cdee-43a0-b307-9fe2c45c37a9}</t>
  </si>
  <si>
    <t>05</t>
  </si>
  <si>
    <t>SO 104 - Dopravně inženýrské opatření - nezpůsobilé výdaje</t>
  </si>
  <si>
    <t>{b53033b4-8acb-41e8-a3da-57c3569c1763}</t>
  </si>
  <si>
    <t>06</t>
  </si>
  <si>
    <t>SO 302 - Rekonstrukce dešťové kanalizace - nezpůsobilé výdaje</t>
  </si>
  <si>
    <t>{25653291-755f-4a33-a0bb-978ca6a977d2}</t>
  </si>
  <si>
    <t>07</t>
  </si>
  <si>
    <t>SO 402 - Veřejné osvětlení - způsobilé výdaje hlavní</t>
  </si>
  <si>
    <t>{7ec0b908-2df2-420f-a097-db6beea82756}</t>
  </si>
  <si>
    <t>828 75 12</t>
  </si>
  <si>
    <t>08</t>
  </si>
  <si>
    <t>SO 492 - Kabeláž SSZ, PS 492 - Dopravní řešení SSZ - způsobilé výdaje hlavní</t>
  </si>
  <si>
    <t>{d0575ea6-3fac-4ca1-9e6b-f87643c2e3f6}</t>
  </si>
  <si>
    <t>09</t>
  </si>
  <si>
    <t>VRN - Vedlejší rozpočtové náklady - nezpůsobilé výdaje</t>
  </si>
  <si>
    <t>{2ecfe8f4-dc72-4445-9ca6-fac86ed8d908}</t>
  </si>
  <si>
    <t>1) Krycí list soupisu</t>
  </si>
  <si>
    <t>2) Rekapitulace</t>
  </si>
  <si>
    <t>3) Soupis prací</t>
  </si>
  <si>
    <t>Zpět na list:</t>
  </si>
  <si>
    <t>Rekapitulace stavby</t>
  </si>
  <si>
    <t>B4</t>
  </si>
  <si>
    <t>171</t>
  </si>
  <si>
    <t>C4</t>
  </si>
  <si>
    <t>198</t>
  </si>
  <si>
    <t>KRYCÍ LIST SOUPISU</t>
  </si>
  <si>
    <t>D4</t>
  </si>
  <si>
    <t>343,2</t>
  </si>
  <si>
    <t>E4</t>
  </si>
  <si>
    <t>6,92</t>
  </si>
  <si>
    <t>F4</t>
  </si>
  <si>
    <t>0,9</t>
  </si>
  <si>
    <t>G4</t>
  </si>
  <si>
    <t>1,5</t>
  </si>
  <si>
    <t>Objekt:</t>
  </si>
  <si>
    <t>B51</t>
  </si>
  <si>
    <t>16</t>
  </si>
  <si>
    <t>01 - SO 103.1 - Komunikace úsek ul. Čechova - U Potůčku - způsobilé výdaje hlavní</t>
  </si>
  <si>
    <t>B25</t>
  </si>
  <si>
    <t>129</t>
  </si>
  <si>
    <t>C25</t>
  </si>
  <si>
    <t>27,25</t>
  </si>
  <si>
    <t>A31</t>
  </si>
  <si>
    <t>57</t>
  </si>
  <si>
    <t>B31</t>
  </si>
  <si>
    <t>860</t>
  </si>
  <si>
    <t>C31</t>
  </si>
  <si>
    <t>-70,4</t>
  </si>
  <si>
    <t>B32</t>
  </si>
  <si>
    <t>-7,8</t>
  </si>
  <si>
    <t>B15</t>
  </si>
  <si>
    <t>112</t>
  </si>
  <si>
    <t>C15</t>
  </si>
  <si>
    <t>49,375</t>
  </si>
  <si>
    <t>D15</t>
  </si>
  <si>
    <t>7,425</t>
  </si>
  <si>
    <t>REKAPITULACE ČLENĚNÍ SOUPISU PRACÍ</t>
  </si>
  <si>
    <t>Kód dílu - Popis</t>
  </si>
  <si>
    <t>Cena celkem [CZK]</t>
  </si>
  <si>
    <t>Náklady soupisu celkem</t>
  </si>
  <si>
    <t>-1</t>
  </si>
  <si>
    <t>0 - Všeobecné konstrukce a práce</t>
  </si>
  <si>
    <t>1 - Zemní práce</t>
  </si>
  <si>
    <t>4 - Vodorovné konstrukce</t>
  </si>
  <si>
    <t>5 - Komunikace</t>
  </si>
  <si>
    <t>8 - Potrubí</t>
  </si>
  <si>
    <t>9 - Ostatní konstrukce a práce</t>
  </si>
  <si>
    <t>7 - Přidružená stavební výroba</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</si>
  <si>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</si>
  <si>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</si>
  <si>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</si>
  <si>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</si>
  <si>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</si>
  <si>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</si>
  <si>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</si>
  <si>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</si>
  <si>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</si>
  <si>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</si>
  <si>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</si>
  <si>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</si>
  <si>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</si>
  <si>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</si>
  <si>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Všeobecné konstrukce a práce</t>
  </si>
  <si>
    <t>ROZPOCET</t>
  </si>
  <si>
    <t>K</t>
  </si>
  <si>
    <t>014101</t>
  </si>
  <si>
    <t>POPLATKY ZA SKLÁDKU</t>
  </si>
  <si>
    <t>M3</t>
  </si>
  <si>
    <t>4</t>
  </si>
  <si>
    <t>621771266</t>
  </si>
  <si>
    <t>PP</t>
  </si>
  <si>
    <t>zemina</t>
  </si>
  <si>
    <t>PSC</t>
  </si>
  <si>
    <t>Poznámka k souboru cen:_x000d_
zahrnuje veškeré poplatky provozovateli skládky související s uložením odpadu na skládce.</t>
  </si>
  <si>
    <t>014102</t>
  </si>
  <si>
    <t>T</t>
  </si>
  <si>
    <t>2143992564</t>
  </si>
  <si>
    <t>stavební suť</t>
  </si>
  <si>
    <t>VV</t>
  </si>
  <si>
    <t>A4</t>
  </si>
  <si>
    <t>"z pol.č. 113326: "101,1"m3"*1.8"t/m3</t>
  </si>
  <si>
    <t>"z pol.č. 113356: "68,4"m3"*2,5"t/m3</t>
  </si>
  <si>
    <t>"z pol.č. 113439: "90,0"m3"*2.2"t/m3</t>
  </si>
  <si>
    <t>"z pol.č. 113486: "156,0"m3"*2.2"t/m3</t>
  </si>
  <si>
    <t>"z pol.č. 113514: "173"m"*0.04"t/m</t>
  </si>
  <si>
    <t>"z pol.č. 113524: "9"m"*0.1"t/m</t>
  </si>
  <si>
    <t>"z pol.č. 96687: "5"ks"*0.3"t/ks</t>
  </si>
  <si>
    <t>H4</t>
  </si>
  <si>
    <t>"Celkem: "A4+B4+C4+D4+E4+F4+G4</t>
  </si>
  <si>
    <t>Zemní práce</t>
  </si>
  <si>
    <t>3</t>
  </si>
  <si>
    <t>113174</t>
  </si>
  <si>
    <t>ODSTRAN KRYTU VOZOVEK A CHODNÍKŮ Z DLAŽEB KOSTEK, ODVOZ DO 5KM</t>
  </si>
  <si>
    <t>29335482</t>
  </si>
  <si>
    <t>kamenná kostka drobná odvoz na deponii stavebníka</t>
  </si>
  <si>
    <t>Poznámka k souboru cen:_x000d_
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</si>
  <si>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A47</t>
  </si>
  <si>
    <t>66.0*0.10</t>
  </si>
  <si>
    <t>113326</t>
  </si>
  <si>
    <t>ODSTRAN PODKL VOZOVEK A CHODNÍKŮ Z KAMENIVA NESTMEL, ODVOZ DO 12KM</t>
  </si>
  <si>
    <t>-1931098957</t>
  </si>
  <si>
    <t>A42</t>
  </si>
  <si>
    <t>456,0*0,20+66,0*0,15</t>
  </si>
  <si>
    <t>5</t>
  </si>
  <si>
    <t>113356</t>
  </si>
  <si>
    <t>ODSTRAN PODKLADU VOZOVEK A CHOD Z BETONU, ODVOZ DO 12KM</t>
  </si>
  <si>
    <t>-1980094819</t>
  </si>
  <si>
    <t>A41</t>
  </si>
  <si>
    <t>456,0*0,15</t>
  </si>
  <si>
    <t>6</t>
  </si>
  <si>
    <t>113439</t>
  </si>
  <si>
    <t>ODSTRAN KRYTU VOZ A CHOD S ASFALT POJIVEM VČET PODKLADU, ODVOZ DO 50KM</t>
  </si>
  <si>
    <t>656007175</t>
  </si>
  <si>
    <t>živice odvoz 50km ostatní suť do 12km</t>
  </si>
  <si>
    <t>A46</t>
  </si>
  <si>
    <t>"stáv. chodníky s živ. kcí: "360.0*0.25</t>
  </si>
  <si>
    <t>7</t>
  </si>
  <si>
    <t>113486</t>
  </si>
  <si>
    <t>ODSTRANĚNÍ KRYTU CHODNÍKŮ Z DLAŽDIC VČETNĚ PODKLADU, ODVOZ DO 12KM</t>
  </si>
  <si>
    <t>565017601</t>
  </si>
  <si>
    <t>A48</t>
  </si>
  <si>
    <t>"stáv. chodníky s dlážděnou. kcí:" 624.0*0.25</t>
  </si>
  <si>
    <t>8</t>
  </si>
  <si>
    <t>113514</t>
  </si>
  <si>
    <t>ODSTRANĚNÍ ZÁHONOVÝCH OBRUBNÍKŮ, ODVOZ DO 5KM</t>
  </si>
  <si>
    <t>M</t>
  </si>
  <si>
    <t>594636632</t>
  </si>
  <si>
    <t>A45</t>
  </si>
  <si>
    <t>173,0</t>
  </si>
  <si>
    <t>9</t>
  </si>
  <si>
    <t>113524</t>
  </si>
  <si>
    <t>ODSTRANĚNÍ CHODNÍKOVÝCH OBRUBNÍKŮ BETONOVÝCH, ODVOZ DO 5KM</t>
  </si>
  <si>
    <t>-813376271</t>
  </si>
  <si>
    <t>113534</t>
  </si>
  <si>
    <t>ODSTRANĚNÍ CHODNÍKOVÝCH KAMENNÝCH OBRUBNÍKŮ, ODVOZ DO 5KM</t>
  </si>
  <si>
    <t>-447197432</t>
  </si>
  <si>
    <t>odvoz na deponii stavebníka</t>
  </si>
  <si>
    <t>11</t>
  </si>
  <si>
    <t>113726</t>
  </si>
  <si>
    <t>FRÉZOVÁNÍ VOZOVEK ASFALTOVÝCH, ODVOZ DO 12KM</t>
  </si>
  <si>
    <t>1188779893</t>
  </si>
  <si>
    <t>odvoz k recyklaci</t>
  </si>
  <si>
    <t>A40</t>
  </si>
  <si>
    <t>12</t>
  </si>
  <si>
    <t>12373</t>
  </si>
  <si>
    <t>ODKOP PRO SPOD STAVBU SILNIC A ŽELEZNIC TŘ. I</t>
  </si>
  <si>
    <t>-1900046355</t>
  </si>
  <si>
    <t>Poznámka k souboru cen:_x000d_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</si>
  <si>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A49</t>
  </si>
  <si>
    <t>4.0*0.50+(25+10,0+11,0+10,0)*0.25</t>
  </si>
  <si>
    <t>13</t>
  </si>
  <si>
    <t>12573.a</t>
  </si>
  <si>
    <t>VYKOPÁVKY ZE ZEMNÍKŮ A SKLÁDEK TŘ. I</t>
  </si>
  <si>
    <t>-517483023</t>
  </si>
  <si>
    <t>nákup a dovoz vhodné násypové zeminy</t>
  </si>
  <si>
    <t>Poznámka k souboru cen:_x000d_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</si>
  <si>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A50</t>
  </si>
  <si>
    <t>"pro pol.č. 17110+17310: "71,5</t>
  </si>
  <si>
    <t>14</t>
  </si>
  <si>
    <t>12573.b</t>
  </si>
  <si>
    <t>1349047889</t>
  </si>
  <si>
    <t>zemina vhodná k rekultivaci ploch nákup a doprava</t>
  </si>
  <si>
    <t>A37</t>
  </si>
  <si>
    <t>"pro pol.č. 18232: "220,0*0,15</t>
  </si>
  <si>
    <t>13173</t>
  </si>
  <si>
    <t>HLOUBENÍ JAM ZAPAŽ I NEPAŽ TŘ. I</t>
  </si>
  <si>
    <t>-764125283</t>
  </si>
  <si>
    <t>dokopávka pro UV</t>
  </si>
  <si>
    <t>Poznámka k souboru cen:_x000d_
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</si>
  <si>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A52</t>
  </si>
  <si>
    <t>"pod UV: "5*0.50*0.50*1.20</t>
  </si>
  <si>
    <t>17110</t>
  </si>
  <si>
    <t>ULOŽENÍ SYPANINY DO NÁSYPŮ SE ZHUTNĚNÍM</t>
  </si>
  <si>
    <t>-2037203190</t>
  </si>
  <si>
    <t>Poznámka k souboru cen:_x000d_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</si>
  <si>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A54</t>
  </si>
  <si>
    <t>100,0*0,25+45,0*0,50</t>
  </si>
  <si>
    <t>17</t>
  </si>
  <si>
    <t>17120</t>
  </si>
  <si>
    <t>ULOŽENÍ SYPANINY DO NÁSYPŮ A NA SKLÁDKY BEZ ZHUTNĚNÍ</t>
  </si>
  <si>
    <t>393851639</t>
  </si>
  <si>
    <t>Poznámka k souboru cen:_x000d_
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</si>
  <si>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A51</t>
  </si>
  <si>
    <t>"z pol.č. 13173: "1,50</t>
  </si>
  <si>
    <t>"z pol.č. 12373: "16,0</t>
  </si>
  <si>
    <t>C51</t>
  </si>
  <si>
    <t>"Celkem: "A51+B51</t>
  </si>
  <si>
    <t>18</t>
  </si>
  <si>
    <t>17310</t>
  </si>
  <si>
    <t>ZEMNÍ KRAJNICE A DOSYPÁVKY SE ZHUTNĚNÍM</t>
  </si>
  <si>
    <t>-1999212067</t>
  </si>
  <si>
    <t>Poznámka k souboru cen:_x000d_
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</si>
  <si>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A36</t>
  </si>
  <si>
    <t>120.0*1.0*0.20</t>
  </si>
  <si>
    <t>19</t>
  </si>
  <si>
    <t>18110</t>
  </si>
  <si>
    <t>ÚPRAVA PLÁNĚ SE ZHUTNĚNÍM V HORNINĚ TŘ. I</t>
  </si>
  <si>
    <t>M2</t>
  </si>
  <si>
    <t>-859327202</t>
  </si>
  <si>
    <t>Poznámka k souboru cen:_x000d_
položka zahrnuje úpravu pláně včetně vyrovnání výškových rozdílů. Míru zhutnění určuje projekt.</t>
  </si>
  <si>
    <t>A53</t>
  </si>
  <si>
    <t>446,0+860,0+109,0+(273,0*0,25)</t>
  </si>
  <si>
    <t>20</t>
  </si>
  <si>
    <t>18232</t>
  </si>
  <si>
    <t>ROZPROSTŘENÍ ORNICE V ROVINĚ V TL DO 0,15M</t>
  </si>
  <si>
    <t>-2121144944</t>
  </si>
  <si>
    <t>Poznámka k souboru cen:_x000d_
položka zahrnuje: nutné přemístění ornice z dočasných skládek vzdálených do 50m rozprostření ornice v předepsané tloušťce v rovině a ve svahu do 1:5</t>
  </si>
  <si>
    <t>18241</t>
  </si>
  <si>
    <t>ZALOŽENÍ TRÁVNÍKU RUČNÍM VÝSEVEM</t>
  </si>
  <si>
    <t>-1848990141</t>
  </si>
  <si>
    <t>Poznámka k souboru cen:_x000d_
Zahrnuje dodání předepsané travní směsi, její výsev na ornici, zalévání, první pokosení, to vše bez ohledu na sklon terénu</t>
  </si>
  <si>
    <t>Vodorovné konstrukce</t>
  </si>
  <si>
    <t>22</t>
  </si>
  <si>
    <t>451312</t>
  </si>
  <si>
    <t>PODKLADNÍ A VÝPLŇOVÉ VRSTVY Z PROSTÉHO BETONU C12/15</t>
  </si>
  <si>
    <t>-1942959655</t>
  </si>
  <si>
    <t>Poznámka k souboru cen:_x000d_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</si>
  <si>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A2</t>
  </si>
  <si>
    <t>"pod UV: "5*0.50*0.50*0.15</t>
  </si>
  <si>
    <t>Komunikace</t>
  </si>
  <si>
    <t>23</t>
  </si>
  <si>
    <t>561401</t>
  </si>
  <si>
    <t>KAMENIVO ZPEVNĚNÉ CEMENTEM TŘ. I</t>
  </si>
  <si>
    <t>-484725862</t>
  </si>
  <si>
    <t>SC C 8/10</t>
  </si>
  <si>
    <t>Poznámka k souboru cen:_x000d_
-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</si>
  <si>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A26</t>
  </si>
  <si>
    <t>"vozovka cyklistického pruhu: "446.0*0,17</t>
  </si>
  <si>
    <t>24</t>
  </si>
  <si>
    <t>56330</t>
  </si>
  <si>
    <t>VOZOVKOVÉ VRSTVY ZE ŠTĚRKODRTI</t>
  </si>
  <si>
    <t>250461893</t>
  </si>
  <si>
    <t>ŠDa 32/63 ŠDa 16/63 ŠDA 16/32</t>
  </si>
  <si>
    <t>Poznámka k souboru cen:_x000d_
- dodání kameniva předepsané kvality a zrnitosti - rozprostření a zhutnění vrstvy v předepsané tloušťce - zřízení vrstvy bez rozlišení šířky, pokládání vrstvy po etapách - nezahrnuje postřiky, nátěry</t>
  </si>
  <si>
    <t>A25</t>
  </si>
  <si>
    <t>"vozovka cyklistického pruhu: "446.0*0.17</t>
  </si>
  <si>
    <t>"chodníky: "860.0*0.15</t>
  </si>
  <si>
    <t>"sjezdy: "109.0*0.25</t>
  </si>
  <si>
    <t>D25</t>
  </si>
  <si>
    <t>"Celkem: "A25+B25+C25</t>
  </si>
  <si>
    <t>25</t>
  </si>
  <si>
    <t>572213</t>
  </si>
  <si>
    <t>SPOJOVACÍ POSTŘIK Z EMULZE DO 0,5KG/M2</t>
  </si>
  <si>
    <t>-642492976</t>
  </si>
  <si>
    <t>Poznámka k souboru cen:_x000d_
- dodání všech předepsaných materiálů pro postřiky v předepsaném množství - provedení dle předepsaného technologického předpisu - zřízení vrstvy bez rozlišení šířky, pokládání vrstvy po etapách - úpravu napojení, ukončení</t>
  </si>
  <si>
    <t>A27</t>
  </si>
  <si>
    <t>"vozovka cyklistického pruhu: "446,0*3</t>
  </si>
  <si>
    <t>26</t>
  </si>
  <si>
    <t>574C78</t>
  </si>
  <si>
    <t>ASFALTOVÝ BETON PRO LOŽNÍ VRSTVY ACL 22+, 22S TL. 80MM</t>
  </si>
  <si>
    <t>1049550694</t>
  </si>
  <si>
    <t>Poznámka k souboru cen:_x000d_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</si>
  <si>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A29</t>
  </si>
  <si>
    <t>"vozovka cyklistického pruhu: "446.0</t>
  </si>
  <si>
    <t>27</t>
  </si>
  <si>
    <t>574E58</t>
  </si>
  <si>
    <t>ASFALTOVÝ BETON PRO PODKLADNÍ VRSTVY ACP 22+, 22S TL. 60MM</t>
  </si>
  <si>
    <t>605409265</t>
  </si>
  <si>
    <t>A28</t>
  </si>
  <si>
    <t>28</t>
  </si>
  <si>
    <t>574I54</t>
  </si>
  <si>
    <t>ASFALTOVÝ KOBEREC MASTIXOVÝ SMA 11+, 11S TL. 40MM</t>
  </si>
  <si>
    <t>-414630607</t>
  </si>
  <si>
    <t>A30</t>
  </si>
  <si>
    <t>29</t>
  </si>
  <si>
    <t>582611</t>
  </si>
  <si>
    <t>KRYTY Z BETON DLAŽDIC SE ZÁMKEM ŠEDÝCH TL 60MM DO LOŽE Z KAM</t>
  </si>
  <si>
    <t>-224493684</t>
  </si>
  <si>
    <t>šedá, hladká, tl. 60mm tl. lože 40mm</t>
  </si>
  <si>
    <t>Poznámka k souboru cen:_x000d_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</si>
  <si>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"fyz. ostrůvky: "57.0</t>
  </si>
  <si>
    <t>"chodníky: "860.0</t>
  </si>
  <si>
    <t>"odpočet hmatové A31 kontrasní dlažby: "-(56.0+14.4)</t>
  </si>
  <si>
    <t>D31</t>
  </si>
  <si>
    <t>"Celkem: "A31+B31+C31</t>
  </si>
  <si>
    <t>30</t>
  </si>
  <si>
    <t>582612</t>
  </si>
  <si>
    <t>KRYTY Z BETON DLAŽDIC SE ZÁMKEM ŠEDÝCH TL 80MM DO LOŽE Z KAM</t>
  </si>
  <si>
    <t>-41005597</t>
  </si>
  <si>
    <t>šedá, hladká, tl. 80mm tl.lože 40mm</t>
  </si>
  <si>
    <t>A32</t>
  </si>
  <si>
    <t>"sjezdy: "109.0</t>
  </si>
  <si>
    <t>"odpočet hmatové dlažby: "-(7,8)</t>
  </si>
  <si>
    <t>C32</t>
  </si>
  <si>
    <t>"Celkem: "A32+B32</t>
  </si>
  <si>
    <t>31</t>
  </si>
  <si>
    <t>582614</t>
  </si>
  <si>
    <t>KRYTY Z BETON DLAŽDIC SE ZÁMKEM BAREV TL 60MM DO LOŽE Z KAM</t>
  </si>
  <si>
    <t>1825425199</t>
  </si>
  <si>
    <t>nástupní hrana zastávky, červená dl. hladká</t>
  </si>
  <si>
    <t>A23</t>
  </si>
  <si>
    <t>2*18.0*0.40</t>
  </si>
  <si>
    <t>32</t>
  </si>
  <si>
    <t>58261A</t>
  </si>
  <si>
    <t>KRYTY Z BETON DLAŽDIC SE ZÁMKEM BAREV RELIÉF TL 60MM DO LOŽE Z KAM</t>
  </si>
  <si>
    <t>-1443307519</t>
  </si>
  <si>
    <t>hmatová červená tl. 60mm</t>
  </si>
  <si>
    <t>33</t>
  </si>
  <si>
    <t>58261B</t>
  </si>
  <si>
    <t>KRYTY Z BETON DLAŽDIC SE ZÁMKEM BAREV RELIÉF TL 80MM DO LOŽE Z KAM</t>
  </si>
  <si>
    <t>-89157848</t>
  </si>
  <si>
    <t>hmatová červená tl. 80mm</t>
  </si>
  <si>
    <t>34</t>
  </si>
  <si>
    <t>587202</t>
  </si>
  <si>
    <t>PŘEDLÁŽDĚNÍ KRYTU Z DROBNÝCH KOSTEK</t>
  </si>
  <si>
    <t>651523799</t>
  </si>
  <si>
    <t>Poznámka k souboru cen:_x000d_
-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</si>
  <si>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A24</t>
  </si>
  <si>
    <t>"MK U Potucku: "40,0"m2</t>
  </si>
  <si>
    <t>35</t>
  </si>
  <si>
    <t>587206</t>
  </si>
  <si>
    <t>PŘEDLÁŽDĚNÍ KRYTU Z BETONOVÝCH DLAŽDIC SE ZÁMKEM</t>
  </si>
  <si>
    <t>135996673</t>
  </si>
  <si>
    <t>Potrubí</t>
  </si>
  <si>
    <t>37</t>
  </si>
  <si>
    <t>89742</t>
  </si>
  <si>
    <t>VPUSŤ CHODNÍKOVÁ Z BETON DÍLCŮ</t>
  </si>
  <si>
    <t>KUS</t>
  </si>
  <si>
    <t>673435512</t>
  </si>
  <si>
    <t>typová obrubníková s bočním vtokem, se sběrným košem a kalovým prostorem, litin.poklop</t>
  </si>
  <si>
    <t>Poznámka k souboru cen:_x000d_
položka zahrnuje: dodávku a osazení předepsaného dílce včetně mříže předepsané podkladní konstrukce</t>
  </si>
  <si>
    <t>Ostatní konstrukce a práce</t>
  </si>
  <si>
    <t>38</t>
  </si>
  <si>
    <t>914161</t>
  </si>
  <si>
    <t>DOPRAVNÍ ZNAČKY ZÁKLADNÍ VELIKOSTI HLINÍKOVÉ FÓLIE TŘ 1 - DODÁVKA A MONTÁŽ</t>
  </si>
  <si>
    <t>1100782620</t>
  </si>
  <si>
    <t>Poznámka k souboru cen:_x000d_
položka zahrnuje: - dodávku a montáž značek v požadovaném provedení - u dočasných (provizorních) značek a zařízení údržbu po celou dobu trvání funkce, náhradu zničených nebo ztracených kusů, nutnou opravu poškozených částí</t>
  </si>
  <si>
    <t>39</t>
  </si>
  <si>
    <t>914451</t>
  </si>
  <si>
    <t>DOPRAVNÍ ZNAČKY 100X150CM HLINÍKOVÉ - DODÁVKA A MONTÁŽ</t>
  </si>
  <si>
    <t>774952985</t>
  </si>
  <si>
    <t>40</t>
  </si>
  <si>
    <t>914911</t>
  </si>
  <si>
    <t>SLOUPKY A STOJKY DOPRAVNÍCH ZNAČEK Z OCEL TRUBEK SE ZABETONOVÁNÍM - DODÁVKA A MO</t>
  </si>
  <si>
    <t>820828838</t>
  </si>
  <si>
    <t>Poznámka k souboru cen:_x000d_
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</si>
  <si>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41</t>
  </si>
  <si>
    <t>915211</t>
  </si>
  <si>
    <t>VODOROVNÉ DOPRAVNÍ ZNAČENÍ PLASTEM HLADKÉ - DODÁVKA A POKLÁDKA</t>
  </si>
  <si>
    <t>-951227881</t>
  </si>
  <si>
    <t>bílá</t>
  </si>
  <si>
    <t>Poznámka k souboru cen:_x000d_
položka zahrnuje: - dodání a pokládku nátěrového materiálu (měří se pouze natíraná plocha) - předznačení a reflexní úpravu</t>
  </si>
  <si>
    <t>A15</t>
  </si>
  <si>
    <t>"čáry: "404.0*0.25+83.0*0.125+19.0*0.50</t>
  </si>
  <si>
    <t>"šrafy: "112.0"m2</t>
  </si>
  <si>
    <t>"přechody: "32*0.50*3.0+11*0.50*0.25</t>
  </si>
  <si>
    <t>"vodící pás přechodu: "13,5*0.55</t>
  </si>
  <si>
    <t>E15</t>
  </si>
  <si>
    <t>"Celkem: "A15+B15+C15+D15</t>
  </si>
  <si>
    <t>42</t>
  </si>
  <si>
    <t>91551.a</t>
  </si>
  <si>
    <t>VODOROVNÉ DOPRAVNÍ ZNAČENÍ - PŘEDEM PŘIPRAVENÉ SYMBOLY</t>
  </si>
  <si>
    <t>1048653975</t>
  </si>
  <si>
    <t>šipky</t>
  </si>
  <si>
    <t>Poznámka k souboru cen:_x000d_
položka zahrnuje: - dodání a pokládku předepsaného symbolu - zahrnuje předznačení a reflexní úpravu</t>
  </si>
  <si>
    <t>43</t>
  </si>
  <si>
    <t>91551.b</t>
  </si>
  <si>
    <t>1689614934</t>
  </si>
  <si>
    <t>V14 (cyklista+šipka) na červeném podkladu</t>
  </si>
  <si>
    <t>44</t>
  </si>
  <si>
    <t>91551.c</t>
  </si>
  <si>
    <t>1637955995</t>
  </si>
  <si>
    <t>V 19 cyklista na červeném podkladu</t>
  </si>
  <si>
    <t>45</t>
  </si>
  <si>
    <t>91551.d</t>
  </si>
  <si>
    <t>748142289</t>
  </si>
  <si>
    <t>V15+symbol P4 (cyklista+P4)</t>
  </si>
  <si>
    <t>46</t>
  </si>
  <si>
    <t>916C3</t>
  </si>
  <si>
    <t>DOPRAVNÍ MAJÁČKY NEPROSVĚTLOVANÉ</t>
  </si>
  <si>
    <t>-596162867</t>
  </si>
  <si>
    <t>Deformovatelný neprosvětlený dopravní majáček (TP174)</t>
  </si>
  <si>
    <t>Poznámka k souboru cen:_x000d_
položka zahrnuje: - dodání zařízení v předepsaném provedení včetně jeho osazení - základy</t>
  </si>
  <si>
    <t>47</t>
  </si>
  <si>
    <t>917212</t>
  </si>
  <si>
    <t>ZÁHONOVÉ OBRUBY Z BETONOVÝCH OBRUBNÍKŮ ŠÍŘ 80MM</t>
  </si>
  <si>
    <t>81129063</t>
  </si>
  <si>
    <t>80/250mm, vč. beton.lože</t>
  </si>
  <si>
    <t>Poznámka k souboru cen:_x000d_
Položka zahrnuje: dodání a pokládku betonových obrubníků o rozměrech předepsaných zadávací dokumentací betonové lože i boční betonovou opěrku.</t>
  </si>
  <si>
    <t>48</t>
  </si>
  <si>
    <t>917223</t>
  </si>
  <si>
    <t>SILNIČNÍ A CHODNÍKOVÉ OBRUBY Z BETONOVÝCH OBRUBNÍKŮ ŠÍŘ 100MM</t>
  </si>
  <si>
    <t>21552729</t>
  </si>
  <si>
    <t>100/250mm, vč. beton.lože</t>
  </si>
  <si>
    <t>49</t>
  </si>
  <si>
    <t>917224.a</t>
  </si>
  <si>
    <t>SILNIČNÍ A CHODNÍKOVÉ OBRUBY Z BETONOVÝCH OBRUBNÍKŮ ŠÍŘ 150MM</t>
  </si>
  <si>
    <t>990419284</t>
  </si>
  <si>
    <t>150/250mm, vč. beton.lože</t>
  </si>
  <si>
    <t>50</t>
  </si>
  <si>
    <t>917224.b</t>
  </si>
  <si>
    <t>-1590085035</t>
  </si>
  <si>
    <t>150/300mm, vč. beton.lože nástupní hrana zastávky dl. 18m</t>
  </si>
  <si>
    <t>A7</t>
  </si>
  <si>
    <t>2*18.0</t>
  </si>
  <si>
    <t>51</t>
  </si>
  <si>
    <t>917224.c</t>
  </si>
  <si>
    <t>819307136</t>
  </si>
  <si>
    <t>vjezdový 150/150mm, vč. beton.lože</t>
  </si>
  <si>
    <t>52</t>
  </si>
  <si>
    <t>91726</t>
  </si>
  <si>
    <t>KO OBRUBNÍKY BETONOVÉ</t>
  </si>
  <si>
    <t>1581860397</t>
  </si>
  <si>
    <t>300/250mm, vč. beton.lože</t>
  </si>
  <si>
    <t>53</t>
  </si>
  <si>
    <t>92940.A</t>
  </si>
  <si>
    <t>OZNAČNÍK ZASTÁVEK</t>
  </si>
  <si>
    <t>-433976928</t>
  </si>
  <si>
    <t>OZNAČNÍK BUS- DEMONTÁŽ PŮVODNÍHO + DODÁVKA A MONTÁŽ NOVÉHO typ dle požadavku dopravce (DPMLJ) vybaven hmatným štítkem se základní informací v Braillově písmu</t>
  </si>
  <si>
    <t>Poznámka k souboru cen:_x000d_
Položka zahrnuje dodávku a osazení sloupku a označníku, nutné základové konstrukce, nutné zemní práce, nátěry, vnitrostaveništní a mimostaveništní dopravu veškerého materiálu.</t>
  </si>
  <si>
    <t>54</t>
  </si>
  <si>
    <t>96687</t>
  </si>
  <si>
    <t>VYBOURÁNÍ ULIČNÍCH VPUSTÍ KOMPLETNÍCH</t>
  </si>
  <si>
    <t>1385236168</t>
  </si>
  <si>
    <t>Poznámka k souboru cen:_x000d_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</si>
  <si>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Přidružená stavební výroba</t>
  </si>
  <si>
    <t>36</t>
  </si>
  <si>
    <t>711112</t>
  </si>
  <si>
    <t>IZOLACE BĚŽNÝCH KONSTRUKCÍ PROTI ZEMNÍ VLHKOSTI ASFALTOVÝMI PÁSY</t>
  </si>
  <si>
    <t>-1682843802</t>
  </si>
  <si>
    <t>Poznámka k souboru cen:_x000d_
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</si>
  <si>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A3</t>
  </si>
  <si>
    <t>70.0*0.50</t>
  </si>
  <si>
    <t>02 - SO 103.2 - Komunikace úsek ul. Čechova - U Potůčku - způsobilé výdaje vedlejší</t>
  </si>
  <si>
    <t>1637302530</t>
  </si>
  <si>
    <t>A5</t>
  </si>
  <si>
    <t>1874,0*0,09</t>
  </si>
  <si>
    <t>-1629198403</t>
  </si>
  <si>
    <t>"vozovka: "1884,0*3</t>
  </si>
  <si>
    <t>-1812728708</t>
  </si>
  <si>
    <t>"vozovka: "1884.0</t>
  </si>
  <si>
    <t>914162</t>
  </si>
  <si>
    <t>DOPRAVNÍ ZNAČKY ZÁKLADNÍ VELIKOSTI HLINÍKOVÉ FÓLIE TŘ 1 - MONTÁŽ S PŘEMÍSTĚNÍM</t>
  </si>
  <si>
    <t>2070166050</t>
  </si>
  <si>
    <t>zpětné osazení DZ</t>
  </si>
  <si>
    <t>Poznámka k souboru cen:_x000d_
položka zahrnuje: - dopravu demontované značky z dočasné skládky - osazení a montáž značky na místě určeném projektem - nutnou opravu poškozených částí nezahrnuje dodávku značky</t>
  </si>
  <si>
    <t>914163</t>
  </si>
  <si>
    <t>DOPRAVNÍ ZNAČKY ZÁKLADNÍ VELIKOSTI HLINÍKOVÉ FÓLIE TŘ 1 - DEMONTÁŽ</t>
  </si>
  <si>
    <t>-333468248</t>
  </si>
  <si>
    <t>demontáž po dobu stvavby (pro zpětné použití) VČ. SLOUPKU</t>
  </si>
  <si>
    <t>Poznámka k souboru cen:_x000d_
Položka zahrnuje odstranění, demontáž a odklizení materiálu s odvozem na předepsané místo</t>
  </si>
  <si>
    <t>B1</t>
  </si>
  <si>
    <t>702,75</t>
  </si>
  <si>
    <t>C1</t>
  </si>
  <si>
    <t>5,5</t>
  </si>
  <si>
    <t>D1</t>
  </si>
  <si>
    <t>B10</t>
  </si>
  <si>
    <t>03 - SO 103.3 - Komunikace úsek ul. Čechova - U Potůčku - nezpůsobilé výdaje</t>
  </si>
  <si>
    <t>-1987356239</t>
  </si>
  <si>
    <t>A1</t>
  </si>
  <si>
    <t>"z pol.č. 113326: "374,8"m3"*1.8"t/m3</t>
  </si>
  <si>
    <t>"z pol.č. 113356: "281,1"m3"*2,5"t/m3</t>
  </si>
  <si>
    <t>"z pol.č. 113486: "2,5"m3"*2.2"t/m3</t>
  </si>
  <si>
    <t>"z pol.č. 113524: "15,0"m"*0.1"t/m</t>
  </si>
  <si>
    <t>E1</t>
  </si>
  <si>
    <t>"Celkem: "A1+B1+C1+D1</t>
  </si>
  <si>
    <t>-1400381408</t>
  </si>
  <si>
    <t>A14</t>
  </si>
  <si>
    <t>1874,0*0,20</t>
  </si>
  <si>
    <t>31778185</t>
  </si>
  <si>
    <t>A13</t>
  </si>
  <si>
    <t>1874,0*0,15</t>
  </si>
  <si>
    <t>2114102099</t>
  </si>
  <si>
    <t>A16</t>
  </si>
  <si>
    <t>"stáv. chodníky s dlážděnou. kcí:" 10.0*0.25</t>
  </si>
  <si>
    <t>-78213406</t>
  </si>
  <si>
    <t>1971125466</t>
  </si>
  <si>
    <t>A12</t>
  </si>
  <si>
    <t>1874,0"m2"*0,15"m"-168,66"m3 (viz pol.č. 113726 v SO103.2 způsobilé výdaje vedlejší)</t>
  </si>
  <si>
    <t>-322369120</t>
  </si>
  <si>
    <t>A17</t>
  </si>
  <si>
    <t>1884,0</t>
  </si>
  <si>
    <t>465194074</t>
  </si>
  <si>
    <t>"vozovka: "1884.0*0,17</t>
  </si>
  <si>
    <t>1746815806</t>
  </si>
  <si>
    <t>A6</t>
  </si>
  <si>
    <t>"vozovka: "1884.0*0.17</t>
  </si>
  <si>
    <t>-322988332</t>
  </si>
  <si>
    <t>A8</t>
  </si>
  <si>
    <t>"napojení na stáv.vozovku: "40.0*1.0*2</t>
  </si>
  <si>
    <t>897150973</t>
  </si>
  <si>
    <t>A10</t>
  </si>
  <si>
    <t>"napojení na stáv. vozovku: "40.0*1.0</t>
  </si>
  <si>
    <t>C10</t>
  </si>
  <si>
    <t>"Celkem: "A10+B10</t>
  </si>
  <si>
    <t>-533800432</t>
  </si>
  <si>
    <t>A9</t>
  </si>
  <si>
    <t>1267859756</t>
  </si>
  <si>
    <t>A11</t>
  </si>
  <si>
    <t>58920</t>
  </si>
  <si>
    <t>VÝPLŇ SPAR MODIFIKOVANÝM ASFALTEM</t>
  </si>
  <si>
    <t>-1828961897</t>
  </si>
  <si>
    <t>Poznámka k souboru cen:_x000d_
položka zahrnuje: - dodávku předepsaného materiálu - vyčištění a výplň spar tímto materiálem</t>
  </si>
  <si>
    <t>"napojení na stáv. vozovku: "40.0</t>
  </si>
  <si>
    <t>89921</t>
  </si>
  <si>
    <t>VÝŠKOVÁ ÚPRAVA POKLOPŮ</t>
  </si>
  <si>
    <t>-64371721</t>
  </si>
  <si>
    <t>Poznámka k souboru cen:_x000d_
- položka výškové úpravy zahrnuje všechny nutné práce a materiály pro zvýšení nebo snížení zařízení (včetně nutné úpravy stávajícího povrchu vozovky nebo chodníku).</t>
  </si>
  <si>
    <t>89923</t>
  </si>
  <si>
    <t>VÝŠKOVÁ ÚPRAVA KRYCÍCH HRNCŮ</t>
  </si>
  <si>
    <t>-350875851</t>
  </si>
  <si>
    <t>9113A2</t>
  </si>
  <si>
    <t>SVODIDLO OCEL SILNIČ JEDNOSTR, ÚROVEŇ ZADRŽ N1, N2 - MONTÁŽ S PŘESUNEM (BEZ DODÁ</t>
  </si>
  <si>
    <t>1825441163</t>
  </si>
  <si>
    <t>zpětné osazení svodidla</t>
  </si>
  <si>
    <t>Poznámka k souboru cen:_x000d_
položka zahrnuje: - dopravu demontovaného zařízení z dočasné skládky - jeho montáž a osazení na určeném místě včetně všech nutných konstrukcí a prací - nutnou opravu poškozených částí, opravu nátěrů - případnou náhradu zničených částí nezahrnuje kompletní novou PKO</t>
  </si>
  <si>
    <t>9113A3</t>
  </si>
  <si>
    <t>SVODIDLO OCEL SILNIČ JEDNOSTR, ÚROVEŇ ZADRŽ N1, N2 - DEMONTÁŽ S PŘESUNEM</t>
  </si>
  <si>
    <t>7448409</t>
  </si>
  <si>
    <t>dočasná demontáž svodidla po dobu stavby</t>
  </si>
  <si>
    <t>Poznámka k souboru cen:_x000d_
položka zahrnuje: - demontáž a odstranění zařízení - jeho odvoz na předepsané místo</t>
  </si>
  <si>
    <t>919112</t>
  </si>
  <si>
    <t>ŘEZÁNÍ ASFALTOVÉHO KRYTU VOZOVEK TL DO 100MM</t>
  </si>
  <si>
    <t>710000256</t>
  </si>
  <si>
    <t>Poznámka k souboru cen:_x000d_
položka zahrnuje řezání vozovkové vrstvy v předepsané tloušťce, včetně spotřeby vody</t>
  </si>
  <si>
    <t>B16</t>
  </si>
  <si>
    <t>22,5</t>
  </si>
  <si>
    <t>C16</t>
  </si>
  <si>
    <t>3,75</t>
  </si>
  <si>
    <t>5,25</t>
  </si>
  <si>
    <t>D10</t>
  </si>
  <si>
    <t>-10</t>
  </si>
  <si>
    <t>04 - SO 103.534 - Stavební úprava sjezdu k nemovitosti č. 534 (Logbal, s.r.o) - nezpůsobilé výdaje</t>
  </si>
  <si>
    <t>2 - Základy</t>
  </si>
  <si>
    <t>3 - Svislé konstrukce</t>
  </si>
  <si>
    <t>6 - Úpravy povrchů, podlahy, výplně otvorů</t>
  </si>
  <si>
    <t>367999201</t>
  </si>
  <si>
    <t>"z pol.č.967166: "1,625"m3"*2,5"t/m3</t>
  </si>
  <si>
    <t>"z pol.č. 113166: "9,0"m3"*2,5"t/m3</t>
  </si>
  <si>
    <t>"z pol.č. 113176: "1,5"m3"*2,5"t/m3</t>
  </si>
  <si>
    <t>D16</t>
  </si>
  <si>
    <t>"Celkem: "A16+B16+C16</t>
  </si>
  <si>
    <t>113166</t>
  </si>
  <si>
    <t>ODSTRANĚNÍ KRYTU VOZOVEK ZE SILNIČNÍCH DÍLCŮ, ODVOZ DO 12KM</t>
  </si>
  <si>
    <t>-486923688</t>
  </si>
  <si>
    <t>kryt z beton.panelů</t>
  </si>
  <si>
    <t>60,0"m2"*0,15</t>
  </si>
  <si>
    <t>113186</t>
  </si>
  <si>
    <t>ODSTRANĚNÍ KRYTU CHODNÍKŮ Z DLAŽDIC, ODVOZ DO 12KM</t>
  </si>
  <si>
    <t>1619813991</t>
  </si>
  <si>
    <t>kryt z vegetační dlažby</t>
  </si>
  <si>
    <t>15,0"m2"*0,1</t>
  </si>
  <si>
    <t>11332</t>
  </si>
  <si>
    <t>ODSTRANĚNÍ PODKLADŮ VOZOVEK A CHODNÍKŮ Z KAMENIVA NESTMELENÉHO</t>
  </si>
  <si>
    <t>1756007393</t>
  </si>
  <si>
    <t>podkladní vrstvy z kameniva</t>
  </si>
  <si>
    <t>"zpětné využití: "10,0"m3</t>
  </si>
  <si>
    <t>-73415870</t>
  </si>
  <si>
    <t>60,0*0,25</t>
  </si>
  <si>
    <t>15,0*0,35</t>
  </si>
  <si>
    <t>"odpočet materiálu pro zpětné použití: "-10,0"m3</t>
  </si>
  <si>
    <t>E10</t>
  </si>
  <si>
    <t>"Celkem: "C10+D10</t>
  </si>
  <si>
    <t>132736</t>
  </si>
  <si>
    <t>HLOUBENÍ RÝH ŠÍŘ DO 2M PAŽ I NEPAŽ TŘ. I, ODVOZ DO 12KM</t>
  </si>
  <si>
    <t>1286288441</t>
  </si>
  <si>
    <t>"základ. pas: "7,0*0.60*0.80</t>
  </si>
  <si>
    <t>1577815917</t>
  </si>
  <si>
    <t>materiál z pol.č. 11332</t>
  </si>
  <si>
    <t>-277673220</t>
  </si>
  <si>
    <t>10,0+3,36</t>
  </si>
  <si>
    <t>886821240</t>
  </si>
  <si>
    <t>Základy</t>
  </si>
  <si>
    <t>272313</t>
  </si>
  <si>
    <t>ZÁKLADY Z PROSTÉHO BETONU DO C16/20 (B20)</t>
  </si>
  <si>
    <t>-81768738</t>
  </si>
  <si>
    <t>Poznámka k souboru cen:_x000d_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</si>
  <si>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7,0*0,60*0,80</t>
  </si>
  <si>
    <t>Svislé konstrukce</t>
  </si>
  <si>
    <t>32711</t>
  </si>
  <si>
    <t>ZDI OPĚR, ZÁRUB, NÁBŘEŽ Z DÍLCŮ BETON</t>
  </si>
  <si>
    <t>913302947</t>
  </si>
  <si>
    <t>OPĚRNÁ ZEĎ Z BETON. PREFABRIKOVANÝCH PRVKŮ 200/200/400mm, pohledová úprava S OCELOVOU VÝZTUŽÍ 2x V 10 po 400mm, VÝPLŇ Z PROSTÉHO BETONU C 16/20 VČETNĚ KRYCÍ DESKY</t>
  </si>
  <si>
    <t>Poznámka k souboru cen:_x000d_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</si>
  <si>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7,0*1,0*0,20</t>
  </si>
  <si>
    <t>1462587894</t>
  </si>
  <si>
    <t>tř.A</t>
  </si>
  <si>
    <t>83,0"m2"*(0.15+0.15)</t>
  </si>
  <si>
    <t>-165958855</t>
  </si>
  <si>
    <t>58740</t>
  </si>
  <si>
    <t>PŘEDLÁŽDĚNÍ KRYTU Z VEGETAČNÍCH DÍLCŮ (PANELŮ)</t>
  </si>
  <si>
    <t>-2048083295</t>
  </si>
  <si>
    <t>Úpravy povrchů, podlahy, výplně otvorů</t>
  </si>
  <si>
    <t>626121</t>
  </si>
  <si>
    <t>REPROFIL PODHL, SVIS PLOCH SANAČ MALTOU DVOUVRST TL DO 40MM</t>
  </si>
  <si>
    <t>-997809831</t>
  </si>
  <si>
    <t>úprava pohledové části podezdívky oplocení po odbourání</t>
  </si>
  <si>
    <t>Poznámka k souboru cen:_x000d_
položka zahrnuje: dodávku veškerého materiálu potřebného pro předepsanou úpravu v předepsané kvalitě nutné vyspravení podkladu, případně zatření spar zdiva položení vrstvy v předepsané tloušťce potřebná lešení a podpěrné konstrukce</t>
  </si>
  <si>
    <t>0,50*0,40</t>
  </si>
  <si>
    <t>916A1</t>
  </si>
  <si>
    <t>PARKOVACÍ SLOUPKY A ZÁBRANY KOVOVÉ</t>
  </si>
  <si>
    <t>934041350</t>
  </si>
  <si>
    <t>zahrazovací sloupky</t>
  </si>
  <si>
    <t>Poznámka k souboru cen:_x000d_
položka zahrnuje dodání zařízení v předepsaném provedení včetně jeho osazení</t>
  </si>
  <si>
    <t>477488021</t>
  </si>
  <si>
    <t>966844</t>
  </si>
  <si>
    <t>ODSTRANĚNÍ OPLOCENÍ PLECHOVÉHO</t>
  </si>
  <si>
    <t>39860065</t>
  </si>
  <si>
    <t>včetně odvozu a likvidace materiálu</t>
  </si>
  <si>
    <t>Poznámka k souboru cen:_x000d_
-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 , - položka zahrnuje i odstranění sloupků z jiného materiálu, odstranění vrat a vrátek.</t>
  </si>
  <si>
    <t>967166</t>
  </si>
  <si>
    <t>VYBOURÁNÍ ČÁSTÍ KONSTRUKCÍ ŽELEZOBET S ODVOZEM DO 12KM</t>
  </si>
  <si>
    <t>2078563530</t>
  </si>
  <si>
    <t>podezdívka plotu do úrovně cca 300mm pod povrch upraveného terénu</t>
  </si>
  <si>
    <t>A19</t>
  </si>
  <si>
    <t>5,0*0,50*0,65</t>
  </si>
  <si>
    <t>711111</t>
  </si>
  <si>
    <t>IZOLACE BĚŽNÝCH KONSTRUKCÍ PROTI ZEMNÍ VLHKOSTI ASFALTOVÝMI NÁTĚRY</t>
  </si>
  <si>
    <t>-810241683</t>
  </si>
  <si>
    <t>"zeď: "10,0"m2</t>
  </si>
  <si>
    <t>-1955013512</t>
  </si>
  <si>
    <t>05 - SO 104 - Dopravně inženýrské opatření - nezpůsobilé výdaje</t>
  </si>
  <si>
    <t>HSV - Práce a dodávky HSV</t>
  </si>
  <si>
    <t xml:space="preserve">    9 - Ostatní konstrukce a práce, bourání</t>
  </si>
  <si>
    <t>HSV</t>
  </si>
  <si>
    <t>Práce a dodávky HSV</t>
  </si>
  <si>
    <t>Ostatní konstrukce a práce, bourání</t>
  </si>
  <si>
    <t>913121111</t>
  </si>
  <si>
    <t>Montáž a demontáž dočasné dopravní značky kompletní základní</t>
  </si>
  <si>
    <t>kus</t>
  </si>
  <si>
    <t>CS ÚRS 2018 01</t>
  </si>
  <si>
    <t>770403248</t>
  </si>
  <si>
    <t>Montáž a demontáž dočasných dopravních značek kompletních značek vč. podstavce a sloupku základních</t>
  </si>
  <si>
    <t xml:space="preserve">Poznámka k souboru cen:_x000d_
1. V cenách jsou započteny náklady na montáž i demontáž dočasné značky, nebo podstavce. </t>
  </si>
  <si>
    <t>404440000</t>
  </si>
  <si>
    <t>značka dopravní svislá výstražná FeZn A1-A30 P1,P4 700mm</t>
  </si>
  <si>
    <t>-183939699</t>
  </si>
  <si>
    <t>"A 15 (Práce na silnici)" 3</t>
  </si>
  <si>
    <t>404441100</t>
  </si>
  <si>
    <t>značka dopravní svislá zákazová B FeZn JAC 700 mm</t>
  </si>
  <si>
    <t>-730757882</t>
  </si>
  <si>
    <t xml:space="preserve">"B 1  (Zákaz vjezdu všech vozidel v obou směrech)" 6</t>
  </si>
  <si>
    <t xml:space="preserve">"B 20a  (Nejvyšší dovolená rychlost)" 3</t>
  </si>
  <si>
    <t>"B 24b (Zákaz odbočení vlevo)" 1</t>
  </si>
  <si>
    <t>"B 28 (Zákaz zastavení)" 2</t>
  </si>
  <si>
    <t>Součet</t>
  </si>
  <si>
    <t>404443320</t>
  </si>
  <si>
    <t>značka dopravní svislá FeZn 500x150mm</t>
  </si>
  <si>
    <t>2095007742</t>
  </si>
  <si>
    <t>"E 3a (Vzdálenost)" 3</t>
  </si>
  <si>
    <t>40444101</t>
  </si>
  <si>
    <t>značka dopravní svislá zákazová B FeZn JAC 500 mm</t>
  </si>
  <si>
    <t>893960426</t>
  </si>
  <si>
    <t>"C 2c (Přikázaný směr jízdy vlevo)" 1</t>
  </si>
  <si>
    <t>"C 4b (Přikázaný směr objížděnýí vlevo)" 4</t>
  </si>
  <si>
    <t>404442900</t>
  </si>
  <si>
    <t>značka dopravní svislá FeZn NK 700 x 200 mm</t>
  </si>
  <si>
    <t>2013452225</t>
  </si>
  <si>
    <t>"IS 11c Směrová tabule pro vyznačení objížďky" 7</t>
  </si>
  <si>
    <t>404442800</t>
  </si>
  <si>
    <t>značka dopravní svislá FeZn NK 1100 (1350) x 330 mm</t>
  </si>
  <si>
    <t>-695845838</t>
  </si>
  <si>
    <t>"IS 11b (Směrová tabule pro vyznačení objížďky)" 22</t>
  </si>
  <si>
    <t>404442700</t>
  </si>
  <si>
    <t>značka dopravní svislá FeZn NK 1000 x 1500 mm</t>
  </si>
  <si>
    <t>-2143984839</t>
  </si>
  <si>
    <t>"IP 22 (Změna místní úpravy" 7</t>
  </si>
  <si>
    <t>404442300</t>
  </si>
  <si>
    <t>značka dopravní svislá FeZn NK 500 x 500 mm</t>
  </si>
  <si>
    <t>1141137287</t>
  </si>
  <si>
    <t>"IP 10a (Slepá pozemní komunikace)" 5</t>
  </si>
  <si>
    <t>"IP 10b (Návěst před slepou pozemní komunikací)" 2</t>
  </si>
  <si>
    <t>913211111</t>
  </si>
  <si>
    <t>Montáž a demontáž dočasné dopravní zábrany reflexní šířky 1,5 m</t>
  </si>
  <si>
    <t>-972136571</t>
  </si>
  <si>
    <t>Montáž a demontáž dočasných dopravních zábran reflexních, šířky 1,5 m</t>
  </si>
  <si>
    <t xml:space="preserve">Poznámka k souboru cen:_x000d_
1. V cenách jsou započteny náklady na montáž i demontáž dočasné zábrany. 2. V cenách světelných dočasných dopravních zábran 913 22-11 nejsou započteny náklady na akumulátor, které se oceňují cenami souboru cen 913 91-1. </t>
  </si>
  <si>
    <t>952711250</t>
  </si>
  <si>
    <t>nájem zábrany reflexní 1,5m za 1 den/do 7 dní</t>
  </si>
  <si>
    <t>-1509555974</t>
  </si>
  <si>
    <t>913321111</t>
  </si>
  <si>
    <t>Montáž a demontáž dočasné dopravní směrové desky základní</t>
  </si>
  <si>
    <t>-1040983125</t>
  </si>
  <si>
    <t>Montáž a demontáž dočasných dopravních vodících zařízení směrové desky základní</t>
  </si>
  <si>
    <t xml:space="preserve">Poznámka k souboru cen:_x000d_
1. V cenách jsou započteny náklady na montáž i demontáž dočasného vodícího zařízení. </t>
  </si>
  <si>
    <t>952711560</t>
  </si>
  <si>
    <t>nájem vodící desky jednostranné za 1 den/do 7 dní</t>
  </si>
  <si>
    <t>-885192792</t>
  </si>
  <si>
    <t>06 - SO 302 - Rekonstrukce dešťové kanalizace - nezpůsobilé výdaje</t>
  </si>
  <si>
    <t xml:space="preserve">    1 - Zemní práce</t>
  </si>
  <si>
    <t xml:space="preserve">    2 - Zakládání</t>
  </si>
  <si>
    <t xml:space="preserve">    3 - Svislé a kompletní konstrukce</t>
  </si>
  <si>
    <t xml:space="preserve">    4 - Vodorovné konstrukce</t>
  </si>
  <si>
    <t xml:space="preserve">    8 - Trubní vedení</t>
  </si>
  <si>
    <t xml:space="preserve">    997 - Přesun sutě</t>
  </si>
  <si>
    <t xml:space="preserve">    998 - Přesun hmot</t>
  </si>
  <si>
    <t>PSV - Práce a dodávky PSV</t>
  </si>
  <si>
    <t xml:space="preserve">    711 - Izolace proti vodě, vlhkosti a plynům</t>
  </si>
  <si>
    <t xml:space="preserve">    721 - Zdravotechnika - vnitřní kanalizace</t>
  </si>
  <si>
    <t>115101201</t>
  </si>
  <si>
    <t>Čerpání vody na dopravní výšku do 10 m průměrný přítok do 500 l/min</t>
  </si>
  <si>
    <t>hod</t>
  </si>
  <si>
    <t>1770512168</t>
  </si>
  <si>
    <t>Čerpání vody na dopravní výšku do 10 m s uvažovaným průměrným přítokem do 500 l/min</t>
  </si>
  <si>
    <t xml:space="preserve">Poznámka k souboru cen:_x000d_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</si>
  <si>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115101301</t>
  </si>
  <si>
    <t>Pohotovost čerpací soupravy pro dopravní výšku do 10 m přítok do 500 l/min</t>
  </si>
  <si>
    <t>den</t>
  </si>
  <si>
    <t>1360683903</t>
  </si>
  <si>
    <t>Pohotovost záložní čerpací soupravy pro dopravní výšku do 10 m s uvažovaným průměrným přítokem do 500 l/min</t>
  </si>
  <si>
    <t xml:space="preserve">Poznámka k souboru cen:_x000d_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</si>
  <si>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</si>
  <si>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potrubí ocelového nebo litinového DN do 200</t>
  </si>
  <si>
    <t>m</t>
  </si>
  <si>
    <t>-1216811553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</si>
  <si>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</si>
  <si>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</si>
  <si>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119001421</t>
  </si>
  <si>
    <t>Dočasné zajištění kabelů a kabelových tratí ze 3 volně ložených kabelů</t>
  </si>
  <si>
    <t>-1417955085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</si>
  <si>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</si>
  <si>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121101101</t>
  </si>
  <si>
    <t>Sejmutí ornice s přemístěním na vzdálenost do 50 m</t>
  </si>
  <si>
    <t>m3</t>
  </si>
  <si>
    <t>-412295281</t>
  </si>
  <si>
    <t>Sejmutí ornice nebo lesní půdy s vodorovným přemístěním na hromady v místě upotřebení nebo na dočasné či trvalé skládky se složením, na vzdálenost do 50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</si>
  <si>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</si>
  <si>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"přípojky DS" 0,8*0,15*6,8</t>
  </si>
  <si>
    <t>"přípojky UV" 0,9*0,15*0,7</t>
  </si>
  <si>
    <t>"DN800" 1,95*0,15*23,4</t>
  </si>
  <si>
    <t>132201202</t>
  </si>
  <si>
    <t>Hloubení rýh š do 2000 mm v hornině tř. 3 objemu do 1000 m3</t>
  </si>
  <si>
    <t>-2009565761</t>
  </si>
  <si>
    <t>Hloubení zapažených i nezapažených rýh šířky přes 600 do 2 000 mm s urovnáním dna do předepsaného profilu a spádu v hornině tř. 3 přes 100 do 1 000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</si>
  <si>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</si>
  <si>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"pr.hloubka DN500" (2,51+2,52)/2</t>
  </si>
  <si>
    <t>"pr.hloubka DN800" (2,51+2,03+2,09+2,04+2,10+2,18)/6</t>
  </si>
  <si>
    <t>"pr.hl.připojky UV" (1,45+0,98)/2</t>
  </si>
  <si>
    <t>"pr.hl.přípojky DS" (1,46+0,6)/2</t>
  </si>
  <si>
    <t>Mezisoučet</t>
  </si>
  <si>
    <t>"přípojky DS" 0,8*1,03*11,5</t>
  </si>
  <si>
    <t>"přípojky UV" 0,9*1,215*12,7</t>
  </si>
  <si>
    <t>"DN500" 1,5*2,515*2,0</t>
  </si>
  <si>
    <t>"DN800" 1,95*2,158*27,9</t>
  </si>
  <si>
    <t>"ornice" -((0,8*0,15*3,9)+(1,95*0,15*23,4))</t>
  </si>
  <si>
    <t>"chodník" -((0,8*0,24*4,9)+(0,9*0,24*2,3)+(1,95*0,24*2,4))</t>
  </si>
  <si>
    <t>"kom" -((0,8*0,5*3,0)+(0,9*0,5*9,2)+(1,5*0,5*2,0)+(1,95*0,5*3,4))</t>
  </si>
  <si>
    <t>"hloubení rýh 50%" 128,285*0,5</t>
  </si>
  <si>
    <t>132201209</t>
  </si>
  <si>
    <t>Příplatek za lepivost k hloubení rýh š do 2000 mm v hornině tř. 3</t>
  </si>
  <si>
    <t>789008433</t>
  </si>
  <si>
    <t>Hloubení zapažených i nezapažených rýh šířky přes 600 do 2 000 mm s urovnáním dna do předepsaného profilu a spádu v hornině tř. 3 Příplatek k cenám za lepivost horniny tř. 3</t>
  </si>
  <si>
    <t>"hloubení rýh 50%" 128,285*0,5*0,3</t>
  </si>
  <si>
    <t>132301202</t>
  </si>
  <si>
    <t>Hloubení rýh š do 2000 mm v hornině tř. 4 objemu do 1000 m3</t>
  </si>
  <si>
    <t>296417726</t>
  </si>
  <si>
    <t>Hloubení zapažených i nezapažených rýh šířky přes 600 do 2 000 mm s urovnáním dna do předepsaného profilu a spádu v hornině tř. 4 přes 100 do 1 000 m3</t>
  </si>
  <si>
    <t>132301209</t>
  </si>
  <si>
    <t>Příplatek za lepivost k hloubení rýh š do 2000 mm v hornině tř. 4</t>
  </si>
  <si>
    <t>-50242494</t>
  </si>
  <si>
    <t>Hloubení zapažených i nezapažených rýh šířky přes 600 do 2 000 mm s urovnáním dna do předepsaného profilu a spádu v hornině tř. 4 Příplatek k cenám za lepivost horniny tř. 4</t>
  </si>
  <si>
    <t>151101101</t>
  </si>
  <si>
    <t>Zřízení příložného pažení a rozepření stěn rýh hl do 2 m</t>
  </si>
  <si>
    <t>m2</t>
  </si>
  <si>
    <t>1763977187</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</si>
  <si>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</si>
  <si>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</si>
  <si>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"přípojky DS" 1,03*11,5*2,0</t>
  </si>
  <si>
    <t>"přípojky UV" 1,215*12,7*2,0</t>
  </si>
  <si>
    <t>151101102</t>
  </si>
  <si>
    <t>Zřízení příložného pažení a rozepření stěn rýh hl do 4 m</t>
  </si>
  <si>
    <t>-1661397384</t>
  </si>
  <si>
    <t>Zřízení pažení a rozepření stěn rýh pro podzemní vedení pro všechny šířky rýhy příložné pro jakoukoliv mezerovitost, hloubky do 4 m</t>
  </si>
  <si>
    <t>"DN500" 2,515*2,0*2,0</t>
  </si>
  <si>
    <t>"DN800" 2,158*27,9*2,0</t>
  </si>
  <si>
    <t>151101111</t>
  </si>
  <si>
    <t>Odstranění příložného pažení a rozepření stěn rýh hl do 2 m</t>
  </si>
  <si>
    <t>-1115275869</t>
  </si>
  <si>
    <t>Odstranění pažení a rozepření stěn rýh pro podzemní vedení s uložením materiálu na vzdálenost do 3 m od kraje výkopu příložné, hloubky do 2 m</t>
  </si>
  <si>
    <t>151101112</t>
  </si>
  <si>
    <t>Odstranění příložného pažení a rozepření stěn rýh hl do 4 m</t>
  </si>
  <si>
    <t>-484917092</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</si>
  <si>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</si>
  <si>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</si>
  <si>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</si>
  <si>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-1133358993</t>
  </si>
  <si>
    <t>Svislé přemístění výkopku bez naložení do dopravní nádoby avšak s vyprázdněním dopravní nádoby na hromadu nebo do dopravního prostředku z horniny tř. 1 až 4, při hloubce výkopu přes 1 do 2,5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</si>
  <si>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</si>
  <si>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"podíl svislého přemístění výkopku dle odstavce 8, tabulka II - 50% celkového objemu výkopu" 128,285*0,50</t>
  </si>
  <si>
    <t>162701105</t>
  </si>
  <si>
    <t>Vodorovné přemístění do 10000 m výkopku/sypaniny z horniny tř. 1 až 4</t>
  </si>
  <si>
    <t>1485016157</t>
  </si>
  <si>
    <t>Vodorovné přemístění výkopku nebo sypaniny po suchu na obvyklém dopravním prostředku, bez naložení výkopku, avšak se složením bez rozhrnutí z horniny tř. 1 až 4 na vzdálenost přes 9 000 do 10 000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</si>
  <si>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</si>
  <si>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skládku výkopku na vzdálenost 10 km"</t>
  </si>
  <si>
    <t>171201201</t>
  </si>
  <si>
    <t>Uložení sypaniny na skládky</t>
  </si>
  <si>
    <t>-1772431085</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</si>
  <si>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</si>
  <si>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</si>
  <si>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</si>
  <si>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t</t>
  </si>
  <si>
    <t>512</t>
  </si>
  <si>
    <t>1312209074</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</si>
  <si>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</si>
  <si>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 </t>
  </si>
  <si>
    <t>"měrná hmotnost 1,8 CÚ2016" 128,285*1,8</t>
  </si>
  <si>
    <t>174101101</t>
  </si>
  <si>
    <t>Zásyp jam, šachet rýh nebo kolem objektů sypaninou se zhutněním</t>
  </si>
  <si>
    <t>-1096381467</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</si>
  <si>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</si>
  <si>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</si>
  <si>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"obsyp" -60,813</t>
  </si>
  <si>
    <t>"lože" -(0,581+3,095)</t>
  </si>
  <si>
    <t>"podkladní beton" -(0,6+12,093)</t>
  </si>
  <si>
    <t>pol.3</t>
  </si>
  <si>
    <t>štěrk frakce 5-32</t>
  </si>
  <si>
    <t>175641970</t>
  </si>
  <si>
    <t xml:space="preserve">kamenivo přírodní drcené hutné pro stavební účely PDK (drobné, hrubé a štěrkodrť) štěrkodrtě ČSN EN 13043 frakce   5-32</t>
  </si>
  <si>
    <t>"měrná hmotnost 2,0, zásyp 100%" 51,103*2,0</t>
  </si>
  <si>
    <t>175151101</t>
  </si>
  <si>
    <t>Obsypání potrubí strojně sypaninou bez prohození, uloženou do 3 m</t>
  </si>
  <si>
    <t>-1679896804</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</si>
  <si>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</si>
  <si>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</si>
  <si>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"přípojky DS" 0,8*0,425*11,5</t>
  </si>
  <si>
    <t>"přípojky UV" 0,9*0,5*12,7</t>
  </si>
  <si>
    <t>"DN500" 1,5*0,97*2,0</t>
  </si>
  <si>
    <t>"DN800" 1,95*1,36*27,9</t>
  </si>
  <si>
    <t>"objem potrubí DN200" -(12,7*(3,14*0,1*0,1))</t>
  </si>
  <si>
    <t>"objem potrubí DN500" -(2,0*(3,14*0,335*0,335))</t>
  </si>
  <si>
    <t>"objem potrubí DN800" -(27,9*(3,14*0,53*0,53))</t>
  </si>
  <si>
    <t>583373030</t>
  </si>
  <si>
    <t>štěrkopísek frakce 0-8</t>
  </si>
  <si>
    <t>-430578974</t>
  </si>
  <si>
    <t>"měrná hmotnost 2,0, zásyp 100%" 60,813*2,0</t>
  </si>
  <si>
    <t>180405114</t>
  </si>
  <si>
    <t>Založení trávníku ve vegetačních prefabrikátech výsevem směsi semene v rovině a ve svahu do 1:5</t>
  </si>
  <si>
    <t>312747227</t>
  </si>
  <si>
    <t>Založení trávníků ve vegetačních prefabrikátech výsevem směsi substrátu a semene v rovině nebo na svahu do 1:5</t>
  </si>
  <si>
    <t xml:space="preserve">Poznámka k souboru cen:_x000d_
1. V cenách jsou započteny i náklady pokosení, naložení a odvoz odpadu do 20 km se složením. 2.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</si>
  <si>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"přípojky DS" 0,8*6,8</t>
  </si>
  <si>
    <t>"přípojky UV" 0,9*0,7</t>
  </si>
  <si>
    <t>"DN800" 1,95*23,4</t>
  </si>
  <si>
    <t>005724720</t>
  </si>
  <si>
    <t>osivo směs travní krajinná-rovinná</t>
  </si>
  <si>
    <t>kg</t>
  </si>
  <si>
    <t>-1164275729</t>
  </si>
  <si>
    <t>51,7*0,03 'Přepočtené koeficientem množství</t>
  </si>
  <si>
    <t>181301102</t>
  </si>
  <si>
    <t>Rozprostření ornice tl vrstvy do 150 mm pl do 500 m2 v rovině nebo ve svahu do 1:5</t>
  </si>
  <si>
    <t>-763798205</t>
  </si>
  <si>
    <t>Rozprostření a urovnání ornice v rovině nebo ve svahu sklonu do 1:5 při souvislé ploše do 500 m2, tl. vrstvy přes 100 do 150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</si>
  <si>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</si>
  <si>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</si>
  <si>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212755214</t>
  </si>
  <si>
    <t>Trativody z drenážních trubek plastových flexibilních D 100 mm bez lože</t>
  </si>
  <si>
    <t>-1613631144</t>
  </si>
  <si>
    <t>Trativody bez lože z drenážních trubek plastových flexibilních D 100 mm</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</si>
  <si>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</si>
  <si>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"přípojky DS" 11,5</t>
  </si>
  <si>
    <t>"přípojky UV" 12,7</t>
  </si>
  <si>
    <t>"DN500" 2,0</t>
  </si>
  <si>
    <t>"DN800" 27,9</t>
  </si>
  <si>
    <t>Svislé a kompletní konstrukce</t>
  </si>
  <si>
    <t>358235114</t>
  </si>
  <si>
    <t>Bourání šachty, stoky kompletní nebo otvorů ze zdiva cihelného plochy do 4 m2</t>
  </si>
  <si>
    <t>-360201949</t>
  </si>
  <si>
    <t>Bourání šachty, stoky kompletní nebo vybourání otvorů průřezové plochy do 4 m2 ve stokách ze zdiva cihelného</t>
  </si>
  <si>
    <t>359901111</t>
  </si>
  <si>
    <t>Vyčištění stok</t>
  </si>
  <si>
    <t>-903611287</t>
  </si>
  <si>
    <t>Vyčištění stok jakékoliv výšky</t>
  </si>
  <si>
    <t xml:space="preserve">Poznámka k souboru cen:_x000d_
1. Cena je určena pro konečné vyčištění stok před předáním a převzetím. </t>
  </si>
  <si>
    <t>"propoj DN500" 2,0</t>
  </si>
  <si>
    <t>"DN1100" 36,4</t>
  </si>
  <si>
    <t>359901211</t>
  </si>
  <si>
    <t>Monitoring stoky jakékoli výšky na nové kanalizaci</t>
  </si>
  <si>
    <t>1579059605</t>
  </si>
  <si>
    <t>Monitoring stok (kamerový systém) jakékoli výšky nová kanalizace</t>
  </si>
  <si>
    <t xml:space="preserve">Poznámka k souboru cen:_x000d_
1. V ceně jsou započteny náklady na zhotovení záznamu o prohlídce a protokolu prohlídky. </t>
  </si>
  <si>
    <t>451541111</t>
  </si>
  <si>
    <t>Lože pod potrubí otevřený výkop ze štěrkodrtě</t>
  </si>
  <si>
    <t>709313352</t>
  </si>
  <si>
    <t>Lože pod potrubí, stoky a drobné objekty v otevřeném výkopu ze štěrkodrtě 0-63 mm</t>
  </si>
  <si>
    <t xml:space="preserve">Poznámka k souboru cen:_x000d_
1. Ceny -1111 a -1192 lze použít i pro zřízení sběrných vrstev nad drenážními trubkami. 2. V cenách -5111 a -1192 jsou započteny i náklady na prohození výkopku získaného při zemních pracích. </t>
  </si>
  <si>
    <t>"šachty DN1500" 2,2*2,2*0,12*1</t>
  </si>
  <si>
    <t>451573111</t>
  </si>
  <si>
    <t>Lože pod potrubí otevřený výkop ze štěrkopísku</t>
  </si>
  <si>
    <t>1756493470</t>
  </si>
  <si>
    <t>Lože pod potrubí, stoky a drobné objekty v otevřeném výkopu z písku a štěrkopísku do 63 mm</t>
  </si>
  <si>
    <t>"přípojky DS" 0,8*0,15*11,5</t>
  </si>
  <si>
    <t>"přípojky UV" 0,9*0,15*12,7</t>
  </si>
  <si>
    <t>452311131</t>
  </si>
  <si>
    <t>Podkladní desky z betonu prostého tř. C 12/15 otevřený výkop</t>
  </si>
  <si>
    <t>159032966</t>
  </si>
  <si>
    <t>Podkladní a zajišťovací konstrukce z betonu prostého v otevřeném výkopu desky pod potrubí, stoky a drobné objekty z betonu tř. C 12/15</t>
  </si>
  <si>
    <t xml:space="preserve">Poznámka k souboru cen:_x000d_
1. Ceny -1121 až -1181 a -1192 lze použít i pro ochrannou vrstvu pod železobetonové konstrukce. 2. Ceny -2121 až -2181 a -2192 jsou určeny pro jakékoliv úkosy sedel. </t>
  </si>
  <si>
    <t>"šachty DN1500" 2,0*2,0*0,15*1</t>
  </si>
  <si>
    <t>452312131</t>
  </si>
  <si>
    <t>Sedlové lože z betonu prostého tř. C 12/15 otevřený výkop</t>
  </si>
  <si>
    <t>757449671</t>
  </si>
  <si>
    <t>Podkladní a zajišťovací konstrukce z betonu prostého v otevřeném výkopu sedlové lože pod potrubí z betonu tř. C 12/15</t>
  </si>
  <si>
    <t>"DN500" ((1,5*0,318*2,0)-(0,118*2,0))</t>
  </si>
  <si>
    <t>"DN800" ((1,95*0,415*27,9)-(0,294*27,9))</t>
  </si>
  <si>
    <t>452351101</t>
  </si>
  <si>
    <t>Bednění podkladních desek nebo bloků nebo sedlového lože otevřený výkop</t>
  </si>
  <si>
    <t>-1376129330</t>
  </si>
  <si>
    <t>Bednění podkladních a zajišťovacích konstrukcí v otevřeném výkopu desek nebo sedlových loží pod potrubí, stoky a drobné objekty</t>
  </si>
  <si>
    <t>((2,0*0,15)*4)*1</t>
  </si>
  <si>
    <t>452368211</t>
  </si>
  <si>
    <t>Výztuž podkladních desek nebo bloků nebo pražců otevřený výkop ze svařovaných sítí Kari</t>
  </si>
  <si>
    <t>1246083746</t>
  </si>
  <si>
    <t>Výztuž podkladních desek, bloků nebo pražců v otevřeném výkopu ze svařovaných sítí typu Kari</t>
  </si>
  <si>
    <t>"měrná hmotnost 3,03 kg/m2" 8,0*0,00303</t>
  </si>
  <si>
    <t>Trubní vedení</t>
  </si>
  <si>
    <t>822422111</t>
  </si>
  <si>
    <t>Montáž potrubí z trub TZH s integrovaným těsněním otevřený výkop sklon do 20 % DN 500</t>
  </si>
  <si>
    <t>767455660</t>
  </si>
  <si>
    <t>Montáž potrubí z trub železobetonových hrdlových v otevřeném výkopu ve sklonu do 20 % s integrovaným těsněním DN 500</t>
  </si>
  <si>
    <t xml:space="preserve">Poznámka k souboru cen:_x000d_
1. Cenu 57-2111 lze použít i pro montáž potrubí z trub železobetonových DN 1600. </t>
  </si>
  <si>
    <t>59222024</t>
  </si>
  <si>
    <t xml:space="preserve">trouba hrdlová přímá železobet. s integrovaným těsněním  50 x 250 x 8,5 cm</t>
  </si>
  <si>
    <t>1488343720</t>
  </si>
  <si>
    <t>P</t>
  </si>
  <si>
    <t>Poznámka k položce:
tento výrobek lze nahradit za jiný se shodnými technickými a kvalitativními parametry - PO ODSOUHLASENÍ ZE STRANY TDI</t>
  </si>
  <si>
    <t>2*1,015 'Přepočtené koeficientem množství</t>
  </si>
  <si>
    <t>822472111</t>
  </si>
  <si>
    <t>Montáž potrubí z trub TZH s integrovaným těsněním otevřený výkop sklon do 20 % DN 800</t>
  </si>
  <si>
    <t>1869015654</t>
  </si>
  <si>
    <t>Montáž potrubí z trub železobetonových hrdlových v otevřeném výkopu ve sklonu do 20 % s integrovaným těsněním DN 800</t>
  </si>
  <si>
    <t>59222002</t>
  </si>
  <si>
    <t>trouba hrdlová přímá železobetonová s integrovaným těsněním 80 x 250 x 11,5 cm</t>
  </si>
  <si>
    <t>-1212271834</t>
  </si>
  <si>
    <t>27,9*1,015 'Přepočtené koeficientem množství</t>
  </si>
  <si>
    <t>871275211</t>
  </si>
  <si>
    <t>Kanalizační potrubí z tvrdého PVC jednovrstvé tuhost třídy SN4 DN 125</t>
  </si>
  <si>
    <t>-527551800</t>
  </si>
  <si>
    <t>Kanalizační potrubí z tvrdého PVC v otevřeném výkopu ve sklonu do 20 %, hladkého plnostěnného jednovrstvého, tuhost třídy SN 4 DN 125</t>
  </si>
  <si>
    <t xml:space="preserve">Poznámka k souboru cen:_x000d_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</si>
  <si>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871355221</t>
  </si>
  <si>
    <t>Kanalizační potrubí z tvrdého PVC jednovrstvé tuhost třídy SN8 DN 200</t>
  </si>
  <si>
    <t>1614054204</t>
  </si>
  <si>
    <t>Kanalizační potrubí z tvrdého PVC v otevřeném výkopu ve sklonu do 20 %, hladkého plnostěnného jednovrstvého, tuhost třídy SN 8 DN 200</t>
  </si>
  <si>
    <t>877310440</t>
  </si>
  <si>
    <t>Montáž šachtových vložek na kanalizačním potrubí z PP trub korugovaných DN 150</t>
  </si>
  <si>
    <t>-1375792626</t>
  </si>
  <si>
    <t>Montáž tvarovek na kanalizačním plastovém potrubí z polypropylenu PP korugovaného šachtových vložek DN 150</t>
  </si>
  <si>
    <t xml:space="preserve">Poznámka k souboru cen:_x000d_
1. V cenách montáže tvarovek nejsou započteny náklady na dodání tvarovek. Tyto náklady se oceňují ve specifikaci. 2. V cenách montáže tvarovek jsou započteny náklady na dodání těsnicích kroužků, pokud tyto nejsou součástí dodávky tvarovek. </t>
  </si>
  <si>
    <t>28617480-R0</t>
  </si>
  <si>
    <t>vložka šachtová, DN 125</t>
  </si>
  <si>
    <t>-42093289</t>
  </si>
  <si>
    <t>trubky z polypropylénu a kombinované potrubí kanalizační podzemní systém kanalizační vložka šachtová DN 125</t>
  </si>
  <si>
    <t>Poznámka k položce:
Těsnění není zahrnuto v ceně tvarovek, nutno objednat zvlášt.</t>
  </si>
  <si>
    <t>87731044-R2</t>
  </si>
  <si>
    <t>Montáž šachtových vložek na potrubí z PVC trub hladkých DN 200</t>
  </si>
  <si>
    <t>2039499712</t>
  </si>
  <si>
    <t>Montáž tvarovek na kanalizačním plastovém potrubí z polypropylenu PVC hladkého šachtových vložek DN 200</t>
  </si>
  <si>
    <t>28617480-R2</t>
  </si>
  <si>
    <t>vložka šachtová, DN 200</t>
  </si>
  <si>
    <t>1251144488</t>
  </si>
  <si>
    <t>trubky z polypropylénu a kombinované potrubí kanalizační podzemní systém kanalizační vložka šachtová DN 200</t>
  </si>
  <si>
    <t>892352121</t>
  </si>
  <si>
    <t>Tlaková zkouška vzduchem potrubí DN 200 těsnícím vakem ucpávkovým</t>
  </si>
  <si>
    <t>úsek</t>
  </si>
  <si>
    <t>-1737756071</t>
  </si>
  <si>
    <t>Tlakové zkoušky vzduchem těsnícími vaky ucpávkovými DN 200</t>
  </si>
  <si>
    <t xml:space="preserve">Poznámka k souboru cen:_x000d_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</si>
  <si>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892422121</t>
  </si>
  <si>
    <t>Tlaková zkouška vzduchem potrubí DN 500 těsnícím vakem ucpávkovým</t>
  </si>
  <si>
    <t>-1196194220</t>
  </si>
  <si>
    <t>Tlakové zkoušky vzduchem těsnícími vaky ucpávkovými DN 500</t>
  </si>
  <si>
    <t>892472121</t>
  </si>
  <si>
    <t>Tlaková zkouška vzduchem potrubí DN 800 těsnícím vakem ucpávkovým</t>
  </si>
  <si>
    <t>-1050103488</t>
  </si>
  <si>
    <t>Tlakové zkoušky vzduchem těsnícími vaky ucpávkovými DN 800</t>
  </si>
  <si>
    <t>892492121</t>
  </si>
  <si>
    <t>Tlaková zkouška vzduchem potrubí DN 1000 těsnícím vakem ucpávkovým</t>
  </si>
  <si>
    <t>-631581397</t>
  </si>
  <si>
    <t>Tlakové zkoušky vzduchem těsnícími vaky ucpávkovými DN 1000</t>
  </si>
  <si>
    <t>894201161</t>
  </si>
  <si>
    <t>Dno šachet tl nad 200 mm z prostého betonu se zvýšenými nároky na prostředí tř. C 30/37</t>
  </si>
  <si>
    <t>1608911252</t>
  </si>
  <si>
    <t>Ostatní konstrukce na trubním vedení z prostého betonu dno šachet tloušťky přes 200 mm z betonu se zvýšenými nároky na prostředí tř. C 30/37</t>
  </si>
  <si>
    <t xml:space="preserve">Poznámka k souboru cen:_x000d_
1. Bednění stěny šachet se oceňuje cenami souboru cen 894 50-.. Bednění konstrukcí na trubním vedení této části katalogu. 2. Bednění žlabu se oceňuje cenami souboru cen 351 35-11 Vnitřní bednění spodní části stok části A 03. </t>
  </si>
  <si>
    <t>"DN1500" (2,54*0,25)*1</t>
  </si>
  <si>
    <t>894204261</t>
  </si>
  <si>
    <t>Žlaby šachet průřezu o poloměru nad 500 mm z betonu prostého tř. C 25/30</t>
  </si>
  <si>
    <t>-2143343712</t>
  </si>
  <si>
    <t>Ostatní konstrukce na trubním vedení z prostého betonu žlaby šachet z prostého betonu tř. C 25/30, průřezu o poloměru přes 500 mm</t>
  </si>
  <si>
    <t>"DN1500" (1,77*0,4)</t>
  </si>
  <si>
    <t>-(0,25*1,5)</t>
  </si>
  <si>
    <t>894302162</t>
  </si>
  <si>
    <t>Stěny šachet tl nad 200 mm ze ŽB se zvýšenými nároky na prostředí tř. C 30/37</t>
  </si>
  <si>
    <t>-1753984918</t>
  </si>
  <si>
    <t>Ostatní konstrukce na trubním vedení ze železového betonu stěny šachet tloušťky přes 200 mm ze železového betonu se zvýšenými nároky na prostředí tř. C 30/37</t>
  </si>
  <si>
    <t xml:space="preserve">Poznámka k souboru cen:_x000d_
1. Ceny stropů jsou určeny pro jakékoliv tloušťky a plochy stropů. </t>
  </si>
  <si>
    <t>"s otvory do 1 m2 neuvažováno"</t>
  </si>
  <si>
    <t>"DN1500-D1" ((2,54-1,77)*1,4)</t>
  </si>
  <si>
    <t>894302193</t>
  </si>
  <si>
    <t>Příplatek za tloušťku stěn šachet ze ŽB do 200 mm</t>
  </si>
  <si>
    <t>-910689734</t>
  </si>
  <si>
    <t>Ostatní konstrukce na trubním vedení ze železového betonu stěny šachet tloušťky přes 200 mm Příplatek k ceně za tloušťku stěny do 200 mm</t>
  </si>
  <si>
    <t>894411311</t>
  </si>
  <si>
    <t>Osazení železobetonových dílců pro šachty skruží rovných</t>
  </si>
  <si>
    <t>1253097939</t>
  </si>
  <si>
    <t xml:space="preserve">Poznámka k souboru cen:_x000d_
1. V cenách nejsou započteny náklady na dodání železobetonových dílců; dodání těchto dílců se oceňuje ve specifikaci. </t>
  </si>
  <si>
    <t>59224160</t>
  </si>
  <si>
    <t>skruž kanalizační s ocelovými stupadly 100 x 25 x 12 cm</t>
  </si>
  <si>
    <t>686774164</t>
  </si>
  <si>
    <t>55</t>
  </si>
  <si>
    <t>894412411</t>
  </si>
  <si>
    <t>Osazení železobetonových dílců pro šachty skruží přechodových</t>
  </si>
  <si>
    <t>-477811940</t>
  </si>
  <si>
    <t>56</t>
  </si>
  <si>
    <t>592243150</t>
  </si>
  <si>
    <t>deska betonová zákrytová pro kruhové šachty 100/62,5 x 16,5 cm</t>
  </si>
  <si>
    <t>582370119</t>
  </si>
  <si>
    <t>59224315-R3</t>
  </si>
  <si>
    <t>deska betonová přechodová TZK-Q.1 150-100/25 150/100 x 25 cm</t>
  </si>
  <si>
    <t>427880217</t>
  </si>
  <si>
    <t>prefabrikáty pro vstupní šachty a drenážní šachtice (betonové a železobetonové) šachty pro odpadní kanály a potrubí uložená v zemi deska zákrytová TZK-Q.1 150-100/25 150/100 x 25</t>
  </si>
  <si>
    <t>58</t>
  </si>
  <si>
    <t>894502401</t>
  </si>
  <si>
    <t>Bednění stěn šachet kruhových oboustranné</t>
  </si>
  <si>
    <t>273127199</t>
  </si>
  <si>
    <t>Bednění konstrukcí na trubním vedení stěn šachet kruhových oboustranné</t>
  </si>
  <si>
    <t>"šachta D1"</t>
  </si>
  <si>
    <t>"vnější" 5,65*1,65</t>
  </si>
  <si>
    <t>"vnitřní" 4,71*1,4</t>
  </si>
  <si>
    <t>59</t>
  </si>
  <si>
    <t>894608211</t>
  </si>
  <si>
    <t>Výztuž šachet ze svařovaných sítí typu Kari</t>
  </si>
  <si>
    <t>1457886244</t>
  </si>
  <si>
    <t>"DN1500"</t>
  </si>
  <si>
    <t>"dno" (2,27*2)*1</t>
  </si>
  <si>
    <t>"stěny D1" (5,34*1,64)+(5,03*1,64)</t>
  </si>
  <si>
    <t>"měrná hmotnost 8*100x100 mm 3,03 kg/m2" 21,547*0,00303</t>
  </si>
  <si>
    <t>60</t>
  </si>
  <si>
    <t>899103111</t>
  </si>
  <si>
    <t>Osazení poklopů litinových nebo ocelových včetně rámů pro třídu zatížení B125, C250</t>
  </si>
  <si>
    <t>-8904162</t>
  </si>
  <si>
    <t>Osazení poklopů litinových a ocelových včetně rámů pro třídu zatížení B125, C250</t>
  </si>
  <si>
    <t xml:space="preserve">Poznámka k souboru cen:_x000d_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</si>
  <si>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61</t>
  </si>
  <si>
    <t>552414060</t>
  </si>
  <si>
    <t xml:space="preserve">poklop šachtový s rámem DN600 třída D 400,  s odvětráním</t>
  </si>
  <si>
    <t>-337890444</t>
  </si>
  <si>
    <t>62</t>
  </si>
  <si>
    <t>919-R1</t>
  </si>
  <si>
    <t>Sanace stávajícího potrubí DN1100 sklolaminátovou vložkou</t>
  </si>
  <si>
    <t>-1070203730</t>
  </si>
  <si>
    <t>Poznámka k položce:
cena vč. materiálu a paušálních poplatků za přesun sanační technologie</t>
  </si>
  <si>
    <t>63</t>
  </si>
  <si>
    <t>977151122</t>
  </si>
  <si>
    <t>Jádrové vrty diamantovými korunkami do D 130 mm do stavebních materiálů</t>
  </si>
  <si>
    <t>1311579422</t>
  </si>
  <si>
    <t>Jádrové vrty diamantovými korunkami do stavebních materiálů (železobetonu, betonu, cihel, obkladů, dlažeb, kamene) průměru přes 120 do 130 mm</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</si>
  <si>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</si>
  <si>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2*0,12</t>
  </si>
  <si>
    <t>64</t>
  </si>
  <si>
    <t>977151126</t>
  </si>
  <si>
    <t>Jádrové vrty diamantovými korunkami do D 225 mm do stavebních materiálů</t>
  </si>
  <si>
    <t>1792031908</t>
  </si>
  <si>
    <t>Jádrové vrty diamantovými korunkami do stavebních materiálů (železobetonu, betonu, cihel, obkladů, dlažeb, kamene) průměru přes 200 do 225 mm</t>
  </si>
  <si>
    <t>1*0,1</t>
  </si>
  <si>
    <t>997</t>
  </si>
  <si>
    <t>Přesun sutě</t>
  </si>
  <si>
    <t>65</t>
  </si>
  <si>
    <t>997013501</t>
  </si>
  <si>
    <t>Odvoz suti a vybouraných hmot na skládku nebo meziskládku do 1 km se složením</t>
  </si>
  <si>
    <t>-40000374</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</si>
  <si>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</si>
  <si>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</si>
  <si>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"beton prostý" 36,855</t>
  </si>
  <si>
    <t>"železobeton" 0,029</t>
  </si>
  <si>
    <t>"odvoz na skládku 10 km"</t>
  </si>
  <si>
    <t>66</t>
  </si>
  <si>
    <t>997013509</t>
  </si>
  <si>
    <t>Příplatek k odvozu suti a vybouraných hmot na skládku ZKD 1 km přes 1 km</t>
  </si>
  <si>
    <t>282582998</t>
  </si>
  <si>
    <t>Odvoz suti a vybouraných hmot na skládku nebo meziskládku se složením, na vzdálenost Příplatek k ceně za každý další i započatý 1 km přes 1 km</t>
  </si>
  <si>
    <t>"odvoz na skládku 10 km" 36,884*9</t>
  </si>
  <si>
    <t>67</t>
  </si>
  <si>
    <t>997221815</t>
  </si>
  <si>
    <t>Poplatek za uložení na skládce (skládkovné) stavebního odpadu betonového kód odpadu 170 101</t>
  </si>
  <si>
    <t>-933141803</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</si>
  <si>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</si>
  <si>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</si>
  <si>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68</t>
  </si>
  <si>
    <t>997221825</t>
  </si>
  <si>
    <t>Poplatek za uložení na skládce (skládkovné) stavebního odpadu železobetonového kód odpadu 170 101</t>
  </si>
  <si>
    <t>-915983401</t>
  </si>
  <si>
    <t>Poplatek za uložení stavebního odpadu na skládce (skládkovné) z armovaného betonu zatříděného do Katalogu odpadů pod kódem 170 101</t>
  </si>
  <si>
    <t>998</t>
  </si>
  <si>
    <t>Přesun hmot</t>
  </si>
  <si>
    <t>69</t>
  </si>
  <si>
    <t>998274101</t>
  </si>
  <si>
    <t>Přesun hmot pro trubní vedení z trub betonových otevřený výkop</t>
  </si>
  <si>
    <t>-1910987787</t>
  </si>
  <si>
    <t>Přesun hmot pro trubní vedení hloubené z trub betonových nebo železobetonových pro vodovody nebo kanalizace v otevřeném výkopu dopravní vzdálenost do 15 m</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</si>
  <si>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</si>
  <si>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</si>
  <si>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</si>
  <si>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</si>
  <si>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</si>
  <si>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70</t>
  </si>
  <si>
    <t>711112002</t>
  </si>
  <si>
    <t>Provedení izolace proti zemní vlhkosti svislé za studena lakem asfaltovým</t>
  </si>
  <si>
    <t>2144634189</t>
  </si>
  <si>
    <t>Provedení izolace proti zemní vlhkosti natěradly a tmely za studena na ploše svislé S nátěrem lakem asfaltovým</t>
  </si>
  <si>
    <t xml:space="preserve">Poznámka k souboru cen:_x000d_
1. Izolace plochy jednotlivě do 10 m2 se oceňují skladebně cenou příslušné izolace a cenou 711 19-9095 Příplatek za plochu do 10 m2. </t>
  </si>
  <si>
    <t>"DN1500-D1" 5,65*1,65</t>
  </si>
  <si>
    <t>71</t>
  </si>
  <si>
    <t>111631520</t>
  </si>
  <si>
    <t>lak asfaltový izolační</t>
  </si>
  <si>
    <t>-2078152240</t>
  </si>
  <si>
    <t>15,917*0,00045 'Přepočtené koeficientem množství</t>
  </si>
  <si>
    <t>72</t>
  </si>
  <si>
    <t>998711201</t>
  </si>
  <si>
    <t>Přesun hmot procentní pro izolace proti vodě, vlhkosti a plynům v objektech v do 6 m</t>
  </si>
  <si>
    <t>%</t>
  </si>
  <si>
    <t>23274232</t>
  </si>
  <si>
    <t>Přesun hmot pro izolace proti vodě, vlhkosti a plynům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</si>
  <si>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</si>
  <si>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</si>
  <si>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</si>
  <si>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73</t>
  </si>
  <si>
    <t>721242116</t>
  </si>
  <si>
    <t>Lapač střešních splavenin z PP se zápachovou klapkou a lapacím košem DN 125</t>
  </si>
  <si>
    <t>7992588</t>
  </si>
  <si>
    <t>Lapače střešních splavenin polypropylenové (PP) DN 125</t>
  </si>
  <si>
    <t>74</t>
  </si>
  <si>
    <t>721242803</t>
  </si>
  <si>
    <t>Demontáž lapače střešních splavenin DN 110</t>
  </si>
  <si>
    <t>2109405449</t>
  </si>
  <si>
    <t>Demontáž lapačů střešních splavenin DN 110</t>
  </si>
  <si>
    <t>75</t>
  </si>
  <si>
    <t>998721101</t>
  </si>
  <si>
    <t>Přesun hmot tonážní pro vnitřní kanalizace v objektech v do 6 m</t>
  </si>
  <si>
    <t>-2073526627</t>
  </si>
  <si>
    <t>Přesun hmot pro vnitřní kanalizace stanovený z hmotnosti přesunovaného materiálu vodorovná dopravní vzdálenost do 50 m v objektech výšky do 6 m</t>
  </si>
  <si>
    <t>07 - SO 402 - Veřejné osvětlení - způsobilé výdaje hlavní</t>
  </si>
  <si>
    <t xml:space="preserve">    743 - Elektromontáže - hrubá montáž</t>
  </si>
  <si>
    <t xml:space="preserve">    748 - Elektromontáže - osvětlovací zařízení a svítidla</t>
  </si>
  <si>
    <t>M - Práce a dodávky M</t>
  </si>
  <si>
    <t xml:space="preserve">    21-M - Elektromontáže</t>
  </si>
  <si>
    <t xml:space="preserve">    22-M - Montáže technologických zařízení pro dopravní stavby</t>
  </si>
  <si>
    <t>131201101</t>
  </si>
  <si>
    <t>Hloubení jam nezapažených v hornině tř. 3 objemu do 100 m3</t>
  </si>
  <si>
    <t>1300337484</t>
  </si>
  <si>
    <t>Hloubení nezapažených jam a zářezů s urovnáním dna do předepsaného profilu a spádu v hornině tř. 3 do 100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</si>
  <si>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</si>
  <si>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"základ pro stožár" 1,35*1,35*1,8</t>
  </si>
  <si>
    <t>"počet kusů" 3,281*7,0</t>
  </si>
  <si>
    <t>131201109</t>
  </si>
  <si>
    <t>Příplatek za lepivost u hloubení jam nezapažených v hornině tř. 3</t>
  </si>
  <si>
    <t>-1731542585</t>
  </si>
  <si>
    <t>Hloubení nezapažených jam a zářezů s urovnáním dna do předepsaného profilu a spádu Příplatek k cenám za lepivost horniny tř. 3</t>
  </si>
  <si>
    <t>22,967*0,3</t>
  </si>
  <si>
    <t>132201102</t>
  </si>
  <si>
    <t>Hloubení rýh š do 600 mm v hornině tř. 3 objemu přes 100 m3</t>
  </si>
  <si>
    <t>1097827225</t>
  </si>
  <si>
    <t>Hloubení zapažených i nezapažených rýh šířky do 600 mm s urovnáním dna do předepsaného profilu a spádu v hornině tř. 3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</si>
  <si>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</si>
  <si>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30x60" 0,3*0,6*400,0</t>
  </si>
  <si>
    <t>"výkop 50x120" 0,5*1,2*50,0</t>
  </si>
  <si>
    <t>132201109</t>
  </si>
  <si>
    <t>Příplatek za lepivost k hloubení rýh š do 600 mm v hornině tř. 3</t>
  </si>
  <si>
    <t>-1965202514</t>
  </si>
  <si>
    <t>Hloubení zapažených i nezapažených rýh šířky do 600 mm s urovnáním dna do předepsaného profilu a spádu v hornině tř. 3 Příplatek k cenám za lepivost horniny tř. 3</t>
  </si>
  <si>
    <t>102,0*0,3</t>
  </si>
  <si>
    <t>1459808248</t>
  </si>
  <si>
    <t>"základ pro stožár" 1,35*1,35*1,8*7,0</t>
  </si>
  <si>
    <t>"zásyp" -70,5</t>
  </si>
  <si>
    <t>-1025706423</t>
  </si>
  <si>
    <t>68453307</t>
  </si>
  <si>
    <t>"měrná hmotnost 1,8 CÚ2016" 54,464*1,8</t>
  </si>
  <si>
    <t>1471929233</t>
  </si>
  <si>
    <t>"betonové lože pod komunikac" -(0,5*0,1*50,0)</t>
  </si>
  <si>
    <t>"výkop 30x60" -(0,3*0,2*400,0)</t>
  </si>
  <si>
    <t>"výkop 50x120" -(0,5*0,2*50,0)</t>
  </si>
  <si>
    <t>275313711</t>
  </si>
  <si>
    <t>Základové patky z betonu tř. C 20/25</t>
  </si>
  <si>
    <t>376051709</t>
  </si>
  <si>
    <t>Základy z betonu prostého patky a bloky z betonu kamenem neprokládaného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</si>
  <si>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</si>
  <si>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451315115</t>
  </si>
  <si>
    <t>Podkladní nebo výplňová vrstva z betonu C 16/20 tl do 100 mm</t>
  </si>
  <si>
    <t>-542154</t>
  </si>
  <si>
    <t>Podkladní a výplňové vrstvy z betonu prostého tloušťky do 100 mm, z betonu C 16/20</t>
  </si>
  <si>
    <t xml:space="preserve">Poznámka k souboru cen:_x000d_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</si>
  <si>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"betonové lože pod komunikac" 0,5*50</t>
  </si>
  <si>
    <t>45157311-r</t>
  </si>
  <si>
    <t>Lože pro kabely otevřený výkop ze štěrkopísku</t>
  </si>
  <si>
    <t>-1572404350</t>
  </si>
  <si>
    <t>Lože pro kabely v otevřeném výkopu z písku a štěrkopísku do 63 mm</t>
  </si>
  <si>
    <t>"výkop 30x60" 0,3*0,2*400,0</t>
  </si>
  <si>
    <t>"výkop 50x120" 0,5*0,2*50,0</t>
  </si>
  <si>
    <t>743</t>
  </si>
  <si>
    <t>Elektromontáže - hrubá montáž</t>
  </si>
  <si>
    <t>743612111</t>
  </si>
  <si>
    <t>Montáž vodič uzemňovací pásek průřezu do 120 mm2 v městské zástavbě v zemi</t>
  </si>
  <si>
    <t>1067344377</t>
  </si>
  <si>
    <t>Montáž uzemňovacího vedení s upevněním, propojením a připojením pomocí svorek v zemi s izolací spojů pásku průřezu do 120 mm2 v městské zástavbě</t>
  </si>
  <si>
    <t>354420620</t>
  </si>
  <si>
    <t>pás zemnící 30x4mm FeZn</t>
  </si>
  <si>
    <t>980011628</t>
  </si>
  <si>
    <t>743612121</t>
  </si>
  <si>
    <t>Montáž vodič uzemňovací drát nebo lano D do 10 mm v městské zástavbě</t>
  </si>
  <si>
    <t>695606217</t>
  </si>
  <si>
    <t>Montáž uzemňovacího vedení s upevněním, propojením a připojením pomocí svorek v zemi s izolací spojů drátu nebo lana Ø do 10 mm v městské zástavbě</t>
  </si>
  <si>
    <t>354410730</t>
  </si>
  <si>
    <t>drát D 10mm FeZn</t>
  </si>
  <si>
    <t>1380597797</t>
  </si>
  <si>
    <t>743622200</t>
  </si>
  <si>
    <t>Montáž svorka hromosvodná se 3 šrouby</t>
  </si>
  <si>
    <t>2089200672</t>
  </si>
  <si>
    <t>Montáž hromosvodného vedení svorek se 3 a více šrouby</t>
  </si>
  <si>
    <t xml:space="preserve">Poznámka k souboru cen:_x000d_
1. Svodovými dráty se rozumí i jímací vedení na střeše. </t>
  </si>
  <si>
    <t>354418950</t>
  </si>
  <si>
    <t>svorka připojovací k připojení kovových částí</t>
  </si>
  <si>
    <t>587069733</t>
  </si>
  <si>
    <t>354418750</t>
  </si>
  <si>
    <t>svorka křížová pro vodič D 6-10 mm</t>
  </si>
  <si>
    <t>535897449</t>
  </si>
  <si>
    <t>748</t>
  </si>
  <si>
    <t>Elektromontáže - osvětlovací zařízení a svítidla</t>
  </si>
  <si>
    <t>748721210</t>
  </si>
  <si>
    <t>Montáž výložníků osvětlení jednoramenných sloupových hmotnosti do 35 kg</t>
  </si>
  <si>
    <t>1860536779</t>
  </si>
  <si>
    <t>Montáž výložníků osvětlení jednoramenných sloupových, hmotnosti do 35 kg</t>
  </si>
  <si>
    <t>Pol3</t>
  </si>
  <si>
    <t>Výložník obloukový pr.89, délka 2m</t>
  </si>
  <si>
    <t>ks</t>
  </si>
  <si>
    <t>-2032597271</t>
  </si>
  <si>
    <t>748722110</t>
  </si>
  <si>
    <t>Montáž výložníků osvětlení dvouramenných nástěnných hmotnosti do 70 kg</t>
  </si>
  <si>
    <t>-1928394933</t>
  </si>
  <si>
    <t>Montáž výložníků osvětlení dvouramenných nástěnných, hmotnosti do 70 kg</t>
  </si>
  <si>
    <t>Pol4</t>
  </si>
  <si>
    <t>Výložník obloukový dvojitý 180st, pr.89, 2x2m</t>
  </si>
  <si>
    <t>-363466141</t>
  </si>
  <si>
    <t>748719211</t>
  </si>
  <si>
    <t>Montáž stožárů osvětlení ocelových samostatně stojících délky do 12 m</t>
  </si>
  <si>
    <t>1453240215</t>
  </si>
  <si>
    <t>Montáž stožárů osvětlení, bez zemních prací ocelových samostatně stojících, délky do 12 m</t>
  </si>
  <si>
    <t>Pol2</t>
  </si>
  <si>
    <t>Stožár stupňovitý vetknutý 133/60 výška 5m</t>
  </si>
  <si>
    <t>-305760202</t>
  </si>
  <si>
    <t>Pol1</t>
  </si>
  <si>
    <t>Stožár stupňovitý vetknutý 159/108/89 výška 7,2m</t>
  </si>
  <si>
    <t>594487105</t>
  </si>
  <si>
    <t>Pol10</t>
  </si>
  <si>
    <t>Svítidlo uliční LED 2400lm, 3000K dle TZ</t>
  </si>
  <si>
    <t>1231777508</t>
  </si>
  <si>
    <t>Pol8</t>
  </si>
  <si>
    <t>Svítidlo uliční LED 8300lm, 3000K dle TZ</t>
  </si>
  <si>
    <t>1729871266</t>
  </si>
  <si>
    <t>Pol9</t>
  </si>
  <si>
    <t>Svítidlo uliční LED 10250lm, 3000K dle TZ</t>
  </si>
  <si>
    <t>-1922025267</t>
  </si>
  <si>
    <t>Pol11</t>
  </si>
  <si>
    <t>Úprava zapojení RVO</t>
  </si>
  <si>
    <t>-462732810</t>
  </si>
  <si>
    <t>345713510</t>
  </si>
  <si>
    <t>trubka elektroinstalační ohebná dvouplášťová korugovaná D 41/50 mm, HDPE+LDPE</t>
  </si>
  <si>
    <t>1507108231</t>
  </si>
  <si>
    <t>345713650</t>
  </si>
  <si>
    <t>trubka elektroinstalační HDPE tuhá dvouplášťová korugovaná D 94/110mm</t>
  </si>
  <si>
    <t>-419814798</t>
  </si>
  <si>
    <t>Pol14</t>
  </si>
  <si>
    <t>Zemní kabelová spojka do 4x25</t>
  </si>
  <si>
    <t>-682435914</t>
  </si>
  <si>
    <t>Pol30</t>
  </si>
  <si>
    <t>Spojovací a montážní materiál</t>
  </si>
  <si>
    <t>-431043711</t>
  </si>
  <si>
    <t>Spojovací a montážní materiál šrouby, podložky, pásky</t>
  </si>
  <si>
    <t>Pol31</t>
  </si>
  <si>
    <t>Napojení na stávající rozvody</t>
  </si>
  <si>
    <t>-1584019354</t>
  </si>
  <si>
    <t>Pol32</t>
  </si>
  <si>
    <t>Demontáž stávajícího osvětl. bodu vč. základu</t>
  </si>
  <si>
    <t>451724952</t>
  </si>
  <si>
    <t>Pol34</t>
  </si>
  <si>
    <t>Pronájem plošiny</t>
  </si>
  <si>
    <t>1566330302</t>
  </si>
  <si>
    <t>Pol36</t>
  </si>
  <si>
    <t>Pomocné montážní a zednické práce</t>
  </si>
  <si>
    <t>919509268</t>
  </si>
  <si>
    <t>Práce a dodávky M</t>
  </si>
  <si>
    <t>21-M</t>
  </si>
  <si>
    <t>Elektromontáže</t>
  </si>
  <si>
    <t>210812011</t>
  </si>
  <si>
    <t>Montáž kabel Cu plný kulatý do 1 kV 3x1,5 až 6 mm2 uložený volně nebo v liště (CYKY)</t>
  </si>
  <si>
    <t>691161776</t>
  </si>
  <si>
    <t>Montáž izolovaných kabelů měděných do 1 kV bez ukončení plných a kulatých (CYKY, CHKE-R,...) uložených volně nebo v liště počtu a průřezu žil 3x1,5 až 6 mm2</t>
  </si>
  <si>
    <t>341110300</t>
  </si>
  <si>
    <t>kabel silový s Cu jádrem 1 kV 3x1,5mm2</t>
  </si>
  <si>
    <t>1000765921</t>
  </si>
  <si>
    <t>210812033</t>
  </si>
  <si>
    <t>Montáž kabel Cu plný kulatý do 1 kV 4x6 až 10 mm2 uložený volně nebo v liště (CYKY)</t>
  </si>
  <si>
    <t>529751637</t>
  </si>
  <si>
    <t>Montáž izolovaných kabelů měděných do 1 kV bez ukončení plných a kulatých (CYKY, CHKE-R,...) uložených volně nebo v liště počtu a průřezu žil 4x6 až 10 mm2</t>
  </si>
  <si>
    <t>341110760</t>
  </si>
  <si>
    <t>kabel silový s Cu jádrem 1 kV 4x10mm2</t>
  </si>
  <si>
    <t>-129688964</t>
  </si>
  <si>
    <t>22-M</t>
  </si>
  <si>
    <t>Montáže technologických zařízení pro dopravní stavby</t>
  </si>
  <si>
    <t>220960021</t>
  </si>
  <si>
    <t>Montáž svorkovnice stožárové</t>
  </si>
  <si>
    <t>-473507209</t>
  </si>
  <si>
    <t>Montáž stožárové svorkovnice s připevněním</t>
  </si>
  <si>
    <t>Pol5</t>
  </si>
  <si>
    <t>Stožárová svorkovnice SV-B 6.16.4, 1x10A</t>
  </si>
  <si>
    <t>1294883958</t>
  </si>
  <si>
    <t>Pol6</t>
  </si>
  <si>
    <t>Stožárová svorkovnice SV-B 6.16.4, 2x10A</t>
  </si>
  <si>
    <t>375888080</t>
  </si>
  <si>
    <t>Pol7</t>
  </si>
  <si>
    <t>Stožárová svorkovnice SV-B 9.16.4, 1x10A</t>
  </si>
  <si>
    <t>-136182988</t>
  </si>
  <si>
    <t>08 - SO 492 - Kabeláž SSZ, PS 492 - Dopravní řešení SSZ - způsobilé výdaje hlavní</t>
  </si>
  <si>
    <t>HSV - HSV</t>
  </si>
  <si>
    <t xml:space="preserve">    01 - Technologie SSZ</t>
  </si>
  <si>
    <t xml:space="preserve">    02 - Montážní práce</t>
  </si>
  <si>
    <t xml:space="preserve">    03 - Zemní práce</t>
  </si>
  <si>
    <t>Technologie SSZ</t>
  </si>
  <si>
    <t>Mikroprocesorový řadič včetně SW</t>
  </si>
  <si>
    <t>-1855167962</t>
  </si>
  <si>
    <t>GSM modul</t>
  </si>
  <si>
    <t>1617388798</t>
  </si>
  <si>
    <t>Třmen návěstidla 300 na výložník, pevný</t>
  </si>
  <si>
    <t>-224184247</t>
  </si>
  <si>
    <t>Pol12</t>
  </si>
  <si>
    <t>Třmen návěstidla 300 nad jízdní pruhy, pojizdný</t>
  </si>
  <si>
    <t>112374719</t>
  </si>
  <si>
    <t>Pol13</t>
  </si>
  <si>
    <t>Kontrastní rám 300 jednokomorový</t>
  </si>
  <si>
    <t>1972292869</t>
  </si>
  <si>
    <t>Chodecké tlačítko</t>
  </si>
  <si>
    <t>-1676682593</t>
  </si>
  <si>
    <t>Pol15</t>
  </si>
  <si>
    <t>Chodecké tlačítko s rozpínacím kontaktem</t>
  </si>
  <si>
    <t>403778825</t>
  </si>
  <si>
    <t>Pol16</t>
  </si>
  <si>
    <t>Chodecké tlačítko pro nevidomé</t>
  </si>
  <si>
    <t>910254328</t>
  </si>
  <si>
    <t>Pol17</t>
  </si>
  <si>
    <t>JAZS - 1</t>
  </si>
  <si>
    <t>1758671588</t>
  </si>
  <si>
    <t>Pol18</t>
  </si>
  <si>
    <t>přijímač pro slepce BPN - 1</t>
  </si>
  <si>
    <t>726636828</t>
  </si>
  <si>
    <t>Pol19</t>
  </si>
  <si>
    <t>Akustické návěští pro nevidomé SZN - 1</t>
  </si>
  <si>
    <t>16390410</t>
  </si>
  <si>
    <t>Základ řadiče</t>
  </si>
  <si>
    <t>866967520</t>
  </si>
  <si>
    <t>Pol20</t>
  </si>
  <si>
    <t>Radiohodiny DCF</t>
  </si>
  <si>
    <t>-216496956</t>
  </si>
  <si>
    <t>Pol21</t>
  </si>
  <si>
    <t>Koaxiální kabel do země</t>
  </si>
  <si>
    <t>-1210336903</t>
  </si>
  <si>
    <t>Pol22</t>
  </si>
  <si>
    <t>Šňůra CMSM 3 x 1,5</t>
  </si>
  <si>
    <t>-1555982650</t>
  </si>
  <si>
    <t>Pol23</t>
  </si>
  <si>
    <t>Šňůra CMSM 5 x 1,5</t>
  </si>
  <si>
    <t>-1530947402</t>
  </si>
  <si>
    <t>Pol24</t>
  </si>
  <si>
    <t>Stožárová výzbroj - dvířka</t>
  </si>
  <si>
    <t>-1049271811</t>
  </si>
  <si>
    <t>Pol25</t>
  </si>
  <si>
    <t>Svorkovnice stožárová</t>
  </si>
  <si>
    <t>-1187004366</t>
  </si>
  <si>
    <t>Pol26</t>
  </si>
  <si>
    <t>Výložníkový stožár 4,5 m - středně těžký</t>
  </si>
  <si>
    <t>1365210770</t>
  </si>
  <si>
    <t>Pol27</t>
  </si>
  <si>
    <t>Výložníkový stožár 5 m- středně těžký</t>
  </si>
  <si>
    <t>308621742</t>
  </si>
  <si>
    <t>Pol28</t>
  </si>
  <si>
    <t>Výložníkový stožár 6 m - středně těžký</t>
  </si>
  <si>
    <t>783443712</t>
  </si>
  <si>
    <t>Pol29</t>
  </si>
  <si>
    <t>Chodecký stožár</t>
  </si>
  <si>
    <t>-981923715</t>
  </si>
  <si>
    <t>Zemnící souprava řadiče</t>
  </si>
  <si>
    <t>-1951775277</t>
  </si>
  <si>
    <t>Základ chodeckého stožáru a RŘ</t>
  </si>
  <si>
    <t>1479881582</t>
  </si>
  <si>
    <t xml:space="preserve">Kabel CYKY  5 x 4 mm2</t>
  </si>
  <si>
    <t>-284791293</t>
  </si>
  <si>
    <t>Kabel CYKY 5 x 4 mm2</t>
  </si>
  <si>
    <t>Kabel CYKY 12 x 1,5 mm2</t>
  </si>
  <si>
    <t>-1661177232</t>
  </si>
  <si>
    <t>Pol33</t>
  </si>
  <si>
    <t>Kabel CYKY 19 x 1,5 mm2</t>
  </si>
  <si>
    <t>-686235596</t>
  </si>
  <si>
    <t>Kabel CYKY 24 x 1,5 mm2</t>
  </si>
  <si>
    <t>-1409142116</t>
  </si>
  <si>
    <t>Pol35</t>
  </si>
  <si>
    <t>Štítek na označení kabelů</t>
  </si>
  <si>
    <t>-1220667641</t>
  </si>
  <si>
    <t>Trubka PVC 50 mm</t>
  </si>
  <si>
    <t>-584687236</t>
  </si>
  <si>
    <t>Pol37</t>
  </si>
  <si>
    <t>Trubka PVC 110 mm</t>
  </si>
  <si>
    <t>-220546113</t>
  </si>
  <si>
    <t>Pol38</t>
  </si>
  <si>
    <t>Těsnící pěna</t>
  </si>
  <si>
    <t>-774064651</t>
  </si>
  <si>
    <t>Pol39</t>
  </si>
  <si>
    <t>Zemnící drát Fe Zn 10 mm</t>
  </si>
  <si>
    <t>2074167536</t>
  </si>
  <si>
    <t>Videosouprava Phoenix - 2 kamery</t>
  </si>
  <si>
    <t>1917408179</t>
  </si>
  <si>
    <t>Pol40</t>
  </si>
  <si>
    <t>Svorka SR 02</t>
  </si>
  <si>
    <t>-1964931491</t>
  </si>
  <si>
    <t>Pol41</t>
  </si>
  <si>
    <t>Svorka SR 03</t>
  </si>
  <si>
    <t>-971574017</t>
  </si>
  <si>
    <t>Pol42</t>
  </si>
  <si>
    <t>Páska Bandimex</t>
  </si>
  <si>
    <t>bal</t>
  </si>
  <si>
    <t>606394241</t>
  </si>
  <si>
    <t>Pol43</t>
  </si>
  <si>
    <t>Barva S 2013</t>
  </si>
  <si>
    <t>64997701</t>
  </si>
  <si>
    <t>Pol44</t>
  </si>
  <si>
    <t>Ředidlo S 6006</t>
  </si>
  <si>
    <t>-1163336697</t>
  </si>
  <si>
    <t>LED - Dopravní návěstidlo 210/220V</t>
  </si>
  <si>
    <t>-1907822971</t>
  </si>
  <si>
    <t>LED - Chodecké návěstidlo</t>
  </si>
  <si>
    <t>1497430537</t>
  </si>
  <si>
    <t>LED - Jednokomorové náv.210/220V zelené šipka</t>
  </si>
  <si>
    <t>562358660</t>
  </si>
  <si>
    <t>LED - Dopravní návěstidlo 300/220V</t>
  </si>
  <si>
    <t>1735300510</t>
  </si>
  <si>
    <t>LED - Jednokomorové náv.300/220V žlutý chodec</t>
  </si>
  <si>
    <t>-405428991</t>
  </si>
  <si>
    <t>Montážní práce</t>
  </si>
  <si>
    <t>Pol45</t>
  </si>
  <si>
    <t>Montáž řadiče na připravený základ</t>
  </si>
  <si>
    <t>-1556997560</t>
  </si>
  <si>
    <t>Pol46</t>
  </si>
  <si>
    <t>Uzemnění řadičové skříně</t>
  </si>
  <si>
    <t>-690923984</t>
  </si>
  <si>
    <t>Pol47</t>
  </si>
  <si>
    <t>Montáž výložníkových ramen</t>
  </si>
  <si>
    <t>-1416212568</t>
  </si>
  <si>
    <t>Pol48</t>
  </si>
  <si>
    <t>Montáž návěstidla na stožár</t>
  </si>
  <si>
    <t>-1774054844</t>
  </si>
  <si>
    <t>Pol49</t>
  </si>
  <si>
    <t>Montáž návěstidla na výložník</t>
  </si>
  <si>
    <t>930831409</t>
  </si>
  <si>
    <t>Pol50</t>
  </si>
  <si>
    <t>Montáž třmenu návěstidla na výložníku</t>
  </si>
  <si>
    <t>-184606173</t>
  </si>
  <si>
    <t>Pol51</t>
  </si>
  <si>
    <t>Montáž detekce Phoenix</t>
  </si>
  <si>
    <t>-1800299565</t>
  </si>
  <si>
    <t>Pol52</t>
  </si>
  <si>
    <t>Montáž optoodělovačů videosignálu</t>
  </si>
  <si>
    <t>563677879</t>
  </si>
  <si>
    <t>Pol53</t>
  </si>
  <si>
    <t>Montáž a nastavení videokamer</t>
  </si>
  <si>
    <t>1677479305</t>
  </si>
  <si>
    <t>Pol54</t>
  </si>
  <si>
    <t>Konfigurace virtuálních detekčních smyček</t>
  </si>
  <si>
    <t>-267072403</t>
  </si>
  <si>
    <t>Pol55</t>
  </si>
  <si>
    <t>Doladění pozic smyček, monitoring</t>
  </si>
  <si>
    <t>905678956</t>
  </si>
  <si>
    <t>Pol56</t>
  </si>
  <si>
    <t>Montáž třmenu videodetekce</t>
  </si>
  <si>
    <t>1786686003</t>
  </si>
  <si>
    <t>Pol57</t>
  </si>
  <si>
    <t>Montáž chodeckého tlačítka</t>
  </si>
  <si>
    <t>1205744729</t>
  </si>
  <si>
    <t>Pol58</t>
  </si>
  <si>
    <t>Montáž stožárové výzbroje</t>
  </si>
  <si>
    <t>-1776144695</t>
  </si>
  <si>
    <t>Pol59</t>
  </si>
  <si>
    <t>Montáž stožárové svorkovnice</t>
  </si>
  <si>
    <t>-858887657</t>
  </si>
  <si>
    <t>Pol60</t>
  </si>
  <si>
    <t>CMSM 5Cx1,5 volně</t>
  </si>
  <si>
    <t>459037950</t>
  </si>
  <si>
    <t>Pol61</t>
  </si>
  <si>
    <t>Ukončení šňůr lisovací trubičkou</t>
  </si>
  <si>
    <t>937353062</t>
  </si>
  <si>
    <t>Pol62</t>
  </si>
  <si>
    <t>Ukončení kabelu do 5 x 1,5</t>
  </si>
  <si>
    <t>-1946791903</t>
  </si>
  <si>
    <t>Pol63</t>
  </si>
  <si>
    <t>Ukončení kabelu do 24 x 1,5</t>
  </si>
  <si>
    <t>803358540</t>
  </si>
  <si>
    <t>Pol64</t>
  </si>
  <si>
    <t>Ukončení kabelu koaxiální</t>
  </si>
  <si>
    <t>-1103367141</t>
  </si>
  <si>
    <t>Pol65</t>
  </si>
  <si>
    <t>Ukončení kabelu do 4 x 25</t>
  </si>
  <si>
    <t>1974762330</t>
  </si>
  <si>
    <t>Pol66</t>
  </si>
  <si>
    <t>Označení kabelu štítkem</t>
  </si>
  <si>
    <t>-1457850823</t>
  </si>
  <si>
    <t>Pol67</t>
  </si>
  <si>
    <t>Drátová forma kabelů do 30 vodičů</t>
  </si>
  <si>
    <t>-107976735</t>
  </si>
  <si>
    <t>Pol68</t>
  </si>
  <si>
    <t>Montáž akustické signalizace SZN-1</t>
  </si>
  <si>
    <t>916786360</t>
  </si>
  <si>
    <t>Pol69</t>
  </si>
  <si>
    <t>Nátěr zemnícího pásku</t>
  </si>
  <si>
    <t>-1598686606</t>
  </si>
  <si>
    <t>Pol70</t>
  </si>
  <si>
    <t>Regulace a aktivace první sig.sk. s mont. pl.</t>
  </si>
  <si>
    <t>459054317</t>
  </si>
  <si>
    <t>Pol71</t>
  </si>
  <si>
    <t>Regulace a aktivace dalších sig.sk. s mont. pl.</t>
  </si>
  <si>
    <t>-361930822</t>
  </si>
  <si>
    <t>Pol72</t>
  </si>
  <si>
    <t>Regulace a aktivace dalších sig. sk. bez ploš.</t>
  </si>
  <si>
    <t>511677108</t>
  </si>
  <si>
    <t>Pol73</t>
  </si>
  <si>
    <t>Příprava ke komplexnímu vyzkoušení SSZ</t>
  </si>
  <si>
    <t>221674764</t>
  </si>
  <si>
    <t>Pol74</t>
  </si>
  <si>
    <t>Komplexní vyzkoušení SSZ</t>
  </si>
  <si>
    <t>477209212</t>
  </si>
  <si>
    <t>Pol75</t>
  </si>
  <si>
    <t>Přepnutí SSZ na blikavou žlutou</t>
  </si>
  <si>
    <t>1779856172</t>
  </si>
  <si>
    <t>76</t>
  </si>
  <si>
    <t>Pol76</t>
  </si>
  <si>
    <t>Uvedení SSZ do provozu</t>
  </si>
  <si>
    <t>615298461</t>
  </si>
  <si>
    <t>77</t>
  </si>
  <si>
    <t>Pol77</t>
  </si>
  <si>
    <t>Montážní práce oceněné HZS - montáž JAZS,BPN</t>
  </si>
  <si>
    <t>1833816138</t>
  </si>
  <si>
    <t>78</t>
  </si>
  <si>
    <t>Pol78</t>
  </si>
  <si>
    <t>vytyčení trati kabelového vedení</t>
  </si>
  <si>
    <t>-1883831601</t>
  </si>
  <si>
    <t>79</t>
  </si>
  <si>
    <t>Pol79</t>
  </si>
  <si>
    <t>výkop + osazení základu řadiče v zeleni</t>
  </si>
  <si>
    <t>660471849</t>
  </si>
  <si>
    <t>80</t>
  </si>
  <si>
    <t>Pol80</t>
  </si>
  <si>
    <t xml:space="preserve">výkop + osazení výlož. sloupu  v LA</t>
  </si>
  <si>
    <t>784754281</t>
  </si>
  <si>
    <t>výkop + osazení výlož. sloupu v LA</t>
  </si>
  <si>
    <t>81</t>
  </si>
  <si>
    <t>Pol81</t>
  </si>
  <si>
    <t>výkop + osazení chodec. sloupu v LA</t>
  </si>
  <si>
    <t>-396809993</t>
  </si>
  <si>
    <t>82</t>
  </si>
  <si>
    <t>Pol82</t>
  </si>
  <si>
    <t>protažení kabelů a OTTP chráničkami pod vozovkou</t>
  </si>
  <si>
    <t>-1536076198</t>
  </si>
  <si>
    <t>83</t>
  </si>
  <si>
    <t>Pol83</t>
  </si>
  <si>
    <t>CYKY do 24x1,5, 3x16, 5x10 - volně uložen</t>
  </si>
  <si>
    <t>508817741</t>
  </si>
  <si>
    <t>84</t>
  </si>
  <si>
    <t>Pol84</t>
  </si>
  <si>
    <t>Koaxiální kabel - volně polože</t>
  </si>
  <si>
    <t>-75762962</t>
  </si>
  <si>
    <t>85</t>
  </si>
  <si>
    <t>Pol85</t>
  </si>
  <si>
    <t>CYKY do 12 x1,5, 3x10, 5x6 - volně uložen</t>
  </si>
  <si>
    <t>2003514200</t>
  </si>
  <si>
    <t>86</t>
  </si>
  <si>
    <t>Pol86</t>
  </si>
  <si>
    <t>pokládka trubek, těsnění, zafouk. pr. 110+B162</t>
  </si>
  <si>
    <t>-576423510</t>
  </si>
  <si>
    <t>87</t>
  </si>
  <si>
    <t>Pol87</t>
  </si>
  <si>
    <t>pokládka trubek, těsnění, zafouk. pr. 50</t>
  </si>
  <si>
    <t>-604642519</t>
  </si>
  <si>
    <t>88</t>
  </si>
  <si>
    <t>Pol88</t>
  </si>
  <si>
    <t>pokládka, montáž zem. pásku, drátu</t>
  </si>
  <si>
    <t>-1137556419</t>
  </si>
  <si>
    <t>89</t>
  </si>
  <si>
    <t>Pol89</t>
  </si>
  <si>
    <t>kabelová rýha v LA 35/60 ( včetně odvozu mat.a skládkovného )</t>
  </si>
  <si>
    <t>-1888778273</t>
  </si>
  <si>
    <t>90</t>
  </si>
  <si>
    <t>Pol90</t>
  </si>
  <si>
    <t>montáž uzemění stožárů</t>
  </si>
  <si>
    <t>2119091992</t>
  </si>
  <si>
    <t>09 - VRN - Vedlejší rozpočtové náklady - nezpůsobilé výdaje</t>
  </si>
  <si>
    <t xml:space="preserve">    740 - Elektromontáže - zkoušky a revize</t>
  </si>
  <si>
    <t>VRN - Vedlejší rozpočtové náklady</t>
  </si>
  <si>
    <t xml:space="preserve">    0 - Všeobecné konstrukce a práce</t>
  </si>
  <si>
    <t xml:space="preserve">    VRN1 - Průzkumné, geodetické a projektové práce</t>
  </si>
  <si>
    <t xml:space="preserve">    VRN3 - Zařízení staveniště</t>
  </si>
  <si>
    <t xml:space="preserve">    VRN4 - Inženýrská činnost</t>
  </si>
  <si>
    <t>740</t>
  </si>
  <si>
    <t>Elektromontáže - zkoušky a revize</t>
  </si>
  <si>
    <t>044002000</t>
  </si>
  <si>
    <t>Revize</t>
  </si>
  <si>
    <t>Kč</t>
  </si>
  <si>
    <t>1024</t>
  </si>
  <si>
    <t>1982741993</t>
  </si>
  <si>
    <t>VRN</t>
  </si>
  <si>
    <t>Vedlejší rozpočtové náklady</t>
  </si>
  <si>
    <t>pol1</t>
  </si>
  <si>
    <t>Vytyčení inženýrských sítí před zahájením výstavby</t>
  </si>
  <si>
    <t>1384018712</t>
  </si>
  <si>
    <t>VRN1</t>
  </si>
  <si>
    <t>Průzkumné, geodetické a projektové práce</t>
  </si>
  <si>
    <t>012103000</t>
  </si>
  <si>
    <t>Geodetické práce před výstavbou</t>
  </si>
  <si>
    <t>-892296973</t>
  </si>
  <si>
    <t>012203000</t>
  </si>
  <si>
    <t>Geodetické práce při provádění stavby</t>
  </si>
  <si>
    <t>1117759486</t>
  </si>
  <si>
    <t>012303000</t>
  </si>
  <si>
    <t>Geodetické práce po výstavbě</t>
  </si>
  <si>
    <t>-160744399</t>
  </si>
  <si>
    <t>013244000</t>
  </si>
  <si>
    <t>Dokumentace pro provádění stavby</t>
  </si>
  <si>
    <t>856214222</t>
  </si>
  <si>
    <t>013254000</t>
  </si>
  <si>
    <t>Dokumentace skutečného provedení stavby</t>
  </si>
  <si>
    <t>436766944</t>
  </si>
  <si>
    <t>VRN3</t>
  </si>
  <si>
    <t>Zařízení staveniště</t>
  </si>
  <si>
    <t>03100</t>
  </si>
  <si>
    <t>Zařízení staveniště - zřízení, provoz, demontáž</t>
  </si>
  <si>
    <t>KČ</t>
  </si>
  <si>
    <t>-1443434191</t>
  </si>
  <si>
    <t>ZAŘÍZENÍ STAVENIŠTĚ - ZŘÍZENÍ, PROVOZ, DEMONTÁŽ</t>
  </si>
  <si>
    <t>Poznámka k položce:
 zahrnuje objednatelem povolené náklady na pořízení (event. pronájem), provozování, udržování a likvidaci zhotovitelova zařízení</t>
  </si>
  <si>
    <t>VRN4</t>
  </si>
  <si>
    <t>Inženýrská činnost</t>
  </si>
  <si>
    <t>02720</t>
  </si>
  <si>
    <t>Pomoc práce zřízení nebo zajištění regulaci a ochranu dopravy</t>
  </si>
  <si>
    <t>-993954323</t>
  </si>
  <si>
    <t>POMOC PRÁCE ZŘÍZ NEBO ZAJIŠŤ REGULACI A OCHRANU DOPRAVY</t>
  </si>
  <si>
    <t>Poznámka k položce:
DIO - přechodné dopravní značení pro regulaci a ochranu dopravy - vypracování PD provizorního DZ, jeho projednání a schválení, dodávka, montáž, demontáž (i nájem), zajištění DIO i pro stavby související (SCVK, RWE, světelná signalizace)
zahrnuje kompletní dopravně inženýrská opatření v průběhu celé stavby (dle schváleného plánu ZOV a vyjádření DI PČR, který si zpracuje a zajistí zhotovitel stavby), zahrnuje osazení, přesuny a odvoz provizorního dopravního značení. Zahrnuje dočasné dopravní značení, semafory, dopravní zařízení (např citybloky, provizorní betonová a ocelová svodidla, ochranná zábradlí, světelné výstražné zařízení atd.) oplocení a všechny související práce po dobu trvání stavby. Součástí položky je i údržba a péče o dopravně inženýrská opatření v průběhu celé stavby a zpracování plánu ZOV vč, jeho projednání. zahrnuje veškeré náklady spojené s objednatelem požadovanými zařízeními</t>
  </si>
  <si>
    <t>043134000</t>
  </si>
  <si>
    <t>Zkoušky zatěžovací</t>
  </si>
  <si>
    <t>-1058198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</si>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</sst>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8"/>
      <color rgb="FF505050"/>
      <name val="Trebuchet MS"/>
    </font>
    <font>
      <sz val="10"/>
      <color rgb="FF003366"/>
      <name val="Trebuchet MS"/>
    </font>
    <font>
      <sz val="8"/>
      <color rgb="FFFF0000"/>
      <name val="Trebuchet MS"/>
    </font>
    <font>
      <sz val="8"/>
      <color rgb="FF0000A8"/>
      <name val="Trebuchet MS"/>
    </font>
    <font>
      <sz val="8"/>
      <color rgb="FF80008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sz val="8"/>
      <color rgb="FF000000"/>
      <name val="Trebuchet MS"/>
    </font>
    <font>
      <b/>
      <sz val="12"/>
      <color rgb="FF800000"/>
      <name val="Trebuchet MS"/>
    </font>
    <font>
      <sz val="8"/>
      <color rgb="FF960000"/>
      <name val="Trebuchet MS"/>
    </font>
    <font>
      <b/>
      <sz val="8"/>
      <name val="Trebuchet MS"/>
    </font>
    <font>
      <sz val="7"/>
      <color rgb="FF969696"/>
      <name val="Trebuchet MS"/>
    </font>
    <font>
      <sz val="7"/>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8" fillId="0" borderId="0" applyNumberFormat="0" applyFill="0" applyBorder="0" applyAlignment="0" applyProtection="0"/>
  </cellStyleXfs>
  <cellXfs count="38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2" borderId="0" xfId="0" applyFont="1" applyFill="1" applyAlignment="1" applyProtection="1">
      <alignment horizontal="left" vertical="center"/>
    </xf>
    <xf numFmtId="0" fontId="14" fillId="2" borderId="0" xfId="0" applyFont="1" applyFill="1" applyAlignment="1" applyProtection="1">
      <alignment vertical="center"/>
    </xf>
    <xf numFmtId="0" fontId="15" fillId="2" borderId="0" xfId="0" applyFont="1" applyFill="1" applyAlignment="1" applyProtection="1">
      <alignment horizontal="left" vertical="center"/>
    </xf>
    <xf numFmtId="0" fontId="16" fillId="2" borderId="0" xfId="1" applyFont="1" applyFill="1" applyAlignment="1" applyProtection="1">
      <alignment vertical="center"/>
    </xf>
    <xf numFmtId="0" fontId="48"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1"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4"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protection locked="0"/>
    </xf>
    <xf numFmtId="4" fontId="5" fillId="0" borderId="0" xfId="0" applyNumberFormat="1" applyFont="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horizontal="left" vertical="center" wrapText="1"/>
    </xf>
    <xf numFmtId="0" fontId="0" fillId="0" borderId="18" xfId="0" applyFont="1" applyBorder="1" applyAlignment="1" applyProtection="1">
      <alignment vertical="center"/>
    </xf>
    <xf numFmtId="0" fontId="39" fillId="0" borderId="0" xfId="0" applyFont="1" applyAlignment="1" applyProtection="1">
      <alignment vertical="center" wrapText="1"/>
    </xf>
    <xf numFmtId="0" fontId="7" fillId="0" borderId="5" xfId="0" applyFont="1" applyBorder="1" applyAlignme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167" fontId="7" fillId="0" borderId="0" xfId="0" applyNumberFormat="1" applyFont="1" applyAlignment="1" applyProtection="1">
      <alignment vertical="center"/>
    </xf>
    <xf numFmtId="0" fontId="7" fillId="0" borderId="0" xfId="0" applyFont="1" applyAlignment="1" applyProtection="1">
      <alignment vertical="center"/>
      <protection locked="0"/>
    </xf>
    <xf numFmtId="0" fontId="7" fillId="0" borderId="5" xfId="0" applyFont="1" applyBorder="1" applyAlignment="1">
      <alignment vertical="center"/>
    </xf>
    <xf numFmtId="0" fontId="7" fillId="0" borderId="18" xfId="0" applyFont="1" applyBorder="1" applyAlignment="1" applyProtection="1">
      <alignment vertical="center"/>
    </xf>
    <xf numFmtId="0" fontId="7" fillId="0" borderId="0" xfId="0" applyFont="1" applyBorder="1" applyAlignment="1" applyProtection="1">
      <alignment vertical="center"/>
    </xf>
    <xf numFmtId="0" fontId="7" fillId="0" borderId="19" xfId="0" applyFont="1" applyBorder="1" applyAlignment="1" applyProtection="1">
      <alignment vertical="center"/>
    </xf>
    <xf numFmtId="0" fontId="7" fillId="0" borderId="0" xfId="0" applyFont="1" applyAlignment="1">
      <alignment horizontal="left" vertical="center"/>
    </xf>
    <xf numFmtId="0" fontId="7" fillId="0" borderId="23" xfId="0" applyFont="1" applyBorder="1" applyAlignment="1" applyProtection="1">
      <alignment vertical="center"/>
    </xf>
    <xf numFmtId="0" fontId="7" fillId="0" borderId="24" xfId="0" applyFont="1" applyBorder="1" applyAlignment="1" applyProtection="1">
      <alignment vertical="center"/>
    </xf>
    <xf numFmtId="0" fontId="7" fillId="0" borderId="25" xfId="0" applyFont="1" applyBorder="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Border="1" applyAlignment="1" applyProtection="1">
      <alignment vertical="center"/>
    </xf>
    <xf numFmtId="0" fontId="8" fillId="0" borderId="24" xfId="0" applyFont="1" applyBorder="1" applyAlignment="1" applyProtection="1">
      <alignment horizontal="left" vertical="center"/>
    </xf>
    <xf numFmtId="0" fontId="8" fillId="0" borderId="24" xfId="0" applyFont="1" applyBorder="1" applyAlignment="1" applyProtection="1">
      <alignment vertical="center"/>
    </xf>
    <xf numFmtId="0" fontId="8" fillId="0" borderId="24" xfId="0" applyFont="1" applyBorder="1" applyAlignment="1" applyProtection="1">
      <alignment vertical="center"/>
      <protection locked="0"/>
    </xf>
    <xf numFmtId="4" fontId="8" fillId="0" borderId="24" xfId="0" applyNumberFormat="1" applyFont="1" applyBorder="1" applyAlignment="1" applyProtection="1">
      <alignment vertical="center"/>
    </xf>
    <xf numFmtId="0" fontId="8" fillId="0" borderId="6" xfId="0" applyFont="1" applyBorder="1" applyAlignment="1" applyProtection="1">
      <alignment vertical="center"/>
    </xf>
    <xf numFmtId="0" fontId="8" fillId="0" borderId="0" xfId="0" applyFont="1" applyAlignment="1" applyProtection="1">
      <alignment horizontal="left"/>
    </xf>
    <xf numFmtId="4" fontId="8" fillId="0" borderId="0" xfId="0" applyNumberFormat="1" applyFont="1" applyAlignment="1" applyProtection="1"/>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3"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3"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167" fontId="0" fillId="3" borderId="28" xfId="0" applyNumberFormat="1" applyFont="1" applyFill="1" applyBorder="1" applyAlignment="1" applyProtection="1">
      <alignment vertical="center"/>
      <protection locked="0"/>
    </xf>
    <xf numFmtId="0" fontId="0" fillId="0" borderId="0" xfId="0" applyAlignment="1">
      <alignment vertical="top"/>
      <protection locked="0"/>
    </xf>
    <xf numFmtId="0" fontId="41" fillId="0" borderId="29" xfId="0" applyFont="1" applyBorder="1" applyAlignment="1">
      <alignment vertical="center" wrapText="1"/>
      <protection locked="0"/>
    </xf>
    <xf numFmtId="0" fontId="41" fillId="0" borderId="30" xfId="0" applyFont="1" applyBorder="1" applyAlignment="1">
      <alignment vertical="center" wrapText="1"/>
      <protection locked="0"/>
    </xf>
    <xf numFmtId="0" fontId="41" fillId="0" borderId="31" xfId="0" applyFont="1" applyBorder="1" applyAlignment="1">
      <alignment vertical="center" wrapText="1"/>
      <protection locked="0"/>
    </xf>
    <xf numFmtId="0" fontId="41" fillId="0" borderId="32" xfId="0" applyFont="1" applyBorder="1" applyAlignment="1">
      <alignment horizontal="center" vertical="center" wrapText="1"/>
      <protection locked="0"/>
    </xf>
    <xf numFmtId="0" fontId="42" fillId="0" borderId="1" xfId="0" applyFont="1" applyBorder="1" applyAlignment="1">
      <alignment horizontal="center" vertical="center" wrapText="1"/>
      <protection locked="0"/>
    </xf>
    <xf numFmtId="0" fontId="41" fillId="0" borderId="33" xfId="0" applyFont="1" applyBorder="1" applyAlignment="1">
      <alignment horizontal="center" vertical="center" wrapText="1"/>
      <protection locked="0"/>
    </xf>
    <xf numFmtId="0" fontId="41" fillId="0" borderId="32" xfId="0" applyFont="1" applyBorder="1" applyAlignment="1">
      <alignment vertical="center" wrapText="1"/>
      <protection locked="0"/>
    </xf>
    <xf numFmtId="0" fontId="43" fillId="0" borderId="34" xfId="0" applyFont="1" applyBorder="1" applyAlignment="1">
      <alignment horizontal="left" wrapText="1"/>
      <protection locked="0"/>
    </xf>
    <xf numFmtId="0" fontId="41" fillId="0" borderId="33" xfId="0" applyFont="1" applyBorder="1" applyAlignment="1">
      <alignment vertical="center" wrapText="1"/>
      <protection locked="0"/>
    </xf>
    <xf numFmtId="0" fontId="43" fillId="0" borderId="1" xfId="0" applyFont="1" applyBorder="1" applyAlignment="1">
      <alignment horizontal="left" vertical="center" wrapText="1"/>
      <protection locked="0"/>
    </xf>
    <xf numFmtId="0" fontId="44" fillId="0" borderId="1" xfId="0" applyFont="1" applyBorder="1" applyAlignment="1">
      <alignment horizontal="left" vertical="center" wrapText="1"/>
      <protection locked="0"/>
    </xf>
    <xf numFmtId="0" fontId="44" fillId="0" borderId="32" xfId="0" applyFont="1" applyBorder="1" applyAlignment="1">
      <alignment vertical="center" wrapText="1"/>
      <protection locked="0"/>
    </xf>
    <xf numFmtId="0" fontId="44" fillId="0" borderId="1" xfId="0" applyFont="1" applyBorder="1" applyAlignment="1">
      <alignment vertical="center" wrapText="1"/>
      <protection locked="0"/>
    </xf>
    <xf numFmtId="0" fontId="44" fillId="0" borderId="1" xfId="0" applyFont="1" applyBorder="1" applyAlignment="1">
      <alignment vertical="center"/>
      <protection locked="0"/>
    </xf>
    <xf numFmtId="0" fontId="44" fillId="0" borderId="1" xfId="0" applyFont="1" applyBorder="1" applyAlignment="1">
      <alignment horizontal="left" vertical="center"/>
      <protection locked="0"/>
    </xf>
    <xf numFmtId="49" fontId="44" fillId="0" borderId="1" xfId="0" applyNumberFormat="1" applyFont="1" applyBorder="1" applyAlignment="1">
      <alignment horizontal="left" vertical="center" wrapText="1"/>
      <protection locked="0"/>
    </xf>
    <xf numFmtId="49" fontId="44" fillId="0" borderId="1" xfId="0" applyNumberFormat="1" applyFont="1" applyBorder="1" applyAlignment="1">
      <alignment vertical="center" wrapText="1"/>
      <protection locked="0"/>
    </xf>
    <xf numFmtId="0" fontId="41" fillId="0" borderId="35" xfId="0" applyFont="1" applyBorder="1" applyAlignment="1">
      <alignment vertical="center" wrapText="1"/>
      <protection locked="0"/>
    </xf>
    <xf numFmtId="0" fontId="45" fillId="0" borderId="34" xfId="0" applyFont="1" applyBorder="1" applyAlignment="1">
      <alignment vertical="center" wrapText="1"/>
      <protection locked="0"/>
    </xf>
    <xf numFmtId="0" fontId="41" fillId="0" borderId="36" xfId="0" applyFont="1" applyBorder="1" applyAlignment="1">
      <alignment vertical="center" wrapText="1"/>
      <protection locked="0"/>
    </xf>
    <xf numFmtId="0" fontId="41" fillId="0" borderId="1" xfId="0" applyFont="1" applyBorder="1" applyAlignment="1">
      <alignment vertical="top"/>
      <protection locked="0"/>
    </xf>
    <xf numFmtId="0" fontId="41" fillId="0" borderId="0" xfId="0" applyFont="1" applyAlignment="1">
      <alignment vertical="top"/>
      <protection locked="0"/>
    </xf>
    <xf numFmtId="0" fontId="41" fillId="0" borderId="29" xfId="0" applyFont="1" applyBorder="1" applyAlignment="1">
      <alignment horizontal="left" vertical="center"/>
      <protection locked="0"/>
    </xf>
    <xf numFmtId="0" fontId="41" fillId="0" borderId="30" xfId="0" applyFont="1" applyBorder="1" applyAlignment="1">
      <alignment horizontal="left" vertical="center"/>
      <protection locked="0"/>
    </xf>
    <xf numFmtId="0" fontId="41" fillId="0" borderId="31" xfId="0" applyFont="1" applyBorder="1" applyAlignment="1">
      <alignment horizontal="left" vertical="center"/>
      <protection locked="0"/>
    </xf>
    <xf numFmtId="0" fontId="41" fillId="0" borderId="32" xfId="0" applyFont="1" applyBorder="1" applyAlignment="1">
      <alignment horizontal="left" vertical="center"/>
      <protection locked="0"/>
    </xf>
    <xf numFmtId="0" fontId="42" fillId="0" borderId="1" xfId="0" applyFont="1" applyBorder="1" applyAlignment="1">
      <alignment horizontal="center" vertical="center"/>
      <protection locked="0"/>
    </xf>
    <xf numFmtId="0" fontId="41" fillId="0" borderId="33" xfId="0" applyFont="1" applyBorder="1" applyAlignment="1">
      <alignment horizontal="left" vertical="center"/>
      <protection locked="0"/>
    </xf>
    <xf numFmtId="0" fontId="43" fillId="0" borderId="1" xfId="0" applyFont="1" applyBorder="1" applyAlignment="1">
      <alignment horizontal="left" vertical="center"/>
      <protection locked="0"/>
    </xf>
    <xf numFmtId="0" fontId="46" fillId="0" borderId="0" xfId="0" applyFont="1" applyAlignment="1">
      <alignment horizontal="left" vertical="center"/>
      <protection locked="0"/>
    </xf>
    <xf numFmtId="0" fontId="43" fillId="0" borderId="34" xfId="0" applyFont="1" applyBorder="1" applyAlignment="1">
      <alignment horizontal="left" vertical="center"/>
      <protection locked="0"/>
    </xf>
    <xf numFmtId="0" fontId="43" fillId="0" borderId="34" xfId="0" applyFont="1" applyBorder="1" applyAlignment="1">
      <alignment horizontal="center" vertical="center"/>
      <protection locked="0"/>
    </xf>
    <xf numFmtId="0" fontId="46" fillId="0" borderId="34" xfId="0" applyFont="1" applyBorder="1" applyAlignment="1">
      <alignment horizontal="left" vertical="center"/>
      <protection locked="0"/>
    </xf>
    <xf numFmtId="0" fontId="47"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4" fillId="0" borderId="1" xfId="0" applyFont="1" applyBorder="1" applyAlignment="1">
      <alignment horizontal="center" vertical="center"/>
      <protection locked="0"/>
    </xf>
    <xf numFmtId="0" fontId="44" fillId="0" borderId="32" xfId="0" applyFont="1" applyBorder="1" applyAlignment="1">
      <alignment horizontal="left" vertical="center"/>
      <protection locked="0"/>
    </xf>
    <xf numFmtId="0" fontId="44" fillId="0" borderId="1" xfId="0" applyFont="1" applyFill="1" applyBorder="1" applyAlignment="1">
      <alignment horizontal="left" vertical="center"/>
      <protection locked="0"/>
    </xf>
    <xf numFmtId="0" fontId="44" fillId="0" borderId="1" xfId="0" applyFont="1" applyFill="1" applyBorder="1" applyAlignment="1">
      <alignment horizontal="center" vertical="center"/>
      <protection locked="0"/>
    </xf>
    <xf numFmtId="0" fontId="41" fillId="0" borderId="35" xfId="0" applyFont="1" applyBorder="1" applyAlignment="1">
      <alignment horizontal="left" vertical="center"/>
      <protection locked="0"/>
    </xf>
    <xf numFmtId="0" fontId="45" fillId="0" borderId="34" xfId="0" applyFont="1" applyBorder="1" applyAlignment="1">
      <alignment horizontal="left" vertical="center"/>
      <protection locked="0"/>
    </xf>
    <xf numFmtId="0" fontId="41" fillId="0" borderId="36" xfId="0" applyFont="1" applyBorder="1" applyAlignment="1">
      <alignment horizontal="left" vertical="center"/>
      <protection locked="0"/>
    </xf>
    <xf numFmtId="0" fontId="41" fillId="0" borderId="1" xfId="0" applyFont="1" applyBorder="1" applyAlignment="1">
      <alignment horizontal="left" vertical="center"/>
      <protection locked="0"/>
    </xf>
    <xf numFmtId="0" fontId="45" fillId="0" borderId="1" xfId="0" applyFont="1" applyBorder="1" applyAlignment="1">
      <alignment horizontal="left" vertical="center"/>
      <protection locked="0"/>
    </xf>
    <xf numFmtId="0" fontId="46" fillId="0" borderId="1" xfId="0" applyFont="1" applyBorder="1" applyAlignment="1">
      <alignment horizontal="left" vertical="center"/>
      <protection locked="0"/>
    </xf>
    <xf numFmtId="0" fontId="44" fillId="0" borderId="34" xfId="0" applyFont="1" applyBorder="1" applyAlignment="1">
      <alignment horizontal="left" vertical="center"/>
      <protection locked="0"/>
    </xf>
    <xf numFmtId="0" fontId="41" fillId="0" borderId="1" xfId="0" applyFont="1" applyBorder="1" applyAlignment="1">
      <alignment horizontal="left" vertical="center" wrapText="1"/>
      <protection locked="0"/>
    </xf>
    <xf numFmtId="0" fontId="44" fillId="0" borderId="1" xfId="0" applyFont="1" applyBorder="1" applyAlignment="1">
      <alignment horizontal="center" vertical="center" wrapText="1"/>
      <protection locked="0"/>
    </xf>
    <xf numFmtId="0" fontId="41" fillId="0" borderId="29" xfId="0" applyFont="1" applyBorder="1" applyAlignment="1">
      <alignment horizontal="left" vertical="center" wrapText="1"/>
      <protection locked="0"/>
    </xf>
    <xf numFmtId="0" fontId="41" fillId="0" borderId="30" xfId="0" applyFont="1" applyBorder="1" applyAlignment="1">
      <alignment horizontal="left" vertical="center" wrapText="1"/>
      <protection locked="0"/>
    </xf>
    <xf numFmtId="0" fontId="41" fillId="0" borderId="31"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6" fillId="0" borderId="32" xfId="0" applyFont="1" applyBorder="1" applyAlignment="1">
      <alignment horizontal="left" vertical="center" wrapText="1"/>
      <protection locked="0"/>
    </xf>
    <xf numFmtId="0" fontId="46"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4" fillId="0" borderId="33" xfId="0" applyFont="1" applyBorder="1" applyAlignment="1">
      <alignment horizontal="left" vertical="center"/>
      <protection locked="0"/>
    </xf>
    <xf numFmtId="0" fontId="44" fillId="0" borderId="35" xfId="0" applyFont="1" applyBorder="1" applyAlignment="1">
      <alignment horizontal="left" vertical="center" wrapText="1"/>
      <protection locked="0"/>
    </xf>
    <xf numFmtId="0" fontId="44" fillId="0" borderId="34" xfId="0" applyFont="1" applyBorder="1" applyAlignment="1">
      <alignment horizontal="left" vertical="center" wrapText="1"/>
      <protection locked="0"/>
    </xf>
    <xf numFmtId="0" fontId="44" fillId="0" borderId="36" xfId="0" applyFont="1" applyBorder="1" applyAlignment="1">
      <alignment horizontal="left" vertical="center" wrapText="1"/>
      <protection locked="0"/>
    </xf>
    <xf numFmtId="0" fontId="44" fillId="0" borderId="1" xfId="0" applyFont="1" applyBorder="1" applyAlignment="1">
      <alignment horizontal="left" vertical="top"/>
      <protection locked="0"/>
    </xf>
    <xf numFmtId="0" fontId="44" fillId="0" borderId="1" xfId="0" applyFont="1" applyBorder="1" applyAlignment="1">
      <alignment horizontal="center" vertical="top"/>
      <protection locked="0"/>
    </xf>
    <xf numFmtId="0" fontId="44" fillId="0" borderId="35" xfId="0" applyFont="1" applyBorder="1" applyAlignment="1">
      <alignment horizontal="left" vertical="center"/>
      <protection locked="0"/>
    </xf>
    <xf numFmtId="0" fontId="44" fillId="0" borderId="36" xfId="0" applyFont="1" applyBorder="1" applyAlignment="1">
      <alignment horizontal="left" vertical="center"/>
      <protection locked="0"/>
    </xf>
    <xf numFmtId="0" fontId="46" fillId="0" borderId="0" xfId="0" applyFont="1" applyAlignment="1">
      <alignment vertical="center"/>
      <protection locked="0"/>
    </xf>
    <xf numFmtId="0" fontId="43" fillId="0" borderId="1" xfId="0" applyFont="1" applyBorder="1" applyAlignment="1">
      <alignment vertical="center"/>
      <protection locked="0"/>
    </xf>
    <xf numFmtId="0" fontId="46" fillId="0" borderId="34" xfId="0" applyFont="1" applyBorder="1" applyAlignment="1">
      <alignment vertical="center"/>
      <protection locked="0"/>
    </xf>
    <xf numFmtId="0" fontId="43" fillId="0" borderId="34" xfId="0" applyFont="1" applyBorder="1" applyAlignment="1">
      <alignment vertical="center"/>
      <protection locked="0"/>
    </xf>
    <xf numFmtId="0" fontId="0" fillId="0" borderId="1" xfId="0" applyBorder="1" applyAlignment="1">
      <alignment vertical="top"/>
      <protection locked="0"/>
    </xf>
    <xf numFmtId="49" fontId="44"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3" fillId="0" borderId="34" xfId="0" applyFont="1" applyBorder="1" applyAlignment="1">
      <alignment horizontal="left"/>
      <protection locked="0"/>
    </xf>
    <xf numFmtId="0" fontId="46" fillId="0" borderId="34" xfId="0" applyFont="1" applyBorder="1" applyAlignment="1">
      <protection locked="0"/>
    </xf>
    <xf numFmtId="0" fontId="41" fillId="0" borderId="32" xfId="0" applyFont="1" applyBorder="1" applyAlignment="1">
      <alignment vertical="top"/>
      <protection locked="0"/>
    </xf>
    <xf numFmtId="0" fontId="41" fillId="0" borderId="33" xfId="0" applyFont="1" applyBorder="1" applyAlignment="1">
      <alignment vertical="top"/>
      <protection locked="0"/>
    </xf>
    <xf numFmtId="0" fontId="41" fillId="0" borderId="1" xfId="0" applyFont="1" applyBorder="1" applyAlignment="1">
      <alignment horizontal="center" vertical="center"/>
      <protection locked="0"/>
    </xf>
    <xf numFmtId="0" fontId="41" fillId="0" borderId="1" xfId="0" applyFont="1" applyBorder="1" applyAlignment="1">
      <alignment horizontal="left" vertical="top"/>
      <protection locked="0"/>
    </xf>
    <xf numFmtId="0" fontId="41" fillId="0" borderId="35" xfId="0" applyFont="1" applyBorder="1" applyAlignment="1">
      <alignment vertical="top"/>
      <protection locked="0"/>
    </xf>
    <xf numFmtId="0" fontId="41" fillId="0" borderId="34" xfId="0" applyFont="1" applyBorder="1" applyAlignment="1">
      <alignment vertical="top"/>
      <protection locked="0"/>
    </xf>
    <xf numFmtId="0" fontId="41"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theme" Target="theme/theme1.xml" /><Relationship Id="rId14" Type="http://schemas.openxmlformats.org/officeDocument/2006/relationships/calcChain" Target="calcChain.xml" /><Relationship Id="rId15"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20</v>
      </c>
    </row>
    <row r="7" ht="14.4" customHeight="1">
      <c r="B7" s="28"/>
      <c r="C7" s="29"/>
      <c r="D7" s="40" t="s">
        <v>21</v>
      </c>
      <c r="E7" s="29"/>
      <c r="F7" s="29"/>
      <c r="G7" s="29"/>
      <c r="H7" s="29"/>
      <c r="I7" s="29"/>
      <c r="J7" s="29"/>
      <c r="K7" s="35" t="s">
        <v>22</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23</v>
      </c>
      <c r="AL7" s="29"/>
      <c r="AM7" s="29"/>
      <c r="AN7" s="35" t="s">
        <v>24</v>
      </c>
      <c r="AO7" s="29"/>
      <c r="AP7" s="29"/>
      <c r="AQ7" s="31"/>
      <c r="BE7" s="39"/>
      <c r="BS7" s="24" t="s">
        <v>25</v>
      </c>
    </row>
    <row r="8" ht="14.4" customHeight="1">
      <c r="B8" s="28"/>
      <c r="C8" s="29"/>
      <c r="D8" s="40" t="s">
        <v>26</v>
      </c>
      <c r="E8" s="29"/>
      <c r="F8" s="29"/>
      <c r="G8" s="29"/>
      <c r="H8" s="29"/>
      <c r="I8" s="29"/>
      <c r="J8" s="29"/>
      <c r="K8" s="35" t="s">
        <v>27</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28</v>
      </c>
      <c r="AL8" s="29"/>
      <c r="AM8" s="29"/>
      <c r="AN8" s="41" t="s">
        <v>29</v>
      </c>
      <c r="AO8" s="29"/>
      <c r="AP8" s="29"/>
      <c r="AQ8" s="31"/>
      <c r="BE8" s="39"/>
      <c r="BS8" s="24" t="s">
        <v>30</v>
      </c>
    </row>
    <row r="9"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31</v>
      </c>
    </row>
    <row r="10" ht="14.4" customHeight="1">
      <c r="B10" s="28"/>
      <c r="C10" s="29"/>
      <c r="D10" s="40"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33</v>
      </c>
      <c r="AL10" s="29"/>
      <c r="AM10" s="29"/>
      <c r="AN10" s="35" t="s">
        <v>34</v>
      </c>
      <c r="AO10" s="29"/>
      <c r="AP10" s="29"/>
      <c r="AQ10" s="31"/>
      <c r="BE10" s="39"/>
      <c r="BS10" s="24" t="s">
        <v>20</v>
      </c>
    </row>
    <row r="11" ht="18.48"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36</v>
      </c>
      <c r="AL11" s="29"/>
      <c r="AM11" s="29"/>
      <c r="AN11" s="35" t="s">
        <v>37</v>
      </c>
      <c r="AO11" s="29"/>
      <c r="AP11" s="29"/>
      <c r="AQ11" s="31"/>
      <c r="BE11" s="39"/>
      <c r="BS11" s="24" t="s">
        <v>20</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20</v>
      </c>
    </row>
    <row r="13" ht="14.4" customHeight="1">
      <c r="B13" s="28"/>
      <c r="C13" s="29"/>
      <c r="D13" s="40" t="s">
        <v>38</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33</v>
      </c>
      <c r="AL13" s="29"/>
      <c r="AM13" s="29"/>
      <c r="AN13" s="42" t="s">
        <v>39</v>
      </c>
      <c r="AO13" s="29"/>
      <c r="AP13" s="29"/>
      <c r="AQ13" s="31"/>
      <c r="BE13" s="39"/>
      <c r="BS13" s="24" t="s">
        <v>20</v>
      </c>
    </row>
    <row r="14">
      <c r="B14" s="28"/>
      <c r="C14" s="29"/>
      <c r="D14" s="29"/>
      <c r="E14" s="42" t="s">
        <v>39</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36</v>
      </c>
      <c r="AL14" s="29"/>
      <c r="AM14" s="29"/>
      <c r="AN14" s="42" t="s">
        <v>39</v>
      </c>
      <c r="AO14" s="29"/>
      <c r="AP14" s="29"/>
      <c r="AQ14" s="31"/>
      <c r="BE14" s="39"/>
      <c r="BS14" s="24" t="s">
        <v>20</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40</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33</v>
      </c>
      <c r="AL16" s="29"/>
      <c r="AM16" s="29"/>
      <c r="AN16" s="35" t="s">
        <v>41</v>
      </c>
      <c r="AO16" s="29"/>
      <c r="AP16" s="29"/>
      <c r="AQ16" s="31"/>
      <c r="BE16" s="39"/>
      <c r="BS16" s="24" t="s">
        <v>6</v>
      </c>
    </row>
    <row r="17" ht="18.48" customHeight="1">
      <c r="B17" s="28"/>
      <c r="C17" s="29"/>
      <c r="D17" s="29"/>
      <c r="E17" s="35" t="s">
        <v>42</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36</v>
      </c>
      <c r="AL17" s="29"/>
      <c r="AM17" s="29"/>
      <c r="AN17" s="35" t="s">
        <v>43</v>
      </c>
      <c r="AO17" s="29"/>
      <c r="AP17" s="29"/>
      <c r="AQ17" s="31"/>
      <c r="BE17" s="39"/>
      <c r="BS17" s="24" t="s">
        <v>44</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45</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99.75" customHeight="1">
      <c r="B20" s="28"/>
      <c r="C20" s="29"/>
      <c r="D20" s="29"/>
      <c r="E20" s="44" t="s">
        <v>46</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1" customFormat="1" ht="25.92" customHeight="1">
      <c r="B23" s="46"/>
      <c r="C23" s="47"/>
      <c r="D23" s="48" t="s">
        <v>47</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1" customFormat="1" ht="6.96"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1" customFormat="1">
      <c r="B25" s="46"/>
      <c r="C25" s="47"/>
      <c r="D25" s="47"/>
      <c r="E25" s="47"/>
      <c r="F25" s="47"/>
      <c r="G25" s="47"/>
      <c r="H25" s="47"/>
      <c r="I25" s="47"/>
      <c r="J25" s="47"/>
      <c r="K25" s="47"/>
      <c r="L25" s="52" t="s">
        <v>48</v>
      </c>
      <c r="M25" s="52"/>
      <c r="N25" s="52"/>
      <c r="O25" s="52"/>
      <c r="P25" s="47"/>
      <c r="Q25" s="47"/>
      <c r="R25" s="47"/>
      <c r="S25" s="47"/>
      <c r="T25" s="47"/>
      <c r="U25" s="47"/>
      <c r="V25" s="47"/>
      <c r="W25" s="52" t="s">
        <v>49</v>
      </c>
      <c r="X25" s="52"/>
      <c r="Y25" s="52"/>
      <c r="Z25" s="52"/>
      <c r="AA25" s="52"/>
      <c r="AB25" s="52"/>
      <c r="AC25" s="52"/>
      <c r="AD25" s="52"/>
      <c r="AE25" s="52"/>
      <c r="AF25" s="47"/>
      <c r="AG25" s="47"/>
      <c r="AH25" s="47"/>
      <c r="AI25" s="47"/>
      <c r="AJ25" s="47"/>
      <c r="AK25" s="52" t="s">
        <v>50</v>
      </c>
      <c r="AL25" s="52"/>
      <c r="AM25" s="52"/>
      <c r="AN25" s="52"/>
      <c r="AO25" s="52"/>
      <c r="AP25" s="47"/>
      <c r="AQ25" s="51"/>
      <c r="BE25" s="39"/>
    </row>
    <row r="26" s="2" customFormat="1" ht="14.4" customHeight="1">
      <c r="B26" s="53"/>
      <c r="C26" s="54"/>
      <c r="D26" s="55" t="s">
        <v>51</v>
      </c>
      <c r="E26" s="54"/>
      <c r="F26" s="55" t="s">
        <v>52</v>
      </c>
      <c r="G26" s="54"/>
      <c r="H26" s="54"/>
      <c r="I26" s="54"/>
      <c r="J26" s="54"/>
      <c r="K26" s="54"/>
      <c r="L26" s="56">
        <v>0.20999999999999999</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2" customFormat="1" ht="14.4" customHeight="1">
      <c r="B27" s="53"/>
      <c r="C27" s="54"/>
      <c r="D27" s="54"/>
      <c r="E27" s="54"/>
      <c r="F27" s="55" t="s">
        <v>53</v>
      </c>
      <c r="G27" s="54"/>
      <c r="H27" s="54"/>
      <c r="I27" s="54"/>
      <c r="J27" s="54"/>
      <c r="K27" s="54"/>
      <c r="L27" s="56">
        <v>0.14999999999999999</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hidden="1" s="2" customFormat="1" ht="14.4" customHeight="1">
      <c r="B28" s="53"/>
      <c r="C28" s="54"/>
      <c r="D28" s="54"/>
      <c r="E28" s="54"/>
      <c r="F28" s="55" t="s">
        <v>54</v>
      </c>
      <c r="G28" s="54"/>
      <c r="H28" s="54"/>
      <c r="I28" s="54"/>
      <c r="J28" s="54"/>
      <c r="K28" s="54"/>
      <c r="L28" s="56">
        <v>0.20999999999999999</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hidden="1" s="2" customFormat="1" ht="14.4" customHeight="1">
      <c r="B29" s="53"/>
      <c r="C29" s="54"/>
      <c r="D29" s="54"/>
      <c r="E29" s="54"/>
      <c r="F29" s="55" t="s">
        <v>55</v>
      </c>
      <c r="G29" s="54"/>
      <c r="H29" s="54"/>
      <c r="I29" s="54"/>
      <c r="J29" s="54"/>
      <c r="K29" s="54"/>
      <c r="L29" s="56">
        <v>0.14999999999999999</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hidden="1" s="2" customFormat="1" ht="14.4" customHeight="1">
      <c r="B30" s="53"/>
      <c r="C30" s="54"/>
      <c r="D30" s="54"/>
      <c r="E30" s="54"/>
      <c r="F30" s="55" t="s">
        <v>56</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1" customFormat="1" ht="6.96"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1" customFormat="1" ht="25.92" customHeight="1">
      <c r="B32" s="46"/>
      <c r="C32" s="59"/>
      <c r="D32" s="60" t="s">
        <v>57</v>
      </c>
      <c r="E32" s="61"/>
      <c r="F32" s="61"/>
      <c r="G32" s="61"/>
      <c r="H32" s="61"/>
      <c r="I32" s="61"/>
      <c r="J32" s="61"/>
      <c r="K32" s="61"/>
      <c r="L32" s="61"/>
      <c r="M32" s="61"/>
      <c r="N32" s="61"/>
      <c r="O32" s="61"/>
      <c r="P32" s="61"/>
      <c r="Q32" s="61"/>
      <c r="R32" s="61"/>
      <c r="S32" s="61"/>
      <c r="T32" s="62" t="s">
        <v>58</v>
      </c>
      <c r="U32" s="61"/>
      <c r="V32" s="61"/>
      <c r="W32" s="61"/>
      <c r="X32" s="63" t="s">
        <v>59</v>
      </c>
      <c r="Y32" s="61"/>
      <c r="Z32" s="61"/>
      <c r="AA32" s="61"/>
      <c r="AB32" s="61"/>
      <c r="AC32" s="61"/>
      <c r="AD32" s="61"/>
      <c r="AE32" s="61"/>
      <c r="AF32" s="61"/>
      <c r="AG32" s="61"/>
      <c r="AH32" s="61"/>
      <c r="AI32" s="61"/>
      <c r="AJ32" s="61"/>
      <c r="AK32" s="64">
        <f>SUM(AK23:AK30)</f>
        <v>0</v>
      </c>
      <c r="AL32" s="61"/>
      <c r="AM32" s="61"/>
      <c r="AN32" s="61"/>
      <c r="AO32" s="65"/>
      <c r="AP32" s="59"/>
      <c r="AQ32" s="66"/>
      <c r="BE32" s="39"/>
    </row>
    <row r="33" s="1" customFormat="1" ht="6.96"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1" customFormat="1" ht="6.96"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1" customFormat="1" ht="6.96"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1" customFormat="1" ht="36.96" customHeight="1">
      <c r="B39" s="46"/>
      <c r="C39" s="73" t="s">
        <v>60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1" customFormat="1" ht="6.96"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3" customFormat="1" ht="14.4" customHeight="1">
      <c r="B41" s="75"/>
      <c r="C41" s="76" t="s">
        <v>15</v>
      </c>
      <c r="D41" s="77"/>
      <c r="E41" s="77"/>
      <c r="F41" s="77"/>
      <c r="G41" s="77"/>
      <c r="H41" s="77"/>
      <c r="I41" s="77"/>
      <c r="J41" s="77"/>
      <c r="K41" s="77"/>
      <c r="L41" s="77" t="str">
        <f>K5</f>
        <v>2015016-MHIC-02</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4" customFormat="1" ht="36.96" customHeight="1">
      <c r="B42" s="79"/>
      <c r="C42" s="80" t="s">
        <v>18</v>
      </c>
      <c r="D42" s="81"/>
      <c r="E42" s="81"/>
      <c r="F42" s="81"/>
      <c r="G42" s="81"/>
      <c r="H42" s="81"/>
      <c r="I42" s="81"/>
      <c r="J42" s="81"/>
      <c r="K42" s="81"/>
      <c r="L42" s="82" t="str">
        <f>K6</f>
        <v>Zvýšení bezpečnosti dopravy v Liberci, lokalita Milady Horákové - Čechova - U potůčku</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1" customFormat="1" ht="6.96"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1" customFormat="1">
      <c r="B44" s="46"/>
      <c r="C44" s="76" t="s">
        <v>26</v>
      </c>
      <c r="D44" s="74"/>
      <c r="E44" s="74"/>
      <c r="F44" s="74"/>
      <c r="G44" s="74"/>
      <c r="H44" s="74"/>
      <c r="I44" s="74"/>
      <c r="J44" s="74"/>
      <c r="K44" s="74"/>
      <c r="L44" s="84" t="str">
        <f>IF(K8="","",K8)</f>
        <v>Liberec</v>
      </c>
      <c r="M44" s="74"/>
      <c r="N44" s="74"/>
      <c r="O44" s="74"/>
      <c r="P44" s="74"/>
      <c r="Q44" s="74"/>
      <c r="R44" s="74"/>
      <c r="S44" s="74"/>
      <c r="T44" s="74"/>
      <c r="U44" s="74"/>
      <c r="V44" s="74"/>
      <c r="W44" s="74"/>
      <c r="X44" s="74"/>
      <c r="Y44" s="74"/>
      <c r="Z44" s="74"/>
      <c r="AA44" s="74"/>
      <c r="AB44" s="74"/>
      <c r="AC44" s="74"/>
      <c r="AD44" s="74"/>
      <c r="AE44" s="74"/>
      <c r="AF44" s="74"/>
      <c r="AG44" s="74"/>
      <c r="AH44" s="74"/>
      <c r="AI44" s="76" t="s">
        <v>28</v>
      </c>
      <c r="AJ44" s="74"/>
      <c r="AK44" s="74"/>
      <c r="AL44" s="74"/>
      <c r="AM44" s="85" t="str">
        <f>IF(AN8= "","",AN8)</f>
        <v>2. 2. 2018</v>
      </c>
      <c r="AN44" s="85"/>
      <c r="AO44" s="74"/>
      <c r="AP44" s="74"/>
      <c r="AQ44" s="74"/>
      <c r="AR44" s="72"/>
    </row>
    <row r="45" s="1" customFormat="1" ht="6.96"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1" customFormat="1">
      <c r="B46" s="46"/>
      <c r="C46" s="76" t="s">
        <v>32</v>
      </c>
      <c r="D46" s="74"/>
      <c r="E46" s="74"/>
      <c r="F46" s="74"/>
      <c r="G46" s="74"/>
      <c r="H46" s="74"/>
      <c r="I46" s="74"/>
      <c r="J46" s="74"/>
      <c r="K46" s="74"/>
      <c r="L46" s="77" t="str">
        <f>IF(E11= "","",E11)</f>
        <v>Statutární město Liberec</v>
      </c>
      <c r="M46" s="74"/>
      <c r="N46" s="74"/>
      <c r="O46" s="74"/>
      <c r="P46" s="74"/>
      <c r="Q46" s="74"/>
      <c r="R46" s="74"/>
      <c r="S46" s="74"/>
      <c r="T46" s="74"/>
      <c r="U46" s="74"/>
      <c r="V46" s="74"/>
      <c r="W46" s="74"/>
      <c r="X46" s="74"/>
      <c r="Y46" s="74"/>
      <c r="Z46" s="74"/>
      <c r="AA46" s="74"/>
      <c r="AB46" s="74"/>
      <c r="AC46" s="74"/>
      <c r="AD46" s="74"/>
      <c r="AE46" s="74"/>
      <c r="AF46" s="74"/>
      <c r="AG46" s="74"/>
      <c r="AH46" s="74"/>
      <c r="AI46" s="76" t="s">
        <v>40</v>
      </c>
      <c r="AJ46" s="74"/>
      <c r="AK46" s="74"/>
      <c r="AL46" s="74"/>
      <c r="AM46" s="77" t="str">
        <f>IF(E17="","",E17)</f>
        <v>SNOWPLAN, spol. s r.o.</v>
      </c>
      <c r="AN46" s="77"/>
      <c r="AO46" s="77"/>
      <c r="AP46" s="77"/>
      <c r="AQ46" s="74"/>
      <c r="AR46" s="72"/>
      <c r="AS46" s="86" t="s">
        <v>61</v>
      </c>
      <c r="AT46" s="87"/>
      <c r="AU46" s="88"/>
      <c r="AV46" s="88"/>
      <c r="AW46" s="88"/>
      <c r="AX46" s="88"/>
      <c r="AY46" s="88"/>
      <c r="AZ46" s="88"/>
      <c r="BA46" s="88"/>
      <c r="BB46" s="88"/>
      <c r="BC46" s="88"/>
      <c r="BD46" s="89"/>
    </row>
    <row r="47" s="1" customFormat="1">
      <c r="B47" s="46"/>
      <c r="C47" s="76" t="s">
        <v>38</v>
      </c>
      <c r="D47" s="74"/>
      <c r="E47" s="74"/>
      <c r="F47" s="74"/>
      <c r="G47" s="74"/>
      <c r="H47" s="74"/>
      <c r="I47" s="74"/>
      <c r="J47" s="74"/>
      <c r="K47" s="74"/>
      <c r="L47" s="77" t="str">
        <f>IF(E14= "Vyplň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1" customFormat="1" ht="29.28" customHeight="1">
      <c r="B49" s="46"/>
      <c r="C49" s="96" t="s">
        <v>62</v>
      </c>
      <c r="D49" s="97"/>
      <c r="E49" s="97"/>
      <c r="F49" s="97"/>
      <c r="G49" s="97"/>
      <c r="H49" s="98"/>
      <c r="I49" s="99" t="s">
        <v>63</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64</v>
      </c>
      <c r="AH49" s="97"/>
      <c r="AI49" s="97"/>
      <c r="AJ49" s="97"/>
      <c r="AK49" s="97"/>
      <c r="AL49" s="97"/>
      <c r="AM49" s="97"/>
      <c r="AN49" s="99" t="s">
        <v>65</v>
      </c>
      <c r="AO49" s="97"/>
      <c r="AP49" s="97"/>
      <c r="AQ49" s="101" t="s">
        <v>66</v>
      </c>
      <c r="AR49" s="72"/>
      <c r="AS49" s="102" t="s">
        <v>67</v>
      </c>
      <c r="AT49" s="103" t="s">
        <v>68</v>
      </c>
      <c r="AU49" s="103" t="s">
        <v>69</v>
      </c>
      <c r="AV49" s="103" t="s">
        <v>70</v>
      </c>
      <c r="AW49" s="103" t="s">
        <v>71</v>
      </c>
      <c r="AX49" s="103" t="s">
        <v>72</v>
      </c>
      <c r="AY49" s="103" t="s">
        <v>73</v>
      </c>
      <c r="AZ49" s="103" t="s">
        <v>74</v>
      </c>
      <c r="BA49" s="103" t="s">
        <v>75</v>
      </c>
      <c r="BB49" s="103" t="s">
        <v>76</v>
      </c>
      <c r="BC49" s="103" t="s">
        <v>77</v>
      </c>
      <c r="BD49" s="104" t="s">
        <v>78</v>
      </c>
    </row>
    <row r="50"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4" customFormat="1" ht="32.4" customHeight="1">
      <c r="B51" s="79"/>
      <c r="C51" s="108" t="s">
        <v>79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ROUND(SUM(AG52:AG60),2)</f>
        <v>0</v>
      </c>
      <c r="AH51" s="110"/>
      <c r="AI51" s="110"/>
      <c r="AJ51" s="110"/>
      <c r="AK51" s="110"/>
      <c r="AL51" s="110"/>
      <c r="AM51" s="110"/>
      <c r="AN51" s="111">
        <f>SUM(AG51,AT51)</f>
        <v>0</v>
      </c>
      <c r="AO51" s="111"/>
      <c r="AP51" s="111"/>
      <c r="AQ51" s="112" t="s">
        <v>80</v>
      </c>
      <c r="AR51" s="83"/>
      <c r="AS51" s="113">
        <f>ROUND(SUM(AS52:AS60),2)</f>
        <v>0</v>
      </c>
      <c r="AT51" s="114">
        <f>ROUND(SUM(AV51:AW51),2)</f>
        <v>0</v>
      </c>
      <c r="AU51" s="115">
        <f>ROUND(SUM(AU52:AU60),5)</f>
        <v>0</v>
      </c>
      <c r="AV51" s="114">
        <f>ROUND(AZ51*L26,2)</f>
        <v>0</v>
      </c>
      <c r="AW51" s="114">
        <f>ROUND(BA51*L27,2)</f>
        <v>0</v>
      </c>
      <c r="AX51" s="114">
        <f>ROUND(BB51*L26,2)</f>
        <v>0</v>
      </c>
      <c r="AY51" s="114">
        <f>ROUND(BC51*L27,2)</f>
        <v>0</v>
      </c>
      <c r="AZ51" s="114">
        <f>ROUND(SUM(AZ52:AZ60),2)</f>
        <v>0</v>
      </c>
      <c r="BA51" s="114">
        <f>ROUND(SUM(BA52:BA60),2)</f>
        <v>0</v>
      </c>
      <c r="BB51" s="114">
        <f>ROUND(SUM(BB52:BB60),2)</f>
        <v>0</v>
      </c>
      <c r="BC51" s="114">
        <f>ROUND(SUM(BC52:BC60),2)</f>
        <v>0</v>
      </c>
      <c r="BD51" s="116">
        <f>ROUND(SUM(BD52:BD60),2)</f>
        <v>0</v>
      </c>
      <c r="BS51" s="117" t="s">
        <v>81</v>
      </c>
      <c r="BT51" s="117" t="s">
        <v>82</v>
      </c>
      <c r="BU51" s="118" t="s">
        <v>83</v>
      </c>
      <c r="BV51" s="117" t="s">
        <v>84</v>
      </c>
      <c r="BW51" s="117" t="s">
        <v>7</v>
      </c>
      <c r="BX51" s="117" t="s">
        <v>85</v>
      </c>
      <c r="CL51" s="117" t="s">
        <v>22</v>
      </c>
    </row>
    <row r="52" s="5" customFormat="1" ht="47.25" customHeight="1">
      <c r="A52" s="119" t="s">
        <v>86</v>
      </c>
      <c r="B52" s="120"/>
      <c r="C52" s="121"/>
      <c r="D52" s="122" t="s">
        <v>87</v>
      </c>
      <c r="E52" s="122"/>
      <c r="F52" s="122"/>
      <c r="G52" s="122"/>
      <c r="H52" s="122"/>
      <c r="I52" s="123"/>
      <c r="J52" s="122" t="s">
        <v>88</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SO 103.1 - Komunikac...'!J27</f>
        <v>0</v>
      </c>
      <c r="AH52" s="123"/>
      <c r="AI52" s="123"/>
      <c r="AJ52" s="123"/>
      <c r="AK52" s="123"/>
      <c r="AL52" s="123"/>
      <c r="AM52" s="123"/>
      <c r="AN52" s="124">
        <f>SUM(AG52,AT52)</f>
        <v>0</v>
      </c>
      <c r="AO52" s="123"/>
      <c r="AP52" s="123"/>
      <c r="AQ52" s="125" t="s">
        <v>89</v>
      </c>
      <c r="AR52" s="126"/>
      <c r="AS52" s="127">
        <v>0</v>
      </c>
      <c r="AT52" s="128">
        <f>ROUND(SUM(AV52:AW52),2)</f>
        <v>0</v>
      </c>
      <c r="AU52" s="129">
        <f>'01 - SO 103.1 - Komunikac...'!P83</f>
        <v>0</v>
      </c>
      <c r="AV52" s="128">
        <f>'01 - SO 103.1 - Komunikac...'!J30</f>
        <v>0</v>
      </c>
      <c r="AW52" s="128">
        <f>'01 - SO 103.1 - Komunikac...'!J31</f>
        <v>0</v>
      </c>
      <c r="AX52" s="128">
        <f>'01 - SO 103.1 - Komunikac...'!J32</f>
        <v>0</v>
      </c>
      <c r="AY52" s="128">
        <f>'01 - SO 103.1 - Komunikac...'!J33</f>
        <v>0</v>
      </c>
      <c r="AZ52" s="128">
        <f>'01 - SO 103.1 - Komunikac...'!F30</f>
        <v>0</v>
      </c>
      <c r="BA52" s="128">
        <f>'01 - SO 103.1 - Komunikac...'!F31</f>
        <v>0</v>
      </c>
      <c r="BB52" s="128">
        <f>'01 - SO 103.1 - Komunikac...'!F32</f>
        <v>0</v>
      </c>
      <c r="BC52" s="128">
        <f>'01 - SO 103.1 - Komunikac...'!F33</f>
        <v>0</v>
      </c>
      <c r="BD52" s="130">
        <f>'01 - SO 103.1 - Komunikac...'!F34</f>
        <v>0</v>
      </c>
      <c r="BT52" s="131" t="s">
        <v>25</v>
      </c>
      <c r="BV52" s="131" t="s">
        <v>84</v>
      </c>
      <c r="BW52" s="131" t="s">
        <v>90</v>
      </c>
      <c r="BX52" s="131" t="s">
        <v>7</v>
      </c>
      <c r="CL52" s="131" t="s">
        <v>80</v>
      </c>
      <c r="CM52" s="131" t="s">
        <v>91</v>
      </c>
    </row>
    <row r="53" s="5" customFormat="1" ht="47.25" customHeight="1">
      <c r="A53" s="119" t="s">
        <v>86</v>
      </c>
      <c r="B53" s="120"/>
      <c r="C53" s="121"/>
      <c r="D53" s="122" t="s">
        <v>92</v>
      </c>
      <c r="E53" s="122"/>
      <c r="F53" s="122"/>
      <c r="G53" s="122"/>
      <c r="H53" s="122"/>
      <c r="I53" s="123"/>
      <c r="J53" s="122" t="s">
        <v>93</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SO 103.2 - Komunikac...'!J27</f>
        <v>0</v>
      </c>
      <c r="AH53" s="123"/>
      <c r="AI53" s="123"/>
      <c r="AJ53" s="123"/>
      <c r="AK53" s="123"/>
      <c r="AL53" s="123"/>
      <c r="AM53" s="123"/>
      <c r="AN53" s="124">
        <f>SUM(AG53,AT53)</f>
        <v>0</v>
      </c>
      <c r="AO53" s="123"/>
      <c r="AP53" s="123"/>
      <c r="AQ53" s="125" t="s">
        <v>89</v>
      </c>
      <c r="AR53" s="126"/>
      <c r="AS53" s="127">
        <v>0</v>
      </c>
      <c r="AT53" s="128">
        <f>ROUND(SUM(AV53:AW53),2)</f>
        <v>0</v>
      </c>
      <c r="AU53" s="129">
        <f>'02 - SO 103.2 - Komunikac...'!P79</f>
        <v>0</v>
      </c>
      <c r="AV53" s="128">
        <f>'02 - SO 103.2 - Komunikac...'!J30</f>
        <v>0</v>
      </c>
      <c r="AW53" s="128">
        <f>'02 - SO 103.2 - Komunikac...'!J31</f>
        <v>0</v>
      </c>
      <c r="AX53" s="128">
        <f>'02 - SO 103.2 - Komunikac...'!J32</f>
        <v>0</v>
      </c>
      <c r="AY53" s="128">
        <f>'02 - SO 103.2 - Komunikac...'!J33</f>
        <v>0</v>
      </c>
      <c r="AZ53" s="128">
        <f>'02 - SO 103.2 - Komunikac...'!F30</f>
        <v>0</v>
      </c>
      <c r="BA53" s="128">
        <f>'02 - SO 103.2 - Komunikac...'!F31</f>
        <v>0</v>
      </c>
      <c r="BB53" s="128">
        <f>'02 - SO 103.2 - Komunikac...'!F32</f>
        <v>0</v>
      </c>
      <c r="BC53" s="128">
        <f>'02 - SO 103.2 - Komunikac...'!F33</f>
        <v>0</v>
      </c>
      <c r="BD53" s="130">
        <f>'02 - SO 103.2 - Komunikac...'!F34</f>
        <v>0</v>
      </c>
      <c r="BT53" s="131" t="s">
        <v>25</v>
      </c>
      <c r="BV53" s="131" t="s">
        <v>84</v>
      </c>
      <c r="BW53" s="131" t="s">
        <v>94</v>
      </c>
      <c r="BX53" s="131" t="s">
        <v>7</v>
      </c>
      <c r="CL53" s="131" t="s">
        <v>80</v>
      </c>
      <c r="CM53" s="131" t="s">
        <v>91</v>
      </c>
    </row>
    <row r="54" s="5" customFormat="1" ht="47.25" customHeight="1">
      <c r="A54" s="119" t="s">
        <v>86</v>
      </c>
      <c r="B54" s="120"/>
      <c r="C54" s="121"/>
      <c r="D54" s="122" t="s">
        <v>95</v>
      </c>
      <c r="E54" s="122"/>
      <c r="F54" s="122"/>
      <c r="G54" s="122"/>
      <c r="H54" s="122"/>
      <c r="I54" s="123"/>
      <c r="J54" s="122" t="s">
        <v>96</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'03 - SO 103.3 - Komunikac...'!J27</f>
        <v>0</v>
      </c>
      <c r="AH54" s="123"/>
      <c r="AI54" s="123"/>
      <c r="AJ54" s="123"/>
      <c r="AK54" s="123"/>
      <c r="AL54" s="123"/>
      <c r="AM54" s="123"/>
      <c r="AN54" s="124">
        <f>SUM(AG54,AT54)</f>
        <v>0</v>
      </c>
      <c r="AO54" s="123"/>
      <c r="AP54" s="123"/>
      <c r="AQ54" s="125" t="s">
        <v>89</v>
      </c>
      <c r="AR54" s="126"/>
      <c r="AS54" s="127">
        <v>0</v>
      </c>
      <c r="AT54" s="128">
        <f>ROUND(SUM(AV54:AW54),2)</f>
        <v>0</v>
      </c>
      <c r="AU54" s="129">
        <f>'03 - SO 103.3 - Komunikac...'!P81</f>
        <v>0</v>
      </c>
      <c r="AV54" s="128">
        <f>'03 - SO 103.3 - Komunikac...'!J30</f>
        <v>0</v>
      </c>
      <c r="AW54" s="128">
        <f>'03 - SO 103.3 - Komunikac...'!J31</f>
        <v>0</v>
      </c>
      <c r="AX54" s="128">
        <f>'03 - SO 103.3 - Komunikac...'!J32</f>
        <v>0</v>
      </c>
      <c r="AY54" s="128">
        <f>'03 - SO 103.3 - Komunikac...'!J33</f>
        <v>0</v>
      </c>
      <c r="AZ54" s="128">
        <f>'03 - SO 103.3 - Komunikac...'!F30</f>
        <v>0</v>
      </c>
      <c r="BA54" s="128">
        <f>'03 - SO 103.3 - Komunikac...'!F31</f>
        <v>0</v>
      </c>
      <c r="BB54" s="128">
        <f>'03 - SO 103.3 - Komunikac...'!F32</f>
        <v>0</v>
      </c>
      <c r="BC54" s="128">
        <f>'03 - SO 103.3 - Komunikac...'!F33</f>
        <v>0</v>
      </c>
      <c r="BD54" s="130">
        <f>'03 - SO 103.3 - Komunikac...'!F34</f>
        <v>0</v>
      </c>
      <c r="BT54" s="131" t="s">
        <v>25</v>
      </c>
      <c r="BV54" s="131" t="s">
        <v>84</v>
      </c>
      <c r="BW54" s="131" t="s">
        <v>97</v>
      </c>
      <c r="BX54" s="131" t="s">
        <v>7</v>
      </c>
      <c r="CL54" s="131" t="s">
        <v>80</v>
      </c>
      <c r="CM54" s="131" t="s">
        <v>91</v>
      </c>
    </row>
    <row r="55" s="5" customFormat="1" ht="47.25" customHeight="1">
      <c r="A55" s="119" t="s">
        <v>86</v>
      </c>
      <c r="B55" s="120"/>
      <c r="C55" s="121"/>
      <c r="D55" s="122" t="s">
        <v>98</v>
      </c>
      <c r="E55" s="122"/>
      <c r="F55" s="122"/>
      <c r="G55" s="122"/>
      <c r="H55" s="122"/>
      <c r="I55" s="123"/>
      <c r="J55" s="122" t="s">
        <v>99</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'04 - SO 103.534 - Stavebn...'!J27</f>
        <v>0</v>
      </c>
      <c r="AH55" s="123"/>
      <c r="AI55" s="123"/>
      <c r="AJ55" s="123"/>
      <c r="AK55" s="123"/>
      <c r="AL55" s="123"/>
      <c r="AM55" s="123"/>
      <c r="AN55" s="124">
        <f>SUM(AG55,AT55)</f>
        <v>0</v>
      </c>
      <c r="AO55" s="123"/>
      <c r="AP55" s="123"/>
      <c r="AQ55" s="125" t="s">
        <v>89</v>
      </c>
      <c r="AR55" s="126"/>
      <c r="AS55" s="127">
        <v>0</v>
      </c>
      <c r="AT55" s="128">
        <f>ROUND(SUM(AV55:AW55),2)</f>
        <v>0</v>
      </c>
      <c r="AU55" s="129">
        <f>'04 - SO 103.534 - Stavebn...'!P84</f>
        <v>0</v>
      </c>
      <c r="AV55" s="128">
        <f>'04 - SO 103.534 - Stavebn...'!J30</f>
        <v>0</v>
      </c>
      <c r="AW55" s="128">
        <f>'04 - SO 103.534 - Stavebn...'!J31</f>
        <v>0</v>
      </c>
      <c r="AX55" s="128">
        <f>'04 - SO 103.534 - Stavebn...'!J32</f>
        <v>0</v>
      </c>
      <c r="AY55" s="128">
        <f>'04 - SO 103.534 - Stavebn...'!J33</f>
        <v>0</v>
      </c>
      <c r="AZ55" s="128">
        <f>'04 - SO 103.534 - Stavebn...'!F30</f>
        <v>0</v>
      </c>
      <c r="BA55" s="128">
        <f>'04 - SO 103.534 - Stavebn...'!F31</f>
        <v>0</v>
      </c>
      <c r="BB55" s="128">
        <f>'04 - SO 103.534 - Stavebn...'!F32</f>
        <v>0</v>
      </c>
      <c r="BC55" s="128">
        <f>'04 - SO 103.534 - Stavebn...'!F33</f>
        <v>0</v>
      </c>
      <c r="BD55" s="130">
        <f>'04 - SO 103.534 - Stavebn...'!F34</f>
        <v>0</v>
      </c>
      <c r="BT55" s="131" t="s">
        <v>25</v>
      </c>
      <c r="BV55" s="131" t="s">
        <v>84</v>
      </c>
      <c r="BW55" s="131" t="s">
        <v>100</v>
      </c>
      <c r="BX55" s="131" t="s">
        <v>7</v>
      </c>
      <c r="CL55" s="131" t="s">
        <v>80</v>
      </c>
      <c r="CM55" s="131" t="s">
        <v>91</v>
      </c>
    </row>
    <row r="56" s="5" customFormat="1" ht="31.5" customHeight="1">
      <c r="A56" s="119" t="s">
        <v>86</v>
      </c>
      <c r="B56" s="120"/>
      <c r="C56" s="121"/>
      <c r="D56" s="122" t="s">
        <v>101</v>
      </c>
      <c r="E56" s="122"/>
      <c r="F56" s="122"/>
      <c r="G56" s="122"/>
      <c r="H56" s="122"/>
      <c r="I56" s="123"/>
      <c r="J56" s="122" t="s">
        <v>102</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'05 - SO 104 - Dopravně in...'!J27</f>
        <v>0</v>
      </c>
      <c r="AH56" s="123"/>
      <c r="AI56" s="123"/>
      <c r="AJ56" s="123"/>
      <c r="AK56" s="123"/>
      <c r="AL56" s="123"/>
      <c r="AM56" s="123"/>
      <c r="AN56" s="124">
        <f>SUM(AG56,AT56)</f>
        <v>0</v>
      </c>
      <c r="AO56" s="123"/>
      <c r="AP56" s="123"/>
      <c r="AQ56" s="125" t="s">
        <v>89</v>
      </c>
      <c r="AR56" s="126"/>
      <c r="AS56" s="127">
        <v>0</v>
      </c>
      <c r="AT56" s="128">
        <f>ROUND(SUM(AV56:AW56),2)</f>
        <v>0</v>
      </c>
      <c r="AU56" s="129">
        <f>'05 - SO 104 - Dopravně in...'!P78</f>
        <v>0</v>
      </c>
      <c r="AV56" s="128">
        <f>'05 - SO 104 - Dopravně in...'!J30</f>
        <v>0</v>
      </c>
      <c r="AW56" s="128">
        <f>'05 - SO 104 - Dopravně in...'!J31</f>
        <v>0</v>
      </c>
      <c r="AX56" s="128">
        <f>'05 - SO 104 - Dopravně in...'!J32</f>
        <v>0</v>
      </c>
      <c r="AY56" s="128">
        <f>'05 - SO 104 - Dopravně in...'!J33</f>
        <v>0</v>
      </c>
      <c r="AZ56" s="128">
        <f>'05 - SO 104 - Dopravně in...'!F30</f>
        <v>0</v>
      </c>
      <c r="BA56" s="128">
        <f>'05 - SO 104 - Dopravně in...'!F31</f>
        <v>0</v>
      </c>
      <c r="BB56" s="128">
        <f>'05 - SO 104 - Dopravně in...'!F32</f>
        <v>0</v>
      </c>
      <c r="BC56" s="128">
        <f>'05 - SO 104 - Dopravně in...'!F33</f>
        <v>0</v>
      </c>
      <c r="BD56" s="130">
        <f>'05 - SO 104 - Dopravně in...'!F34</f>
        <v>0</v>
      </c>
      <c r="BT56" s="131" t="s">
        <v>25</v>
      </c>
      <c r="BV56" s="131" t="s">
        <v>84</v>
      </c>
      <c r="BW56" s="131" t="s">
        <v>103</v>
      </c>
      <c r="BX56" s="131" t="s">
        <v>7</v>
      </c>
      <c r="CL56" s="131" t="s">
        <v>80</v>
      </c>
      <c r="CM56" s="131" t="s">
        <v>91</v>
      </c>
    </row>
    <row r="57" s="5" customFormat="1" ht="31.5" customHeight="1">
      <c r="A57" s="119" t="s">
        <v>86</v>
      </c>
      <c r="B57" s="120"/>
      <c r="C57" s="121"/>
      <c r="D57" s="122" t="s">
        <v>104</v>
      </c>
      <c r="E57" s="122"/>
      <c r="F57" s="122"/>
      <c r="G57" s="122"/>
      <c r="H57" s="122"/>
      <c r="I57" s="123"/>
      <c r="J57" s="122" t="s">
        <v>105</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'06 - SO 302 - Rekonstrukc...'!J27</f>
        <v>0</v>
      </c>
      <c r="AH57" s="123"/>
      <c r="AI57" s="123"/>
      <c r="AJ57" s="123"/>
      <c r="AK57" s="123"/>
      <c r="AL57" s="123"/>
      <c r="AM57" s="123"/>
      <c r="AN57" s="124">
        <f>SUM(AG57,AT57)</f>
        <v>0</v>
      </c>
      <c r="AO57" s="123"/>
      <c r="AP57" s="123"/>
      <c r="AQ57" s="125" t="s">
        <v>89</v>
      </c>
      <c r="AR57" s="126"/>
      <c r="AS57" s="127">
        <v>0</v>
      </c>
      <c r="AT57" s="128">
        <f>ROUND(SUM(AV57:AW57),2)</f>
        <v>0</v>
      </c>
      <c r="AU57" s="129">
        <f>'06 - SO 302 - Rekonstrukc...'!P88</f>
        <v>0</v>
      </c>
      <c r="AV57" s="128">
        <f>'06 - SO 302 - Rekonstrukc...'!J30</f>
        <v>0</v>
      </c>
      <c r="AW57" s="128">
        <f>'06 - SO 302 - Rekonstrukc...'!J31</f>
        <v>0</v>
      </c>
      <c r="AX57" s="128">
        <f>'06 - SO 302 - Rekonstrukc...'!J32</f>
        <v>0</v>
      </c>
      <c r="AY57" s="128">
        <f>'06 - SO 302 - Rekonstrukc...'!J33</f>
        <v>0</v>
      </c>
      <c r="AZ57" s="128">
        <f>'06 - SO 302 - Rekonstrukc...'!F30</f>
        <v>0</v>
      </c>
      <c r="BA57" s="128">
        <f>'06 - SO 302 - Rekonstrukc...'!F31</f>
        <v>0</v>
      </c>
      <c r="BB57" s="128">
        <f>'06 - SO 302 - Rekonstrukc...'!F32</f>
        <v>0</v>
      </c>
      <c r="BC57" s="128">
        <f>'06 - SO 302 - Rekonstrukc...'!F33</f>
        <v>0</v>
      </c>
      <c r="BD57" s="130">
        <f>'06 - SO 302 - Rekonstrukc...'!F34</f>
        <v>0</v>
      </c>
      <c r="BT57" s="131" t="s">
        <v>25</v>
      </c>
      <c r="BV57" s="131" t="s">
        <v>84</v>
      </c>
      <c r="BW57" s="131" t="s">
        <v>106</v>
      </c>
      <c r="BX57" s="131" t="s">
        <v>7</v>
      </c>
      <c r="CL57" s="131" t="s">
        <v>22</v>
      </c>
      <c r="CM57" s="131" t="s">
        <v>91</v>
      </c>
    </row>
    <row r="58" s="5" customFormat="1" ht="31.5" customHeight="1">
      <c r="A58" s="119" t="s">
        <v>86</v>
      </c>
      <c r="B58" s="120"/>
      <c r="C58" s="121"/>
      <c r="D58" s="122" t="s">
        <v>107</v>
      </c>
      <c r="E58" s="122"/>
      <c r="F58" s="122"/>
      <c r="G58" s="122"/>
      <c r="H58" s="122"/>
      <c r="I58" s="123"/>
      <c r="J58" s="122" t="s">
        <v>108</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4">
        <f>'07 - SO 402 - Veřejné osv...'!J27</f>
        <v>0</v>
      </c>
      <c r="AH58" s="123"/>
      <c r="AI58" s="123"/>
      <c r="AJ58" s="123"/>
      <c r="AK58" s="123"/>
      <c r="AL58" s="123"/>
      <c r="AM58" s="123"/>
      <c r="AN58" s="124">
        <f>SUM(AG58,AT58)</f>
        <v>0</v>
      </c>
      <c r="AO58" s="123"/>
      <c r="AP58" s="123"/>
      <c r="AQ58" s="125" t="s">
        <v>89</v>
      </c>
      <c r="AR58" s="126"/>
      <c r="AS58" s="127">
        <v>0</v>
      </c>
      <c r="AT58" s="128">
        <f>ROUND(SUM(AV58:AW58),2)</f>
        <v>0</v>
      </c>
      <c r="AU58" s="129">
        <f>'07 - SO 402 - Veřejné osv...'!P86</f>
        <v>0</v>
      </c>
      <c r="AV58" s="128">
        <f>'07 - SO 402 - Veřejné osv...'!J30</f>
        <v>0</v>
      </c>
      <c r="AW58" s="128">
        <f>'07 - SO 402 - Veřejné osv...'!J31</f>
        <v>0</v>
      </c>
      <c r="AX58" s="128">
        <f>'07 - SO 402 - Veřejné osv...'!J32</f>
        <v>0</v>
      </c>
      <c r="AY58" s="128">
        <f>'07 - SO 402 - Veřejné osv...'!J33</f>
        <v>0</v>
      </c>
      <c r="AZ58" s="128">
        <f>'07 - SO 402 - Veřejné osv...'!F30</f>
        <v>0</v>
      </c>
      <c r="BA58" s="128">
        <f>'07 - SO 402 - Veřejné osv...'!F31</f>
        <v>0</v>
      </c>
      <c r="BB58" s="128">
        <f>'07 - SO 402 - Veřejné osv...'!F32</f>
        <v>0</v>
      </c>
      <c r="BC58" s="128">
        <f>'07 - SO 402 - Veřejné osv...'!F33</f>
        <v>0</v>
      </c>
      <c r="BD58" s="130">
        <f>'07 - SO 402 - Veřejné osv...'!F34</f>
        <v>0</v>
      </c>
      <c r="BT58" s="131" t="s">
        <v>25</v>
      </c>
      <c r="BV58" s="131" t="s">
        <v>84</v>
      </c>
      <c r="BW58" s="131" t="s">
        <v>109</v>
      </c>
      <c r="BX58" s="131" t="s">
        <v>7</v>
      </c>
      <c r="CL58" s="131" t="s">
        <v>110</v>
      </c>
      <c r="CM58" s="131" t="s">
        <v>91</v>
      </c>
    </row>
    <row r="59" s="5" customFormat="1" ht="47.25" customHeight="1">
      <c r="A59" s="119" t="s">
        <v>86</v>
      </c>
      <c r="B59" s="120"/>
      <c r="C59" s="121"/>
      <c r="D59" s="122" t="s">
        <v>111</v>
      </c>
      <c r="E59" s="122"/>
      <c r="F59" s="122"/>
      <c r="G59" s="122"/>
      <c r="H59" s="122"/>
      <c r="I59" s="123"/>
      <c r="J59" s="122" t="s">
        <v>112</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4">
        <f>'08 - SO 492 - Kabeláž SSZ...'!J27</f>
        <v>0</v>
      </c>
      <c r="AH59" s="123"/>
      <c r="AI59" s="123"/>
      <c r="AJ59" s="123"/>
      <c r="AK59" s="123"/>
      <c r="AL59" s="123"/>
      <c r="AM59" s="123"/>
      <c r="AN59" s="124">
        <f>SUM(AG59,AT59)</f>
        <v>0</v>
      </c>
      <c r="AO59" s="123"/>
      <c r="AP59" s="123"/>
      <c r="AQ59" s="125" t="s">
        <v>89</v>
      </c>
      <c r="AR59" s="126"/>
      <c r="AS59" s="127">
        <v>0</v>
      </c>
      <c r="AT59" s="128">
        <f>ROUND(SUM(AV59:AW59),2)</f>
        <v>0</v>
      </c>
      <c r="AU59" s="129">
        <f>'08 - SO 492 - Kabeláž SSZ...'!P80</f>
        <v>0</v>
      </c>
      <c r="AV59" s="128">
        <f>'08 - SO 492 - Kabeláž SSZ...'!J30</f>
        <v>0</v>
      </c>
      <c r="AW59" s="128">
        <f>'08 - SO 492 - Kabeláž SSZ...'!J31</f>
        <v>0</v>
      </c>
      <c r="AX59" s="128">
        <f>'08 - SO 492 - Kabeláž SSZ...'!J32</f>
        <v>0</v>
      </c>
      <c r="AY59" s="128">
        <f>'08 - SO 492 - Kabeláž SSZ...'!J33</f>
        <v>0</v>
      </c>
      <c r="AZ59" s="128">
        <f>'08 - SO 492 - Kabeláž SSZ...'!F30</f>
        <v>0</v>
      </c>
      <c r="BA59" s="128">
        <f>'08 - SO 492 - Kabeláž SSZ...'!F31</f>
        <v>0</v>
      </c>
      <c r="BB59" s="128">
        <f>'08 - SO 492 - Kabeláž SSZ...'!F32</f>
        <v>0</v>
      </c>
      <c r="BC59" s="128">
        <f>'08 - SO 492 - Kabeláž SSZ...'!F33</f>
        <v>0</v>
      </c>
      <c r="BD59" s="130">
        <f>'08 - SO 492 - Kabeláž SSZ...'!F34</f>
        <v>0</v>
      </c>
      <c r="BT59" s="131" t="s">
        <v>25</v>
      </c>
      <c r="BV59" s="131" t="s">
        <v>84</v>
      </c>
      <c r="BW59" s="131" t="s">
        <v>113</v>
      </c>
      <c r="BX59" s="131" t="s">
        <v>7</v>
      </c>
      <c r="CL59" s="131" t="s">
        <v>22</v>
      </c>
      <c r="CM59" s="131" t="s">
        <v>91</v>
      </c>
    </row>
    <row r="60" s="5" customFormat="1" ht="31.5" customHeight="1">
      <c r="A60" s="119" t="s">
        <v>86</v>
      </c>
      <c r="B60" s="120"/>
      <c r="C60" s="121"/>
      <c r="D60" s="122" t="s">
        <v>114</v>
      </c>
      <c r="E60" s="122"/>
      <c r="F60" s="122"/>
      <c r="G60" s="122"/>
      <c r="H60" s="122"/>
      <c r="I60" s="123"/>
      <c r="J60" s="122" t="s">
        <v>115</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'09 - VRN - Vedlejší rozpo...'!J27</f>
        <v>0</v>
      </c>
      <c r="AH60" s="123"/>
      <c r="AI60" s="123"/>
      <c r="AJ60" s="123"/>
      <c r="AK60" s="123"/>
      <c r="AL60" s="123"/>
      <c r="AM60" s="123"/>
      <c r="AN60" s="124">
        <f>SUM(AG60,AT60)</f>
        <v>0</v>
      </c>
      <c r="AO60" s="123"/>
      <c r="AP60" s="123"/>
      <c r="AQ60" s="125" t="s">
        <v>89</v>
      </c>
      <c r="AR60" s="126"/>
      <c r="AS60" s="132">
        <v>0</v>
      </c>
      <c r="AT60" s="133">
        <f>ROUND(SUM(AV60:AW60),2)</f>
        <v>0</v>
      </c>
      <c r="AU60" s="134">
        <f>'09 - VRN - Vedlejší rozpo...'!P83</f>
        <v>0</v>
      </c>
      <c r="AV60" s="133">
        <f>'09 - VRN - Vedlejší rozpo...'!J30</f>
        <v>0</v>
      </c>
      <c r="AW60" s="133">
        <f>'09 - VRN - Vedlejší rozpo...'!J31</f>
        <v>0</v>
      </c>
      <c r="AX60" s="133">
        <f>'09 - VRN - Vedlejší rozpo...'!J32</f>
        <v>0</v>
      </c>
      <c r="AY60" s="133">
        <f>'09 - VRN - Vedlejší rozpo...'!J33</f>
        <v>0</v>
      </c>
      <c r="AZ60" s="133">
        <f>'09 - VRN - Vedlejší rozpo...'!F30</f>
        <v>0</v>
      </c>
      <c r="BA60" s="133">
        <f>'09 - VRN - Vedlejší rozpo...'!F31</f>
        <v>0</v>
      </c>
      <c r="BB60" s="133">
        <f>'09 - VRN - Vedlejší rozpo...'!F32</f>
        <v>0</v>
      </c>
      <c r="BC60" s="133">
        <f>'09 - VRN - Vedlejší rozpo...'!F33</f>
        <v>0</v>
      </c>
      <c r="BD60" s="135">
        <f>'09 - VRN - Vedlejší rozpo...'!F34</f>
        <v>0</v>
      </c>
      <c r="BT60" s="131" t="s">
        <v>25</v>
      </c>
      <c r="BV60" s="131" t="s">
        <v>84</v>
      </c>
      <c r="BW60" s="131" t="s">
        <v>116</v>
      </c>
      <c r="BX60" s="131" t="s">
        <v>7</v>
      </c>
      <c r="CL60" s="131" t="s">
        <v>22</v>
      </c>
      <c r="CM60" s="131" t="s">
        <v>91</v>
      </c>
    </row>
    <row r="61" s="1" customFormat="1" ht="30" customHeight="1">
      <c r="B61" s="46"/>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2"/>
    </row>
    <row r="62" s="1" customFormat="1" ht="6.96" customHeight="1">
      <c r="B62" s="67"/>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72"/>
    </row>
  </sheetData>
  <sheetProtection sheet="1" formatColumns="0" formatRows="0" objects="1" scenarios="1" spinCount="100000" saltValue="wEQ6TleNqykxG8Hl1hRTJftyMTncXsozBuh/ql3mzotkKdSPlS//0PdUVQOxFIlx3Q9o1lK24xjQIO1bWBz6Dw==" hashValue="fCnXzxS6csbvzE2lm2YnQH5P2wcN24lDsY+18ls1jrqtfe6n9Xlr6pGFZjl1lOlEIEJWdFJ1NO4siZqzxKkYXQ==" algorithmName="SHA-512" password="CC35"/>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G51:AM51"/>
    <mergeCell ref="AN51:AP51"/>
    <mergeCell ref="AR2:BE2"/>
  </mergeCells>
  <hyperlinks>
    <hyperlink ref="K1:S1" location="C2" display="1) Rekapitulace stavby"/>
    <hyperlink ref="W1:AI1" location="C51" display="2) Rekapitulace objektů stavby a soupisů prací"/>
    <hyperlink ref="A52" location="'01 - SO 103.1 - Komunikac...'!C2" display="/"/>
    <hyperlink ref="A53" location="'02 - SO 103.2 - Komunikac...'!C2" display="/"/>
    <hyperlink ref="A54" location="'03 - SO 103.3 - Komunikac...'!C2" display="/"/>
    <hyperlink ref="A55" location="'04 - SO 103.534 - Stavebn...'!C2" display="/"/>
    <hyperlink ref="A56" location="'05 - SO 104 - Dopravně in...'!C2" display="/"/>
    <hyperlink ref="A57" location="'06 - SO 302 - Rekonstrukc...'!C2" display="/"/>
    <hyperlink ref="A58" location="'07 - SO 402 - Veřejné osv...'!C2" display="/"/>
    <hyperlink ref="A59" location="'08 - SO 492 - Kabeláž SSZ...'!C2" display="/"/>
    <hyperlink ref="A60" location="'09 - VRN - Vedlejší rozpo...'!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116</v>
      </c>
    </row>
    <row r="3" ht="6.96" customHeight="1">
      <c r="B3" s="25"/>
      <c r="C3" s="26"/>
      <c r="D3" s="26"/>
      <c r="E3" s="26"/>
      <c r="F3" s="26"/>
      <c r="G3" s="26"/>
      <c r="H3" s="26"/>
      <c r="I3" s="142"/>
      <c r="J3" s="26"/>
      <c r="K3" s="27"/>
      <c r="AT3" s="24" t="s">
        <v>91</v>
      </c>
    </row>
    <row r="4" ht="36.96" customHeight="1">
      <c r="B4" s="28"/>
      <c r="C4" s="29"/>
      <c r="D4" s="30" t="s">
        <v>126</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1711</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22</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ROUND(J83,2)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ROUND(SUM(BE83:BE112), 2)</f>
        <v>0</v>
      </c>
      <c r="G30" s="47"/>
      <c r="H30" s="47"/>
      <c r="I30" s="159">
        <v>0.20999999999999999</v>
      </c>
      <c r="J30" s="158">
        <f>ROUND(ROUND((SUM(BE83:BE112)), 2)*I30, 2)</f>
        <v>0</v>
      </c>
      <c r="K30" s="51"/>
    </row>
    <row r="31" s="1" customFormat="1" ht="14.4" customHeight="1">
      <c r="B31" s="46"/>
      <c r="C31" s="47"/>
      <c r="D31" s="47"/>
      <c r="E31" s="55" t="s">
        <v>53</v>
      </c>
      <c r="F31" s="158">
        <f>ROUND(SUM(BF83:BF112), 2)</f>
        <v>0</v>
      </c>
      <c r="G31" s="47"/>
      <c r="H31" s="47"/>
      <c r="I31" s="159">
        <v>0.14999999999999999</v>
      </c>
      <c r="J31" s="158">
        <f>ROUND(ROUND((SUM(BF83:BF112)), 2)*I31, 2)</f>
        <v>0</v>
      </c>
      <c r="K31" s="51"/>
    </row>
    <row r="32" hidden="1" s="1" customFormat="1" ht="14.4" customHeight="1">
      <c r="B32" s="46"/>
      <c r="C32" s="47"/>
      <c r="D32" s="47"/>
      <c r="E32" s="55" t="s">
        <v>54</v>
      </c>
      <c r="F32" s="158">
        <f>ROUND(SUM(BG83:BG112), 2)</f>
        <v>0</v>
      </c>
      <c r="G32" s="47"/>
      <c r="H32" s="47"/>
      <c r="I32" s="159">
        <v>0.20999999999999999</v>
      </c>
      <c r="J32" s="158">
        <v>0</v>
      </c>
      <c r="K32" s="51"/>
    </row>
    <row r="33" hidden="1" s="1" customFormat="1" ht="14.4" customHeight="1">
      <c r="B33" s="46"/>
      <c r="C33" s="47"/>
      <c r="D33" s="47"/>
      <c r="E33" s="55" t="s">
        <v>55</v>
      </c>
      <c r="F33" s="158">
        <f>ROUND(SUM(BH83:BH112), 2)</f>
        <v>0</v>
      </c>
      <c r="G33" s="47"/>
      <c r="H33" s="47"/>
      <c r="I33" s="159">
        <v>0.14999999999999999</v>
      </c>
      <c r="J33" s="158">
        <v>0</v>
      </c>
      <c r="K33" s="51"/>
    </row>
    <row r="34" hidden="1" s="1" customFormat="1" ht="14.4" customHeight="1">
      <c r="B34" s="46"/>
      <c r="C34" s="47"/>
      <c r="D34" s="47"/>
      <c r="E34" s="55" t="s">
        <v>56</v>
      </c>
      <c r="F34" s="158">
        <f>ROUND(SUM(BI83:BI112),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09 - VRN - Vedlejší rozpočtové náklady - nezpůsobilé výdaje</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J83</f>
        <v>0</v>
      </c>
      <c r="K56" s="51"/>
      <c r="AU56" s="24" t="s">
        <v>161</v>
      </c>
    </row>
    <row r="57" s="7" customFormat="1" ht="24.96" customHeight="1">
      <c r="B57" s="178"/>
      <c r="C57" s="179"/>
      <c r="D57" s="180" t="s">
        <v>807</v>
      </c>
      <c r="E57" s="181"/>
      <c r="F57" s="181"/>
      <c r="G57" s="181"/>
      <c r="H57" s="181"/>
      <c r="I57" s="182"/>
      <c r="J57" s="183">
        <f>J84</f>
        <v>0</v>
      </c>
      <c r="K57" s="184"/>
    </row>
    <row r="58" s="11" customFormat="1" ht="19.92" customHeight="1">
      <c r="B58" s="246"/>
      <c r="C58" s="247"/>
      <c r="D58" s="248" t="s">
        <v>1712</v>
      </c>
      <c r="E58" s="249"/>
      <c r="F58" s="249"/>
      <c r="G58" s="249"/>
      <c r="H58" s="249"/>
      <c r="I58" s="250"/>
      <c r="J58" s="251">
        <f>J85</f>
        <v>0</v>
      </c>
      <c r="K58" s="252"/>
    </row>
    <row r="59" s="7" customFormat="1" ht="24.96" customHeight="1">
      <c r="B59" s="178"/>
      <c r="C59" s="179"/>
      <c r="D59" s="180" t="s">
        <v>1713</v>
      </c>
      <c r="E59" s="181"/>
      <c r="F59" s="181"/>
      <c r="G59" s="181"/>
      <c r="H59" s="181"/>
      <c r="I59" s="182"/>
      <c r="J59" s="183">
        <f>J88</f>
        <v>0</v>
      </c>
      <c r="K59" s="184"/>
    </row>
    <row r="60" s="11" customFormat="1" ht="19.92" customHeight="1">
      <c r="B60" s="246"/>
      <c r="C60" s="247"/>
      <c r="D60" s="248" t="s">
        <v>1714</v>
      </c>
      <c r="E60" s="249"/>
      <c r="F60" s="249"/>
      <c r="G60" s="249"/>
      <c r="H60" s="249"/>
      <c r="I60" s="250"/>
      <c r="J60" s="251">
        <f>J89</f>
        <v>0</v>
      </c>
      <c r="K60" s="252"/>
    </row>
    <row r="61" s="11" customFormat="1" ht="19.92" customHeight="1">
      <c r="B61" s="246"/>
      <c r="C61" s="247"/>
      <c r="D61" s="248" t="s">
        <v>1715</v>
      </c>
      <c r="E61" s="249"/>
      <c r="F61" s="249"/>
      <c r="G61" s="249"/>
      <c r="H61" s="249"/>
      <c r="I61" s="250"/>
      <c r="J61" s="251">
        <f>J92</f>
        <v>0</v>
      </c>
      <c r="K61" s="252"/>
    </row>
    <row r="62" s="11" customFormat="1" ht="19.92" customHeight="1">
      <c r="B62" s="246"/>
      <c r="C62" s="247"/>
      <c r="D62" s="248" t="s">
        <v>1716</v>
      </c>
      <c r="E62" s="249"/>
      <c r="F62" s="249"/>
      <c r="G62" s="249"/>
      <c r="H62" s="249"/>
      <c r="I62" s="250"/>
      <c r="J62" s="251">
        <f>J103</f>
        <v>0</v>
      </c>
      <c r="K62" s="252"/>
    </row>
    <row r="63" s="11" customFormat="1" ht="19.92" customHeight="1">
      <c r="B63" s="246"/>
      <c r="C63" s="247"/>
      <c r="D63" s="248" t="s">
        <v>1717</v>
      </c>
      <c r="E63" s="249"/>
      <c r="F63" s="249"/>
      <c r="G63" s="249"/>
      <c r="H63" s="249"/>
      <c r="I63" s="250"/>
      <c r="J63" s="251">
        <f>J107</f>
        <v>0</v>
      </c>
      <c r="K63" s="252"/>
    </row>
    <row r="64" s="1" customFormat="1" ht="21.84" customHeight="1">
      <c r="B64" s="46"/>
      <c r="C64" s="47"/>
      <c r="D64" s="47"/>
      <c r="E64" s="47"/>
      <c r="F64" s="47"/>
      <c r="G64" s="47"/>
      <c r="H64" s="47"/>
      <c r="I64" s="145"/>
      <c r="J64" s="47"/>
      <c r="K64" s="51"/>
    </row>
    <row r="65" s="1" customFormat="1" ht="6.96" customHeight="1">
      <c r="B65" s="67"/>
      <c r="C65" s="68"/>
      <c r="D65" s="68"/>
      <c r="E65" s="68"/>
      <c r="F65" s="68"/>
      <c r="G65" s="68"/>
      <c r="H65" s="68"/>
      <c r="I65" s="167"/>
      <c r="J65" s="68"/>
      <c r="K65" s="69"/>
    </row>
    <row r="69" s="1" customFormat="1" ht="6.96" customHeight="1">
      <c r="B69" s="70"/>
      <c r="C69" s="71"/>
      <c r="D69" s="71"/>
      <c r="E69" s="71"/>
      <c r="F69" s="71"/>
      <c r="G69" s="71"/>
      <c r="H69" s="71"/>
      <c r="I69" s="170"/>
      <c r="J69" s="71"/>
      <c r="K69" s="71"/>
      <c r="L69" s="72"/>
    </row>
    <row r="70" s="1" customFormat="1" ht="36.96" customHeight="1">
      <c r="B70" s="46"/>
      <c r="C70" s="73" t="s">
        <v>169</v>
      </c>
      <c r="D70" s="74"/>
      <c r="E70" s="74"/>
      <c r="F70" s="74"/>
      <c r="G70" s="74"/>
      <c r="H70" s="74"/>
      <c r="I70" s="185"/>
      <c r="J70" s="74"/>
      <c r="K70" s="74"/>
      <c r="L70" s="72"/>
    </row>
    <row r="71" s="1" customFormat="1" ht="6.96" customHeight="1">
      <c r="B71" s="46"/>
      <c r="C71" s="74"/>
      <c r="D71" s="74"/>
      <c r="E71" s="74"/>
      <c r="F71" s="74"/>
      <c r="G71" s="74"/>
      <c r="H71" s="74"/>
      <c r="I71" s="185"/>
      <c r="J71" s="74"/>
      <c r="K71" s="74"/>
      <c r="L71" s="72"/>
    </row>
    <row r="72" s="1" customFormat="1" ht="14.4" customHeight="1">
      <c r="B72" s="46"/>
      <c r="C72" s="76" t="s">
        <v>18</v>
      </c>
      <c r="D72" s="74"/>
      <c r="E72" s="74"/>
      <c r="F72" s="74"/>
      <c r="G72" s="74"/>
      <c r="H72" s="74"/>
      <c r="I72" s="185"/>
      <c r="J72" s="74"/>
      <c r="K72" s="74"/>
      <c r="L72" s="72"/>
    </row>
    <row r="73" s="1" customFormat="1" ht="16.5" customHeight="1">
      <c r="B73" s="46"/>
      <c r="C73" s="74"/>
      <c r="D73" s="74"/>
      <c r="E73" s="186" t="str">
        <f>E7</f>
        <v>Zvýšení bezpečnosti dopravy v Liberci, lokalita Milady Horákové - Čechova - U potůčku</v>
      </c>
      <c r="F73" s="76"/>
      <c r="G73" s="76"/>
      <c r="H73" s="76"/>
      <c r="I73" s="185"/>
      <c r="J73" s="74"/>
      <c r="K73" s="74"/>
      <c r="L73" s="72"/>
    </row>
    <row r="74" s="1" customFormat="1" ht="14.4" customHeight="1">
      <c r="B74" s="46"/>
      <c r="C74" s="76" t="s">
        <v>135</v>
      </c>
      <c r="D74" s="74"/>
      <c r="E74" s="74"/>
      <c r="F74" s="74"/>
      <c r="G74" s="74"/>
      <c r="H74" s="74"/>
      <c r="I74" s="185"/>
      <c r="J74" s="74"/>
      <c r="K74" s="74"/>
      <c r="L74" s="72"/>
    </row>
    <row r="75" s="1" customFormat="1" ht="17.25" customHeight="1">
      <c r="B75" s="46"/>
      <c r="C75" s="74"/>
      <c r="D75" s="74"/>
      <c r="E75" s="82" t="str">
        <f>E9</f>
        <v>09 - VRN - Vedlejší rozpočtové náklady - nezpůsobilé výdaje</v>
      </c>
      <c r="F75" s="74"/>
      <c r="G75" s="74"/>
      <c r="H75" s="74"/>
      <c r="I75" s="185"/>
      <c r="J75" s="74"/>
      <c r="K75" s="74"/>
      <c r="L75" s="72"/>
    </row>
    <row r="76" s="1" customFormat="1" ht="6.96" customHeight="1">
      <c r="B76" s="46"/>
      <c r="C76" s="74"/>
      <c r="D76" s="74"/>
      <c r="E76" s="74"/>
      <c r="F76" s="74"/>
      <c r="G76" s="74"/>
      <c r="H76" s="74"/>
      <c r="I76" s="185"/>
      <c r="J76" s="74"/>
      <c r="K76" s="74"/>
      <c r="L76" s="72"/>
    </row>
    <row r="77" s="1" customFormat="1" ht="18" customHeight="1">
      <c r="B77" s="46"/>
      <c r="C77" s="76" t="s">
        <v>26</v>
      </c>
      <c r="D77" s="74"/>
      <c r="E77" s="74"/>
      <c r="F77" s="187" t="str">
        <f>F12</f>
        <v>Liberec</v>
      </c>
      <c r="G77" s="74"/>
      <c r="H77" s="74"/>
      <c r="I77" s="188" t="s">
        <v>28</v>
      </c>
      <c r="J77" s="85" t="str">
        <f>IF(J12="","",J12)</f>
        <v>2. 2. 2018</v>
      </c>
      <c r="K77" s="74"/>
      <c r="L77" s="72"/>
    </row>
    <row r="78" s="1" customFormat="1" ht="6.96" customHeight="1">
      <c r="B78" s="46"/>
      <c r="C78" s="74"/>
      <c r="D78" s="74"/>
      <c r="E78" s="74"/>
      <c r="F78" s="74"/>
      <c r="G78" s="74"/>
      <c r="H78" s="74"/>
      <c r="I78" s="185"/>
      <c r="J78" s="74"/>
      <c r="K78" s="74"/>
      <c r="L78" s="72"/>
    </row>
    <row r="79" s="1" customFormat="1">
      <c r="B79" s="46"/>
      <c r="C79" s="76" t="s">
        <v>32</v>
      </c>
      <c r="D79" s="74"/>
      <c r="E79" s="74"/>
      <c r="F79" s="187" t="str">
        <f>E15</f>
        <v>Statutární město Liberec</v>
      </c>
      <c r="G79" s="74"/>
      <c r="H79" s="74"/>
      <c r="I79" s="188" t="s">
        <v>40</v>
      </c>
      <c r="J79" s="187" t="str">
        <f>E21</f>
        <v>SNOWPLAN, spol. s r.o.</v>
      </c>
      <c r="K79" s="74"/>
      <c r="L79" s="72"/>
    </row>
    <row r="80" s="1" customFormat="1" ht="14.4" customHeight="1">
      <c r="B80" s="46"/>
      <c r="C80" s="76" t="s">
        <v>38</v>
      </c>
      <c r="D80" s="74"/>
      <c r="E80" s="74"/>
      <c r="F80" s="187" t="str">
        <f>IF(E18="","",E18)</f>
        <v/>
      </c>
      <c r="G80" s="74"/>
      <c r="H80" s="74"/>
      <c r="I80" s="185"/>
      <c r="J80" s="74"/>
      <c r="K80" s="74"/>
      <c r="L80" s="72"/>
    </row>
    <row r="81" s="1" customFormat="1" ht="10.32" customHeight="1">
      <c r="B81" s="46"/>
      <c r="C81" s="74"/>
      <c r="D81" s="74"/>
      <c r="E81" s="74"/>
      <c r="F81" s="74"/>
      <c r="G81" s="74"/>
      <c r="H81" s="74"/>
      <c r="I81" s="185"/>
      <c r="J81" s="74"/>
      <c r="K81" s="74"/>
      <c r="L81" s="72"/>
    </row>
    <row r="82" s="8" customFormat="1" ht="29.28" customHeight="1">
      <c r="B82" s="189"/>
      <c r="C82" s="190" t="s">
        <v>170</v>
      </c>
      <c r="D82" s="191" t="s">
        <v>66</v>
      </c>
      <c r="E82" s="191" t="s">
        <v>62</v>
      </c>
      <c r="F82" s="191" t="s">
        <v>171</v>
      </c>
      <c r="G82" s="191" t="s">
        <v>172</v>
      </c>
      <c r="H82" s="191" t="s">
        <v>173</v>
      </c>
      <c r="I82" s="192" t="s">
        <v>174</v>
      </c>
      <c r="J82" s="191" t="s">
        <v>159</v>
      </c>
      <c r="K82" s="193" t="s">
        <v>175</v>
      </c>
      <c r="L82" s="194"/>
      <c r="M82" s="102" t="s">
        <v>176</v>
      </c>
      <c r="N82" s="103" t="s">
        <v>51</v>
      </c>
      <c r="O82" s="103" t="s">
        <v>177</v>
      </c>
      <c r="P82" s="103" t="s">
        <v>178</v>
      </c>
      <c r="Q82" s="103" t="s">
        <v>179</v>
      </c>
      <c r="R82" s="103" t="s">
        <v>180</v>
      </c>
      <c r="S82" s="103" t="s">
        <v>181</v>
      </c>
      <c r="T82" s="104" t="s">
        <v>182</v>
      </c>
    </row>
    <row r="83" s="1" customFormat="1" ht="29.28" customHeight="1">
      <c r="B83" s="46"/>
      <c r="C83" s="108" t="s">
        <v>160</v>
      </c>
      <c r="D83" s="74"/>
      <c r="E83" s="74"/>
      <c r="F83" s="74"/>
      <c r="G83" s="74"/>
      <c r="H83" s="74"/>
      <c r="I83" s="185"/>
      <c r="J83" s="195">
        <f>BK83</f>
        <v>0</v>
      </c>
      <c r="K83" s="74"/>
      <c r="L83" s="72"/>
      <c r="M83" s="105"/>
      <c r="N83" s="106"/>
      <c r="O83" s="106"/>
      <c r="P83" s="196">
        <f>P84+P88</f>
        <v>0</v>
      </c>
      <c r="Q83" s="106"/>
      <c r="R83" s="196">
        <f>R84+R88</f>
        <v>0</v>
      </c>
      <c r="S83" s="106"/>
      <c r="T83" s="197">
        <f>T84+T88</f>
        <v>0</v>
      </c>
      <c r="AT83" s="24" t="s">
        <v>81</v>
      </c>
      <c r="AU83" s="24" t="s">
        <v>161</v>
      </c>
      <c r="BK83" s="198">
        <f>BK84+BK88</f>
        <v>0</v>
      </c>
    </row>
    <row r="84" s="9" customFormat="1" ht="37.44" customHeight="1">
      <c r="B84" s="199"/>
      <c r="C84" s="200"/>
      <c r="D84" s="201" t="s">
        <v>81</v>
      </c>
      <c r="E84" s="202" t="s">
        <v>1213</v>
      </c>
      <c r="F84" s="202" t="s">
        <v>1214</v>
      </c>
      <c r="G84" s="200"/>
      <c r="H84" s="200"/>
      <c r="I84" s="203"/>
      <c r="J84" s="204">
        <f>BK84</f>
        <v>0</v>
      </c>
      <c r="K84" s="200"/>
      <c r="L84" s="205"/>
      <c r="M84" s="206"/>
      <c r="N84" s="207"/>
      <c r="O84" s="207"/>
      <c r="P84" s="208">
        <f>P85</f>
        <v>0</v>
      </c>
      <c r="Q84" s="207"/>
      <c r="R84" s="208">
        <f>R85</f>
        <v>0</v>
      </c>
      <c r="S84" s="207"/>
      <c r="T84" s="209">
        <f>T85</f>
        <v>0</v>
      </c>
      <c r="AR84" s="210" t="s">
        <v>91</v>
      </c>
      <c r="AT84" s="211" t="s">
        <v>81</v>
      </c>
      <c r="AU84" s="211" t="s">
        <v>82</v>
      </c>
      <c r="AY84" s="210" t="s">
        <v>184</v>
      </c>
      <c r="BK84" s="212">
        <f>BK85</f>
        <v>0</v>
      </c>
    </row>
    <row r="85" s="9" customFormat="1" ht="19.92" customHeight="1">
      <c r="B85" s="199"/>
      <c r="C85" s="200"/>
      <c r="D85" s="201" t="s">
        <v>81</v>
      </c>
      <c r="E85" s="253" t="s">
        <v>1718</v>
      </c>
      <c r="F85" s="253" t="s">
        <v>1719</v>
      </c>
      <c r="G85" s="200"/>
      <c r="H85" s="200"/>
      <c r="I85" s="203"/>
      <c r="J85" s="254">
        <f>BK85</f>
        <v>0</v>
      </c>
      <c r="K85" s="200"/>
      <c r="L85" s="205"/>
      <c r="M85" s="206"/>
      <c r="N85" s="207"/>
      <c r="O85" s="207"/>
      <c r="P85" s="208">
        <f>SUM(P86:P87)</f>
        <v>0</v>
      </c>
      <c r="Q85" s="207"/>
      <c r="R85" s="208">
        <f>SUM(R86:R87)</f>
        <v>0</v>
      </c>
      <c r="S85" s="207"/>
      <c r="T85" s="209">
        <f>SUM(T86:T87)</f>
        <v>0</v>
      </c>
      <c r="AR85" s="210" t="s">
        <v>91</v>
      </c>
      <c r="AT85" s="211" t="s">
        <v>81</v>
      </c>
      <c r="AU85" s="211" t="s">
        <v>25</v>
      </c>
      <c r="AY85" s="210" t="s">
        <v>184</v>
      </c>
      <c r="BK85" s="212">
        <f>SUM(BK86:BK87)</f>
        <v>0</v>
      </c>
    </row>
    <row r="86" s="1" customFormat="1" ht="16.5" customHeight="1">
      <c r="B86" s="46"/>
      <c r="C86" s="213" t="s">
        <v>25</v>
      </c>
      <c r="D86" s="213" t="s">
        <v>185</v>
      </c>
      <c r="E86" s="214" t="s">
        <v>1720</v>
      </c>
      <c r="F86" s="215" t="s">
        <v>1721</v>
      </c>
      <c r="G86" s="216" t="s">
        <v>1722</v>
      </c>
      <c r="H86" s="217">
        <v>1</v>
      </c>
      <c r="I86" s="218"/>
      <c r="J86" s="219">
        <f>ROUND(I86*H86,2)</f>
        <v>0</v>
      </c>
      <c r="K86" s="215" t="s">
        <v>741</v>
      </c>
      <c r="L86" s="72"/>
      <c r="M86" s="220" t="s">
        <v>80</v>
      </c>
      <c r="N86" s="221" t="s">
        <v>52</v>
      </c>
      <c r="O86" s="47"/>
      <c r="P86" s="222">
        <f>O86*H86</f>
        <v>0</v>
      </c>
      <c r="Q86" s="222">
        <v>0</v>
      </c>
      <c r="R86" s="222">
        <f>Q86*H86</f>
        <v>0</v>
      </c>
      <c r="S86" s="222">
        <v>0</v>
      </c>
      <c r="T86" s="223">
        <f>S86*H86</f>
        <v>0</v>
      </c>
      <c r="AR86" s="24" t="s">
        <v>1723</v>
      </c>
      <c r="AT86" s="24" t="s">
        <v>185</v>
      </c>
      <c r="AU86" s="24" t="s">
        <v>91</v>
      </c>
      <c r="AY86" s="24" t="s">
        <v>184</v>
      </c>
      <c r="BE86" s="224">
        <f>IF(N86="základní",J86,0)</f>
        <v>0</v>
      </c>
      <c r="BF86" s="224">
        <f>IF(N86="snížená",J86,0)</f>
        <v>0</v>
      </c>
      <c r="BG86" s="224">
        <f>IF(N86="zákl. přenesená",J86,0)</f>
        <v>0</v>
      </c>
      <c r="BH86" s="224">
        <f>IF(N86="sníž. přenesená",J86,0)</f>
        <v>0</v>
      </c>
      <c r="BI86" s="224">
        <f>IF(N86="nulová",J86,0)</f>
        <v>0</v>
      </c>
      <c r="BJ86" s="24" t="s">
        <v>25</v>
      </c>
      <c r="BK86" s="224">
        <f>ROUND(I86*H86,2)</f>
        <v>0</v>
      </c>
      <c r="BL86" s="24" t="s">
        <v>1723</v>
      </c>
      <c r="BM86" s="24" t="s">
        <v>1724</v>
      </c>
    </row>
    <row r="87" s="1" customFormat="1">
      <c r="B87" s="46"/>
      <c r="C87" s="74"/>
      <c r="D87" s="225" t="s">
        <v>191</v>
      </c>
      <c r="E87" s="74"/>
      <c r="F87" s="226" t="s">
        <v>1721</v>
      </c>
      <c r="G87" s="74"/>
      <c r="H87" s="74"/>
      <c r="I87" s="185"/>
      <c r="J87" s="74"/>
      <c r="K87" s="74"/>
      <c r="L87" s="72"/>
      <c r="M87" s="227"/>
      <c r="N87" s="47"/>
      <c r="O87" s="47"/>
      <c r="P87" s="47"/>
      <c r="Q87" s="47"/>
      <c r="R87" s="47"/>
      <c r="S87" s="47"/>
      <c r="T87" s="95"/>
      <c r="AT87" s="24" t="s">
        <v>191</v>
      </c>
      <c r="AU87" s="24" t="s">
        <v>91</v>
      </c>
    </row>
    <row r="88" s="9" customFormat="1" ht="37.44" customHeight="1">
      <c r="B88" s="199"/>
      <c r="C88" s="200"/>
      <c r="D88" s="201" t="s">
        <v>81</v>
      </c>
      <c r="E88" s="202" t="s">
        <v>1725</v>
      </c>
      <c r="F88" s="202" t="s">
        <v>1726</v>
      </c>
      <c r="G88" s="200"/>
      <c r="H88" s="200"/>
      <c r="I88" s="203"/>
      <c r="J88" s="204">
        <f>BK88</f>
        <v>0</v>
      </c>
      <c r="K88" s="200"/>
      <c r="L88" s="205"/>
      <c r="M88" s="206"/>
      <c r="N88" s="207"/>
      <c r="O88" s="207"/>
      <c r="P88" s="208">
        <f>P89+P92+P103+P107</f>
        <v>0</v>
      </c>
      <c r="Q88" s="207"/>
      <c r="R88" s="208">
        <f>R89+R92+R103+R107</f>
        <v>0</v>
      </c>
      <c r="S88" s="207"/>
      <c r="T88" s="209">
        <f>T89+T92+T103+T107</f>
        <v>0</v>
      </c>
      <c r="AR88" s="210" t="s">
        <v>224</v>
      </c>
      <c r="AT88" s="211" t="s">
        <v>81</v>
      </c>
      <c r="AU88" s="211" t="s">
        <v>82</v>
      </c>
      <c r="AY88" s="210" t="s">
        <v>184</v>
      </c>
      <c r="BK88" s="212">
        <f>BK89+BK92+BK103+BK107</f>
        <v>0</v>
      </c>
    </row>
    <row r="89" s="9" customFormat="1" ht="19.92" customHeight="1">
      <c r="B89" s="199"/>
      <c r="C89" s="200"/>
      <c r="D89" s="201" t="s">
        <v>81</v>
      </c>
      <c r="E89" s="253" t="s">
        <v>82</v>
      </c>
      <c r="F89" s="253" t="s">
        <v>183</v>
      </c>
      <c r="G89" s="200"/>
      <c r="H89" s="200"/>
      <c r="I89" s="203"/>
      <c r="J89" s="254">
        <f>BK89</f>
        <v>0</v>
      </c>
      <c r="K89" s="200"/>
      <c r="L89" s="205"/>
      <c r="M89" s="206"/>
      <c r="N89" s="207"/>
      <c r="O89" s="207"/>
      <c r="P89" s="208">
        <f>SUM(P90:P91)</f>
        <v>0</v>
      </c>
      <c r="Q89" s="207"/>
      <c r="R89" s="208">
        <f>SUM(R90:R91)</f>
        <v>0</v>
      </c>
      <c r="S89" s="207"/>
      <c r="T89" s="209">
        <f>SUM(T90:T91)</f>
        <v>0</v>
      </c>
      <c r="AR89" s="210" t="s">
        <v>224</v>
      </c>
      <c r="AT89" s="211" t="s">
        <v>81</v>
      </c>
      <c r="AU89" s="211" t="s">
        <v>25</v>
      </c>
      <c r="AY89" s="210" t="s">
        <v>184</v>
      </c>
      <c r="BK89" s="212">
        <f>SUM(BK90:BK91)</f>
        <v>0</v>
      </c>
    </row>
    <row r="90" s="1" customFormat="1" ht="16.5" customHeight="1">
      <c r="B90" s="46"/>
      <c r="C90" s="213" t="s">
        <v>91</v>
      </c>
      <c r="D90" s="213" t="s">
        <v>185</v>
      </c>
      <c r="E90" s="214" t="s">
        <v>1727</v>
      </c>
      <c r="F90" s="215" t="s">
        <v>1728</v>
      </c>
      <c r="G90" s="216" t="s">
        <v>1722</v>
      </c>
      <c r="H90" s="217">
        <v>1</v>
      </c>
      <c r="I90" s="218"/>
      <c r="J90" s="219">
        <f>ROUND(I90*H90,2)</f>
        <v>0</v>
      </c>
      <c r="K90" s="215" t="s">
        <v>80</v>
      </c>
      <c r="L90" s="72"/>
      <c r="M90" s="220" t="s">
        <v>80</v>
      </c>
      <c r="N90" s="221" t="s">
        <v>52</v>
      </c>
      <c r="O90" s="47"/>
      <c r="P90" s="222">
        <f>O90*H90</f>
        <v>0</v>
      </c>
      <c r="Q90" s="222">
        <v>0</v>
      </c>
      <c r="R90" s="222">
        <f>Q90*H90</f>
        <v>0</v>
      </c>
      <c r="S90" s="222">
        <v>0</v>
      </c>
      <c r="T90" s="223">
        <f>S90*H90</f>
        <v>0</v>
      </c>
      <c r="AR90" s="24" t="s">
        <v>1723</v>
      </c>
      <c r="AT90" s="24" t="s">
        <v>185</v>
      </c>
      <c r="AU90" s="24" t="s">
        <v>91</v>
      </c>
      <c r="AY90" s="24" t="s">
        <v>184</v>
      </c>
      <c r="BE90" s="224">
        <f>IF(N90="základní",J90,0)</f>
        <v>0</v>
      </c>
      <c r="BF90" s="224">
        <f>IF(N90="snížená",J90,0)</f>
        <v>0</v>
      </c>
      <c r="BG90" s="224">
        <f>IF(N90="zákl. přenesená",J90,0)</f>
        <v>0</v>
      </c>
      <c r="BH90" s="224">
        <f>IF(N90="sníž. přenesená",J90,0)</f>
        <v>0</v>
      </c>
      <c r="BI90" s="224">
        <f>IF(N90="nulová",J90,0)</f>
        <v>0</v>
      </c>
      <c r="BJ90" s="24" t="s">
        <v>25</v>
      </c>
      <c r="BK90" s="224">
        <f>ROUND(I90*H90,2)</f>
        <v>0</v>
      </c>
      <c r="BL90" s="24" t="s">
        <v>1723</v>
      </c>
      <c r="BM90" s="24" t="s">
        <v>1729</v>
      </c>
    </row>
    <row r="91" s="1" customFormat="1">
      <c r="B91" s="46"/>
      <c r="C91" s="74"/>
      <c r="D91" s="225" t="s">
        <v>191</v>
      </c>
      <c r="E91" s="74"/>
      <c r="F91" s="226" t="s">
        <v>1728</v>
      </c>
      <c r="G91" s="74"/>
      <c r="H91" s="74"/>
      <c r="I91" s="185"/>
      <c r="J91" s="74"/>
      <c r="K91" s="74"/>
      <c r="L91" s="72"/>
      <c r="M91" s="227"/>
      <c r="N91" s="47"/>
      <c r="O91" s="47"/>
      <c r="P91" s="47"/>
      <c r="Q91" s="47"/>
      <c r="R91" s="47"/>
      <c r="S91" s="47"/>
      <c r="T91" s="95"/>
      <c r="AT91" s="24" t="s">
        <v>191</v>
      </c>
      <c r="AU91" s="24" t="s">
        <v>91</v>
      </c>
    </row>
    <row r="92" s="9" customFormat="1" ht="29.88" customHeight="1">
      <c r="B92" s="199"/>
      <c r="C92" s="200"/>
      <c r="D92" s="201" t="s">
        <v>81</v>
      </c>
      <c r="E92" s="253" t="s">
        <v>1730</v>
      </c>
      <c r="F92" s="253" t="s">
        <v>1731</v>
      </c>
      <c r="G92" s="200"/>
      <c r="H92" s="200"/>
      <c r="I92" s="203"/>
      <c r="J92" s="254">
        <f>BK92</f>
        <v>0</v>
      </c>
      <c r="K92" s="200"/>
      <c r="L92" s="205"/>
      <c r="M92" s="206"/>
      <c r="N92" s="207"/>
      <c r="O92" s="207"/>
      <c r="P92" s="208">
        <f>SUM(P93:P102)</f>
        <v>0</v>
      </c>
      <c r="Q92" s="207"/>
      <c r="R92" s="208">
        <f>SUM(R93:R102)</f>
        <v>0</v>
      </c>
      <c r="S92" s="207"/>
      <c r="T92" s="209">
        <f>SUM(T93:T102)</f>
        <v>0</v>
      </c>
      <c r="AR92" s="210" t="s">
        <v>224</v>
      </c>
      <c r="AT92" s="211" t="s">
        <v>81</v>
      </c>
      <c r="AU92" s="211" t="s">
        <v>25</v>
      </c>
      <c r="AY92" s="210" t="s">
        <v>184</v>
      </c>
      <c r="BK92" s="212">
        <f>SUM(BK93:BK102)</f>
        <v>0</v>
      </c>
    </row>
    <row r="93" s="1" customFormat="1" ht="16.5" customHeight="1">
      <c r="B93" s="46"/>
      <c r="C93" s="213" t="s">
        <v>211</v>
      </c>
      <c r="D93" s="213" t="s">
        <v>185</v>
      </c>
      <c r="E93" s="214" t="s">
        <v>1732</v>
      </c>
      <c r="F93" s="215" t="s">
        <v>1733</v>
      </c>
      <c r="G93" s="216" t="s">
        <v>1722</v>
      </c>
      <c r="H93" s="217">
        <v>1</v>
      </c>
      <c r="I93" s="218"/>
      <c r="J93" s="219">
        <f>ROUND(I93*H93,2)</f>
        <v>0</v>
      </c>
      <c r="K93" s="215" t="s">
        <v>741</v>
      </c>
      <c r="L93" s="72"/>
      <c r="M93" s="220" t="s">
        <v>80</v>
      </c>
      <c r="N93" s="221" t="s">
        <v>52</v>
      </c>
      <c r="O93" s="47"/>
      <c r="P93" s="222">
        <f>O93*H93</f>
        <v>0</v>
      </c>
      <c r="Q93" s="222">
        <v>0</v>
      </c>
      <c r="R93" s="222">
        <f>Q93*H93</f>
        <v>0</v>
      </c>
      <c r="S93" s="222">
        <v>0</v>
      </c>
      <c r="T93" s="223">
        <f>S93*H93</f>
        <v>0</v>
      </c>
      <c r="AR93" s="24" t="s">
        <v>1723</v>
      </c>
      <c r="AT93" s="24" t="s">
        <v>185</v>
      </c>
      <c r="AU93" s="24" t="s">
        <v>91</v>
      </c>
      <c r="AY93" s="24" t="s">
        <v>184</v>
      </c>
      <c r="BE93" s="224">
        <f>IF(N93="základní",J93,0)</f>
        <v>0</v>
      </c>
      <c r="BF93" s="224">
        <f>IF(N93="snížená",J93,0)</f>
        <v>0</v>
      </c>
      <c r="BG93" s="224">
        <f>IF(N93="zákl. přenesená",J93,0)</f>
        <v>0</v>
      </c>
      <c r="BH93" s="224">
        <f>IF(N93="sníž. přenesená",J93,0)</f>
        <v>0</v>
      </c>
      <c r="BI93" s="224">
        <f>IF(N93="nulová",J93,0)</f>
        <v>0</v>
      </c>
      <c r="BJ93" s="24" t="s">
        <v>25</v>
      </c>
      <c r="BK93" s="224">
        <f>ROUND(I93*H93,2)</f>
        <v>0</v>
      </c>
      <c r="BL93" s="24" t="s">
        <v>1723</v>
      </c>
      <c r="BM93" s="24" t="s">
        <v>1734</v>
      </c>
    </row>
    <row r="94" s="1" customFormat="1">
      <c r="B94" s="46"/>
      <c r="C94" s="74"/>
      <c r="D94" s="225" t="s">
        <v>191</v>
      </c>
      <c r="E94" s="74"/>
      <c r="F94" s="226" t="s">
        <v>1733</v>
      </c>
      <c r="G94" s="74"/>
      <c r="H94" s="74"/>
      <c r="I94" s="185"/>
      <c r="J94" s="74"/>
      <c r="K94" s="74"/>
      <c r="L94" s="72"/>
      <c r="M94" s="227"/>
      <c r="N94" s="47"/>
      <c r="O94" s="47"/>
      <c r="P94" s="47"/>
      <c r="Q94" s="47"/>
      <c r="R94" s="47"/>
      <c r="S94" s="47"/>
      <c r="T94" s="95"/>
      <c r="AT94" s="24" t="s">
        <v>191</v>
      </c>
      <c r="AU94" s="24" t="s">
        <v>91</v>
      </c>
    </row>
    <row r="95" s="1" customFormat="1" ht="16.5" customHeight="1">
      <c r="B95" s="46"/>
      <c r="C95" s="213" t="s">
        <v>189</v>
      </c>
      <c r="D95" s="213" t="s">
        <v>185</v>
      </c>
      <c r="E95" s="214" t="s">
        <v>1735</v>
      </c>
      <c r="F95" s="215" t="s">
        <v>1736</v>
      </c>
      <c r="G95" s="216" t="s">
        <v>1722</v>
      </c>
      <c r="H95" s="217">
        <v>1</v>
      </c>
      <c r="I95" s="218"/>
      <c r="J95" s="219">
        <f>ROUND(I95*H95,2)</f>
        <v>0</v>
      </c>
      <c r="K95" s="215" t="s">
        <v>741</v>
      </c>
      <c r="L95" s="72"/>
      <c r="M95" s="220" t="s">
        <v>80</v>
      </c>
      <c r="N95" s="221" t="s">
        <v>52</v>
      </c>
      <c r="O95" s="47"/>
      <c r="P95" s="222">
        <f>O95*H95</f>
        <v>0</v>
      </c>
      <c r="Q95" s="222">
        <v>0</v>
      </c>
      <c r="R95" s="222">
        <f>Q95*H95</f>
        <v>0</v>
      </c>
      <c r="S95" s="222">
        <v>0</v>
      </c>
      <c r="T95" s="223">
        <f>S95*H95</f>
        <v>0</v>
      </c>
      <c r="AR95" s="24" t="s">
        <v>1723</v>
      </c>
      <c r="AT95" s="24" t="s">
        <v>185</v>
      </c>
      <c r="AU95" s="24" t="s">
        <v>91</v>
      </c>
      <c r="AY95" s="24" t="s">
        <v>184</v>
      </c>
      <c r="BE95" s="224">
        <f>IF(N95="základní",J95,0)</f>
        <v>0</v>
      </c>
      <c r="BF95" s="224">
        <f>IF(N95="snížená",J95,0)</f>
        <v>0</v>
      </c>
      <c r="BG95" s="224">
        <f>IF(N95="zákl. přenesená",J95,0)</f>
        <v>0</v>
      </c>
      <c r="BH95" s="224">
        <f>IF(N95="sníž. přenesená",J95,0)</f>
        <v>0</v>
      </c>
      <c r="BI95" s="224">
        <f>IF(N95="nulová",J95,0)</f>
        <v>0</v>
      </c>
      <c r="BJ95" s="24" t="s">
        <v>25</v>
      </c>
      <c r="BK95" s="224">
        <f>ROUND(I95*H95,2)</f>
        <v>0</v>
      </c>
      <c r="BL95" s="24" t="s">
        <v>1723</v>
      </c>
      <c r="BM95" s="24" t="s">
        <v>1737</v>
      </c>
    </row>
    <row r="96" s="1" customFormat="1">
      <c r="B96" s="46"/>
      <c r="C96" s="74"/>
      <c r="D96" s="225" t="s">
        <v>191</v>
      </c>
      <c r="E96" s="74"/>
      <c r="F96" s="226" t="s">
        <v>1736</v>
      </c>
      <c r="G96" s="74"/>
      <c r="H96" s="74"/>
      <c r="I96" s="185"/>
      <c r="J96" s="74"/>
      <c r="K96" s="74"/>
      <c r="L96" s="72"/>
      <c r="M96" s="227"/>
      <c r="N96" s="47"/>
      <c r="O96" s="47"/>
      <c r="P96" s="47"/>
      <c r="Q96" s="47"/>
      <c r="R96" s="47"/>
      <c r="S96" s="47"/>
      <c r="T96" s="95"/>
      <c r="AT96" s="24" t="s">
        <v>191</v>
      </c>
      <c r="AU96" s="24" t="s">
        <v>91</v>
      </c>
    </row>
    <row r="97" s="1" customFormat="1" ht="16.5" customHeight="1">
      <c r="B97" s="46"/>
      <c r="C97" s="213" t="s">
        <v>224</v>
      </c>
      <c r="D97" s="213" t="s">
        <v>185</v>
      </c>
      <c r="E97" s="214" t="s">
        <v>1738</v>
      </c>
      <c r="F97" s="215" t="s">
        <v>1739</v>
      </c>
      <c r="G97" s="216" t="s">
        <v>1722</v>
      </c>
      <c r="H97" s="217">
        <v>1</v>
      </c>
      <c r="I97" s="218"/>
      <c r="J97" s="219">
        <f>ROUND(I97*H97,2)</f>
        <v>0</v>
      </c>
      <c r="K97" s="215" t="s">
        <v>741</v>
      </c>
      <c r="L97" s="72"/>
      <c r="M97" s="220" t="s">
        <v>80</v>
      </c>
      <c r="N97" s="221" t="s">
        <v>52</v>
      </c>
      <c r="O97" s="47"/>
      <c r="P97" s="222">
        <f>O97*H97</f>
        <v>0</v>
      </c>
      <c r="Q97" s="222">
        <v>0</v>
      </c>
      <c r="R97" s="222">
        <f>Q97*H97</f>
        <v>0</v>
      </c>
      <c r="S97" s="222">
        <v>0</v>
      </c>
      <c r="T97" s="223">
        <f>S97*H97</f>
        <v>0</v>
      </c>
      <c r="AR97" s="24" t="s">
        <v>1723</v>
      </c>
      <c r="AT97" s="24" t="s">
        <v>185</v>
      </c>
      <c r="AU97" s="24" t="s">
        <v>91</v>
      </c>
      <c r="AY97" s="24" t="s">
        <v>184</v>
      </c>
      <c r="BE97" s="224">
        <f>IF(N97="základní",J97,0)</f>
        <v>0</v>
      </c>
      <c r="BF97" s="224">
        <f>IF(N97="snížená",J97,0)</f>
        <v>0</v>
      </c>
      <c r="BG97" s="224">
        <f>IF(N97="zákl. přenesená",J97,0)</f>
        <v>0</v>
      </c>
      <c r="BH97" s="224">
        <f>IF(N97="sníž. přenesená",J97,0)</f>
        <v>0</v>
      </c>
      <c r="BI97" s="224">
        <f>IF(N97="nulová",J97,0)</f>
        <v>0</v>
      </c>
      <c r="BJ97" s="24" t="s">
        <v>25</v>
      </c>
      <c r="BK97" s="224">
        <f>ROUND(I97*H97,2)</f>
        <v>0</v>
      </c>
      <c r="BL97" s="24" t="s">
        <v>1723</v>
      </c>
      <c r="BM97" s="24" t="s">
        <v>1740</v>
      </c>
    </row>
    <row r="98" s="1" customFormat="1">
      <c r="B98" s="46"/>
      <c r="C98" s="74"/>
      <c r="D98" s="225" t="s">
        <v>191</v>
      </c>
      <c r="E98" s="74"/>
      <c r="F98" s="226" t="s">
        <v>1739</v>
      </c>
      <c r="G98" s="74"/>
      <c r="H98" s="74"/>
      <c r="I98" s="185"/>
      <c r="J98" s="74"/>
      <c r="K98" s="74"/>
      <c r="L98" s="72"/>
      <c r="M98" s="227"/>
      <c r="N98" s="47"/>
      <c r="O98" s="47"/>
      <c r="P98" s="47"/>
      <c r="Q98" s="47"/>
      <c r="R98" s="47"/>
      <c r="S98" s="47"/>
      <c r="T98" s="95"/>
      <c r="AT98" s="24" t="s">
        <v>191</v>
      </c>
      <c r="AU98" s="24" t="s">
        <v>91</v>
      </c>
    </row>
    <row r="99" s="1" customFormat="1" ht="16.5" customHeight="1">
      <c r="B99" s="46"/>
      <c r="C99" s="213" t="s">
        <v>230</v>
      </c>
      <c r="D99" s="213" t="s">
        <v>185</v>
      </c>
      <c r="E99" s="214" t="s">
        <v>1741</v>
      </c>
      <c r="F99" s="215" t="s">
        <v>1742</v>
      </c>
      <c r="G99" s="216" t="s">
        <v>1722</v>
      </c>
      <c r="H99" s="217">
        <v>1</v>
      </c>
      <c r="I99" s="218"/>
      <c r="J99" s="219">
        <f>ROUND(I99*H99,2)</f>
        <v>0</v>
      </c>
      <c r="K99" s="215" t="s">
        <v>741</v>
      </c>
      <c r="L99" s="72"/>
      <c r="M99" s="220" t="s">
        <v>80</v>
      </c>
      <c r="N99" s="221" t="s">
        <v>52</v>
      </c>
      <c r="O99" s="47"/>
      <c r="P99" s="222">
        <f>O99*H99</f>
        <v>0</v>
      </c>
      <c r="Q99" s="222">
        <v>0</v>
      </c>
      <c r="R99" s="222">
        <f>Q99*H99</f>
        <v>0</v>
      </c>
      <c r="S99" s="222">
        <v>0</v>
      </c>
      <c r="T99" s="223">
        <f>S99*H99</f>
        <v>0</v>
      </c>
      <c r="AR99" s="24" t="s">
        <v>1723</v>
      </c>
      <c r="AT99" s="24" t="s">
        <v>185</v>
      </c>
      <c r="AU99" s="24" t="s">
        <v>91</v>
      </c>
      <c r="AY99" s="24" t="s">
        <v>184</v>
      </c>
      <c r="BE99" s="224">
        <f>IF(N99="základní",J99,0)</f>
        <v>0</v>
      </c>
      <c r="BF99" s="224">
        <f>IF(N99="snížená",J99,0)</f>
        <v>0</v>
      </c>
      <c r="BG99" s="224">
        <f>IF(N99="zákl. přenesená",J99,0)</f>
        <v>0</v>
      </c>
      <c r="BH99" s="224">
        <f>IF(N99="sníž. přenesená",J99,0)</f>
        <v>0</v>
      </c>
      <c r="BI99" s="224">
        <f>IF(N99="nulová",J99,0)</f>
        <v>0</v>
      </c>
      <c r="BJ99" s="24" t="s">
        <v>25</v>
      </c>
      <c r="BK99" s="224">
        <f>ROUND(I99*H99,2)</f>
        <v>0</v>
      </c>
      <c r="BL99" s="24" t="s">
        <v>1723</v>
      </c>
      <c r="BM99" s="24" t="s">
        <v>1743</v>
      </c>
    </row>
    <row r="100" s="1" customFormat="1">
      <c r="B100" s="46"/>
      <c r="C100" s="74"/>
      <c r="D100" s="225" t="s">
        <v>191</v>
      </c>
      <c r="E100" s="74"/>
      <c r="F100" s="226" t="s">
        <v>1742</v>
      </c>
      <c r="G100" s="74"/>
      <c r="H100" s="74"/>
      <c r="I100" s="185"/>
      <c r="J100" s="74"/>
      <c r="K100" s="74"/>
      <c r="L100" s="72"/>
      <c r="M100" s="227"/>
      <c r="N100" s="47"/>
      <c r="O100" s="47"/>
      <c r="P100" s="47"/>
      <c r="Q100" s="47"/>
      <c r="R100" s="47"/>
      <c r="S100" s="47"/>
      <c r="T100" s="95"/>
      <c r="AT100" s="24" t="s">
        <v>191</v>
      </c>
      <c r="AU100" s="24" t="s">
        <v>91</v>
      </c>
    </row>
    <row r="101" s="1" customFormat="1" ht="16.5" customHeight="1">
      <c r="B101" s="46"/>
      <c r="C101" s="213" t="s">
        <v>237</v>
      </c>
      <c r="D101" s="213" t="s">
        <v>185</v>
      </c>
      <c r="E101" s="214" t="s">
        <v>1744</v>
      </c>
      <c r="F101" s="215" t="s">
        <v>1745</v>
      </c>
      <c r="G101" s="216" t="s">
        <v>1722</v>
      </c>
      <c r="H101" s="217">
        <v>1</v>
      </c>
      <c r="I101" s="218"/>
      <c r="J101" s="219">
        <f>ROUND(I101*H101,2)</f>
        <v>0</v>
      </c>
      <c r="K101" s="215" t="s">
        <v>741</v>
      </c>
      <c r="L101" s="72"/>
      <c r="M101" s="220" t="s">
        <v>80</v>
      </c>
      <c r="N101" s="221" t="s">
        <v>52</v>
      </c>
      <c r="O101" s="47"/>
      <c r="P101" s="222">
        <f>O101*H101</f>
        <v>0</v>
      </c>
      <c r="Q101" s="222">
        <v>0</v>
      </c>
      <c r="R101" s="222">
        <f>Q101*H101</f>
        <v>0</v>
      </c>
      <c r="S101" s="222">
        <v>0</v>
      </c>
      <c r="T101" s="223">
        <f>S101*H101</f>
        <v>0</v>
      </c>
      <c r="AR101" s="24" t="s">
        <v>1723</v>
      </c>
      <c r="AT101" s="24" t="s">
        <v>185</v>
      </c>
      <c r="AU101" s="24" t="s">
        <v>91</v>
      </c>
      <c r="AY101" s="24" t="s">
        <v>184</v>
      </c>
      <c r="BE101" s="224">
        <f>IF(N101="základní",J101,0)</f>
        <v>0</v>
      </c>
      <c r="BF101" s="224">
        <f>IF(N101="snížená",J101,0)</f>
        <v>0</v>
      </c>
      <c r="BG101" s="224">
        <f>IF(N101="zákl. přenesená",J101,0)</f>
        <v>0</v>
      </c>
      <c r="BH101" s="224">
        <f>IF(N101="sníž. přenesená",J101,0)</f>
        <v>0</v>
      </c>
      <c r="BI101" s="224">
        <f>IF(N101="nulová",J101,0)</f>
        <v>0</v>
      </c>
      <c r="BJ101" s="24" t="s">
        <v>25</v>
      </c>
      <c r="BK101" s="224">
        <f>ROUND(I101*H101,2)</f>
        <v>0</v>
      </c>
      <c r="BL101" s="24" t="s">
        <v>1723</v>
      </c>
      <c r="BM101" s="24" t="s">
        <v>1746</v>
      </c>
    </row>
    <row r="102" s="1" customFormat="1">
      <c r="B102" s="46"/>
      <c r="C102" s="74"/>
      <c r="D102" s="225" t="s">
        <v>191</v>
      </c>
      <c r="E102" s="74"/>
      <c r="F102" s="226" t="s">
        <v>1745</v>
      </c>
      <c r="G102" s="74"/>
      <c r="H102" s="74"/>
      <c r="I102" s="185"/>
      <c r="J102" s="74"/>
      <c r="K102" s="74"/>
      <c r="L102" s="72"/>
      <c r="M102" s="227"/>
      <c r="N102" s="47"/>
      <c r="O102" s="47"/>
      <c r="P102" s="47"/>
      <c r="Q102" s="47"/>
      <c r="R102" s="47"/>
      <c r="S102" s="47"/>
      <c r="T102" s="95"/>
      <c r="AT102" s="24" t="s">
        <v>191</v>
      </c>
      <c r="AU102" s="24" t="s">
        <v>91</v>
      </c>
    </row>
    <row r="103" s="9" customFormat="1" ht="29.88" customHeight="1">
      <c r="B103" s="199"/>
      <c r="C103" s="200"/>
      <c r="D103" s="201" t="s">
        <v>81</v>
      </c>
      <c r="E103" s="253" t="s">
        <v>1747</v>
      </c>
      <c r="F103" s="253" t="s">
        <v>1748</v>
      </c>
      <c r="G103" s="200"/>
      <c r="H103" s="200"/>
      <c r="I103" s="203"/>
      <c r="J103" s="254">
        <f>BK103</f>
        <v>0</v>
      </c>
      <c r="K103" s="200"/>
      <c r="L103" s="205"/>
      <c r="M103" s="206"/>
      <c r="N103" s="207"/>
      <c r="O103" s="207"/>
      <c r="P103" s="208">
        <f>SUM(P104:P106)</f>
        <v>0</v>
      </c>
      <c r="Q103" s="207"/>
      <c r="R103" s="208">
        <f>SUM(R104:R106)</f>
        <v>0</v>
      </c>
      <c r="S103" s="207"/>
      <c r="T103" s="209">
        <f>SUM(T104:T106)</f>
        <v>0</v>
      </c>
      <c r="AR103" s="210" t="s">
        <v>224</v>
      </c>
      <c r="AT103" s="211" t="s">
        <v>81</v>
      </c>
      <c r="AU103" s="211" t="s">
        <v>25</v>
      </c>
      <c r="AY103" s="210" t="s">
        <v>184</v>
      </c>
      <c r="BK103" s="212">
        <f>SUM(BK104:BK106)</f>
        <v>0</v>
      </c>
    </row>
    <row r="104" s="1" customFormat="1" ht="16.5" customHeight="1">
      <c r="B104" s="46"/>
      <c r="C104" s="213" t="s">
        <v>243</v>
      </c>
      <c r="D104" s="213" t="s">
        <v>185</v>
      </c>
      <c r="E104" s="214" t="s">
        <v>1749</v>
      </c>
      <c r="F104" s="215" t="s">
        <v>1750</v>
      </c>
      <c r="G104" s="216" t="s">
        <v>1751</v>
      </c>
      <c r="H104" s="217">
        <v>1</v>
      </c>
      <c r="I104" s="218"/>
      <c r="J104" s="219">
        <f>ROUND(I104*H104,2)</f>
        <v>0</v>
      </c>
      <c r="K104" s="215" t="s">
        <v>80</v>
      </c>
      <c r="L104" s="72"/>
      <c r="M104" s="220" t="s">
        <v>80</v>
      </c>
      <c r="N104" s="221" t="s">
        <v>52</v>
      </c>
      <c r="O104" s="47"/>
      <c r="P104" s="222">
        <f>O104*H104</f>
        <v>0</v>
      </c>
      <c r="Q104" s="222">
        <v>0</v>
      </c>
      <c r="R104" s="222">
        <f>Q104*H104</f>
        <v>0</v>
      </c>
      <c r="S104" s="222">
        <v>0</v>
      </c>
      <c r="T104" s="223">
        <f>S104*H104</f>
        <v>0</v>
      </c>
      <c r="AR104" s="24" t="s">
        <v>189</v>
      </c>
      <c r="AT104" s="24" t="s">
        <v>185</v>
      </c>
      <c r="AU104" s="24" t="s">
        <v>91</v>
      </c>
      <c r="AY104" s="24" t="s">
        <v>184</v>
      </c>
      <c r="BE104" s="224">
        <f>IF(N104="základní",J104,0)</f>
        <v>0</v>
      </c>
      <c r="BF104" s="224">
        <f>IF(N104="snížená",J104,0)</f>
        <v>0</v>
      </c>
      <c r="BG104" s="224">
        <f>IF(N104="zákl. přenesená",J104,0)</f>
        <v>0</v>
      </c>
      <c r="BH104" s="224">
        <f>IF(N104="sníž. přenesená",J104,0)</f>
        <v>0</v>
      </c>
      <c r="BI104" s="224">
        <f>IF(N104="nulová",J104,0)</f>
        <v>0</v>
      </c>
      <c r="BJ104" s="24" t="s">
        <v>25</v>
      </c>
      <c r="BK104" s="224">
        <f>ROUND(I104*H104,2)</f>
        <v>0</v>
      </c>
      <c r="BL104" s="24" t="s">
        <v>189</v>
      </c>
      <c r="BM104" s="24" t="s">
        <v>1752</v>
      </c>
    </row>
    <row r="105" s="1" customFormat="1">
      <c r="B105" s="46"/>
      <c r="C105" s="74"/>
      <c r="D105" s="225" t="s">
        <v>191</v>
      </c>
      <c r="E105" s="74"/>
      <c r="F105" s="226" t="s">
        <v>1753</v>
      </c>
      <c r="G105" s="74"/>
      <c r="H105" s="74"/>
      <c r="I105" s="185"/>
      <c r="J105" s="74"/>
      <c r="K105" s="74"/>
      <c r="L105" s="72"/>
      <c r="M105" s="227"/>
      <c r="N105" s="47"/>
      <c r="O105" s="47"/>
      <c r="P105" s="47"/>
      <c r="Q105" s="47"/>
      <c r="R105" s="47"/>
      <c r="S105" s="47"/>
      <c r="T105" s="95"/>
      <c r="AT105" s="24" t="s">
        <v>191</v>
      </c>
      <c r="AU105" s="24" t="s">
        <v>91</v>
      </c>
    </row>
    <row r="106" s="1" customFormat="1">
      <c r="B106" s="46"/>
      <c r="C106" s="74"/>
      <c r="D106" s="225" t="s">
        <v>1035</v>
      </c>
      <c r="E106" s="74"/>
      <c r="F106" s="228" t="s">
        <v>1754</v>
      </c>
      <c r="G106" s="74"/>
      <c r="H106" s="74"/>
      <c r="I106" s="185"/>
      <c r="J106" s="74"/>
      <c r="K106" s="74"/>
      <c r="L106" s="72"/>
      <c r="M106" s="227"/>
      <c r="N106" s="47"/>
      <c r="O106" s="47"/>
      <c r="P106" s="47"/>
      <c r="Q106" s="47"/>
      <c r="R106" s="47"/>
      <c r="S106" s="47"/>
      <c r="T106" s="95"/>
      <c r="AT106" s="24" t="s">
        <v>1035</v>
      </c>
      <c r="AU106" s="24" t="s">
        <v>91</v>
      </c>
    </row>
    <row r="107" s="9" customFormat="1" ht="29.88" customHeight="1">
      <c r="B107" s="199"/>
      <c r="C107" s="200"/>
      <c r="D107" s="201" t="s">
        <v>81</v>
      </c>
      <c r="E107" s="253" t="s">
        <v>1755</v>
      </c>
      <c r="F107" s="253" t="s">
        <v>1756</v>
      </c>
      <c r="G107" s="200"/>
      <c r="H107" s="200"/>
      <c r="I107" s="203"/>
      <c r="J107" s="254">
        <f>BK107</f>
        <v>0</v>
      </c>
      <c r="K107" s="200"/>
      <c r="L107" s="205"/>
      <c r="M107" s="206"/>
      <c r="N107" s="207"/>
      <c r="O107" s="207"/>
      <c r="P107" s="208">
        <f>SUM(P108:P112)</f>
        <v>0</v>
      </c>
      <c r="Q107" s="207"/>
      <c r="R107" s="208">
        <f>SUM(R108:R112)</f>
        <v>0</v>
      </c>
      <c r="S107" s="207"/>
      <c r="T107" s="209">
        <f>SUM(T108:T112)</f>
        <v>0</v>
      </c>
      <c r="AR107" s="210" t="s">
        <v>224</v>
      </c>
      <c r="AT107" s="211" t="s">
        <v>81</v>
      </c>
      <c r="AU107" s="211" t="s">
        <v>25</v>
      </c>
      <c r="AY107" s="210" t="s">
        <v>184</v>
      </c>
      <c r="BK107" s="212">
        <f>SUM(BK108:BK112)</f>
        <v>0</v>
      </c>
    </row>
    <row r="108" s="1" customFormat="1" ht="16.5" customHeight="1">
      <c r="B108" s="46"/>
      <c r="C108" s="213" t="s">
        <v>250</v>
      </c>
      <c r="D108" s="213" t="s">
        <v>185</v>
      </c>
      <c r="E108" s="214" t="s">
        <v>1757</v>
      </c>
      <c r="F108" s="215" t="s">
        <v>1758</v>
      </c>
      <c r="G108" s="216" t="s">
        <v>1751</v>
      </c>
      <c r="H108" s="217">
        <v>1</v>
      </c>
      <c r="I108" s="218"/>
      <c r="J108" s="219">
        <f>ROUND(I108*H108,2)</f>
        <v>0</v>
      </c>
      <c r="K108" s="215" t="s">
        <v>80</v>
      </c>
      <c r="L108" s="72"/>
      <c r="M108" s="220" t="s">
        <v>80</v>
      </c>
      <c r="N108" s="221" t="s">
        <v>52</v>
      </c>
      <c r="O108" s="47"/>
      <c r="P108" s="222">
        <f>O108*H108</f>
        <v>0</v>
      </c>
      <c r="Q108" s="222">
        <v>0</v>
      </c>
      <c r="R108" s="222">
        <f>Q108*H108</f>
        <v>0</v>
      </c>
      <c r="S108" s="222">
        <v>0</v>
      </c>
      <c r="T108" s="223">
        <f>S108*H108</f>
        <v>0</v>
      </c>
      <c r="AR108" s="24" t="s">
        <v>189</v>
      </c>
      <c r="AT108" s="24" t="s">
        <v>185</v>
      </c>
      <c r="AU108" s="24" t="s">
        <v>91</v>
      </c>
      <c r="AY108" s="24" t="s">
        <v>184</v>
      </c>
      <c r="BE108" s="224">
        <f>IF(N108="základní",J108,0)</f>
        <v>0</v>
      </c>
      <c r="BF108" s="224">
        <f>IF(N108="snížená",J108,0)</f>
        <v>0</v>
      </c>
      <c r="BG108" s="224">
        <f>IF(N108="zákl. přenesená",J108,0)</f>
        <v>0</v>
      </c>
      <c r="BH108" s="224">
        <f>IF(N108="sníž. přenesená",J108,0)</f>
        <v>0</v>
      </c>
      <c r="BI108" s="224">
        <f>IF(N108="nulová",J108,0)</f>
        <v>0</v>
      </c>
      <c r="BJ108" s="24" t="s">
        <v>25</v>
      </c>
      <c r="BK108" s="224">
        <f>ROUND(I108*H108,2)</f>
        <v>0</v>
      </c>
      <c r="BL108" s="24" t="s">
        <v>189</v>
      </c>
      <c r="BM108" s="24" t="s">
        <v>1759</v>
      </c>
    </row>
    <row r="109" s="1" customFormat="1">
      <c r="B109" s="46"/>
      <c r="C109" s="74"/>
      <c r="D109" s="225" t="s">
        <v>191</v>
      </c>
      <c r="E109" s="74"/>
      <c r="F109" s="226" t="s">
        <v>1760</v>
      </c>
      <c r="G109" s="74"/>
      <c r="H109" s="74"/>
      <c r="I109" s="185"/>
      <c r="J109" s="74"/>
      <c r="K109" s="74"/>
      <c r="L109" s="72"/>
      <c r="M109" s="227"/>
      <c r="N109" s="47"/>
      <c r="O109" s="47"/>
      <c r="P109" s="47"/>
      <c r="Q109" s="47"/>
      <c r="R109" s="47"/>
      <c r="S109" s="47"/>
      <c r="T109" s="95"/>
      <c r="AT109" s="24" t="s">
        <v>191</v>
      </c>
      <c r="AU109" s="24" t="s">
        <v>91</v>
      </c>
    </row>
    <row r="110" s="1" customFormat="1">
      <c r="B110" s="46"/>
      <c r="C110" s="74"/>
      <c r="D110" s="225" t="s">
        <v>1035</v>
      </c>
      <c r="E110" s="74"/>
      <c r="F110" s="228" t="s">
        <v>1761</v>
      </c>
      <c r="G110" s="74"/>
      <c r="H110" s="74"/>
      <c r="I110" s="185"/>
      <c r="J110" s="74"/>
      <c r="K110" s="74"/>
      <c r="L110" s="72"/>
      <c r="M110" s="227"/>
      <c r="N110" s="47"/>
      <c r="O110" s="47"/>
      <c r="P110" s="47"/>
      <c r="Q110" s="47"/>
      <c r="R110" s="47"/>
      <c r="S110" s="47"/>
      <c r="T110" s="95"/>
      <c r="AT110" s="24" t="s">
        <v>1035</v>
      </c>
      <c r="AU110" s="24" t="s">
        <v>91</v>
      </c>
    </row>
    <row r="111" s="1" customFormat="1" ht="16.5" customHeight="1">
      <c r="B111" s="46"/>
      <c r="C111" s="213" t="s">
        <v>30</v>
      </c>
      <c r="D111" s="213" t="s">
        <v>185</v>
      </c>
      <c r="E111" s="214" t="s">
        <v>1762</v>
      </c>
      <c r="F111" s="215" t="s">
        <v>1763</v>
      </c>
      <c r="G111" s="216" t="s">
        <v>1722</v>
      </c>
      <c r="H111" s="217">
        <v>4</v>
      </c>
      <c r="I111" s="218"/>
      <c r="J111" s="219">
        <f>ROUND(I111*H111,2)</f>
        <v>0</v>
      </c>
      <c r="K111" s="215" t="s">
        <v>741</v>
      </c>
      <c r="L111" s="72"/>
      <c r="M111" s="220" t="s">
        <v>80</v>
      </c>
      <c r="N111" s="221" t="s">
        <v>52</v>
      </c>
      <c r="O111" s="47"/>
      <c r="P111" s="222">
        <f>O111*H111</f>
        <v>0</v>
      </c>
      <c r="Q111" s="222">
        <v>0</v>
      </c>
      <c r="R111" s="222">
        <f>Q111*H111</f>
        <v>0</v>
      </c>
      <c r="S111" s="222">
        <v>0</v>
      </c>
      <c r="T111" s="223">
        <f>S111*H111</f>
        <v>0</v>
      </c>
      <c r="AR111" s="24" t="s">
        <v>1723</v>
      </c>
      <c r="AT111" s="24" t="s">
        <v>185</v>
      </c>
      <c r="AU111" s="24" t="s">
        <v>91</v>
      </c>
      <c r="AY111" s="24" t="s">
        <v>184</v>
      </c>
      <c r="BE111" s="224">
        <f>IF(N111="základní",J111,0)</f>
        <v>0</v>
      </c>
      <c r="BF111" s="224">
        <f>IF(N111="snížená",J111,0)</f>
        <v>0</v>
      </c>
      <c r="BG111" s="224">
        <f>IF(N111="zákl. přenesená",J111,0)</f>
        <v>0</v>
      </c>
      <c r="BH111" s="224">
        <f>IF(N111="sníž. přenesená",J111,0)</f>
        <v>0</v>
      </c>
      <c r="BI111" s="224">
        <f>IF(N111="nulová",J111,0)</f>
        <v>0</v>
      </c>
      <c r="BJ111" s="24" t="s">
        <v>25</v>
      </c>
      <c r="BK111" s="224">
        <f>ROUND(I111*H111,2)</f>
        <v>0</v>
      </c>
      <c r="BL111" s="24" t="s">
        <v>1723</v>
      </c>
      <c r="BM111" s="24" t="s">
        <v>1764</v>
      </c>
    </row>
    <row r="112" s="1" customFormat="1">
      <c r="B112" s="46"/>
      <c r="C112" s="74"/>
      <c r="D112" s="225" t="s">
        <v>191</v>
      </c>
      <c r="E112" s="74"/>
      <c r="F112" s="226" t="s">
        <v>1763</v>
      </c>
      <c r="G112" s="74"/>
      <c r="H112" s="74"/>
      <c r="I112" s="185"/>
      <c r="J112" s="74"/>
      <c r="K112" s="74"/>
      <c r="L112" s="72"/>
      <c r="M112" s="243"/>
      <c r="N112" s="244"/>
      <c r="O112" s="244"/>
      <c r="P112" s="244"/>
      <c r="Q112" s="244"/>
      <c r="R112" s="244"/>
      <c r="S112" s="244"/>
      <c r="T112" s="245"/>
      <c r="AT112" s="24" t="s">
        <v>191</v>
      </c>
      <c r="AU112" s="24" t="s">
        <v>91</v>
      </c>
    </row>
    <row r="113" s="1" customFormat="1" ht="6.96" customHeight="1">
      <c r="B113" s="67"/>
      <c r="C113" s="68"/>
      <c r="D113" s="68"/>
      <c r="E113" s="68"/>
      <c r="F113" s="68"/>
      <c r="G113" s="68"/>
      <c r="H113" s="68"/>
      <c r="I113" s="167"/>
      <c r="J113" s="68"/>
      <c r="K113" s="68"/>
      <c r="L113" s="72"/>
    </row>
  </sheetData>
  <sheetProtection sheet="1" autoFilter="0" formatColumns="0" formatRows="0" objects="1" scenarios="1" spinCount="100000" saltValue="tGsOGK6I+X1MWDW9psrOJDtC7fORvCVeb5QCBW+vipZxu+XcliEKGcs98C+YhjB1yRYRJZ/5dAKXQRxUdB/00A==" hashValue="eNeBoWwt2bjFgEkcn05KE0eHgxyhf61rG838x4M81gi0QjO2TWffHXDygrKoQ8/LWueTRqEX/rXVFuCj93UJ3Q==" algorithmName="SHA-512" password="CC35"/>
  <autoFilter ref="C82:K112"/>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98" customWidth="1"/>
    <col min="2" max="2" width="1.664063" style="298" customWidth="1"/>
    <col min="3" max="4" width="5" style="298" customWidth="1"/>
    <col min="5" max="5" width="11.67" style="298" customWidth="1"/>
    <col min="6" max="6" width="9.17" style="298" customWidth="1"/>
    <col min="7" max="7" width="5" style="298" customWidth="1"/>
    <col min="8" max="8" width="77.83" style="298" customWidth="1"/>
    <col min="9" max="10" width="20" style="298" customWidth="1"/>
    <col min="11" max="11" width="1.664063" style="298" customWidth="1"/>
  </cols>
  <sheetData>
    <row r="1" ht="37.5" customHeight="1"/>
    <row r="2" ht="7.5" customHeight="1">
      <c r="B2" s="299"/>
      <c r="C2" s="300"/>
      <c r="D2" s="300"/>
      <c r="E2" s="300"/>
      <c r="F2" s="300"/>
      <c r="G2" s="300"/>
      <c r="H2" s="300"/>
      <c r="I2" s="300"/>
      <c r="J2" s="300"/>
      <c r="K2" s="301"/>
    </row>
    <row r="3" s="15" customFormat="1" ht="45" customHeight="1">
      <c r="B3" s="302"/>
      <c r="C3" s="303" t="s">
        <v>1765</v>
      </c>
      <c r="D3" s="303"/>
      <c r="E3" s="303"/>
      <c r="F3" s="303"/>
      <c r="G3" s="303"/>
      <c r="H3" s="303"/>
      <c r="I3" s="303"/>
      <c r="J3" s="303"/>
      <c r="K3" s="304"/>
    </row>
    <row r="4" ht="25.5" customHeight="1">
      <c r="B4" s="305"/>
      <c r="C4" s="306" t="s">
        <v>1766</v>
      </c>
      <c r="D4" s="306"/>
      <c r="E4" s="306"/>
      <c r="F4" s="306"/>
      <c r="G4" s="306"/>
      <c r="H4" s="306"/>
      <c r="I4" s="306"/>
      <c r="J4" s="306"/>
      <c r="K4" s="307"/>
    </row>
    <row r="5" ht="5.25" customHeight="1">
      <c r="B5" s="305"/>
      <c r="C5" s="308"/>
      <c r="D5" s="308"/>
      <c r="E5" s="308"/>
      <c r="F5" s="308"/>
      <c r="G5" s="308"/>
      <c r="H5" s="308"/>
      <c r="I5" s="308"/>
      <c r="J5" s="308"/>
      <c r="K5" s="307"/>
    </row>
    <row r="6" ht="15" customHeight="1">
      <c r="B6" s="305"/>
      <c r="C6" s="309" t="s">
        <v>1767</v>
      </c>
      <c r="D6" s="309"/>
      <c r="E6" s="309"/>
      <c r="F6" s="309"/>
      <c r="G6" s="309"/>
      <c r="H6" s="309"/>
      <c r="I6" s="309"/>
      <c r="J6" s="309"/>
      <c r="K6" s="307"/>
    </row>
    <row r="7" ht="15" customHeight="1">
      <c r="B7" s="310"/>
      <c r="C7" s="309" t="s">
        <v>1768</v>
      </c>
      <c r="D7" s="309"/>
      <c r="E7" s="309"/>
      <c r="F7" s="309"/>
      <c r="G7" s="309"/>
      <c r="H7" s="309"/>
      <c r="I7" s="309"/>
      <c r="J7" s="309"/>
      <c r="K7" s="307"/>
    </row>
    <row r="8" ht="12.75" customHeight="1">
      <c r="B8" s="310"/>
      <c r="C8" s="309"/>
      <c r="D8" s="309"/>
      <c r="E8" s="309"/>
      <c r="F8" s="309"/>
      <c r="G8" s="309"/>
      <c r="H8" s="309"/>
      <c r="I8" s="309"/>
      <c r="J8" s="309"/>
      <c r="K8" s="307"/>
    </row>
    <row r="9" ht="15" customHeight="1">
      <c r="B9" s="310"/>
      <c r="C9" s="309" t="s">
        <v>1769</v>
      </c>
      <c r="D9" s="309"/>
      <c r="E9" s="309"/>
      <c r="F9" s="309"/>
      <c r="G9" s="309"/>
      <c r="H9" s="309"/>
      <c r="I9" s="309"/>
      <c r="J9" s="309"/>
      <c r="K9" s="307"/>
    </row>
    <row r="10" ht="15" customHeight="1">
      <c r="B10" s="310"/>
      <c r="C10" s="309"/>
      <c r="D10" s="309" t="s">
        <v>1770</v>
      </c>
      <c r="E10" s="309"/>
      <c r="F10" s="309"/>
      <c r="G10" s="309"/>
      <c r="H10" s="309"/>
      <c r="I10" s="309"/>
      <c r="J10" s="309"/>
      <c r="K10" s="307"/>
    </row>
    <row r="11" ht="15" customHeight="1">
      <c r="B11" s="310"/>
      <c r="C11" s="311"/>
      <c r="D11" s="309" t="s">
        <v>1771</v>
      </c>
      <c r="E11" s="309"/>
      <c r="F11" s="309"/>
      <c r="G11" s="309"/>
      <c r="H11" s="309"/>
      <c r="I11" s="309"/>
      <c r="J11" s="309"/>
      <c r="K11" s="307"/>
    </row>
    <row r="12" ht="12.75" customHeight="1">
      <c r="B12" s="310"/>
      <c r="C12" s="311"/>
      <c r="D12" s="311"/>
      <c r="E12" s="311"/>
      <c r="F12" s="311"/>
      <c r="G12" s="311"/>
      <c r="H12" s="311"/>
      <c r="I12" s="311"/>
      <c r="J12" s="311"/>
      <c r="K12" s="307"/>
    </row>
    <row r="13" ht="15" customHeight="1">
      <c r="B13" s="310"/>
      <c r="C13" s="311"/>
      <c r="D13" s="309" t="s">
        <v>1772</v>
      </c>
      <c r="E13" s="309"/>
      <c r="F13" s="309"/>
      <c r="G13" s="309"/>
      <c r="H13" s="309"/>
      <c r="I13" s="309"/>
      <c r="J13" s="309"/>
      <c r="K13" s="307"/>
    </row>
    <row r="14" ht="15" customHeight="1">
      <c r="B14" s="310"/>
      <c r="C14" s="311"/>
      <c r="D14" s="309" t="s">
        <v>1773</v>
      </c>
      <c r="E14" s="309"/>
      <c r="F14" s="309"/>
      <c r="G14" s="309"/>
      <c r="H14" s="309"/>
      <c r="I14" s="309"/>
      <c r="J14" s="309"/>
      <c r="K14" s="307"/>
    </row>
    <row r="15" ht="15" customHeight="1">
      <c r="B15" s="310"/>
      <c r="C15" s="311"/>
      <c r="D15" s="309" t="s">
        <v>1774</v>
      </c>
      <c r="E15" s="309"/>
      <c r="F15" s="309"/>
      <c r="G15" s="309"/>
      <c r="H15" s="309"/>
      <c r="I15" s="309"/>
      <c r="J15" s="309"/>
      <c r="K15" s="307"/>
    </row>
    <row r="16" ht="15" customHeight="1">
      <c r="B16" s="310"/>
      <c r="C16" s="311"/>
      <c r="D16" s="311"/>
      <c r="E16" s="312" t="s">
        <v>89</v>
      </c>
      <c r="F16" s="309" t="s">
        <v>1775</v>
      </c>
      <c r="G16" s="309"/>
      <c r="H16" s="309"/>
      <c r="I16" s="309"/>
      <c r="J16" s="309"/>
      <c r="K16" s="307"/>
    </row>
    <row r="17" ht="15" customHeight="1">
      <c r="B17" s="310"/>
      <c r="C17" s="311"/>
      <c r="D17" s="311"/>
      <c r="E17" s="312" t="s">
        <v>1776</v>
      </c>
      <c r="F17" s="309" t="s">
        <v>1777</v>
      </c>
      <c r="G17" s="309"/>
      <c r="H17" s="309"/>
      <c r="I17" s="309"/>
      <c r="J17" s="309"/>
      <c r="K17" s="307"/>
    </row>
    <row r="18" ht="15" customHeight="1">
      <c r="B18" s="310"/>
      <c r="C18" s="311"/>
      <c r="D18" s="311"/>
      <c r="E18" s="312" t="s">
        <v>1778</v>
      </c>
      <c r="F18" s="309" t="s">
        <v>1779</v>
      </c>
      <c r="G18" s="309"/>
      <c r="H18" s="309"/>
      <c r="I18" s="309"/>
      <c r="J18" s="309"/>
      <c r="K18" s="307"/>
    </row>
    <row r="19" ht="15" customHeight="1">
      <c r="B19" s="310"/>
      <c r="C19" s="311"/>
      <c r="D19" s="311"/>
      <c r="E19" s="312" t="s">
        <v>1780</v>
      </c>
      <c r="F19" s="309" t="s">
        <v>1781</v>
      </c>
      <c r="G19" s="309"/>
      <c r="H19" s="309"/>
      <c r="I19" s="309"/>
      <c r="J19" s="309"/>
      <c r="K19" s="307"/>
    </row>
    <row r="20" ht="15" customHeight="1">
      <c r="B20" s="310"/>
      <c r="C20" s="311"/>
      <c r="D20" s="311"/>
      <c r="E20" s="312" t="s">
        <v>1782</v>
      </c>
      <c r="F20" s="309" t="s">
        <v>1783</v>
      </c>
      <c r="G20" s="309"/>
      <c r="H20" s="309"/>
      <c r="I20" s="309"/>
      <c r="J20" s="309"/>
      <c r="K20" s="307"/>
    </row>
    <row r="21" ht="15" customHeight="1">
      <c r="B21" s="310"/>
      <c r="C21" s="311"/>
      <c r="D21" s="311"/>
      <c r="E21" s="312" t="s">
        <v>1784</v>
      </c>
      <c r="F21" s="309" t="s">
        <v>1785</v>
      </c>
      <c r="G21" s="309"/>
      <c r="H21" s="309"/>
      <c r="I21" s="309"/>
      <c r="J21" s="309"/>
      <c r="K21" s="307"/>
    </row>
    <row r="22" ht="12.75" customHeight="1">
      <c r="B22" s="310"/>
      <c r="C22" s="311"/>
      <c r="D22" s="311"/>
      <c r="E22" s="311"/>
      <c r="F22" s="311"/>
      <c r="G22" s="311"/>
      <c r="H22" s="311"/>
      <c r="I22" s="311"/>
      <c r="J22" s="311"/>
      <c r="K22" s="307"/>
    </row>
    <row r="23" ht="15" customHeight="1">
      <c r="B23" s="310"/>
      <c r="C23" s="309" t="s">
        <v>1786</v>
      </c>
      <c r="D23" s="309"/>
      <c r="E23" s="309"/>
      <c r="F23" s="309"/>
      <c r="G23" s="309"/>
      <c r="H23" s="309"/>
      <c r="I23" s="309"/>
      <c r="J23" s="309"/>
      <c r="K23" s="307"/>
    </row>
    <row r="24" ht="15" customHeight="1">
      <c r="B24" s="310"/>
      <c r="C24" s="309" t="s">
        <v>1787</v>
      </c>
      <c r="D24" s="309"/>
      <c r="E24" s="309"/>
      <c r="F24" s="309"/>
      <c r="G24" s="309"/>
      <c r="H24" s="309"/>
      <c r="I24" s="309"/>
      <c r="J24" s="309"/>
      <c r="K24" s="307"/>
    </row>
    <row r="25" ht="15" customHeight="1">
      <c r="B25" s="310"/>
      <c r="C25" s="309"/>
      <c r="D25" s="309" t="s">
        <v>1788</v>
      </c>
      <c r="E25" s="309"/>
      <c r="F25" s="309"/>
      <c r="G25" s="309"/>
      <c r="H25" s="309"/>
      <c r="I25" s="309"/>
      <c r="J25" s="309"/>
      <c r="K25" s="307"/>
    </row>
    <row r="26" ht="15" customHeight="1">
      <c r="B26" s="310"/>
      <c r="C26" s="311"/>
      <c r="D26" s="309" t="s">
        <v>1789</v>
      </c>
      <c r="E26" s="309"/>
      <c r="F26" s="309"/>
      <c r="G26" s="309"/>
      <c r="H26" s="309"/>
      <c r="I26" s="309"/>
      <c r="J26" s="309"/>
      <c r="K26" s="307"/>
    </row>
    <row r="27" ht="12.75" customHeight="1">
      <c r="B27" s="310"/>
      <c r="C27" s="311"/>
      <c r="D27" s="311"/>
      <c r="E27" s="311"/>
      <c r="F27" s="311"/>
      <c r="G27" s="311"/>
      <c r="H27" s="311"/>
      <c r="I27" s="311"/>
      <c r="J27" s="311"/>
      <c r="K27" s="307"/>
    </row>
    <row r="28" ht="15" customHeight="1">
      <c r="B28" s="310"/>
      <c r="C28" s="311"/>
      <c r="D28" s="309" t="s">
        <v>1790</v>
      </c>
      <c r="E28" s="309"/>
      <c r="F28" s="309"/>
      <c r="G28" s="309"/>
      <c r="H28" s="309"/>
      <c r="I28" s="309"/>
      <c r="J28" s="309"/>
      <c r="K28" s="307"/>
    </row>
    <row r="29" ht="15" customHeight="1">
      <c r="B29" s="310"/>
      <c r="C29" s="311"/>
      <c r="D29" s="309" t="s">
        <v>1791</v>
      </c>
      <c r="E29" s="309"/>
      <c r="F29" s="309"/>
      <c r="G29" s="309"/>
      <c r="H29" s="309"/>
      <c r="I29" s="309"/>
      <c r="J29" s="309"/>
      <c r="K29" s="307"/>
    </row>
    <row r="30" ht="12.75" customHeight="1">
      <c r="B30" s="310"/>
      <c r="C30" s="311"/>
      <c r="D30" s="311"/>
      <c r="E30" s="311"/>
      <c r="F30" s="311"/>
      <c r="G30" s="311"/>
      <c r="H30" s="311"/>
      <c r="I30" s="311"/>
      <c r="J30" s="311"/>
      <c r="K30" s="307"/>
    </row>
    <row r="31" ht="15" customHeight="1">
      <c r="B31" s="310"/>
      <c r="C31" s="311"/>
      <c r="D31" s="309" t="s">
        <v>1792</v>
      </c>
      <c r="E31" s="309"/>
      <c r="F31" s="309"/>
      <c r="G31" s="309"/>
      <c r="H31" s="309"/>
      <c r="I31" s="309"/>
      <c r="J31" s="309"/>
      <c r="K31" s="307"/>
    </row>
    <row r="32" ht="15" customHeight="1">
      <c r="B32" s="310"/>
      <c r="C32" s="311"/>
      <c r="D32" s="309" t="s">
        <v>1793</v>
      </c>
      <c r="E32" s="309"/>
      <c r="F32" s="309"/>
      <c r="G32" s="309"/>
      <c r="H32" s="309"/>
      <c r="I32" s="309"/>
      <c r="J32" s="309"/>
      <c r="K32" s="307"/>
    </row>
    <row r="33" ht="15" customHeight="1">
      <c r="B33" s="310"/>
      <c r="C33" s="311"/>
      <c r="D33" s="309" t="s">
        <v>1794</v>
      </c>
      <c r="E33" s="309"/>
      <c r="F33" s="309"/>
      <c r="G33" s="309"/>
      <c r="H33" s="309"/>
      <c r="I33" s="309"/>
      <c r="J33" s="309"/>
      <c r="K33" s="307"/>
    </row>
    <row r="34" ht="15" customHeight="1">
      <c r="B34" s="310"/>
      <c r="C34" s="311"/>
      <c r="D34" s="309"/>
      <c r="E34" s="313" t="s">
        <v>170</v>
      </c>
      <c r="F34" s="309"/>
      <c r="G34" s="309" t="s">
        <v>1795</v>
      </c>
      <c r="H34" s="309"/>
      <c r="I34" s="309"/>
      <c r="J34" s="309"/>
      <c r="K34" s="307"/>
    </row>
    <row r="35" ht="30.75" customHeight="1">
      <c r="B35" s="310"/>
      <c r="C35" s="311"/>
      <c r="D35" s="309"/>
      <c r="E35" s="313" t="s">
        <v>1796</v>
      </c>
      <c r="F35" s="309"/>
      <c r="G35" s="309" t="s">
        <v>1797</v>
      </c>
      <c r="H35" s="309"/>
      <c r="I35" s="309"/>
      <c r="J35" s="309"/>
      <c r="K35" s="307"/>
    </row>
    <row r="36" ht="15" customHeight="1">
      <c r="B36" s="310"/>
      <c r="C36" s="311"/>
      <c r="D36" s="309"/>
      <c r="E36" s="313" t="s">
        <v>62</v>
      </c>
      <c r="F36" s="309"/>
      <c r="G36" s="309" t="s">
        <v>1798</v>
      </c>
      <c r="H36" s="309"/>
      <c r="I36" s="309"/>
      <c r="J36" s="309"/>
      <c r="K36" s="307"/>
    </row>
    <row r="37" ht="15" customHeight="1">
      <c r="B37" s="310"/>
      <c r="C37" s="311"/>
      <c r="D37" s="309"/>
      <c r="E37" s="313" t="s">
        <v>171</v>
      </c>
      <c r="F37" s="309"/>
      <c r="G37" s="309" t="s">
        <v>1799</v>
      </c>
      <c r="H37" s="309"/>
      <c r="I37" s="309"/>
      <c r="J37" s="309"/>
      <c r="K37" s="307"/>
    </row>
    <row r="38" ht="15" customHeight="1">
      <c r="B38" s="310"/>
      <c r="C38" s="311"/>
      <c r="D38" s="309"/>
      <c r="E38" s="313" t="s">
        <v>172</v>
      </c>
      <c r="F38" s="309"/>
      <c r="G38" s="309" t="s">
        <v>1800</v>
      </c>
      <c r="H38" s="309"/>
      <c r="I38" s="309"/>
      <c r="J38" s="309"/>
      <c r="K38" s="307"/>
    </row>
    <row r="39" ht="15" customHeight="1">
      <c r="B39" s="310"/>
      <c r="C39" s="311"/>
      <c r="D39" s="309"/>
      <c r="E39" s="313" t="s">
        <v>173</v>
      </c>
      <c r="F39" s="309"/>
      <c r="G39" s="309" t="s">
        <v>1801</v>
      </c>
      <c r="H39" s="309"/>
      <c r="I39" s="309"/>
      <c r="J39" s="309"/>
      <c r="K39" s="307"/>
    </row>
    <row r="40" ht="15" customHeight="1">
      <c r="B40" s="310"/>
      <c r="C40" s="311"/>
      <c r="D40" s="309"/>
      <c r="E40" s="313" t="s">
        <v>1802</v>
      </c>
      <c r="F40" s="309"/>
      <c r="G40" s="309" t="s">
        <v>1803</v>
      </c>
      <c r="H40" s="309"/>
      <c r="I40" s="309"/>
      <c r="J40" s="309"/>
      <c r="K40" s="307"/>
    </row>
    <row r="41" ht="15" customHeight="1">
      <c r="B41" s="310"/>
      <c r="C41" s="311"/>
      <c r="D41" s="309"/>
      <c r="E41" s="313"/>
      <c r="F41" s="309"/>
      <c r="G41" s="309" t="s">
        <v>1804</v>
      </c>
      <c r="H41" s="309"/>
      <c r="I41" s="309"/>
      <c r="J41" s="309"/>
      <c r="K41" s="307"/>
    </row>
    <row r="42" ht="15" customHeight="1">
      <c r="B42" s="310"/>
      <c r="C42" s="311"/>
      <c r="D42" s="309"/>
      <c r="E42" s="313" t="s">
        <v>1805</v>
      </c>
      <c r="F42" s="309"/>
      <c r="G42" s="309" t="s">
        <v>1806</v>
      </c>
      <c r="H42" s="309"/>
      <c r="I42" s="309"/>
      <c r="J42" s="309"/>
      <c r="K42" s="307"/>
    </row>
    <row r="43" ht="15" customHeight="1">
      <c r="B43" s="310"/>
      <c r="C43" s="311"/>
      <c r="D43" s="309"/>
      <c r="E43" s="313" t="s">
        <v>175</v>
      </c>
      <c r="F43" s="309"/>
      <c r="G43" s="309" t="s">
        <v>1807</v>
      </c>
      <c r="H43" s="309"/>
      <c r="I43" s="309"/>
      <c r="J43" s="309"/>
      <c r="K43" s="307"/>
    </row>
    <row r="44" ht="12.75" customHeight="1">
      <c r="B44" s="310"/>
      <c r="C44" s="311"/>
      <c r="D44" s="309"/>
      <c r="E44" s="309"/>
      <c r="F44" s="309"/>
      <c r="G44" s="309"/>
      <c r="H44" s="309"/>
      <c r="I44" s="309"/>
      <c r="J44" s="309"/>
      <c r="K44" s="307"/>
    </row>
    <row r="45" ht="15" customHeight="1">
      <c r="B45" s="310"/>
      <c r="C45" s="311"/>
      <c r="D45" s="309" t="s">
        <v>1808</v>
      </c>
      <c r="E45" s="309"/>
      <c r="F45" s="309"/>
      <c r="G45" s="309"/>
      <c r="H45" s="309"/>
      <c r="I45" s="309"/>
      <c r="J45" s="309"/>
      <c r="K45" s="307"/>
    </row>
    <row r="46" ht="15" customHeight="1">
      <c r="B46" s="310"/>
      <c r="C46" s="311"/>
      <c r="D46" s="311"/>
      <c r="E46" s="309" t="s">
        <v>1809</v>
      </c>
      <c r="F46" s="309"/>
      <c r="G46" s="309"/>
      <c r="H46" s="309"/>
      <c r="I46" s="309"/>
      <c r="J46" s="309"/>
      <c r="K46" s="307"/>
    </row>
    <row r="47" ht="15" customHeight="1">
      <c r="B47" s="310"/>
      <c r="C47" s="311"/>
      <c r="D47" s="311"/>
      <c r="E47" s="309" t="s">
        <v>1810</v>
      </c>
      <c r="F47" s="309"/>
      <c r="G47" s="309"/>
      <c r="H47" s="309"/>
      <c r="I47" s="309"/>
      <c r="J47" s="309"/>
      <c r="K47" s="307"/>
    </row>
    <row r="48" ht="15" customHeight="1">
      <c r="B48" s="310"/>
      <c r="C48" s="311"/>
      <c r="D48" s="311"/>
      <c r="E48" s="309" t="s">
        <v>1811</v>
      </c>
      <c r="F48" s="309"/>
      <c r="G48" s="309"/>
      <c r="H48" s="309"/>
      <c r="I48" s="309"/>
      <c r="J48" s="309"/>
      <c r="K48" s="307"/>
    </row>
    <row r="49" ht="15" customHeight="1">
      <c r="B49" s="310"/>
      <c r="C49" s="311"/>
      <c r="D49" s="309" t="s">
        <v>1812</v>
      </c>
      <c r="E49" s="309"/>
      <c r="F49" s="309"/>
      <c r="G49" s="309"/>
      <c r="H49" s="309"/>
      <c r="I49" s="309"/>
      <c r="J49" s="309"/>
      <c r="K49" s="307"/>
    </row>
    <row r="50" ht="25.5" customHeight="1">
      <c r="B50" s="305"/>
      <c r="C50" s="306" t="s">
        <v>1813</v>
      </c>
      <c r="D50" s="306"/>
      <c r="E50" s="306"/>
      <c r="F50" s="306"/>
      <c r="G50" s="306"/>
      <c r="H50" s="306"/>
      <c r="I50" s="306"/>
      <c r="J50" s="306"/>
      <c r="K50" s="307"/>
    </row>
    <row r="51" ht="5.25" customHeight="1">
      <c r="B51" s="305"/>
      <c r="C51" s="308"/>
      <c r="D51" s="308"/>
      <c r="E51" s="308"/>
      <c r="F51" s="308"/>
      <c r="G51" s="308"/>
      <c r="H51" s="308"/>
      <c r="I51" s="308"/>
      <c r="J51" s="308"/>
      <c r="K51" s="307"/>
    </row>
    <row r="52" ht="15" customHeight="1">
      <c r="B52" s="305"/>
      <c r="C52" s="309" t="s">
        <v>1814</v>
      </c>
      <c r="D52" s="309"/>
      <c r="E52" s="309"/>
      <c r="F52" s="309"/>
      <c r="G52" s="309"/>
      <c r="H52" s="309"/>
      <c r="I52" s="309"/>
      <c r="J52" s="309"/>
      <c r="K52" s="307"/>
    </row>
    <row r="53" ht="15" customHeight="1">
      <c r="B53" s="305"/>
      <c r="C53" s="309" t="s">
        <v>1815</v>
      </c>
      <c r="D53" s="309"/>
      <c r="E53" s="309"/>
      <c r="F53" s="309"/>
      <c r="G53" s="309"/>
      <c r="H53" s="309"/>
      <c r="I53" s="309"/>
      <c r="J53" s="309"/>
      <c r="K53" s="307"/>
    </row>
    <row r="54" ht="12.75" customHeight="1">
      <c r="B54" s="305"/>
      <c r="C54" s="309"/>
      <c r="D54" s="309"/>
      <c r="E54" s="309"/>
      <c r="F54" s="309"/>
      <c r="G54" s="309"/>
      <c r="H54" s="309"/>
      <c r="I54" s="309"/>
      <c r="J54" s="309"/>
      <c r="K54" s="307"/>
    </row>
    <row r="55" ht="15" customHeight="1">
      <c r="B55" s="305"/>
      <c r="C55" s="309" t="s">
        <v>1816</v>
      </c>
      <c r="D55" s="309"/>
      <c r="E55" s="309"/>
      <c r="F55" s="309"/>
      <c r="G55" s="309"/>
      <c r="H55" s="309"/>
      <c r="I55" s="309"/>
      <c r="J55" s="309"/>
      <c r="K55" s="307"/>
    </row>
    <row r="56" ht="15" customHeight="1">
      <c r="B56" s="305"/>
      <c r="C56" s="311"/>
      <c r="D56" s="309" t="s">
        <v>1817</v>
      </c>
      <c r="E56" s="309"/>
      <c r="F56" s="309"/>
      <c r="G56" s="309"/>
      <c r="H56" s="309"/>
      <c r="I56" s="309"/>
      <c r="J56" s="309"/>
      <c r="K56" s="307"/>
    </row>
    <row r="57" ht="15" customHeight="1">
      <c r="B57" s="305"/>
      <c r="C57" s="311"/>
      <c r="D57" s="309" t="s">
        <v>1818</v>
      </c>
      <c r="E57" s="309"/>
      <c r="F57" s="309"/>
      <c r="G57" s="309"/>
      <c r="H57" s="309"/>
      <c r="I57" s="309"/>
      <c r="J57" s="309"/>
      <c r="K57" s="307"/>
    </row>
    <row r="58" ht="15" customHeight="1">
      <c r="B58" s="305"/>
      <c r="C58" s="311"/>
      <c r="D58" s="309" t="s">
        <v>1819</v>
      </c>
      <c r="E58" s="309"/>
      <c r="F58" s="309"/>
      <c r="G58" s="309"/>
      <c r="H58" s="309"/>
      <c r="I58" s="309"/>
      <c r="J58" s="309"/>
      <c r="K58" s="307"/>
    </row>
    <row r="59" ht="15" customHeight="1">
      <c r="B59" s="305"/>
      <c r="C59" s="311"/>
      <c r="D59" s="309" t="s">
        <v>1820</v>
      </c>
      <c r="E59" s="309"/>
      <c r="F59" s="309"/>
      <c r="G59" s="309"/>
      <c r="H59" s="309"/>
      <c r="I59" s="309"/>
      <c r="J59" s="309"/>
      <c r="K59" s="307"/>
    </row>
    <row r="60" ht="15" customHeight="1">
      <c r="B60" s="305"/>
      <c r="C60" s="311"/>
      <c r="D60" s="314" t="s">
        <v>1821</v>
      </c>
      <c r="E60" s="314"/>
      <c r="F60" s="314"/>
      <c r="G60" s="314"/>
      <c r="H60" s="314"/>
      <c r="I60" s="314"/>
      <c r="J60" s="314"/>
      <c r="K60" s="307"/>
    </row>
    <row r="61" ht="15" customHeight="1">
      <c r="B61" s="305"/>
      <c r="C61" s="311"/>
      <c r="D61" s="309" t="s">
        <v>1822</v>
      </c>
      <c r="E61" s="309"/>
      <c r="F61" s="309"/>
      <c r="G61" s="309"/>
      <c r="H61" s="309"/>
      <c r="I61" s="309"/>
      <c r="J61" s="309"/>
      <c r="K61" s="307"/>
    </row>
    <row r="62" ht="12.75" customHeight="1">
      <c r="B62" s="305"/>
      <c r="C62" s="311"/>
      <c r="D62" s="311"/>
      <c r="E62" s="315"/>
      <c r="F62" s="311"/>
      <c r="G62" s="311"/>
      <c r="H62" s="311"/>
      <c r="I62" s="311"/>
      <c r="J62" s="311"/>
      <c r="K62" s="307"/>
    </row>
    <row r="63" ht="15" customHeight="1">
      <c r="B63" s="305"/>
      <c r="C63" s="311"/>
      <c r="D63" s="309" t="s">
        <v>1823</v>
      </c>
      <c r="E63" s="309"/>
      <c r="F63" s="309"/>
      <c r="G63" s="309"/>
      <c r="H63" s="309"/>
      <c r="I63" s="309"/>
      <c r="J63" s="309"/>
      <c r="K63" s="307"/>
    </row>
    <row r="64" ht="15" customHeight="1">
      <c r="B64" s="305"/>
      <c r="C64" s="311"/>
      <c r="D64" s="314" t="s">
        <v>1824</v>
      </c>
      <c r="E64" s="314"/>
      <c r="F64" s="314"/>
      <c r="G64" s="314"/>
      <c r="H64" s="314"/>
      <c r="I64" s="314"/>
      <c r="J64" s="314"/>
      <c r="K64" s="307"/>
    </row>
    <row r="65" ht="15" customHeight="1">
      <c r="B65" s="305"/>
      <c r="C65" s="311"/>
      <c r="D65" s="309" t="s">
        <v>1825</v>
      </c>
      <c r="E65" s="309"/>
      <c r="F65" s="309"/>
      <c r="G65" s="309"/>
      <c r="H65" s="309"/>
      <c r="I65" s="309"/>
      <c r="J65" s="309"/>
      <c r="K65" s="307"/>
    </row>
    <row r="66" ht="15" customHeight="1">
      <c r="B66" s="305"/>
      <c r="C66" s="311"/>
      <c r="D66" s="309" t="s">
        <v>1826</v>
      </c>
      <c r="E66" s="309"/>
      <c r="F66" s="309"/>
      <c r="G66" s="309"/>
      <c r="H66" s="309"/>
      <c r="I66" s="309"/>
      <c r="J66" s="309"/>
      <c r="K66" s="307"/>
    </row>
    <row r="67" ht="15" customHeight="1">
      <c r="B67" s="305"/>
      <c r="C67" s="311"/>
      <c r="D67" s="309" t="s">
        <v>1827</v>
      </c>
      <c r="E67" s="309"/>
      <c r="F67" s="309"/>
      <c r="G67" s="309"/>
      <c r="H67" s="309"/>
      <c r="I67" s="309"/>
      <c r="J67" s="309"/>
      <c r="K67" s="307"/>
    </row>
    <row r="68" ht="15" customHeight="1">
      <c r="B68" s="305"/>
      <c r="C68" s="311"/>
      <c r="D68" s="309" t="s">
        <v>1828</v>
      </c>
      <c r="E68" s="309"/>
      <c r="F68" s="309"/>
      <c r="G68" s="309"/>
      <c r="H68" s="309"/>
      <c r="I68" s="309"/>
      <c r="J68" s="309"/>
      <c r="K68" s="307"/>
    </row>
    <row r="69" ht="12.75" customHeight="1">
      <c r="B69" s="316"/>
      <c r="C69" s="317"/>
      <c r="D69" s="317"/>
      <c r="E69" s="317"/>
      <c r="F69" s="317"/>
      <c r="G69" s="317"/>
      <c r="H69" s="317"/>
      <c r="I69" s="317"/>
      <c r="J69" s="317"/>
      <c r="K69" s="318"/>
    </row>
    <row r="70" ht="18.75" customHeight="1">
      <c r="B70" s="319"/>
      <c r="C70" s="319"/>
      <c r="D70" s="319"/>
      <c r="E70" s="319"/>
      <c r="F70" s="319"/>
      <c r="G70" s="319"/>
      <c r="H70" s="319"/>
      <c r="I70" s="319"/>
      <c r="J70" s="319"/>
      <c r="K70" s="320"/>
    </row>
    <row r="71" ht="18.75" customHeight="1">
      <c r="B71" s="320"/>
      <c r="C71" s="320"/>
      <c r="D71" s="320"/>
      <c r="E71" s="320"/>
      <c r="F71" s="320"/>
      <c r="G71" s="320"/>
      <c r="H71" s="320"/>
      <c r="I71" s="320"/>
      <c r="J71" s="320"/>
      <c r="K71" s="320"/>
    </row>
    <row r="72" ht="7.5" customHeight="1">
      <c r="B72" s="321"/>
      <c r="C72" s="322"/>
      <c r="D72" s="322"/>
      <c r="E72" s="322"/>
      <c r="F72" s="322"/>
      <c r="G72" s="322"/>
      <c r="H72" s="322"/>
      <c r="I72" s="322"/>
      <c r="J72" s="322"/>
      <c r="K72" s="323"/>
    </row>
    <row r="73" ht="45" customHeight="1">
      <c r="B73" s="324"/>
      <c r="C73" s="325" t="s">
        <v>121</v>
      </c>
      <c r="D73" s="325"/>
      <c r="E73" s="325"/>
      <c r="F73" s="325"/>
      <c r="G73" s="325"/>
      <c r="H73" s="325"/>
      <c r="I73" s="325"/>
      <c r="J73" s="325"/>
      <c r="K73" s="326"/>
    </row>
    <row r="74" ht="17.25" customHeight="1">
      <c r="B74" s="324"/>
      <c r="C74" s="327" t="s">
        <v>1829</v>
      </c>
      <c r="D74" s="327"/>
      <c r="E74" s="327"/>
      <c r="F74" s="327" t="s">
        <v>1830</v>
      </c>
      <c r="G74" s="328"/>
      <c r="H74" s="327" t="s">
        <v>171</v>
      </c>
      <c r="I74" s="327" t="s">
        <v>66</v>
      </c>
      <c r="J74" s="327" t="s">
        <v>1831</v>
      </c>
      <c r="K74" s="326"/>
    </row>
    <row r="75" ht="17.25" customHeight="1">
      <c r="B75" s="324"/>
      <c r="C75" s="329" t="s">
        <v>1832</v>
      </c>
      <c r="D75" s="329"/>
      <c r="E75" s="329"/>
      <c r="F75" s="330" t="s">
        <v>1833</v>
      </c>
      <c r="G75" s="331"/>
      <c r="H75" s="329"/>
      <c r="I75" s="329"/>
      <c r="J75" s="329" t="s">
        <v>1834</v>
      </c>
      <c r="K75" s="326"/>
    </row>
    <row r="76" ht="5.25" customHeight="1">
      <c r="B76" s="324"/>
      <c r="C76" s="332"/>
      <c r="D76" s="332"/>
      <c r="E76" s="332"/>
      <c r="F76" s="332"/>
      <c r="G76" s="333"/>
      <c r="H76" s="332"/>
      <c r="I76" s="332"/>
      <c r="J76" s="332"/>
      <c r="K76" s="326"/>
    </row>
    <row r="77" ht="15" customHeight="1">
      <c r="B77" s="324"/>
      <c r="C77" s="313" t="s">
        <v>62</v>
      </c>
      <c r="D77" s="332"/>
      <c r="E77" s="332"/>
      <c r="F77" s="334" t="s">
        <v>1835</v>
      </c>
      <c r="G77" s="333"/>
      <c r="H77" s="313" t="s">
        <v>1836</v>
      </c>
      <c r="I77" s="313" t="s">
        <v>1837</v>
      </c>
      <c r="J77" s="313">
        <v>20</v>
      </c>
      <c r="K77" s="326"/>
    </row>
    <row r="78" ht="15" customHeight="1">
      <c r="B78" s="324"/>
      <c r="C78" s="313" t="s">
        <v>1838</v>
      </c>
      <c r="D78" s="313"/>
      <c r="E78" s="313"/>
      <c r="F78" s="334" t="s">
        <v>1835</v>
      </c>
      <c r="G78" s="333"/>
      <c r="H78" s="313" t="s">
        <v>1839</v>
      </c>
      <c r="I78" s="313" t="s">
        <v>1837</v>
      </c>
      <c r="J78" s="313">
        <v>120</v>
      </c>
      <c r="K78" s="326"/>
    </row>
    <row r="79" ht="15" customHeight="1">
      <c r="B79" s="335"/>
      <c r="C79" s="313" t="s">
        <v>1840</v>
      </c>
      <c r="D79" s="313"/>
      <c r="E79" s="313"/>
      <c r="F79" s="334" t="s">
        <v>1841</v>
      </c>
      <c r="G79" s="333"/>
      <c r="H79" s="313" t="s">
        <v>1842</v>
      </c>
      <c r="I79" s="313" t="s">
        <v>1837</v>
      </c>
      <c r="J79" s="313">
        <v>50</v>
      </c>
      <c r="K79" s="326"/>
    </row>
    <row r="80" ht="15" customHeight="1">
      <c r="B80" s="335"/>
      <c r="C80" s="313" t="s">
        <v>1843</v>
      </c>
      <c r="D80" s="313"/>
      <c r="E80" s="313"/>
      <c r="F80" s="334" t="s">
        <v>1835</v>
      </c>
      <c r="G80" s="333"/>
      <c r="H80" s="313" t="s">
        <v>1844</v>
      </c>
      <c r="I80" s="313" t="s">
        <v>1845</v>
      </c>
      <c r="J80" s="313"/>
      <c r="K80" s="326"/>
    </row>
    <row r="81" ht="15" customHeight="1">
      <c r="B81" s="335"/>
      <c r="C81" s="336" t="s">
        <v>1846</v>
      </c>
      <c r="D81" s="336"/>
      <c r="E81" s="336"/>
      <c r="F81" s="337" t="s">
        <v>1841</v>
      </c>
      <c r="G81" s="336"/>
      <c r="H81" s="336" t="s">
        <v>1847</v>
      </c>
      <c r="I81" s="336" t="s">
        <v>1837</v>
      </c>
      <c r="J81" s="336">
        <v>15</v>
      </c>
      <c r="K81" s="326"/>
    </row>
    <row r="82" ht="15" customHeight="1">
      <c r="B82" s="335"/>
      <c r="C82" s="336" t="s">
        <v>1848</v>
      </c>
      <c r="D82" s="336"/>
      <c r="E82" s="336"/>
      <c r="F82" s="337" t="s">
        <v>1841</v>
      </c>
      <c r="G82" s="336"/>
      <c r="H82" s="336" t="s">
        <v>1849</v>
      </c>
      <c r="I82" s="336" t="s">
        <v>1837</v>
      </c>
      <c r="J82" s="336">
        <v>15</v>
      </c>
      <c r="K82" s="326"/>
    </row>
    <row r="83" ht="15" customHeight="1">
      <c r="B83" s="335"/>
      <c r="C83" s="336" t="s">
        <v>1850</v>
      </c>
      <c r="D83" s="336"/>
      <c r="E83" s="336"/>
      <c r="F83" s="337" t="s">
        <v>1841</v>
      </c>
      <c r="G83" s="336"/>
      <c r="H83" s="336" t="s">
        <v>1851</v>
      </c>
      <c r="I83" s="336" t="s">
        <v>1837</v>
      </c>
      <c r="J83" s="336">
        <v>20</v>
      </c>
      <c r="K83" s="326"/>
    </row>
    <row r="84" ht="15" customHeight="1">
      <c r="B84" s="335"/>
      <c r="C84" s="336" t="s">
        <v>1852</v>
      </c>
      <c r="D84" s="336"/>
      <c r="E84" s="336"/>
      <c r="F84" s="337" t="s">
        <v>1841</v>
      </c>
      <c r="G84" s="336"/>
      <c r="H84" s="336" t="s">
        <v>1853</v>
      </c>
      <c r="I84" s="336" t="s">
        <v>1837</v>
      </c>
      <c r="J84" s="336">
        <v>20</v>
      </c>
      <c r="K84" s="326"/>
    </row>
    <row r="85" ht="15" customHeight="1">
      <c r="B85" s="335"/>
      <c r="C85" s="313" t="s">
        <v>1854</v>
      </c>
      <c r="D85" s="313"/>
      <c r="E85" s="313"/>
      <c r="F85" s="334" t="s">
        <v>1841</v>
      </c>
      <c r="G85" s="333"/>
      <c r="H85" s="313" t="s">
        <v>1855</v>
      </c>
      <c r="I85" s="313" t="s">
        <v>1837</v>
      </c>
      <c r="J85" s="313">
        <v>50</v>
      </c>
      <c r="K85" s="326"/>
    </row>
    <row r="86" ht="15" customHeight="1">
      <c r="B86" s="335"/>
      <c r="C86" s="313" t="s">
        <v>1856</v>
      </c>
      <c r="D86" s="313"/>
      <c r="E86" s="313"/>
      <c r="F86" s="334" t="s">
        <v>1841</v>
      </c>
      <c r="G86" s="333"/>
      <c r="H86" s="313" t="s">
        <v>1857</v>
      </c>
      <c r="I86" s="313" t="s">
        <v>1837</v>
      </c>
      <c r="J86" s="313">
        <v>20</v>
      </c>
      <c r="K86" s="326"/>
    </row>
    <row r="87" ht="15" customHeight="1">
      <c r="B87" s="335"/>
      <c r="C87" s="313" t="s">
        <v>1858</v>
      </c>
      <c r="D87" s="313"/>
      <c r="E87" s="313"/>
      <c r="F87" s="334" t="s">
        <v>1841</v>
      </c>
      <c r="G87" s="333"/>
      <c r="H87" s="313" t="s">
        <v>1859</v>
      </c>
      <c r="I87" s="313" t="s">
        <v>1837</v>
      </c>
      <c r="J87" s="313">
        <v>20</v>
      </c>
      <c r="K87" s="326"/>
    </row>
    <row r="88" ht="15" customHeight="1">
      <c r="B88" s="335"/>
      <c r="C88" s="313" t="s">
        <v>1860</v>
      </c>
      <c r="D88" s="313"/>
      <c r="E88" s="313"/>
      <c r="F88" s="334" t="s">
        <v>1841</v>
      </c>
      <c r="G88" s="333"/>
      <c r="H88" s="313" t="s">
        <v>1861</v>
      </c>
      <c r="I88" s="313" t="s">
        <v>1837</v>
      </c>
      <c r="J88" s="313">
        <v>50</v>
      </c>
      <c r="K88" s="326"/>
    </row>
    <row r="89" ht="15" customHeight="1">
      <c r="B89" s="335"/>
      <c r="C89" s="313" t="s">
        <v>1862</v>
      </c>
      <c r="D89" s="313"/>
      <c r="E89" s="313"/>
      <c r="F89" s="334" t="s">
        <v>1841</v>
      </c>
      <c r="G89" s="333"/>
      <c r="H89" s="313" t="s">
        <v>1862</v>
      </c>
      <c r="I89" s="313" t="s">
        <v>1837</v>
      </c>
      <c r="J89" s="313">
        <v>50</v>
      </c>
      <c r="K89" s="326"/>
    </row>
    <row r="90" ht="15" customHeight="1">
      <c r="B90" s="335"/>
      <c r="C90" s="313" t="s">
        <v>176</v>
      </c>
      <c r="D90" s="313"/>
      <c r="E90" s="313"/>
      <c r="F90" s="334" t="s">
        <v>1841</v>
      </c>
      <c r="G90" s="333"/>
      <c r="H90" s="313" t="s">
        <v>1863</v>
      </c>
      <c r="I90" s="313" t="s">
        <v>1837</v>
      </c>
      <c r="J90" s="313">
        <v>255</v>
      </c>
      <c r="K90" s="326"/>
    </row>
    <row r="91" ht="15" customHeight="1">
      <c r="B91" s="335"/>
      <c r="C91" s="313" t="s">
        <v>1864</v>
      </c>
      <c r="D91" s="313"/>
      <c r="E91" s="313"/>
      <c r="F91" s="334" t="s">
        <v>1835</v>
      </c>
      <c r="G91" s="333"/>
      <c r="H91" s="313" t="s">
        <v>1865</v>
      </c>
      <c r="I91" s="313" t="s">
        <v>1866</v>
      </c>
      <c r="J91" s="313"/>
      <c r="K91" s="326"/>
    </row>
    <row r="92" ht="15" customHeight="1">
      <c r="B92" s="335"/>
      <c r="C92" s="313" t="s">
        <v>1867</v>
      </c>
      <c r="D92" s="313"/>
      <c r="E92" s="313"/>
      <c r="F92" s="334" t="s">
        <v>1835</v>
      </c>
      <c r="G92" s="333"/>
      <c r="H92" s="313" t="s">
        <v>1868</v>
      </c>
      <c r="I92" s="313" t="s">
        <v>1869</v>
      </c>
      <c r="J92" s="313"/>
      <c r="K92" s="326"/>
    </row>
    <row r="93" ht="15" customHeight="1">
      <c r="B93" s="335"/>
      <c r="C93" s="313" t="s">
        <v>1870</v>
      </c>
      <c r="D93" s="313"/>
      <c r="E93" s="313"/>
      <c r="F93" s="334" t="s">
        <v>1835</v>
      </c>
      <c r="G93" s="333"/>
      <c r="H93" s="313" t="s">
        <v>1870</v>
      </c>
      <c r="I93" s="313" t="s">
        <v>1869</v>
      </c>
      <c r="J93" s="313"/>
      <c r="K93" s="326"/>
    </row>
    <row r="94" ht="15" customHeight="1">
      <c r="B94" s="335"/>
      <c r="C94" s="313" t="s">
        <v>47</v>
      </c>
      <c r="D94" s="313"/>
      <c r="E94" s="313"/>
      <c r="F94" s="334" t="s">
        <v>1835</v>
      </c>
      <c r="G94" s="333"/>
      <c r="H94" s="313" t="s">
        <v>1871</v>
      </c>
      <c r="I94" s="313" t="s">
        <v>1869</v>
      </c>
      <c r="J94" s="313"/>
      <c r="K94" s="326"/>
    </row>
    <row r="95" ht="15" customHeight="1">
      <c r="B95" s="335"/>
      <c r="C95" s="313" t="s">
        <v>57</v>
      </c>
      <c r="D95" s="313"/>
      <c r="E95" s="313"/>
      <c r="F95" s="334" t="s">
        <v>1835</v>
      </c>
      <c r="G95" s="333"/>
      <c r="H95" s="313" t="s">
        <v>1872</v>
      </c>
      <c r="I95" s="313" t="s">
        <v>1869</v>
      </c>
      <c r="J95" s="313"/>
      <c r="K95" s="326"/>
    </row>
    <row r="96" ht="15" customHeight="1">
      <c r="B96" s="338"/>
      <c r="C96" s="339"/>
      <c r="D96" s="339"/>
      <c r="E96" s="339"/>
      <c r="F96" s="339"/>
      <c r="G96" s="339"/>
      <c r="H96" s="339"/>
      <c r="I96" s="339"/>
      <c r="J96" s="339"/>
      <c r="K96" s="340"/>
    </row>
    <row r="97" ht="18.75" customHeight="1">
      <c r="B97" s="341"/>
      <c r="C97" s="342"/>
      <c r="D97" s="342"/>
      <c r="E97" s="342"/>
      <c r="F97" s="342"/>
      <c r="G97" s="342"/>
      <c r="H97" s="342"/>
      <c r="I97" s="342"/>
      <c r="J97" s="342"/>
      <c r="K97" s="341"/>
    </row>
    <row r="98" ht="18.75" customHeight="1">
      <c r="B98" s="320"/>
      <c r="C98" s="320"/>
      <c r="D98" s="320"/>
      <c r="E98" s="320"/>
      <c r="F98" s="320"/>
      <c r="G98" s="320"/>
      <c r="H98" s="320"/>
      <c r="I98" s="320"/>
      <c r="J98" s="320"/>
      <c r="K98" s="320"/>
    </row>
    <row r="99" ht="7.5" customHeight="1">
      <c r="B99" s="321"/>
      <c r="C99" s="322"/>
      <c r="D99" s="322"/>
      <c r="E99" s="322"/>
      <c r="F99" s="322"/>
      <c r="G99" s="322"/>
      <c r="H99" s="322"/>
      <c r="I99" s="322"/>
      <c r="J99" s="322"/>
      <c r="K99" s="323"/>
    </row>
    <row r="100" ht="45" customHeight="1">
      <c r="B100" s="324"/>
      <c r="C100" s="325" t="s">
        <v>1873</v>
      </c>
      <c r="D100" s="325"/>
      <c r="E100" s="325"/>
      <c r="F100" s="325"/>
      <c r="G100" s="325"/>
      <c r="H100" s="325"/>
      <c r="I100" s="325"/>
      <c r="J100" s="325"/>
      <c r="K100" s="326"/>
    </row>
    <row r="101" ht="17.25" customHeight="1">
      <c r="B101" s="324"/>
      <c r="C101" s="327" t="s">
        <v>1829</v>
      </c>
      <c r="D101" s="327"/>
      <c r="E101" s="327"/>
      <c r="F101" s="327" t="s">
        <v>1830</v>
      </c>
      <c r="G101" s="328"/>
      <c r="H101" s="327" t="s">
        <v>171</v>
      </c>
      <c r="I101" s="327" t="s">
        <v>66</v>
      </c>
      <c r="J101" s="327" t="s">
        <v>1831</v>
      </c>
      <c r="K101" s="326"/>
    </row>
    <row r="102" ht="17.25" customHeight="1">
      <c r="B102" s="324"/>
      <c r="C102" s="329" t="s">
        <v>1832</v>
      </c>
      <c r="D102" s="329"/>
      <c r="E102" s="329"/>
      <c r="F102" s="330" t="s">
        <v>1833</v>
      </c>
      <c r="G102" s="331"/>
      <c r="H102" s="329"/>
      <c r="I102" s="329"/>
      <c r="J102" s="329" t="s">
        <v>1834</v>
      </c>
      <c r="K102" s="326"/>
    </row>
    <row r="103" ht="5.25" customHeight="1">
      <c r="B103" s="324"/>
      <c r="C103" s="327"/>
      <c r="D103" s="327"/>
      <c r="E103" s="327"/>
      <c r="F103" s="327"/>
      <c r="G103" s="343"/>
      <c r="H103" s="327"/>
      <c r="I103" s="327"/>
      <c r="J103" s="327"/>
      <c r="K103" s="326"/>
    </row>
    <row r="104" ht="15" customHeight="1">
      <c r="B104" s="324"/>
      <c r="C104" s="313" t="s">
        <v>62</v>
      </c>
      <c r="D104" s="332"/>
      <c r="E104" s="332"/>
      <c r="F104" s="334" t="s">
        <v>1835</v>
      </c>
      <c r="G104" s="343"/>
      <c r="H104" s="313" t="s">
        <v>1874</v>
      </c>
      <c r="I104" s="313" t="s">
        <v>1837</v>
      </c>
      <c r="J104" s="313">
        <v>20</v>
      </c>
      <c r="K104" s="326"/>
    </row>
    <row r="105" ht="15" customHeight="1">
      <c r="B105" s="324"/>
      <c r="C105" s="313" t="s">
        <v>1838</v>
      </c>
      <c r="D105" s="313"/>
      <c r="E105" s="313"/>
      <c r="F105" s="334" t="s">
        <v>1835</v>
      </c>
      <c r="G105" s="313"/>
      <c r="H105" s="313" t="s">
        <v>1874</v>
      </c>
      <c r="I105" s="313" t="s">
        <v>1837</v>
      </c>
      <c r="J105" s="313">
        <v>120</v>
      </c>
      <c r="K105" s="326"/>
    </row>
    <row r="106" ht="15" customHeight="1">
      <c r="B106" s="335"/>
      <c r="C106" s="313" t="s">
        <v>1840</v>
      </c>
      <c r="D106" s="313"/>
      <c r="E106" s="313"/>
      <c r="F106" s="334" t="s">
        <v>1841</v>
      </c>
      <c r="G106" s="313"/>
      <c r="H106" s="313" t="s">
        <v>1874</v>
      </c>
      <c r="I106" s="313" t="s">
        <v>1837</v>
      </c>
      <c r="J106" s="313">
        <v>50</v>
      </c>
      <c r="K106" s="326"/>
    </row>
    <row r="107" ht="15" customHeight="1">
      <c r="B107" s="335"/>
      <c r="C107" s="313" t="s">
        <v>1843</v>
      </c>
      <c r="D107" s="313"/>
      <c r="E107" s="313"/>
      <c r="F107" s="334" t="s">
        <v>1835</v>
      </c>
      <c r="G107" s="313"/>
      <c r="H107" s="313" t="s">
        <v>1874</v>
      </c>
      <c r="I107" s="313" t="s">
        <v>1845</v>
      </c>
      <c r="J107" s="313"/>
      <c r="K107" s="326"/>
    </row>
    <row r="108" ht="15" customHeight="1">
      <c r="B108" s="335"/>
      <c r="C108" s="313" t="s">
        <v>1854</v>
      </c>
      <c r="D108" s="313"/>
      <c r="E108" s="313"/>
      <c r="F108" s="334" t="s">
        <v>1841</v>
      </c>
      <c r="G108" s="313"/>
      <c r="H108" s="313" t="s">
        <v>1874</v>
      </c>
      <c r="I108" s="313" t="s">
        <v>1837</v>
      </c>
      <c r="J108" s="313">
        <v>50</v>
      </c>
      <c r="K108" s="326"/>
    </row>
    <row r="109" ht="15" customHeight="1">
      <c r="B109" s="335"/>
      <c r="C109" s="313" t="s">
        <v>1862</v>
      </c>
      <c r="D109" s="313"/>
      <c r="E109" s="313"/>
      <c r="F109" s="334" t="s">
        <v>1841</v>
      </c>
      <c r="G109" s="313"/>
      <c r="H109" s="313" t="s">
        <v>1874</v>
      </c>
      <c r="I109" s="313" t="s">
        <v>1837</v>
      </c>
      <c r="J109" s="313">
        <v>50</v>
      </c>
      <c r="K109" s="326"/>
    </row>
    <row r="110" ht="15" customHeight="1">
      <c r="B110" s="335"/>
      <c r="C110" s="313" t="s">
        <v>1860</v>
      </c>
      <c r="D110" s="313"/>
      <c r="E110" s="313"/>
      <c r="F110" s="334" t="s">
        <v>1841</v>
      </c>
      <c r="G110" s="313"/>
      <c r="H110" s="313" t="s">
        <v>1874</v>
      </c>
      <c r="I110" s="313" t="s">
        <v>1837</v>
      </c>
      <c r="J110" s="313">
        <v>50</v>
      </c>
      <c r="K110" s="326"/>
    </row>
    <row r="111" ht="15" customHeight="1">
      <c r="B111" s="335"/>
      <c r="C111" s="313" t="s">
        <v>62</v>
      </c>
      <c r="D111" s="313"/>
      <c r="E111" s="313"/>
      <c r="F111" s="334" t="s">
        <v>1835</v>
      </c>
      <c r="G111" s="313"/>
      <c r="H111" s="313" t="s">
        <v>1875</v>
      </c>
      <c r="I111" s="313" t="s">
        <v>1837</v>
      </c>
      <c r="J111" s="313">
        <v>20</v>
      </c>
      <c r="K111" s="326"/>
    </row>
    <row r="112" ht="15" customHeight="1">
      <c r="B112" s="335"/>
      <c r="C112" s="313" t="s">
        <v>1876</v>
      </c>
      <c r="D112" s="313"/>
      <c r="E112" s="313"/>
      <c r="F112" s="334" t="s">
        <v>1835</v>
      </c>
      <c r="G112" s="313"/>
      <c r="H112" s="313" t="s">
        <v>1877</v>
      </c>
      <c r="I112" s="313" t="s">
        <v>1837</v>
      </c>
      <c r="J112" s="313">
        <v>120</v>
      </c>
      <c r="K112" s="326"/>
    </row>
    <row r="113" ht="15" customHeight="1">
      <c r="B113" s="335"/>
      <c r="C113" s="313" t="s">
        <v>47</v>
      </c>
      <c r="D113" s="313"/>
      <c r="E113" s="313"/>
      <c r="F113" s="334" t="s">
        <v>1835</v>
      </c>
      <c r="G113" s="313"/>
      <c r="H113" s="313" t="s">
        <v>1878</v>
      </c>
      <c r="I113" s="313" t="s">
        <v>1869</v>
      </c>
      <c r="J113" s="313"/>
      <c r="K113" s="326"/>
    </row>
    <row r="114" ht="15" customHeight="1">
      <c r="B114" s="335"/>
      <c r="C114" s="313" t="s">
        <v>57</v>
      </c>
      <c r="D114" s="313"/>
      <c r="E114" s="313"/>
      <c r="F114" s="334" t="s">
        <v>1835</v>
      </c>
      <c r="G114" s="313"/>
      <c r="H114" s="313" t="s">
        <v>1879</v>
      </c>
      <c r="I114" s="313" t="s">
        <v>1869</v>
      </c>
      <c r="J114" s="313"/>
      <c r="K114" s="326"/>
    </row>
    <row r="115" ht="15" customHeight="1">
      <c r="B115" s="335"/>
      <c r="C115" s="313" t="s">
        <v>66</v>
      </c>
      <c r="D115" s="313"/>
      <c r="E115" s="313"/>
      <c r="F115" s="334" t="s">
        <v>1835</v>
      </c>
      <c r="G115" s="313"/>
      <c r="H115" s="313" t="s">
        <v>1880</v>
      </c>
      <c r="I115" s="313" t="s">
        <v>1881</v>
      </c>
      <c r="J115" s="313"/>
      <c r="K115" s="326"/>
    </row>
    <row r="116" ht="15" customHeight="1">
      <c r="B116" s="338"/>
      <c r="C116" s="344"/>
      <c r="D116" s="344"/>
      <c r="E116" s="344"/>
      <c r="F116" s="344"/>
      <c r="G116" s="344"/>
      <c r="H116" s="344"/>
      <c r="I116" s="344"/>
      <c r="J116" s="344"/>
      <c r="K116" s="340"/>
    </row>
    <row r="117" ht="18.75" customHeight="1">
      <c r="B117" s="345"/>
      <c r="C117" s="309"/>
      <c r="D117" s="309"/>
      <c r="E117" s="309"/>
      <c r="F117" s="346"/>
      <c r="G117" s="309"/>
      <c r="H117" s="309"/>
      <c r="I117" s="309"/>
      <c r="J117" s="309"/>
      <c r="K117" s="345"/>
    </row>
    <row r="118" ht="18.75" customHeight="1">
      <c r="B118" s="320"/>
      <c r="C118" s="320"/>
      <c r="D118" s="320"/>
      <c r="E118" s="320"/>
      <c r="F118" s="320"/>
      <c r="G118" s="320"/>
      <c r="H118" s="320"/>
      <c r="I118" s="320"/>
      <c r="J118" s="320"/>
      <c r="K118" s="320"/>
    </row>
    <row r="119" ht="7.5" customHeight="1">
      <c r="B119" s="347"/>
      <c r="C119" s="348"/>
      <c r="D119" s="348"/>
      <c r="E119" s="348"/>
      <c r="F119" s="348"/>
      <c r="G119" s="348"/>
      <c r="H119" s="348"/>
      <c r="I119" s="348"/>
      <c r="J119" s="348"/>
      <c r="K119" s="349"/>
    </row>
    <row r="120" ht="45" customHeight="1">
      <c r="B120" s="350"/>
      <c r="C120" s="303" t="s">
        <v>1882</v>
      </c>
      <c r="D120" s="303"/>
      <c r="E120" s="303"/>
      <c r="F120" s="303"/>
      <c r="G120" s="303"/>
      <c r="H120" s="303"/>
      <c r="I120" s="303"/>
      <c r="J120" s="303"/>
      <c r="K120" s="351"/>
    </row>
    <row r="121" ht="17.25" customHeight="1">
      <c r="B121" s="352"/>
      <c r="C121" s="327" t="s">
        <v>1829</v>
      </c>
      <c r="D121" s="327"/>
      <c r="E121" s="327"/>
      <c r="F121" s="327" t="s">
        <v>1830</v>
      </c>
      <c r="G121" s="328"/>
      <c r="H121" s="327" t="s">
        <v>171</v>
      </c>
      <c r="I121" s="327" t="s">
        <v>66</v>
      </c>
      <c r="J121" s="327" t="s">
        <v>1831</v>
      </c>
      <c r="K121" s="353"/>
    </row>
    <row r="122" ht="17.25" customHeight="1">
      <c r="B122" s="352"/>
      <c r="C122" s="329" t="s">
        <v>1832</v>
      </c>
      <c r="D122" s="329"/>
      <c r="E122" s="329"/>
      <c r="F122" s="330" t="s">
        <v>1833</v>
      </c>
      <c r="G122" s="331"/>
      <c r="H122" s="329"/>
      <c r="I122" s="329"/>
      <c r="J122" s="329" t="s">
        <v>1834</v>
      </c>
      <c r="K122" s="353"/>
    </row>
    <row r="123" ht="5.25" customHeight="1">
      <c r="B123" s="354"/>
      <c r="C123" s="332"/>
      <c r="D123" s="332"/>
      <c r="E123" s="332"/>
      <c r="F123" s="332"/>
      <c r="G123" s="313"/>
      <c r="H123" s="332"/>
      <c r="I123" s="332"/>
      <c r="J123" s="332"/>
      <c r="K123" s="355"/>
    </row>
    <row r="124" ht="15" customHeight="1">
      <c r="B124" s="354"/>
      <c r="C124" s="313" t="s">
        <v>1838</v>
      </c>
      <c r="D124" s="332"/>
      <c r="E124" s="332"/>
      <c r="F124" s="334" t="s">
        <v>1835</v>
      </c>
      <c r="G124" s="313"/>
      <c r="H124" s="313" t="s">
        <v>1874</v>
      </c>
      <c r="I124" s="313" t="s">
        <v>1837</v>
      </c>
      <c r="J124" s="313">
        <v>120</v>
      </c>
      <c r="K124" s="356"/>
    </row>
    <row r="125" ht="15" customHeight="1">
      <c r="B125" s="354"/>
      <c r="C125" s="313" t="s">
        <v>1883</v>
      </c>
      <c r="D125" s="313"/>
      <c r="E125" s="313"/>
      <c r="F125" s="334" t="s">
        <v>1835</v>
      </c>
      <c r="G125" s="313"/>
      <c r="H125" s="313" t="s">
        <v>1884</v>
      </c>
      <c r="I125" s="313" t="s">
        <v>1837</v>
      </c>
      <c r="J125" s="313" t="s">
        <v>1885</v>
      </c>
      <c r="K125" s="356"/>
    </row>
    <row r="126" ht="15" customHeight="1">
      <c r="B126" s="354"/>
      <c r="C126" s="313" t="s">
        <v>1784</v>
      </c>
      <c r="D126" s="313"/>
      <c r="E126" s="313"/>
      <c r="F126" s="334" t="s">
        <v>1835</v>
      </c>
      <c r="G126" s="313"/>
      <c r="H126" s="313" t="s">
        <v>1886</v>
      </c>
      <c r="I126" s="313" t="s">
        <v>1837</v>
      </c>
      <c r="J126" s="313" t="s">
        <v>1885</v>
      </c>
      <c r="K126" s="356"/>
    </row>
    <row r="127" ht="15" customHeight="1">
      <c r="B127" s="354"/>
      <c r="C127" s="313" t="s">
        <v>1846</v>
      </c>
      <c r="D127" s="313"/>
      <c r="E127" s="313"/>
      <c r="F127" s="334" t="s">
        <v>1841</v>
      </c>
      <c r="G127" s="313"/>
      <c r="H127" s="313" t="s">
        <v>1847</v>
      </c>
      <c r="I127" s="313" t="s">
        <v>1837</v>
      </c>
      <c r="J127" s="313">
        <v>15</v>
      </c>
      <c r="K127" s="356"/>
    </row>
    <row r="128" ht="15" customHeight="1">
      <c r="B128" s="354"/>
      <c r="C128" s="336" t="s">
        <v>1848</v>
      </c>
      <c r="D128" s="336"/>
      <c r="E128" s="336"/>
      <c r="F128" s="337" t="s">
        <v>1841</v>
      </c>
      <c r="G128" s="336"/>
      <c r="H128" s="336" t="s">
        <v>1849</v>
      </c>
      <c r="I128" s="336" t="s">
        <v>1837</v>
      </c>
      <c r="J128" s="336">
        <v>15</v>
      </c>
      <c r="K128" s="356"/>
    </row>
    <row r="129" ht="15" customHeight="1">
      <c r="B129" s="354"/>
      <c r="C129" s="336" t="s">
        <v>1850</v>
      </c>
      <c r="D129" s="336"/>
      <c r="E129" s="336"/>
      <c r="F129" s="337" t="s">
        <v>1841</v>
      </c>
      <c r="G129" s="336"/>
      <c r="H129" s="336" t="s">
        <v>1851</v>
      </c>
      <c r="I129" s="336" t="s">
        <v>1837</v>
      </c>
      <c r="J129" s="336">
        <v>20</v>
      </c>
      <c r="K129" s="356"/>
    </row>
    <row r="130" ht="15" customHeight="1">
      <c r="B130" s="354"/>
      <c r="C130" s="336" t="s">
        <v>1852</v>
      </c>
      <c r="D130" s="336"/>
      <c r="E130" s="336"/>
      <c r="F130" s="337" t="s">
        <v>1841</v>
      </c>
      <c r="G130" s="336"/>
      <c r="H130" s="336" t="s">
        <v>1853</v>
      </c>
      <c r="I130" s="336" t="s">
        <v>1837</v>
      </c>
      <c r="J130" s="336">
        <v>20</v>
      </c>
      <c r="K130" s="356"/>
    </row>
    <row r="131" ht="15" customHeight="1">
      <c r="B131" s="354"/>
      <c r="C131" s="313" t="s">
        <v>1840</v>
      </c>
      <c r="D131" s="313"/>
      <c r="E131" s="313"/>
      <c r="F131" s="334" t="s">
        <v>1841</v>
      </c>
      <c r="G131" s="313"/>
      <c r="H131" s="313" t="s">
        <v>1874</v>
      </c>
      <c r="I131" s="313" t="s">
        <v>1837</v>
      </c>
      <c r="J131" s="313">
        <v>50</v>
      </c>
      <c r="K131" s="356"/>
    </row>
    <row r="132" ht="15" customHeight="1">
      <c r="B132" s="354"/>
      <c r="C132" s="313" t="s">
        <v>1854</v>
      </c>
      <c r="D132" s="313"/>
      <c r="E132" s="313"/>
      <c r="F132" s="334" t="s">
        <v>1841</v>
      </c>
      <c r="G132" s="313"/>
      <c r="H132" s="313" t="s">
        <v>1874</v>
      </c>
      <c r="I132" s="313" t="s">
        <v>1837</v>
      </c>
      <c r="J132" s="313">
        <v>50</v>
      </c>
      <c r="K132" s="356"/>
    </row>
    <row r="133" ht="15" customHeight="1">
      <c r="B133" s="354"/>
      <c r="C133" s="313" t="s">
        <v>1860</v>
      </c>
      <c r="D133" s="313"/>
      <c r="E133" s="313"/>
      <c r="F133" s="334" t="s">
        <v>1841</v>
      </c>
      <c r="G133" s="313"/>
      <c r="H133" s="313" t="s">
        <v>1874</v>
      </c>
      <c r="I133" s="313" t="s">
        <v>1837</v>
      </c>
      <c r="J133" s="313">
        <v>50</v>
      </c>
      <c r="K133" s="356"/>
    </row>
    <row r="134" ht="15" customHeight="1">
      <c r="B134" s="354"/>
      <c r="C134" s="313" t="s">
        <v>1862</v>
      </c>
      <c r="D134" s="313"/>
      <c r="E134" s="313"/>
      <c r="F134" s="334" t="s">
        <v>1841</v>
      </c>
      <c r="G134" s="313"/>
      <c r="H134" s="313" t="s">
        <v>1874</v>
      </c>
      <c r="I134" s="313" t="s">
        <v>1837</v>
      </c>
      <c r="J134" s="313">
        <v>50</v>
      </c>
      <c r="K134" s="356"/>
    </row>
    <row r="135" ht="15" customHeight="1">
      <c r="B135" s="354"/>
      <c r="C135" s="313" t="s">
        <v>176</v>
      </c>
      <c r="D135" s="313"/>
      <c r="E135" s="313"/>
      <c r="F135" s="334" t="s">
        <v>1841</v>
      </c>
      <c r="G135" s="313"/>
      <c r="H135" s="313" t="s">
        <v>1887</v>
      </c>
      <c r="I135" s="313" t="s">
        <v>1837</v>
      </c>
      <c r="J135" s="313">
        <v>255</v>
      </c>
      <c r="K135" s="356"/>
    </row>
    <row r="136" ht="15" customHeight="1">
      <c r="B136" s="354"/>
      <c r="C136" s="313" t="s">
        <v>1864</v>
      </c>
      <c r="D136" s="313"/>
      <c r="E136" s="313"/>
      <c r="F136" s="334" t="s">
        <v>1835</v>
      </c>
      <c r="G136" s="313"/>
      <c r="H136" s="313" t="s">
        <v>1888</v>
      </c>
      <c r="I136" s="313" t="s">
        <v>1866</v>
      </c>
      <c r="J136" s="313"/>
      <c r="K136" s="356"/>
    </row>
    <row r="137" ht="15" customHeight="1">
      <c r="B137" s="354"/>
      <c r="C137" s="313" t="s">
        <v>1867</v>
      </c>
      <c r="D137" s="313"/>
      <c r="E137" s="313"/>
      <c r="F137" s="334" t="s">
        <v>1835</v>
      </c>
      <c r="G137" s="313"/>
      <c r="H137" s="313" t="s">
        <v>1889</v>
      </c>
      <c r="I137" s="313" t="s">
        <v>1869</v>
      </c>
      <c r="J137" s="313"/>
      <c r="K137" s="356"/>
    </row>
    <row r="138" ht="15" customHeight="1">
      <c r="B138" s="354"/>
      <c r="C138" s="313" t="s">
        <v>1870</v>
      </c>
      <c r="D138" s="313"/>
      <c r="E138" s="313"/>
      <c r="F138" s="334" t="s">
        <v>1835</v>
      </c>
      <c r="G138" s="313"/>
      <c r="H138" s="313" t="s">
        <v>1870</v>
      </c>
      <c r="I138" s="313" t="s">
        <v>1869</v>
      </c>
      <c r="J138" s="313"/>
      <c r="K138" s="356"/>
    </row>
    <row r="139" ht="15" customHeight="1">
      <c r="B139" s="354"/>
      <c r="C139" s="313" t="s">
        <v>47</v>
      </c>
      <c r="D139" s="313"/>
      <c r="E139" s="313"/>
      <c r="F139" s="334" t="s">
        <v>1835</v>
      </c>
      <c r="G139" s="313"/>
      <c r="H139" s="313" t="s">
        <v>1890</v>
      </c>
      <c r="I139" s="313" t="s">
        <v>1869</v>
      </c>
      <c r="J139" s="313"/>
      <c r="K139" s="356"/>
    </row>
    <row r="140" ht="15" customHeight="1">
      <c r="B140" s="354"/>
      <c r="C140" s="313" t="s">
        <v>1891</v>
      </c>
      <c r="D140" s="313"/>
      <c r="E140" s="313"/>
      <c r="F140" s="334" t="s">
        <v>1835</v>
      </c>
      <c r="G140" s="313"/>
      <c r="H140" s="313" t="s">
        <v>1892</v>
      </c>
      <c r="I140" s="313" t="s">
        <v>1869</v>
      </c>
      <c r="J140" s="313"/>
      <c r="K140" s="356"/>
    </row>
    <row r="141" ht="15" customHeight="1">
      <c r="B141" s="357"/>
      <c r="C141" s="358"/>
      <c r="D141" s="358"/>
      <c r="E141" s="358"/>
      <c r="F141" s="358"/>
      <c r="G141" s="358"/>
      <c r="H141" s="358"/>
      <c r="I141" s="358"/>
      <c r="J141" s="358"/>
      <c r="K141" s="359"/>
    </row>
    <row r="142" ht="18.75" customHeight="1">
      <c r="B142" s="309"/>
      <c r="C142" s="309"/>
      <c r="D142" s="309"/>
      <c r="E142" s="309"/>
      <c r="F142" s="346"/>
      <c r="G142" s="309"/>
      <c r="H142" s="309"/>
      <c r="I142" s="309"/>
      <c r="J142" s="309"/>
      <c r="K142" s="309"/>
    </row>
    <row r="143" ht="18.75" customHeight="1">
      <c r="B143" s="320"/>
      <c r="C143" s="320"/>
      <c r="D143" s="320"/>
      <c r="E143" s="320"/>
      <c r="F143" s="320"/>
      <c r="G143" s="320"/>
      <c r="H143" s="320"/>
      <c r="I143" s="320"/>
      <c r="J143" s="320"/>
      <c r="K143" s="320"/>
    </row>
    <row r="144" ht="7.5" customHeight="1">
      <c r="B144" s="321"/>
      <c r="C144" s="322"/>
      <c r="D144" s="322"/>
      <c r="E144" s="322"/>
      <c r="F144" s="322"/>
      <c r="G144" s="322"/>
      <c r="H144" s="322"/>
      <c r="I144" s="322"/>
      <c r="J144" s="322"/>
      <c r="K144" s="323"/>
    </row>
    <row r="145" ht="45" customHeight="1">
      <c r="B145" s="324"/>
      <c r="C145" s="325" t="s">
        <v>1893</v>
      </c>
      <c r="D145" s="325"/>
      <c r="E145" s="325"/>
      <c r="F145" s="325"/>
      <c r="G145" s="325"/>
      <c r="H145" s="325"/>
      <c r="I145" s="325"/>
      <c r="J145" s="325"/>
      <c r="K145" s="326"/>
    </row>
    <row r="146" ht="17.25" customHeight="1">
      <c r="B146" s="324"/>
      <c r="C146" s="327" t="s">
        <v>1829</v>
      </c>
      <c r="D146" s="327"/>
      <c r="E146" s="327"/>
      <c r="F146" s="327" t="s">
        <v>1830</v>
      </c>
      <c r="G146" s="328"/>
      <c r="H146" s="327" t="s">
        <v>171</v>
      </c>
      <c r="I146" s="327" t="s">
        <v>66</v>
      </c>
      <c r="J146" s="327" t="s">
        <v>1831</v>
      </c>
      <c r="K146" s="326"/>
    </row>
    <row r="147" ht="17.25" customHeight="1">
      <c r="B147" s="324"/>
      <c r="C147" s="329" t="s">
        <v>1832</v>
      </c>
      <c r="D147" s="329"/>
      <c r="E147" s="329"/>
      <c r="F147" s="330" t="s">
        <v>1833</v>
      </c>
      <c r="G147" s="331"/>
      <c r="H147" s="329"/>
      <c r="I147" s="329"/>
      <c r="J147" s="329" t="s">
        <v>1834</v>
      </c>
      <c r="K147" s="326"/>
    </row>
    <row r="148" ht="5.25" customHeight="1">
      <c r="B148" s="335"/>
      <c r="C148" s="332"/>
      <c r="D148" s="332"/>
      <c r="E148" s="332"/>
      <c r="F148" s="332"/>
      <c r="G148" s="333"/>
      <c r="H148" s="332"/>
      <c r="I148" s="332"/>
      <c r="J148" s="332"/>
      <c r="K148" s="356"/>
    </row>
    <row r="149" ht="15" customHeight="1">
      <c r="B149" s="335"/>
      <c r="C149" s="360" t="s">
        <v>1838</v>
      </c>
      <c r="D149" s="313"/>
      <c r="E149" s="313"/>
      <c r="F149" s="361" t="s">
        <v>1835</v>
      </c>
      <c r="G149" s="313"/>
      <c r="H149" s="360" t="s">
        <v>1874</v>
      </c>
      <c r="I149" s="360" t="s">
        <v>1837</v>
      </c>
      <c r="J149" s="360">
        <v>120</v>
      </c>
      <c r="K149" s="356"/>
    </row>
    <row r="150" ht="15" customHeight="1">
      <c r="B150" s="335"/>
      <c r="C150" s="360" t="s">
        <v>1883</v>
      </c>
      <c r="D150" s="313"/>
      <c r="E150" s="313"/>
      <c r="F150" s="361" t="s">
        <v>1835</v>
      </c>
      <c r="G150" s="313"/>
      <c r="H150" s="360" t="s">
        <v>1894</v>
      </c>
      <c r="I150" s="360" t="s">
        <v>1837</v>
      </c>
      <c r="J150" s="360" t="s">
        <v>1885</v>
      </c>
      <c r="K150" s="356"/>
    </row>
    <row r="151" ht="15" customHeight="1">
      <c r="B151" s="335"/>
      <c r="C151" s="360" t="s">
        <v>1784</v>
      </c>
      <c r="D151" s="313"/>
      <c r="E151" s="313"/>
      <c r="F151" s="361" t="s">
        <v>1835</v>
      </c>
      <c r="G151" s="313"/>
      <c r="H151" s="360" t="s">
        <v>1895</v>
      </c>
      <c r="I151" s="360" t="s">
        <v>1837</v>
      </c>
      <c r="J151" s="360" t="s">
        <v>1885</v>
      </c>
      <c r="K151" s="356"/>
    </row>
    <row r="152" ht="15" customHeight="1">
      <c r="B152" s="335"/>
      <c r="C152" s="360" t="s">
        <v>1840</v>
      </c>
      <c r="D152" s="313"/>
      <c r="E152" s="313"/>
      <c r="F152" s="361" t="s">
        <v>1841</v>
      </c>
      <c r="G152" s="313"/>
      <c r="H152" s="360" t="s">
        <v>1874</v>
      </c>
      <c r="I152" s="360" t="s">
        <v>1837</v>
      </c>
      <c r="J152" s="360">
        <v>50</v>
      </c>
      <c r="K152" s="356"/>
    </row>
    <row r="153" ht="15" customHeight="1">
      <c r="B153" s="335"/>
      <c r="C153" s="360" t="s">
        <v>1843</v>
      </c>
      <c r="D153" s="313"/>
      <c r="E153" s="313"/>
      <c r="F153" s="361" t="s">
        <v>1835</v>
      </c>
      <c r="G153" s="313"/>
      <c r="H153" s="360" t="s">
        <v>1874</v>
      </c>
      <c r="I153" s="360" t="s">
        <v>1845</v>
      </c>
      <c r="J153" s="360"/>
      <c r="K153" s="356"/>
    </row>
    <row r="154" ht="15" customHeight="1">
      <c r="B154" s="335"/>
      <c r="C154" s="360" t="s">
        <v>1854</v>
      </c>
      <c r="D154" s="313"/>
      <c r="E154" s="313"/>
      <c r="F154" s="361" t="s">
        <v>1841</v>
      </c>
      <c r="G154" s="313"/>
      <c r="H154" s="360" t="s">
        <v>1874</v>
      </c>
      <c r="I154" s="360" t="s">
        <v>1837</v>
      </c>
      <c r="J154" s="360">
        <v>50</v>
      </c>
      <c r="K154" s="356"/>
    </row>
    <row r="155" ht="15" customHeight="1">
      <c r="B155" s="335"/>
      <c r="C155" s="360" t="s">
        <v>1862</v>
      </c>
      <c r="D155" s="313"/>
      <c r="E155" s="313"/>
      <c r="F155" s="361" t="s">
        <v>1841</v>
      </c>
      <c r="G155" s="313"/>
      <c r="H155" s="360" t="s">
        <v>1874</v>
      </c>
      <c r="I155" s="360" t="s">
        <v>1837</v>
      </c>
      <c r="J155" s="360">
        <v>50</v>
      </c>
      <c r="K155" s="356"/>
    </row>
    <row r="156" ht="15" customHeight="1">
      <c r="B156" s="335"/>
      <c r="C156" s="360" t="s">
        <v>1860</v>
      </c>
      <c r="D156" s="313"/>
      <c r="E156" s="313"/>
      <c r="F156" s="361" t="s">
        <v>1841</v>
      </c>
      <c r="G156" s="313"/>
      <c r="H156" s="360" t="s">
        <v>1874</v>
      </c>
      <c r="I156" s="360" t="s">
        <v>1837</v>
      </c>
      <c r="J156" s="360">
        <v>50</v>
      </c>
      <c r="K156" s="356"/>
    </row>
    <row r="157" ht="15" customHeight="1">
      <c r="B157" s="335"/>
      <c r="C157" s="360" t="s">
        <v>158</v>
      </c>
      <c r="D157" s="313"/>
      <c r="E157" s="313"/>
      <c r="F157" s="361" t="s">
        <v>1835</v>
      </c>
      <c r="G157" s="313"/>
      <c r="H157" s="360" t="s">
        <v>1896</v>
      </c>
      <c r="I157" s="360" t="s">
        <v>1837</v>
      </c>
      <c r="J157" s="360" t="s">
        <v>1897</v>
      </c>
      <c r="K157" s="356"/>
    </row>
    <row r="158" ht="15" customHeight="1">
      <c r="B158" s="335"/>
      <c r="C158" s="360" t="s">
        <v>1898</v>
      </c>
      <c r="D158" s="313"/>
      <c r="E158" s="313"/>
      <c r="F158" s="361" t="s">
        <v>1835</v>
      </c>
      <c r="G158" s="313"/>
      <c r="H158" s="360" t="s">
        <v>1899</v>
      </c>
      <c r="I158" s="360" t="s">
        <v>1869</v>
      </c>
      <c r="J158" s="360"/>
      <c r="K158" s="356"/>
    </row>
    <row r="159" ht="15" customHeight="1">
      <c r="B159" s="362"/>
      <c r="C159" s="344"/>
      <c r="D159" s="344"/>
      <c r="E159" s="344"/>
      <c r="F159" s="344"/>
      <c r="G159" s="344"/>
      <c r="H159" s="344"/>
      <c r="I159" s="344"/>
      <c r="J159" s="344"/>
      <c r="K159" s="363"/>
    </row>
    <row r="160" ht="18.75" customHeight="1">
      <c r="B160" s="309"/>
      <c r="C160" s="313"/>
      <c r="D160" s="313"/>
      <c r="E160" s="313"/>
      <c r="F160" s="334"/>
      <c r="G160" s="313"/>
      <c r="H160" s="313"/>
      <c r="I160" s="313"/>
      <c r="J160" s="313"/>
      <c r="K160" s="309"/>
    </row>
    <row r="161" ht="18.75" customHeight="1">
      <c r="B161" s="320"/>
      <c r="C161" s="320"/>
      <c r="D161" s="320"/>
      <c r="E161" s="320"/>
      <c r="F161" s="320"/>
      <c r="G161" s="320"/>
      <c r="H161" s="320"/>
      <c r="I161" s="320"/>
      <c r="J161" s="320"/>
      <c r="K161" s="320"/>
    </row>
    <row r="162" ht="7.5" customHeight="1">
      <c r="B162" s="299"/>
      <c r="C162" s="300"/>
      <c r="D162" s="300"/>
      <c r="E162" s="300"/>
      <c r="F162" s="300"/>
      <c r="G162" s="300"/>
      <c r="H162" s="300"/>
      <c r="I162" s="300"/>
      <c r="J162" s="300"/>
      <c r="K162" s="301"/>
    </row>
    <row r="163" ht="45" customHeight="1">
      <c r="B163" s="302"/>
      <c r="C163" s="303" t="s">
        <v>1900</v>
      </c>
      <c r="D163" s="303"/>
      <c r="E163" s="303"/>
      <c r="F163" s="303"/>
      <c r="G163" s="303"/>
      <c r="H163" s="303"/>
      <c r="I163" s="303"/>
      <c r="J163" s="303"/>
      <c r="K163" s="304"/>
    </row>
    <row r="164" ht="17.25" customHeight="1">
      <c r="B164" s="302"/>
      <c r="C164" s="327" t="s">
        <v>1829</v>
      </c>
      <c r="D164" s="327"/>
      <c r="E164" s="327"/>
      <c r="F164" s="327" t="s">
        <v>1830</v>
      </c>
      <c r="G164" s="364"/>
      <c r="H164" s="365" t="s">
        <v>171</v>
      </c>
      <c r="I164" s="365" t="s">
        <v>66</v>
      </c>
      <c r="J164" s="327" t="s">
        <v>1831</v>
      </c>
      <c r="K164" s="304"/>
    </row>
    <row r="165" ht="17.25" customHeight="1">
      <c r="B165" s="305"/>
      <c r="C165" s="329" t="s">
        <v>1832</v>
      </c>
      <c r="D165" s="329"/>
      <c r="E165" s="329"/>
      <c r="F165" s="330" t="s">
        <v>1833</v>
      </c>
      <c r="G165" s="366"/>
      <c r="H165" s="367"/>
      <c r="I165" s="367"/>
      <c r="J165" s="329" t="s">
        <v>1834</v>
      </c>
      <c r="K165" s="307"/>
    </row>
    <row r="166" ht="5.25" customHeight="1">
      <c r="B166" s="335"/>
      <c r="C166" s="332"/>
      <c r="D166" s="332"/>
      <c r="E166" s="332"/>
      <c r="F166" s="332"/>
      <c r="G166" s="333"/>
      <c r="H166" s="332"/>
      <c r="I166" s="332"/>
      <c r="J166" s="332"/>
      <c r="K166" s="356"/>
    </row>
    <row r="167" ht="15" customHeight="1">
      <c r="B167" s="335"/>
      <c r="C167" s="313" t="s">
        <v>1838</v>
      </c>
      <c r="D167" s="313"/>
      <c r="E167" s="313"/>
      <c r="F167" s="334" t="s">
        <v>1835</v>
      </c>
      <c r="G167" s="313"/>
      <c r="H167" s="313" t="s">
        <v>1874</v>
      </c>
      <c r="I167" s="313" t="s">
        <v>1837</v>
      </c>
      <c r="J167" s="313">
        <v>120</v>
      </c>
      <c r="K167" s="356"/>
    </row>
    <row r="168" ht="15" customHeight="1">
      <c r="B168" s="335"/>
      <c r="C168" s="313" t="s">
        <v>1883</v>
      </c>
      <c r="D168" s="313"/>
      <c r="E168" s="313"/>
      <c r="F168" s="334" t="s">
        <v>1835</v>
      </c>
      <c r="G168" s="313"/>
      <c r="H168" s="313" t="s">
        <v>1884</v>
      </c>
      <c r="I168" s="313" t="s">
        <v>1837</v>
      </c>
      <c r="J168" s="313" t="s">
        <v>1885</v>
      </c>
      <c r="K168" s="356"/>
    </row>
    <row r="169" ht="15" customHeight="1">
      <c r="B169" s="335"/>
      <c r="C169" s="313" t="s">
        <v>1784</v>
      </c>
      <c r="D169" s="313"/>
      <c r="E169" s="313"/>
      <c r="F169" s="334" t="s">
        <v>1835</v>
      </c>
      <c r="G169" s="313"/>
      <c r="H169" s="313" t="s">
        <v>1901</v>
      </c>
      <c r="I169" s="313" t="s">
        <v>1837</v>
      </c>
      <c r="J169" s="313" t="s">
        <v>1885</v>
      </c>
      <c r="K169" s="356"/>
    </row>
    <row r="170" ht="15" customHeight="1">
      <c r="B170" s="335"/>
      <c r="C170" s="313" t="s">
        <v>1840</v>
      </c>
      <c r="D170" s="313"/>
      <c r="E170" s="313"/>
      <c r="F170" s="334" t="s">
        <v>1841</v>
      </c>
      <c r="G170" s="313"/>
      <c r="H170" s="313" t="s">
        <v>1901</v>
      </c>
      <c r="I170" s="313" t="s">
        <v>1837</v>
      </c>
      <c r="J170" s="313">
        <v>50</v>
      </c>
      <c r="K170" s="356"/>
    </row>
    <row r="171" ht="15" customHeight="1">
      <c r="B171" s="335"/>
      <c r="C171" s="313" t="s">
        <v>1843</v>
      </c>
      <c r="D171" s="313"/>
      <c r="E171" s="313"/>
      <c r="F171" s="334" t="s">
        <v>1835</v>
      </c>
      <c r="G171" s="313"/>
      <c r="H171" s="313" t="s">
        <v>1901</v>
      </c>
      <c r="I171" s="313" t="s">
        <v>1845</v>
      </c>
      <c r="J171" s="313"/>
      <c r="K171" s="356"/>
    </row>
    <row r="172" ht="15" customHeight="1">
      <c r="B172" s="335"/>
      <c r="C172" s="313" t="s">
        <v>1854</v>
      </c>
      <c r="D172" s="313"/>
      <c r="E172" s="313"/>
      <c r="F172" s="334" t="s">
        <v>1841</v>
      </c>
      <c r="G172" s="313"/>
      <c r="H172" s="313" t="s">
        <v>1901</v>
      </c>
      <c r="I172" s="313" t="s">
        <v>1837</v>
      </c>
      <c r="J172" s="313">
        <v>50</v>
      </c>
      <c r="K172" s="356"/>
    </row>
    <row r="173" ht="15" customHeight="1">
      <c r="B173" s="335"/>
      <c r="C173" s="313" t="s">
        <v>1862</v>
      </c>
      <c r="D173" s="313"/>
      <c r="E173" s="313"/>
      <c r="F173" s="334" t="s">
        <v>1841</v>
      </c>
      <c r="G173" s="313"/>
      <c r="H173" s="313" t="s">
        <v>1901</v>
      </c>
      <c r="I173" s="313" t="s">
        <v>1837</v>
      </c>
      <c r="J173" s="313">
        <v>50</v>
      </c>
      <c r="K173" s="356"/>
    </row>
    <row r="174" ht="15" customHeight="1">
      <c r="B174" s="335"/>
      <c r="C174" s="313" t="s">
        <v>1860</v>
      </c>
      <c r="D174" s="313"/>
      <c r="E174" s="313"/>
      <c r="F174" s="334" t="s">
        <v>1841</v>
      </c>
      <c r="G174" s="313"/>
      <c r="H174" s="313" t="s">
        <v>1901</v>
      </c>
      <c r="I174" s="313" t="s">
        <v>1837</v>
      </c>
      <c r="J174" s="313">
        <v>50</v>
      </c>
      <c r="K174" s="356"/>
    </row>
    <row r="175" ht="15" customHeight="1">
      <c r="B175" s="335"/>
      <c r="C175" s="313" t="s">
        <v>170</v>
      </c>
      <c r="D175" s="313"/>
      <c r="E175" s="313"/>
      <c r="F175" s="334" t="s">
        <v>1835</v>
      </c>
      <c r="G175" s="313"/>
      <c r="H175" s="313" t="s">
        <v>1902</v>
      </c>
      <c r="I175" s="313" t="s">
        <v>1903</v>
      </c>
      <c r="J175" s="313"/>
      <c r="K175" s="356"/>
    </row>
    <row r="176" ht="15" customHeight="1">
      <c r="B176" s="335"/>
      <c r="C176" s="313" t="s">
        <v>66</v>
      </c>
      <c r="D176" s="313"/>
      <c r="E176" s="313"/>
      <c r="F176" s="334" t="s">
        <v>1835</v>
      </c>
      <c r="G176" s="313"/>
      <c r="H176" s="313" t="s">
        <v>1904</v>
      </c>
      <c r="I176" s="313" t="s">
        <v>1905</v>
      </c>
      <c r="J176" s="313">
        <v>1</v>
      </c>
      <c r="K176" s="356"/>
    </row>
    <row r="177" ht="15" customHeight="1">
      <c r="B177" s="335"/>
      <c r="C177" s="313" t="s">
        <v>62</v>
      </c>
      <c r="D177" s="313"/>
      <c r="E177" s="313"/>
      <c r="F177" s="334" t="s">
        <v>1835</v>
      </c>
      <c r="G177" s="313"/>
      <c r="H177" s="313" t="s">
        <v>1906</v>
      </c>
      <c r="I177" s="313" t="s">
        <v>1837</v>
      </c>
      <c r="J177" s="313">
        <v>20</v>
      </c>
      <c r="K177" s="356"/>
    </row>
    <row r="178" ht="15" customHeight="1">
      <c r="B178" s="335"/>
      <c r="C178" s="313" t="s">
        <v>171</v>
      </c>
      <c r="D178" s="313"/>
      <c r="E178" s="313"/>
      <c r="F178" s="334" t="s">
        <v>1835</v>
      </c>
      <c r="G178" s="313"/>
      <c r="H178" s="313" t="s">
        <v>1907</v>
      </c>
      <c r="I178" s="313" t="s">
        <v>1837</v>
      </c>
      <c r="J178" s="313">
        <v>255</v>
      </c>
      <c r="K178" s="356"/>
    </row>
    <row r="179" ht="15" customHeight="1">
      <c r="B179" s="335"/>
      <c r="C179" s="313" t="s">
        <v>172</v>
      </c>
      <c r="D179" s="313"/>
      <c r="E179" s="313"/>
      <c r="F179" s="334" t="s">
        <v>1835</v>
      </c>
      <c r="G179" s="313"/>
      <c r="H179" s="313" t="s">
        <v>1800</v>
      </c>
      <c r="I179" s="313" t="s">
        <v>1837</v>
      </c>
      <c r="J179" s="313">
        <v>10</v>
      </c>
      <c r="K179" s="356"/>
    </row>
    <row r="180" ht="15" customHeight="1">
      <c r="B180" s="335"/>
      <c r="C180" s="313" t="s">
        <v>173</v>
      </c>
      <c r="D180" s="313"/>
      <c r="E180" s="313"/>
      <c r="F180" s="334" t="s">
        <v>1835</v>
      </c>
      <c r="G180" s="313"/>
      <c r="H180" s="313" t="s">
        <v>1908</v>
      </c>
      <c r="I180" s="313" t="s">
        <v>1869</v>
      </c>
      <c r="J180" s="313"/>
      <c r="K180" s="356"/>
    </row>
    <row r="181" ht="15" customHeight="1">
      <c r="B181" s="335"/>
      <c r="C181" s="313" t="s">
        <v>1909</v>
      </c>
      <c r="D181" s="313"/>
      <c r="E181" s="313"/>
      <c r="F181" s="334" t="s">
        <v>1835</v>
      </c>
      <c r="G181" s="313"/>
      <c r="H181" s="313" t="s">
        <v>1910</v>
      </c>
      <c r="I181" s="313" t="s">
        <v>1869</v>
      </c>
      <c r="J181" s="313"/>
      <c r="K181" s="356"/>
    </row>
    <row r="182" ht="15" customHeight="1">
      <c r="B182" s="335"/>
      <c r="C182" s="313" t="s">
        <v>1898</v>
      </c>
      <c r="D182" s="313"/>
      <c r="E182" s="313"/>
      <c r="F182" s="334" t="s">
        <v>1835</v>
      </c>
      <c r="G182" s="313"/>
      <c r="H182" s="313" t="s">
        <v>1911</v>
      </c>
      <c r="I182" s="313" t="s">
        <v>1869</v>
      </c>
      <c r="J182" s="313"/>
      <c r="K182" s="356"/>
    </row>
    <row r="183" ht="15" customHeight="1">
      <c r="B183" s="335"/>
      <c r="C183" s="313" t="s">
        <v>175</v>
      </c>
      <c r="D183" s="313"/>
      <c r="E183" s="313"/>
      <c r="F183" s="334" t="s">
        <v>1841</v>
      </c>
      <c r="G183" s="313"/>
      <c r="H183" s="313" t="s">
        <v>1912</v>
      </c>
      <c r="I183" s="313" t="s">
        <v>1837</v>
      </c>
      <c r="J183" s="313">
        <v>50</v>
      </c>
      <c r="K183" s="356"/>
    </row>
    <row r="184" ht="15" customHeight="1">
      <c r="B184" s="335"/>
      <c r="C184" s="313" t="s">
        <v>1913</v>
      </c>
      <c r="D184" s="313"/>
      <c r="E184" s="313"/>
      <c r="F184" s="334" t="s">
        <v>1841</v>
      </c>
      <c r="G184" s="313"/>
      <c r="H184" s="313" t="s">
        <v>1914</v>
      </c>
      <c r="I184" s="313" t="s">
        <v>1915</v>
      </c>
      <c r="J184" s="313"/>
      <c r="K184" s="356"/>
    </row>
    <row r="185" ht="15" customHeight="1">
      <c r="B185" s="335"/>
      <c r="C185" s="313" t="s">
        <v>1916</v>
      </c>
      <c r="D185" s="313"/>
      <c r="E185" s="313"/>
      <c r="F185" s="334" t="s">
        <v>1841</v>
      </c>
      <c r="G185" s="313"/>
      <c r="H185" s="313" t="s">
        <v>1917</v>
      </c>
      <c r="I185" s="313" t="s">
        <v>1915</v>
      </c>
      <c r="J185" s="313"/>
      <c r="K185" s="356"/>
    </row>
    <row r="186" ht="15" customHeight="1">
      <c r="B186" s="335"/>
      <c r="C186" s="313" t="s">
        <v>1918</v>
      </c>
      <c r="D186" s="313"/>
      <c r="E186" s="313"/>
      <c r="F186" s="334" t="s">
        <v>1841</v>
      </c>
      <c r="G186" s="313"/>
      <c r="H186" s="313" t="s">
        <v>1919</v>
      </c>
      <c r="I186" s="313" t="s">
        <v>1915</v>
      </c>
      <c r="J186" s="313"/>
      <c r="K186" s="356"/>
    </row>
    <row r="187" ht="15" customHeight="1">
      <c r="B187" s="335"/>
      <c r="C187" s="368" t="s">
        <v>1920</v>
      </c>
      <c r="D187" s="313"/>
      <c r="E187" s="313"/>
      <c r="F187" s="334" t="s">
        <v>1841</v>
      </c>
      <c r="G187" s="313"/>
      <c r="H187" s="313" t="s">
        <v>1921</v>
      </c>
      <c r="I187" s="313" t="s">
        <v>1922</v>
      </c>
      <c r="J187" s="369" t="s">
        <v>1923</v>
      </c>
      <c r="K187" s="356"/>
    </row>
    <row r="188" ht="15" customHeight="1">
      <c r="B188" s="335"/>
      <c r="C188" s="319" t="s">
        <v>51</v>
      </c>
      <c r="D188" s="313"/>
      <c r="E188" s="313"/>
      <c r="F188" s="334" t="s">
        <v>1835</v>
      </c>
      <c r="G188" s="313"/>
      <c r="H188" s="309" t="s">
        <v>1924</v>
      </c>
      <c r="I188" s="313" t="s">
        <v>1925</v>
      </c>
      <c r="J188" s="313"/>
      <c r="K188" s="356"/>
    </row>
    <row r="189" ht="15" customHeight="1">
      <c r="B189" s="335"/>
      <c r="C189" s="319" t="s">
        <v>1926</v>
      </c>
      <c r="D189" s="313"/>
      <c r="E189" s="313"/>
      <c r="F189" s="334" t="s">
        <v>1835</v>
      </c>
      <c r="G189" s="313"/>
      <c r="H189" s="313" t="s">
        <v>1927</v>
      </c>
      <c r="I189" s="313" t="s">
        <v>1869</v>
      </c>
      <c r="J189" s="313"/>
      <c r="K189" s="356"/>
    </row>
    <row r="190" ht="15" customHeight="1">
      <c r="B190" s="335"/>
      <c r="C190" s="319" t="s">
        <v>1928</v>
      </c>
      <c r="D190" s="313"/>
      <c r="E190" s="313"/>
      <c r="F190" s="334" t="s">
        <v>1835</v>
      </c>
      <c r="G190" s="313"/>
      <c r="H190" s="313" t="s">
        <v>1929</v>
      </c>
      <c r="I190" s="313" t="s">
        <v>1869</v>
      </c>
      <c r="J190" s="313"/>
      <c r="K190" s="356"/>
    </row>
    <row r="191" ht="15" customHeight="1">
      <c r="B191" s="335"/>
      <c r="C191" s="319" t="s">
        <v>1930</v>
      </c>
      <c r="D191" s="313"/>
      <c r="E191" s="313"/>
      <c r="F191" s="334" t="s">
        <v>1841</v>
      </c>
      <c r="G191" s="313"/>
      <c r="H191" s="313" t="s">
        <v>1931</v>
      </c>
      <c r="I191" s="313" t="s">
        <v>1869</v>
      </c>
      <c r="J191" s="313"/>
      <c r="K191" s="356"/>
    </row>
    <row r="192" ht="15" customHeight="1">
      <c r="B192" s="362"/>
      <c r="C192" s="370"/>
      <c r="D192" s="344"/>
      <c r="E192" s="344"/>
      <c r="F192" s="344"/>
      <c r="G192" s="344"/>
      <c r="H192" s="344"/>
      <c r="I192" s="344"/>
      <c r="J192" s="344"/>
      <c r="K192" s="363"/>
    </row>
    <row r="193" ht="18.75" customHeight="1">
      <c r="B193" s="309"/>
      <c r="C193" s="313"/>
      <c r="D193" s="313"/>
      <c r="E193" s="313"/>
      <c r="F193" s="334"/>
      <c r="G193" s="313"/>
      <c r="H193" s="313"/>
      <c r="I193" s="313"/>
      <c r="J193" s="313"/>
      <c r="K193" s="309"/>
    </row>
    <row r="194" ht="18.75" customHeight="1">
      <c r="B194" s="309"/>
      <c r="C194" s="313"/>
      <c r="D194" s="313"/>
      <c r="E194" s="313"/>
      <c r="F194" s="334"/>
      <c r="G194" s="313"/>
      <c r="H194" s="313"/>
      <c r="I194" s="313"/>
      <c r="J194" s="313"/>
      <c r="K194" s="309"/>
    </row>
    <row r="195" ht="18.75" customHeight="1">
      <c r="B195" s="320"/>
      <c r="C195" s="320"/>
      <c r="D195" s="320"/>
      <c r="E195" s="320"/>
      <c r="F195" s="320"/>
      <c r="G195" s="320"/>
      <c r="H195" s="320"/>
      <c r="I195" s="320"/>
      <c r="J195" s="320"/>
      <c r="K195" s="320"/>
    </row>
    <row r="196" ht="13.5">
      <c r="B196" s="299"/>
      <c r="C196" s="300"/>
      <c r="D196" s="300"/>
      <c r="E196" s="300"/>
      <c r="F196" s="300"/>
      <c r="G196" s="300"/>
      <c r="H196" s="300"/>
      <c r="I196" s="300"/>
      <c r="J196" s="300"/>
      <c r="K196" s="301"/>
    </row>
    <row r="197" ht="21">
      <c r="B197" s="302"/>
      <c r="C197" s="303" t="s">
        <v>1932</v>
      </c>
      <c r="D197" s="303"/>
      <c r="E197" s="303"/>
      <c r="F197" s="303"/>
      <c r="G197" s="303"/>
      <c r="H197" s="303"/>
      <c r="I197" s="303"/>
      <c r="J197" s="303"/>
      <c r="K197" s="304"/>
    </row>
    <row r="198" ht="25.5" customHeight="1">
      <c r="B198" s="302"/>
      <c r="C198" s="371" t="s">
        <v>1933</v>
      </c>
      <c r="D198" s="371"/>
      <c r="E198" s="371"/>
      <c r="F198" s="371" t="s">
        <v>1934</v>
      </c>
      <c r="G198" s="372"/>
      <c r="H198" s="371" t="s">
        <v>1935</v>
      </c>
      <c r="I198" s="371"/>
      <c r="J198" s="371"/>
      <c r="K198" s="304"/>
    </row>
    <row r="199" ht="5.25" customHeight="1">
      <c r="B199" s="335"/>
      <c r="C199" s="332"/>
      <c r="D199" s="332"/>
      <c r="E199" s="332"/>
      <c r="F199" s="332"/>
      <c r="G199" s="313"/>
      <c r="H199" s="332"/>
      <c r="I199" s="332"/>
      <c r="J199" s="332"/>
      <c r="K199" s="356"/>
    </row>
    <row r="200" ht="15" customHeight="1">
      <c r="B200" s="335"/>
      <c r="C200" s="313" t="s">
        <v>1925</v>
      </c>
      <c r="D200" s="313"/>
      <c r="E200" s="313"/>
      <c r="F200" s="334" t="s">
        <v>52</v>
      </c>
      <c r="G200" s="313"/>
      <c r="H200" s="313" t="s">
        <v>1936</v>
      </c>
      <c r="I200" s="313"/>
      <c r="J200" s="313"/>
      <c r="K200" s="356"/>
    </row>
    <row r="201" ht="15" customHeight="1">
      <c r="B201" s="335"/>
      <c r="C201" s="341"/>
      <c r="D201" s="313"/>
      <c r="E201" s="313"/>
      <c r="F201" s="334" t="s">
        <v>53</v>
      </c>
      <c r="G201" s="313"/>
      <c r="H201" s="313" t="s">
        <v>1937</v>
      </c>
      <c r="I201" s="313"/>
      <c r="J201" s="313"/>
      <c r="K201" s="356"/>
    </row>
    <row r="202" ht="15" customHeight="1">
      <c r="B202" s="335"/>
      <c r="C202" s="341"/>
      <c r="D202" s="313"/>
      <c r="E202" s="313"/>
      <c r="F202" s="334" t="s">
        <v>56</v>
      </c>
      <c r="G202" s="313"/>
      <c r="H202" s="313" t="s">
        <v>1938</v>
      </c>
      <c r="I202" s="313"/>
      <c r="J202" s="313"/>
      <c r="K202" s="356"/>
    </row>
    <row r="203" ht="15" customHeight="1">
      <c r="B203" s="335"/>
      <c r="C203" s="313"/>
      <c r="D203" s="313"/>
      <c r="E203" s="313"/>
      <c r="F203" s="334" t="s">
        <v>54</v>
      </c>
      <c r="G203" s="313"/>
      <c r="H203" s="313" t="s">
        <v>1939</v>
      </c>
      <c r="I203" s="313"/>
      <c r="J203" s="313"/>
      <c r="K203" s="356"/>
    </row>
    <row r="204" ht="15" customHeight="1">
      <c r="B204" s="335"/>
      <c r="C204" s="313"/>
      <c r="D204" s="313"/>
      <c r="E204" s="313"/>
      <c r="F204" s="334" t="s">
        <v>55</v>
      </c>
      <c r="G204" s="313"/>
      <c r="H204" s="313" t="s">
        <v>1940</v>
      </c>
      <c r="I204" s="313"/>
      <c r="J204" s="313"/>
      <c r="K204" s="356"/>
    </row>
    <row r="205" ht="15" customHeight="1">
      <c r="B205" s="335"/>
      <c r="C205" s="313"/>
      <c r="D205" s="313"/>
      <c r="E205" s="313"/>
      <c r="F205" s="334"/>
      <c r="G205" s="313"/>
      <c r="H205" s="313"/>
      <c r="I205" s="313"/>
      <c r="J205" s="313"/>
      <c r="K205" s="356"/>
    </row>
    <row r="206" ht="15" customHeight="1">
      <c r="B206" s="335"/>
      <c r="C206" s="313" t="s">
        <v>1881</v>
      </c>
      <c r="D206" s="313"/>
      <c r="E206" s="313"/>
      <c r="F206" s="334" t="s">
        <v>89</v>
      </c>
      <c r="G206" s="313"/>
      <c r="H206" s="313" t="s">
        <v>1941</v>
      </c>
      <c r="I206" s="313"/>
      <c r="J206" s="313"/>
      <c r="K206" s="356"/>
    </row>
    <row r="207" ht="15" customHeight="1">
      <c r="B207" s="335"/>
      <c r="C207" s="341"/>
      <c r="D207" s="313"/>
      <c r="E207" s="313"/>
      <c r="F207" s="334" t="s">
        <v>1778</v>
      </c>
      <c r="G207" s="313"/>
      <c r="H207" s="313" t="s">
        <v>1779</v>
      </c>
      <c r="I207" s="313"/>
      <c r="J207" s="313"/>
      <c r="K207" s="356"/>
    </row>
    <row r="208" ht="15" customHeight="1">
      <c r="B208" s="335"/>
      <c r="C208" s="313"/>
      <c r="D208" s="313"/>
      <c r="E208" s="313"/>
      <c r="F208" s="334" t="s">
        <v>1776</v>
      </c>
      <c r="G208" s="313"/>
      <c r="H208" s="313" t="s">
        <v>1942</v>
      </c>
      <c r="I208" s="313"/>
      <c r="J208" s="313"/>
      <c r="K208" s="356"/>
    </row>
    <row r="209" ht="15" customHeight="1">
      <c r="B209" s="373"/>
      <c r="C209" s="341"/>
      <c r="D209" s="341"/>
      <c r="E209" s="341"/>
      <c r="F209" s="334" t="s">
        <v>1780</v>
      </c>
      <c r="G209" s="319"/>
      <c r="H209" s="360" t="s">
        <v>1781</v>
      </c>
      <c r="I209" s="360"/>
      <c r="J209" s="360"/>
      <c r="K209" s="374"/>
    </row>
    <row r="210" ht="15" customHeight="1">
      <c r="B210" s="373"/>
      <c r="C210" s="341"/>
      <c r="D210" s="341"/>
      <c r="E210" s="341"/>
      <c r="F210" s="334" t="s">
        <v>1782</v>
      </c>
      <c r="G210" s="319"/>
      <c r="H210" s="360" t="s">
        <v>1943</v>
      </c>
      <c r="I210" s="360"/>
      <c r="J210" s="360"/>
      <c r="K210" s="374"/>
    </row>
    <row r="211" ht="15" customHeight="1">
      <c r="B211" s="373"/>
      <c r="C211" s="341"/>
      <c r="D211" s="341"/>
      <c r="E211" s="341"/>
      <c r="F211" s="375"/>
      <c r="G211" s="319"/>
      <c r="H211" s="376"/>
      <c r="I211" s="376"/>
      <c r="J211" s="376"/>
      <c r="K211" s="374"/>
    </row>
    <row r="212" ht="15" customHeight="1">
      <c r="B212" s="373"/>
      <c r="C212" s="313" t="s">
        <v>1905</v>
      </c>
      <c r="D212" s="341"/>
      <c r="E212" s="341"/>
      <c r="F212" s="334">
        <v>1</v>
      </c>
      <c r="G212" s="319"/>
      <c r="H212" s="360" t="s">
        <v>1944</v>
      </c>
      <c r="I212" s="360"/>
      <c r="J212" s="360"/>
      <c r="K212" s="374"/>
    </row>
    <row r="213" ht="15" customHeight="1">
      <c r="B213" s="373"/>
      <c r="C213" s="341"/>
      <c r="D213" s="341"/>
      <c r="E213" s="341"/>
      <c r="F213" s="334">
        <v>2</v>
      </c>
      <c r="G213" s="319"/>
      <c r="H213" s="360" t="s">
        <v>1945</v>
      </c>
      <c r="I213" s="360"/>
      <c r="J213" s="360"/>
      <c r="K213" s="374"/>
    </row>
    <row r="214" ht="15" customHeight="1">
      <c r="B214" s="373"/>
      <c r="C214" s="341"/>
      <c r="D214" s="341"/>
      <c r="E214" s="341"/>
      <c r="F214" s="334">
        <v>3</v>
      </c>
      <c r="G214" s="319"/>
      <c r="H214" s="360" t="s">
        <v>1946</v>
      </c>
      <c r="I214" s="360"/>
      <c r="J214" s="360"/>
      <c r="K214" s="374"/>
    </row>
    <row r="215" ht="15" customHeight="1">
      <c r="B215" s="373"/>
      <c r="C215" s="341"/>
      <c r="D215" s="341"/>
      <c r="E215" s="341"/>
      <c r="F215" s="334">
        <v>4</v>
      </c>
      <c r="G215" s="319"/>
      <c r="H215" s="360" t="s">
        <v>1947</v>
      </c>
      <c r="I215" s="360"/>
      <c r="J215" s="360"/>
      <c r="K215" s="374"/>
    </row>
    <row r="216" ht="12.75" customHeight="1">
      <c r="B216" s="377"/>
      <c r="C216" s="378"/>
      <c r="D216" s="378"/>
      <c r="E216" s="378"/>
      <c r="F216" s="378"/>
      <c r="G216" s="378"/>
      <c r="H216" s="378"/>
      <c r="I216" s="378"/>
      <c r="J216" s="378"/>
      <c r="K216" s="379"/>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90</v>
      </c>
      <c r="AZ2" s="141" t="s">
        <v>122</v>
      </c>
      <c r="BA2" s="141" t="s">
        <v>122</v>
      </c>
      <c r="BB2" s="141" t="s">
        <v>80</v>
      </c>
      <c r="BC2" s="141" t="s">
        <v>123</v>
      </c>
      <c r="BD2" s="141" t="s">
        <v>91</v>
      </c>
    </row>
    <row r="3" ht="6.96" customHeight="1">
      <c r="B3" s="25"/>
      <c r="C3" s="26"/>
      <c r="D3" s="26"/>
      <c r="E3" s="26"/>
      <c r="F3" s="26"/>
      <c r="G3" s="26"/>
      <c r="H3" s="26"/>
      <c r="I3" s="142"/>
      <c r="J3" s="26"/>
      <c r="K3" s="27"/>
      <c r="AT3" s="24" t="s">
        <v>91</v>
      </c>
      <c r="AZ3" s="141" t="s">
        <v>124</v>
      </c>
      <c r="BA3" s="141" t="s">
        <v>124</v>
      </c>
      <c r="BB3" s="141" t="s">
        <v>80</v>
      </c>
      <c r="BC3" s="141" t="s">
        <v>125</v>
      </c>
      <c r="BD3" s="141" t="s">
        <v>91</v>
      </c>
    </row>
    <row r="4" ht="36.96" customHeight="1">
      <c r="B4" s="28"/>
      <c r="C4" s="29"/>
      <c r="D4" s="30" t="s">
        <v>126</v>
      </c>
      <c r="E4" s="29"/>
      <c r="F4" s="29"/>
      <c r="G4" s="29"/>
      <c r="H4" s="29"/>
      <c r="I4" s="143"/>
      <c r="J4" s="29"/>
      <c r="K4" s="31"/>
      <c r="M4" s="32" t="s">
        <v>12</v>
      </c>
      <c r="AT4" s="24" t="s">
        <v>6</v>
      </c>
      <c r="AZ4" s="141" t="s">
        <v>127</v>
      </c>
      <c r="BA4" s="141" t="s">
        <v>127</v>
      </c>
      <c r="BB4" s="141" t="s">
        <v>80</v>
      </c>
      <c r="BC4" s="141" t="s">
        <v>128</v>
      </c>
      <c r="BD4" s="141" t="s">
        <v>91</v>
      </c>
    </row>
    <row r="5" ht="6.96" customHeight="1">
      <c r="B5" s="28"/>
      <c r="C5" s="29"/>
      <c r="D5" s="29"/>
      <c r="E5" s="29"/>
      <c r="F5" s="29"/>
      <c r="G5" s="29"/>
      <c r="H5" s="29"/>
      <c r="I5" s="143"/>
      <c r="J5" s="29"/>
      <c r="K5" s="31"/>
      <c r="AZ5" s="141" t="s">
        <v>129</v>
      </c>
      <c r="BA5" s="141" t="s">
        <v>129</v>
      </c>
      <c r="BB5" s="141" t="s">
        <v>80</v>
      </c>
      <c r="BC5" s="141" t="s">
        <v>130</v>
      </c>
      <c r="BD5" s="141" t="s">
        <v>91</v>
      </c>
    </row>
    <row r="6">
      <c r="B6" s="28"/>
      <c r="C6" s="29"/>
      <c r="D6" s="40" t="s">
        <v>18</v>
      </c>
      <c r="E6" s="29"/>
      <c r="F6" s="29"/>
      <c r="G6" s="29"/>
      <c r="H6" s="29"/>
      <c r="I6" s="143"/>
      <c r="J6" s="29"/>
      <c r="K6" s="31"/>
      <c r="AZ6" s="141" t="s">
        <v>131</v>
      </c>
      <c r="BA6" s="141" t="s">
        <v>131</v>
      </c>
      <c r="BB6" s="141" t="s">
        <v>80</v>
      </c>
      <c r="BC6" s="141" t="s">
        <v>132</v>
      </c>
      <c r="BD6" s="141" t="s">
        <v>91</v>
      </c>
    </row>
    <row r="7" ht="16.5" customHeight="1">
      <c r="B7" s="28"/>
      <c r="C7" s="29"/>
      <c r="D7" s="29"/>
      <c r="E7" s="144" t="str">
        <f>'Rekapitulace stavby'!K6</f>
        <v>Zvýšení bezpečnosti dopravy v Liberci, lokalita Milady Horákové - Čechova - U potůčku</v>
      </c>
      <c r="F7" s="40"/>
      <c r="G7" s="40"/>
      <c r="H7" s="40"/>
      <c r="I7" s="143"/>
      <c r="J7" s="29"/>
      <c r="K7" s="31"/>
      <c r="AZ7" s="141" t="s">
        <v>133</v>
      </c>
      <c r="BA7" s="141" t="s">
        <v>133</v>
      </c>
      <c r="BB7" s="141" t="s">
        <v>80</v>
      </c>
      <c r="BC7" s="141" t="s">
        <v>134</v>
      </c>
      <c r="BD7" s="141" t="s">
        <v>91</v>
      </c>
    </row>
    <row r="8" s="1" customFormat="1">
      <c r="B8" s="46"/>
      <c r="C8" s="47"/>
      <c r="D8" s="40" t="s">
        <v>135</v>
      </c>
      <c r="E8" s="47"/>
      <c r="F8" s="47"/>
      <c r="G8" s="47"/>
      <c r="H8" s="47"/>
      <c r="I8" s="145"/>
      <c r="J8" s="47"/>
      <c r="K8" s="51"/>
      <c r="AZ8" s="141" t="s">
        <v>136</v>
      </c>
      <c r="BA8" s="141" t="s">
        <v>136</v>
      </c>
      <c r="BB8" s="141" t="s">
        <v>80</v>
      </c>
      <c r="BC8" s="141" t="s">
        <v>137</v>
      </c>
      <c r="BD8" s="141" t="s">
        <v>91</v>
      </c>
    </row>
    <row r="9" s="1" customFormat="1" ht="36.96" customHeight="1">
      <c r="B9" s="46"/>
      <c r="C9" s="47"/>
      <c r="D9" s="47"/>
      <c r="E9" s="146" t="s">
        <v>138</v>
      </c>
      <c r="F9" s="47"/>
      <c r="G9" s="47"/>
      <c r="H9" s="47"/>
      <c r="I9" s="145"/>
      <c r="J9" s="47"/>
      <c r="K9" s="51"/>
      <c r="AZ9" s="141" t="s">
        <v>139</v>
      </c>
      <c r="BA9" s="141" t="s">
        <v>139</v>
      </c>
      <c r="BB9" s="141" t="s">
        <v>80</v>
      </c>
      <c r="BC9" s="141" t="s">
        <v>140</v>
      </c>
      <c r="BD9" s="141" t="s">
        <v>91</v>
      </c>
    </row>
    <row r="10" s="1" customFormat="1">
      <c r="B10" s="46"/>
      <c r="C10" s="47"/>
      <c r="D10" s="47"/>
      <c r="E10" s="47"/>
      <c r="F10" s="47"/>
      <c r="G10" s="47"/>
      <c r="H10" s="47"/>
      <c r="I10" s="145"/>
      <c r="J10" s="47"/>
      <c r="K10" s="51"/>
      <c r="AZ10" s="141" t="s">
        <v>141</v>
      </c>
      <c r="BA10" s="141" t="s">
        <v>141</v>
      </c>
      <c r="BB10" s="141" t="s">
        <v>80</v>
      </c>
      <c r="BC10" s="141" t="s">
        <v>142</v>
      </c>
      <c r="BD10" s="141" t="s">
        <v>91</v>
      </c>
    </row>
    <row r="11" s="1" customFormat="1" ht="14.4" customHeight="1">
      <c r="B11" s="46"/>
      <c r="C11" s="47"/>
      <c r="D11" s="40" t="s">
        <v>21</v>
      </c>
      <c r="E11" s="47"/>
      <c r="F11" s="35" t="s">
        <v>80</v>
      </c>
      <c r="G11" s="47"/>
      <c r="H11" s="47"/>
      <c r="I11" s="147" t="s">
        <v>23</v>
      </c>
      <c r="J11" s="35" t="s">
        <v>80</v>
      </c>
      <c r="K11" s="51"/>
      <c r="AZ11" s="141" t="s">
        <v>143</v>
      </c>
      <c r="BA11" s="141" t="s">
        <v>143</v>
      </c>
      <c r="BB11" s="141" t="s">
        <v>80</v>
      </c>
      <c r="BC11" s="141" t="s">
        <v>144</v>
      </c>
      <c r="BD11" s="141" t="s">
        <v>91</v>
      </c>
    </row>
    <row r="12" s="1" customFormat="1" ht="14.4" customHeight="1">
      <c r="B12" s="46"/>
      <c r="C12" s="47"/>
      <c r="D12" s="40" t="s">
        <v>26</v>
      </c>
      <c r="E12" s="47"/>
      <c r="F12" s="35" t="s">
        <v>27</v>
      </c>
      <c r="G12" s="47"/>
      <c r="H12" s="47"/>
      <c r="I12" s="147" t="s">
        <v>28</v>
      </c>
      <c r="J12" s="148" t="str">
        <f>'Rekapitulace stavby'!AN8</f>
        <v>2. 2. 2018</v>
      </c>
      <c r="K12" s="51"/>
      <c r="AZ12" s="141" t="s">
        <v>145</v>
      </c>
      <c r="BA12" s="141" t="s">
        <v>145</v>
      </c>
      <c r="BB12" s="141" t="s">
        <v>80</v>
      </c>
      <c r="BC12" s="141" t="s">
        <v>146</v>
      </c>
      <c r="BD12" s="141" t="s">
        <v>91</v>
      </c>
    </row>
    <row r="13" s="1" customFormat="1" ht="10.8" customHeight="1">
      <c r="B13" s="46"/>
      <c r="C13" s="47"/>
      <c r="D13" s="47"/>
      <c r="E13" s="47"/>
      <c r="F13" s="47"/>
      <c r="G13" s="47"/>
      <c r="H13" s="47"/>
      <c r="I13" s="145"/>
      <c r="J13" s="47"/>
      <c r="K13" s="51"/>
      <c r="AZ13" s="141" t="s">
        <v>147</v>
      </c>
      <c r="BA13" s="141" t="s">
        <v>147</v>
      </c>
      <c r="BB13" s="141" t="s">
        <v>80</v>
      </c>
      <c r="BC13" s="141" t="s">
        <v>148</v>
      </c>
      <c r="BD13" s="141" t="s">
        <v>91</v>
      </c>
    </row>
    <row r="14" s="1" customFormat="1" ht="14.4" customHeight="1">
      <c r="B14" s="46"/>
      <c r="C14" s="47"/>
      <c r="D14" s="40" t="s">
        <v>32</v>
      </c>
      <c r="E14" s="47"/>
      <c r="F14" s="47"/>
      <c r="G14" s="47"/>
      <c r="H14" s="47"/>
      <c r="I14" s="147" t="s">
        <v>33</v>
      </c>
      <c r="J14" s="35" t="s">
        <v>34</v>
      </c>
      <c r="K14" s="51"/>
      <c r="AZ14" s="141" t="s">
        <v>149</v>
      </c>
      <c r="BA14" s="141" t="s">
        <v>149</v>
      </c>
      <c r="BB14" s="141" t="s">
        <v>80</v>
      </c>
      <c r="BC14" s="141" t="s">
        <v>150</v>
      </c>
      <c r="BD14" s="141" t="s">
        <v>91</v>
      </c>
    </row>
    <row r="15" s="1" customFormat="1" ht="18" customHeight="1">
      <c r="B15" s="46"/>
      <c r="C15" s="47"/>
      <c r="D15" s="47"/>
      <c r="E15" s="35" t="s">
        <v>35</v>
      </c>
      <c r="F15" s="47"/>
      <c r="G15" s="47"/>
      <c r="H15" s="47"/>
      <c r="I15" s="147" t="s">
        <v>36</v>
      </c>
      <c r="J15" s="35" t="s">
        <v>37</v>
      </c>
      <c r="K15" s="51"/>
      <c r="AZ15" s="141" t="s">
        <v>151</v>
      </c>
      <c r="BA15" s="141" t="s">
        <v>151</v>
      </c>
      <c r="BB15" s="141" t="s">
        <v>80</v>
      </c>
      <c r="BC15" s="141" t="s">
        <v>152</v>
      </c>
      <c r="BD15" s="141" t="s">
        <v>91</v>
      </c>
    </row>
    <row r="16" s="1" customFormat="1" ht="6.96" customHeight="1">
      <c r="B16" s="46"/>
      <c r="C16" s="47"/>
      <c r="D16" s="47"/>
      <c r="E16" s="47"/>
      <c r="F16" s="47"/>
      <c r="G16" s="47"/>
      <c r="H16" s="47"/>
      <c r="I16" s="145"/>
      <c r="J16" s="47"/>
      <c r="K16" s="51"/>
      <c r="AZ16" s="141" t="s">
        <v>153</v>
      </c>
      <c r="BA16" s="141" t="s">
        <v>153</v>
      </c>
      <c r="BB16" s="141" t="s">
        <v>80</v>
      </c>
      <c r="BC16" s="141" t="s">
        <v>154</v>
      </c>
      <c r="BD16" s="141" t="s">
        <v>91</v>
      </c>
    </row>
    <row r="17" s="1" customFormat="1" ht="14.4" customHeight="1">
      <c r="B17" s="46"/>
      <c r="C17" s="47"/>
      <c r="D17" s="40" t="s">
        <v>38</v>
      </c>
      <c r="E17" s="47"/>
      <c r="F17" s="47"/>
      <c r="G17" s="47"/>
      <c r="H17" s="47"/>
      <c r="I17" s="147" t="s">
        <v>33</v>
      </c>
      <c r="J17" s="35" t="str">
        <f>IF('Rekapitulace stavby'!AN13="Vyplň údaj","",IF('Rekapitulace stavby'!AN13="","",'Rekapitulace stavby'!AN13))</f>
        <v/>
      </c>
      <c r="K17" s="51"/>
      <c r="AZ17" s="141" t="s">
        <v>155</v>
      </c>
      <c r="BA17" s="141" t="s">
        <v>155</v>
      </c>
      <c r="BB17" s="141" t="s">
        <v>80</v>
      </c>
      <c r="BC17" s="141" t="s">
        <v>156</v>
      </c>
      <c r="BD17" s="141" t="s">
        <v>91</v>
      </c>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ROUND(J83,2)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ROUND(SUM(BE83:BE303), 2)</f>
        <v>0</v>
      </c>
      <c r="G30" s="47"/>
      <c r="H30" s="47"/>
      <c r="I30" s="159">
        <v>0.20999999999999999</v>
      </c>
      <c r="J30" s="158">
        <f>ROUND(ROUND((SUM(BE83:BE303)), 2)*I30, 2)</f>
        <v>0</v>
      </c>
      <c r="K30" s="51"/>
    </row>
    <row r="31" s="1" customFormat="1" ht="14.4" customHeight="1">
      <c r="B31" s="46"/>
      <c r="C31" s="47"/>
      <c r="D31" s="47"/>
      <c r="E31" s="55" t="s">
        <v>53</v>
      </c>
      <c r="F31" s="158">
        <f>ROUND(SUM(BF83:BF303), 2)</f>
        <v>0</v>
      </c>
      <c r="G31" s="47"/>
      <c r="H31" s="47"/>
      <c r="I31" s="159">
        <v>0.14999999999999999</v>
      </c>
      <c r="J31" s="158">
        <f>ROUND(ROUND((SUM(BF83:BF303)), 2)*I31, 2)</f>
        <v>0</v>
      </c>
      <c r="K31" s="51"/>
    </row>
    <row r="32" hidden="1" s="1" customFormat="1" ht="14.4" customHeight="1">
      <c r="B32" s="46"/>
      <c r="C32" s="47"/>
      <c r="D32" s="47"/>
      <c r="E32" s="55" t="s">
        <v>54</v>
      </c>
      <c r="F32" s="158">
        <f>ROUND(SUM(BG83:BG303), 2)</f>
        <v>0</v>
      </c>
      <c r="G32" s="47"/>
      <c r="H32" s="47"/>
      <c r="I32" s="159">
        <v>0.20999999999999999</v>
      </c>
      <c r="J32" s="158">
        <v>0</v>
      </c>
      <c r="K32" s="51"/>
    </row>
    <row r="33" hidden="1" s="1" customFormat="1" ht="14.4" customHeight="1">
      <c r="B33" s="46"/>
      <c r="C33" s="47"/>
      <c r="D33" s="47"/>
      <c r="E33" s="55" t="s">
        <v>55</v>
      </c>
      <c r="F33" s="158">
        <f>ROUND(SUM(BH83:BH303), 2)</f>
        <v>0</v>
      </c>
      <c r="G33" s="47"/>
      <c r="H33" s="47"/>
      <c r="I33" s="159">
        <v>0.14999999999999999</v>
      </c>
      <c r="J33" s="158">
        <v>0</v>
      </c>
      <c r="K33" s="51"/>
    </row>
    <row r="34" hidden="1" s="1" customFormat="1" ht="14.4" customHeight="1">
      <c r="B34" s="46"/>
      <c r="C34" s="47"/>
      <c r="D34" s="47"/>
      <c r="E34" s="55" t="s">
        <v>56</v>
      </c>
      <c r="F34" s="158">
        <f>ROUND(SUM(BI83:BI303),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01 - SO 103.1 - Komunikace úsek ul. Čechova - U Potůčku - způsobilé výdaje hlavní</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J83</f>
        <v>0</v>
      </c>
      <c r="K56" s="51"/>
      <c r="AU56" s="24" t="s">
        <v>161</v>
      </c>
    </row>
    <row r="57" s="7" customFormat="1" ht="24.96" customHeight="1">
      <c r="B57" s="178"/>
      <c r="C57" s="179"/>
      <c r="D57" s="180" t="s">
        <v>162</v>
      </c>
      <c r="E57" s="181"/>
      <c r="F57" s="181"/>
      <c r="G57" s="181"/>
      <c r="H57" s="181"/>
      <c r="I57" s="182"/>
      <c r="J57" s="183">
        <f>J84</f>
        <v>0</v>
      </c>
      <c r="K57" s="184"/>
    </row>
    <row r="58" s="7" customFormat="1" ht="24.96" customHeight="1">
      <c r="B58" s="178"/>
      <c r="C58" s="179"/>
      <c r="D58" s="180" t="s">
        <v>163</v>
      </c>
      <c r="E58" s="181"/>
      <c r="F58" s="181"/>
      <c r="G58" s="181"/>
      <c r="H58" s="181"/>
      <c r="I58" s="182"/>
      <c r="J58" s="183">
        <f>J99</f>
        <v>0</v>
      </c>
      <c r="K58" s="184"/>
    </row>
    <row r="59" s="7" customFormat="1" ht="24.96" customHeight="1">
      <c r="B59" s="178"/>
      <c r="C59" s="179"/>
      <c r="D59" s="180" t="s">
        <v>164</v>
      </c>
      <c r="E59" s="181"/>
      <c r="F59" s="181"/>
      <c r="G59" s="181"/>
      <c r="H59" s="181"/>
      <c r="I59" s="182"/>
      <c r="J59" s="183">
        <f>J174</f>
        <v>0</v>
      </c>
      <c r="K59" s="184"/>
    </row>
    <row r="60" s="7" customFormat="1" ht="24.96" customHeight="1">
      <c r="B60" s="178"/>
      <c r="C60" s="179"/>
      <c r="D60" s="180" t="s">
        <v>165</v>
      </c>
      <c r="E60" s="181"/>
      <c r="F60" s="181"/>
      <c r="G60" s="181"/>
      <c r="H60" s="181"/>
      <c r="I60" s="182"/>
      <c r="J60" s="183">
        <f>J179</f>
        <v>0</v>
      </c>
      <c r="K60" s="184"/>
    </row>
    <row r="61" s="7" customFormat="1" ht="24.96" customHeight="1">
      <c r="B61" s="178"/>
      <c r="C61" s="179"/>
      <c r="D61" s="180" t="s">
        <v>166</v>
      </c>
      <c r="E61" s="181"/>
      <c r="F61" s="181"/>
      <c r="G61" s="181"/>
      <c r="H61" s="181"/>
      <c r="I61" s="182"/>
      <c r="J61" s="183">
        <f>J237</f>
        <v>0</v>
      </c>
      <c r="K61" s="184"/>
    </row>
    <row r="62" s="7" customFormat="1" ht="24.96" customHeight="1">
      <c r="B62" s="178"/>
      <c r="C62" s="179"/>
      <c r="D62" s="180" t="s">
        <v>167</v>
      </c>
      <c r="E62" s="181"/>
      <c r="F62" s="181"/>
      <c r="G62" s="181"/>
      <c r="H62" s="181"/>
      <c r="I62" s="182"/>
      <c r="J62" s="183">
        <f>J241</f>
        <v>0</v>
      </c>
      <c r="K62" s="184"/>
    </row>
    <row r="63" s="7" customFormat="1" ht="24.96" customHeight="1">
      <c r="B63" s="178"/>
      <c r="C63" s="179"/>
      <c r="D63" s="180" t="s">
        <v>168</v>
      </c>
      <c r="E63" s="181"/>
      <c r="F63" s="181"/>
      <c r="G63" s="181"/>
      <c r="H63" s="181"/>
      <c r="I63" s="182"/>
      <c r="J63" s="183">
        <f>J299</f>
        <v>0</v>
      </c>
      <c r="K63" s="184"/>
    </row>
    <row r="64" s="1" customFormat="1" ht="21.84" customHeight="1">
      <c r="B64" s="46"/>
      <c r="C64" s="47"/>
      <c r="D64" s="47"/>
      <c r="E64" s="47"/>
      <c r="F64" s="47"/>
      <c r="G64" s="47"/>
      <c r="H64" s="47"/>
      <c r="I64" s="145"/>
      <c r="J64" s="47"/>
      <c r="K64" s="51"/>
    </row>
    <row r="65" s="1" customFormat="1" ht="6.96" customHeight="1">
      <c r="B65" s="67"/>
      <c r="C65" s="68"/>
      <c r="D65" s="68"/>
      <c r="E65" s="68"/>
      <c r="F65" s="68"/>
      <c r="G65" s="68"/>
      <c r="H65" s="68"/>
      <c r="I65" s="167"/>
      <c r="J65" s="68"/>
      <c r="K65" s="69"/>
    </row>
    <row r="69" s="1" customFormat="1" ht="6.96" customHeight="1">
      <c r="B69" s="70"/>
      <c r="C69" s="71"/>
      <c r="D69" s="71"/>
      <c r="E69" s="71"/>
      <c r="F69" s="71"/>
      <c r="G69" s="71"/>
      <c r="H69" s="71"/>
      <c r="I69" s="170"/>
      <c r="J69" s="71"/>
      <c r="K69" s="71"/>
      <c r="L69" s="72"/>
    </row>
    <row r="70" s="1" customFormat="1" ht="36.96" customHeight="1">
      <c r="B70" s="46"/>
      <c r="C70" s="73" t="s">
        <v>169</v>
      </c>
      <c r="D70" s="74"/>
      <c r="E70" s="74"/>
      <c r="F70" s="74"/>
      <c r="G70" s="74"/>
      <c r="H70" s="74"/>
      <c r="I70" s="185"/>
      <c r="J70" s="74"/>
      <c r="K70" s="74"/>
      <c r="L70" s="72"/>
    </row>
    <row r="71" s="1" customFormat="1" ht="6.96" customHeight="1">
      <c r="B71" s="46"/>
      <c r="C71" s="74"/>
      <c r="D71" s="74"/>
      <c r="E71" s="74"/>
      <c r="F71" s="74"/>
      <c r="G71" s="74"/>
      <c r="H71" s="74"/>
      <c r="I71" s="185"/>
      <c r="J71" s="74"/>
      <c r="K71" s="74"/>
      <c r="L71" s="72"/>
    </row>
    <row r="72" s="1" customFormat="1" ht="14.4" customHeight="1">
      <c r="B72" s="46"/>
      <c r="C72" s="76" t="s">
        <v>18</v>
      </c>
      <c r="D72" s="74"/>
      <c r="E72" s="74"/>
      <c r="F72" s="74"/>
      <c r="G72" s="74"/>
      <c r="H72" s="74"/>
      <c r="I72" s="185"/>
      <c r="J72" s="74"/>
      <c r="K72" s="74"/>
      <c r="L72" s="72"/>
    </row>
    <row r="73" s="1" customFormat="1" ht="16.5" customHeight="1">
      <c r="B73" s="46"/>
      <c r="C73" s="74"/>
      <c r="D73" s="74"/>
      <c r="E73" s="186" t="str">
        <f>E7</f>
        <v>Zvýšení bezpečnosti dopravy v Liberci, lokalita Milady Horákové - Čechova - U potůčku</v>
      </c>
      <c r="F73" s="76"/>
      <c r="G73" s="76"/>
      <c r="H73" s="76"/>
      <c r="I73" s="185"/>
      <c r="J73" s="74"/>
      <c r="K73" s="74"/>
      <c r="L73" s="72"/>
    </row>
    <row r="74" s="1" customFormat="1" ht="14.4" customHeight="1">
      <c r="B74" s="46"/>
      <c r="C74" s="76" t="s">
        <v>135</v>
      </c>
      <c r="D74" s="74"/>
      <c r="E74" s="74"/>
      <c r="F74" s="74"/>
      <c r="G74" s="74"/>
      <c r="H74" s="74"/>
      <c r="I74" s="185"/>
      <c r="J74" s="74"/>
      <c r="K74" s="74"/>
      <c r="L74" s="72"/>
    </row>
    <row r="75" s="1" customFormat="1" ht="17.25" customHeight="1">
      <c r="B75" s="46"/>
      <c r="C75" s="74"/>
      <c r="D75" s="74"/>
      <c r="E75" s="82" t="str">
        <f>E9</f>
        <v>01 - SO 103.1 - Komunikace úsek ul. Čechova - U Potůčku - způsobilé výdaje hlavní</v>
      </c>
      <c r="F75" s="74"/>
      <c r="G75" s="74"/>
      <c r="H75" s="74"/>
      <c r="I75" s="185"/>
      <c r="J75" s="74"/>
      <c r="K75" s="74"/>
      <c r="L75" s="72"/>
    </row>
    <row r="76" s="1" customFormat="1" ht="6.96" customHeight="1">
      <c r="B76" s="46"/>
      <c r="C76" s="74"/>
      <c r="D76" s="74"/>
      <c r="E76" s="74"/>
      <c r="F76" s="74"/>
      <c r="G76" s="74"/>
      <c r="H76" s="74"/>
      <c r="I76" s="185"/>
      <c r="J76" s="74"/>
      <c r="K76" s="74"/>
      <c r="L76" s="72"/>
    </row>
    <row r="77" s="1" customFormat="1" ht="18" customHeight="1">
      <c r="B77" s="46"/>
      <c r="C77" s="76" t="s">
        <v>26</v>
      </c>
      <c r="D77" s="74"/>
      <c r="E77" s="74"/>
      <c r="F77" s="187" t="str">
        <f>F12</f>
        <v>Liberec</v>
      </c>
      <c r="G77" s="74"/>
      <c r="H77" s="74"/>
      <c r="I77" s="188" t="s">
        <v>28</v>
      </c>
      <c r="J77" s="85" t="str">
        <f>IF(J12="","",J12)</f>
        <v>2. 2. 2018</v>
      </c>
      <c r="K77" s="74"/>
      <c r="L77" s="72"/>
    </row>
    <row r="78" s="1" customFormat="1" ht="6.96" customHeight="1">
      <c r="B78" s="46"/>
      <c r="C78" s="74"/>
      <c r="D78" s="74"/>
      <c r="E78" s="74"/>
      <c r="F78" s="74"/>
      <c r="G78" s="74"/>
      <c r="H78" s="74"/>
      <c r="I78" s="185"/>
      <c r="J78" s="74"/>
      <c r="K78" s="74"/>
      <c r="L78" s="72"/>
    </row>
    <row r="79" s="1" customFormat="1">
      <c r="B79" s="46"/>
      <c r="C79" s="76" t="s">
        <v>32</v>
      </c>
      <c r="D79" s="74"/>
      <c r="E79" s="74"/>
      <c r="F79" s="187" t="str">
        <f>E15</f>
        <v>Statutární město Liberec</v>
      </c>
      <c r="G79" s="74"/>
      <c r="H79" s="74"/>
      <c r="I79" s="188" t="s">
        <v>40</v>
      </c>
      <c r="J79" s="187" t="str">
        <f>E21</f>
        <v>SNOWPLAN, spol. s r.o.</v>
      </c>
      <c r="K79" s="74"/>
      <c r="L79" s="72"/>
    </row>
    <row r="80" s="1" customFormat="1" ht="14.4" customHeight="1">
      <c r="B80" s="46"/>
      <c r="C80" s="76" t="s">
        <v>38</v>
      </c>
      <c r="D80" s="74"/>
      <c r="E80" s="74"/>
      <c r="F80" s="187" t="str">
        <f>IF(E18="","",E18)</f>
        <v/>
      </c>
      <c r="G80" s="74"/>
      <c r="H80" s="74"/>
      <c r="I80" s="185"/>
      <c r="J80" s="74"/>
      <c r="K80" s="74"/>
      <c r="L80" s="72"/>
    </row>
    <row r="81" s="1" customFormat="1" ht="10.32" customHeight="1">
      <c r="B81" s="46"/>
      <c r="C81" s="74"/>
      <c r="D81" s="74"/>
      <c r="E81" s="74"/>
      <c r="F81" s="74"/>
      <c r="G81" s="74"/>
      <c r="H81" s="74"/>
      <c r="I81" s="185"/>
      <c r="J81" s="74"/>
      <c r="K81" s="74"/>
      <c r="L81" s="72"/>
    </row>
    <row r="82" s="8" customFormat="1" ht="29.28" customHeight="1">
      <c r="B82" s="189"/>
      <c r="C82" s="190" t="s">
        <v>170</v>
      </c>
      <c r="D82" s="191" t="s">
        <v>66</v>
      </c>
      <c r="E82" s="191" t="s">
        <v>62</v>
      </c>
      <c r="F82" s="191" t="s">
        <v>171</v>
      </c>
      <c r="G82" s="191" t="s">
        <v>172</v>
      </c>
      <c r="H82" s="191" t="s">
        <v>173</v>
      </c>
      <c r="I82" s="192" t="s">
        <v>174</v>
      </c>
      <c r="J82" s="191" t="s">
        <v>159</v>
      </c>
      <c r="K82" s="193" t="s">
        <v>175</v>
      </c>
      <c r="L82" s="194"/>
      <c r="M82" s="102" t="s">
        <v>176</v>
      </c>
      <c r="N82" s="103" t="s">
        <v>51</v>
      </c>
      <c r="O82" s="103" t="s">
        <v>177</v>
      </c>
      <c r="P82" s="103" t="s">
        <v>178</v>
      </c>
      <c r="Q82" s="103" t="s">
        <v>179</v>
      </c>
      <c r="R82" s="103" t="s">
        <v>180</v>
      </c>
      <c r="S82" s="103" t="s">
        <v>181</v>
      </c>
      <c r="T82" s="104" t="s">
        <v>182</v>
      </c>
    </row>
    <row r="83" s="1" customFormat="1" ht="29.28" customHeight="1">
      <c r="B83" s="46"/>
      <c r="C83" s="108" t="s">
        <v>160</v>
      </c>
      <c r="D83" s="74"/>
      <c r="E83" s="74"/>
      <c r="F83" s="74"/>
      <c r="G83" s="74"/>
      <c r="H83" s="74"/>
      <c r="I83" s="185"/>
      <c r="J83" s="195">
        <f>BK83</f>
        <v>0</v>
      </c>
      <c r="K83" s="74"/>
      <c r="L83" s="72"/>
      <c r="M83" s="105"/>
      <c r="N83" s="106"/>
      <c r="O83" s="106"/>
      <c r="P83" s="196">
        <f>P84+P99+P174+P179+P237+P241+P299</f>
        <v>0</v>
      </c>
      <c r="Q83" s="106"/>
      <c r="R83" s="196">
        <f>R84+R99+R174+R179+R237+R241+R299</f>
        <v>0</v>
      </c>
      <c r="S83" s="106"/>
      <c r="T83" s="197">
        <f>T84+T99+T174+T179+T237+T241+T299</f>
        <v>0</v>
      </c>
      <c r="AT83" s="24" t="s">
        <v>81</v>
      </c>
      <c r="AU83" s="24" t="s">
        <v>161</v>
      </c>
      <c r="BK83" s="198">
        <f>BK84+BK99+BK174+BK179+BK237+BK241+BK299</f>
        <v>0</v>
      </c>
    </row>
    <row r="84" s="9" customFormat="1" ht="37.44" customHeight="1">
      <c r="B84" s="199"/>
      <c r="C84" s="200"/>
      <c r="D84" s="201" t="s">
        <v>81</v>
      </c>
      <c r="E84" s="202" t="s">
        <v>82</v>
      </c>
      <c r="F84" s="202" t="s">
        <v>183</v>
      </c>
      <c r="G84" s="200"/>
      <c r="H84" s="200"/>
      <c r="I84" s="203"/>
      <c r="J84" s="204">
        <f>BK84</f>
        <v>0</v>
      </c>
      <c r="K84" s="200"/>
      <c r="L84" s="205"/>
      <c r="M84" s="206"/>
      <c r="N84" s="207"/>
      <c r="O84" s="207"/>
      <c r="P84" s="208">
        <f>SUM(P85:P98)</f>
        <v>0</v>
      </c>
      <c r="Q84" s="207"/>
      <c r="R84" s="208">
        <f>SUM(R85:R98)</f>
        <v>0</v>
      </c>
      <c r="S84" s="207"/>
      <c r="T84" s="209">
        <f>SUM(T85:T98)</f>
        <v>0</v>
      </c>
      <c r="AR84" s="210" t="s">
        <v>25</v>
      </c>
      <c r="AT84" s="211" t="s">
        <v>81</v>
      </c>
      <c r="AU84" s="211" t="s">
        <v>82</v>
      </c>
      <c r="AY84" s="210" t="s">
        <v>184</v>
      </c>
      <c r="BK84" s="212">
        <f>SUM(BK85:BK98)</f>
        <v>0</v>
      </c>
    </row>
    <row r="85" s="1" customFormat="1" ht="16.5" customHeight="1">
      <c r="B85" s="46"/>
      <c r="C85" s="213" t="s">
        <v>25</v>
      </c>
      <c r="D85" s="213" t="s">
        <v>185</v>
      </c>
      <c r="E85" s="214" t="s">
        <v>186</v>
      </c>
      <c r="F85" s="215" t="s">
        <v>187</v>
      </c>
      <c r="G85" s="216" t="s">
        <v>188</v>
      </c>
      <c r="H85" s="217">
        <v>234.59999999999999</v>
      </c>
      <c r="I85" s="218"/>
      <c r="J85" s="219">
        <f>ROUND(I85*H85,2)</f>
        <v>0</v>
      </c>
      <c r="K85" s="215" t="s">
        <v>80</v>
      </c>
      <c r="L85" s="72"/>
      <c r="M85" s="220" t="s">
        <v>80</v>
      </c>
      <c r="N85" s="221" t="s">
        <v>52</v>
      </c>
      <c r="O85" s="47"/>
      <c r="P85" s="222">
        <f>O85*H85</f>
        <v>0</v>
      </c>
      <c r="Q85" s="222">
        <v>0</v>
      </c>
      <c r="R85" s="222">
        <f>Q85*H85</f>
        <v>0</v>
      </c>
      <c r="S85" s="222">
        <v>0</v>
      </c>
      <c r="T85" s="223">
        <f>S85*H85</f>
        <v>0</v>
      </c>
      <c r="AR85" s="24" t="s">
        <v>189</v>
      </c>
      <c r="AT85" s="24" t="s">
        <v>185</v>
      </c>
      <c r="AU85" s="24" t="s">
        <v>25</v>
      </c>
      <c r="AY85" s="24" t="s">
        <v>184</v>
      </c>
      <c r="BE85" s="224">
        <f>IF(N85="základní",J85,0)</f>
        <v>0</v>
      </c>
      <c r="BF85" s="224">
        <f>IF(N85="snížená",J85,0)</f>
        <v>0</v>
      </c>
      <c r="BG85" s="224">
        <f>IF(N85="zákl. přenesená",J85,0)</f>
        <v>0</v>
      </c>
      <c r="BH85" s="224">
        <f>IF(N85="sníž. přenesená",J85,0)</f>
        <v>0</v>
      </c>
      <c r="BI85" s="224">
        <f>IF(N85="nulová",J85,0)</f>
        <v>0</v>
      </c>
      <c r="BJ85" s="24" t="s">
        <v>25</v>
      </c>
      <c r="BK85" s="224">
        <f>ROUND(I85*H85,2)</f>
        <v>0</v>
      </c>
      <c r="BL85" s="24" t="s">
        <v>189</v>
      </c>
      <c r="BM85" s="24" t="s">
        <v>190</v>
      </c>
    </row>
    <row r="86" s="1" customFormat="1">
      <c r="B86" s="46"/>
      <c r="C86" s="74"/>
      <c r="D86" s="225" t="s">
        <v>191</v>
      </c>
      <c r="E86" s="74"/>
      <c r="F86" s="226" t="s">
        <v>192</v>
      </c>
      <c r="G86" s="74"/>
      <c r="H86" s="74"/>
      <c r="I86" s="185"/>
      <c r="J86" s="74"/>
      <c r="K86" s="74"/>
      <c r="L86" s="72"/>
      <c r="M86" s="227"/>
      <c r="N86" s="47"/>
      <c r="O86" s="47"/>
      <c r="P86" s="47"/>
      <c r="Q86" s="47"/>
      <c r="R86" s="47"/>
      <c r="S86" s="47"/>
      <c r="T86" s="95"/>
      <c r="AT86" s="24" t="s">
        <v>191</v>
      </c>
      <c r="AU86" s="24" t="s">
        <v>25</v>
      </c>
    </row>
    <row r="87" s="1" customFormat="1">
      <c r="B87" s="46"/>
      <c r="C87" s="74"/>
      <c r="D87" s="225" t="s">
        <v>193</v>
      </c>
      <c r="E87" s="74"/>
      <c r="F87" s="228" t="s">
        <v>194</v>
      </c>
      <c r="G87" s="74"/>
      <c r="H87" s="74"/>
      <c r="I87" s="185"/>
      <c r="J87" s="74"/>
      <c r="K87" s="74"/>
      <c r="L87" s="72"/>
      <c r="M87" s="227"/>
      <c r="N87" s="47"/>
      <c r="O87" s="47"/>
      <c r="P87" s="47"/>
      <c r="Q87" s="47"/>
      <c r="R87" s="47"/>
      <c r="S87" s="47"/>
      <c r="T87" s="95"/>
      <c r="AT87" s="24" t="s">
        <v>193</v>
      </c>
      <c r="AU87" s="24" t="s">
        <v>25</v>
      </c>
    </row>
    <row r="88" s="1" customFormat="1" ht="16.5" customHeight="1">
      <c r="B88" s="46"/>
      <c r="C88" s="213" t="s">
        <v>91</v>
      </c>
      <c r="D88" s="213" t="s">
        <v>185</v>
      </c>
      <c r="E88" s="214" t="s">
        <v>195</v>
      </c>
      <c r="F88" s="215" t="s">
        <v>187</v>
      </c>
      <c r="G88" s="216" t="s">
        <v>196</v>
      </c>
      <c r="H88" s="217">
        <v>903.5</v>
      </c>
      <c r="I88" s="218"/>
      <c r="J88" s="219">
        <f>ROUND(I88*H88,2)</f>
        <v>0</v>
      </c>
      <c r="K88" s="215" t="s">
        <v>80</v>
      </c>
      <c r="L88" s="72"/>
      <c r="M88" s="220" t="s">
        <v>80</v>
      </c>
      <c r="N88" s="221" t="s">
        <v>52</v>
      </c>
      <c r="O88" s="47"/>
      <c r="P88" s="222">
        <f>O88*H88</f>
        <v>0</v>
      </c>
      <c r="Q88" s="222">
        <v>0</v>
      </c>
      <c r="R88" s="222">
        <f>Q88*H88</f>
        <v>0</v>
      </c>
      <c r="S88" s="222">
        <v>0</v>
      </c>
      <c r="T88" s="223">
        <f>S88*H88</f>
        <v>0</v>
      </c>
      <c r="AR88" s="24" t="s">
        <v>189</v>
      </c>
      <c r="AT88" s="24" t="s">
        <v>185</v>
      </c>
      <c r="AU88" s="24" t="s">
        <v>25</v>
      </c>
      <c r="AY88" s="24" t="s">
        <v>184</v>
      </c>
      <c r="BE88" s="224">
        <f>IF(N88="základní",J88,0)</f>
        <v>0</v>
      </c>
      <c r="BF88" s="224">
        <f>IF(N88="snížená",J88,0)</f>
        <v>0</v>
      </c>
      <c r="BG88" s="224">
        <f>IF(N88="zákl. přenesená",J88,0)</f>
        <v>0</v>
      </c>
      <c r="BH88" s="224">
        <f>IF(N88="sníž. přenesená",J88,0)</f>
        <v>0</v>
      </c>
      <c r="BI88" s="224">
        <f>IF(N88="nulová",J88,0)</f>
        <v>0</v>
      </c>
      <c r="BJ88" s="24" t="s">
        <v>25</v>
      </c>
      <c r="BK88" s="224">
        <f>ROUND(I88*H88,2)</f>
        <v>0</v>
      </c>
      <c r="BL88" s="24" t="s">
        <v>189</v>
      </c>
      <c r="BM88" s="24" t="s">
        <v>197</v>
      </c>
    </row>
    <row r="89" s="1" customFormat="1">
      <c r="B89" s="46"/>
      <c r="C89" s="74"/>
      <c r="D89" s="225" t="s">
        <v>191</v>
      </c>
      <c r="E89" s="74"/>
      <c r="F89" s="226" t="s">
        <v>198</v>
      </c>
      <c r="G89" s="74"/>
      <c r="H89" s="74"/>
      <c r="I89" s="185"/>
      <c r="J89" s="74"/>
      <c r="K89" s="74"/>
      <c r="L89" s="72"/>
      <c r="M89" s="227"/>
      <c r="N89" s="47"/>
      <c r="O89" s="47"/>
      <c r="P89" s="47"/>
      <c r="Q89" s="47"/>
      <c r="R89" s="47"/>
      <c r="S89" s="47"/>
      <c r="T89" s="95"/>
      <c r="AT89" s="24" t="s">
        <v>191</v>
      </c>
      <c r="AU89" s="24" t="s">
        <v>25</v>
      </c>
    </row>
    <row r="90" s="1" customFormat="1">
      <c r="B90" s="46"/>
      <c r="C90" s="74"/>
      <c r="D90" s="225" t="s">
        <v>193</v>
      </c>
      <c r="E90" s="74"/>
      <c r="F90" s="228" t="s">
        <v>194</v>
      </c>
      <c r="G90" s="74"/>
      <c r="H90" s="74"/>
      <c r="I90" s="185"/>
      <c r="J90" s="74"/>
      <c r="K90" s="74"/>
      <c r="L90" s="72"/>
      <c r="M90" s="227"/>
      <c r="N90" s="47"/>
      <c r="O90" s="47"/>
      <c r="P90" s="47"/>
      <c r="Q90" s="47"/>
      <c r="R90" s="47"/>
      <c r="S90" s="47"/>
      <c r="T90" s="95"/>
      <c r="AT90" s="24" t="s">
        <v>193</v>
      </c>
      <c r="AU90" s="24" t="s">
        <v>25</v>
      </c>
    </row>
    <row r="91" s="10" customFormat="1">
      <c r="B91" s="229"/>
      <c r="C91" s="230"/>
      <c r="D91" s="225" t="s">
        <v>199</v>
      </c>
      <c r="E91" s="231" t="s">
        <v>200</v>
      </c>
      <c r="F91" s="232" t="s">
        <v>201</v>
      </c>
      <c r="G91" s="230"/>
      <c r="H91" s="233">
        <v>181.97999999999999</v>
      </c>
      <c r="I91" s="234"/>
      <c r="J91" s="230"/>
      <c r="K91" s="230"/>
      <c r="L91" s="235"/>
      <c r="M91" s="236"/>
      <c r="N91" s="237"/>
      <c r="O91" s="237"/>
      <c r="P91" s="237"/>
      <c r="Q91" s="237"/>
      <c r="R91" s="237"/>
      <c r="S91" s="237"/>
      <c r="T91" s="238"/>
      <c r="AT91" s="239" t="s">
        <v>199</v>
      </c>
      <c r="AU91" s="239" t="s">
        <v>25</v>
      </c>
      <c r="AV91" s="10" t="s">
        <v>91</v>
      </c>
      <c r="AW91" s="10" t="s">
        <v>44</v>
      </c>
      <c r="AX91" s="10" t="s">
        <v>82</v>
      </c>
      <c r="AY91" s="239" t="s">
        <v>184</v>
      </c>
    </row>
    <row r="92" s="10" customFormat="1">
      <c r="B92" s="229"/>
      <c r="C92" s="230"/>
      <c r="D92" s="225" t="s">
        <v>199</v>
      </c>
      <c r="E92" s="231" t="s">
        <v>122</v>
      </c>
      <c r="F92" s="232" t="s">
        <v>202</v>
      </c>
      <c r="G92" s="230"/>
      <c r="H92" s="233">
        <v>171</v>
      </c>
      <c r="I92" s="234"/>
      <c r="J92" s="230"/>
      <c r="K92" s="230"/>
      <c r="L92" s="235"/>
      <c r="M92" s="236"/>
      <c r="N92" s="237"/>
      <c r="O92" s="237"/>
      <c r="P92" s="237"/>
      <c r="Q92" s="237"/>
      <c r="R92" s="237"/>
      <c r="S92" s="237"/>
      <c r="T92" s="238"/>
      <c r="AT92" s="239" t="s">
        <v>199</v>
      </c>
      <c r="AU92" s="239" t="s">
        <v>25</v>
      </c>
      <c r="AV92" s="10" t="s">
        <v>91</v>
      </c>
      <c r="AW92" s="10" t="s">
        <v>44</v>
      </c>
      <c r="AX92" s="10" t="s">
        <v>82</v>
      </c>
      <c r="AY92" s="239" t="s">
        <v>184</v>
      </c>
    </row>
    <row r="93" s="10" customFormat="1">
      <c r="B93" s="229"/>
      <c r="C93" s="230"/>
      <c r="D93" s="225" t="s">
        <v>199</v>
      </c>
      <c r="E93" s="231" t="s">
        <v>124</v>
      </c>
      <c r="F93" s="232" t="s">
        <v>203</v>
      </c>
      <c r="G93" s="230"/>
      <c r="H93" s="233">
        <v>198</v>
      </c>
      <c r="I93" s="234"/>
      <c r="J93" s="230"/>
      <c r="K93" s="230"/>
      <c r="L93" s="235"/>
      <c r="M93" s="236"/>
      <c r="N93" s="237"/>
      <c r="O93" s="237"/>
      <c r="P93" s="237"/>
      <c r="Q93" s="237"/>
      <c r="R93" s="237"/>
      <c r="S93" s="237"/>
      <c r="T93" s="238"/>
      <c r="AT93" s="239" t="s">
        <v>199</v>
      </c>
      <c r="AU93" s="239" t="s">
        <v>25</v>
      </c>
      <c r="AV93" s="10" t="s">
        <v>91</v>
      </c>
      <c r="AW93" s="10" t="s">
        <v>44</v>
      </c>
      <c r="AX93" s="10" t="s">
        <v>82</v>
      </c>
      <c r="AY93" s="239" t="s">
        <v>184</v>
      </c>
    </row>
    <row r="94" s="10" customFormat="1">
      <c r="B94" s="229"/>
      <c r="C94" s="230"/>
      <c r="D94" s="225" t="s">
        <v>199</v>
      </c>
      <c r="E94" s="231" t="s">
        <v>127</v>
      </c>
      <c r="F94" s="232" t="s">
        <v>204</v>
      </c>
      <c r="G94" s="230"/>
      <c r="H94" s="233">
        <v>343.19999999999999</v>
      </c>
      <c r="I94" s="234"/>
      <c r="J94" s="230"/>
      <c r="K94" s="230"/>
      <c r="L94" s="235"/>
      <c r="M94" s="236"/>
      <c r="N94" s="237"/>
      <c r="O94" s="237"/>
      <c r="P94" s="237"/>
      <c r="Q94" s="237"/>
      <c r="R94" s="237"/>
      <c r="S94" s="237"/>
      <c r="T94" s="238"/>
      <c r="AT94" s="239" t="s">
        <v>199</v>
      </c>
      <c r="AU94" s="239" t="s">
        <v>25</v>
      </c>
      <c r="AV94" s="10" t="s">
        <v>91</v>
      </c>
      <c r="AW94" s="10" t="s">
        <v>44</v>
      </c>
      <c r="AX94" s="10" t="s">
        <v>82</v>
      </c>
      <c r="AY94" s="239" t="s">
        <v>184</v>
      </c>
    </row>
    <row r="95" s="10" customFormat="1">
      <c r="B95" s="229"/>
      <c r="C95" s="230"/>
      <c r="D95" s="225" t="s">
        <v>199</v>
      </c>
      <c r="E95" s="231" t="s">
        <v>129</v>
      </c>
      <c r="F95" s="232" t="s">
        <v>205</v>
      </c>
      <c r="G95" s="230"/>
      <c r="H95" s="233">
        <v>6.9199999999999999</v>
      </c>
      <c r="I95" s="234"/>
      <c r="J95" s="230"/>
      <c r="K95" s="230"/>
      <c r="L95" s="235"/>
      <c r="M95" s="236"/>
      <c r="N95" s="237"/>
      <c r="O95" s="237"/>
      <c r="P95" s="237"/>
      <c r="Q95" s="237"/>
      <c r="R95" s="237"/>
      <c r="S95" s="237"/>
      <c r="T95" s="238"/>
      <c r="AT95" s="239" t="s">
        <v>199</v>
      </c>
      <c r="AU95" s="239" t="s">
        <v>25</v>
      </c>
      <c r="AV95" s="10" t="s">
        <v>91</v>
      </c>
      <c r="AW95" s="10" t="s">
        <v>44</v>
      </c>
      <c r="AX95" s="10" t="s">
        <v>82</v>
      </c>
      <c r="AY95" s="239" t="s">
        <v>184</v>
      </c>
    </row>
    <row r="96" s="10" customFormat="1">
      <c r="B96" s="229"/>
      <c r="C96" s="230"/>
      <c r="D96" s="225" t="s">
        <v>199</v>
      </c>
      <c r="E96" s="231" t="s">
        <v>131</v>
      </c>
      <c r="F96" s="232" t="s">
        <v>206</v>
      </c>
      <c r="G96" s="230"/>
      <c r="H96" s="233">
        <v>0.90000000000000002</v>
      </c>
      <c r="I96" s="234"/>
      <c r="J96" s="230"/>
      <c r="K96" s="230"/>
      <c r="L96" s="235"/>
      <c r="M96" s="236"/>
      <c r="N96" s="237"/>
      <c r="O96" s="237"/>
      <c r="P96" s="237"/>
      <c r="Q96" s="237"/>
      <c r="R96" s="237"/>
      <c r="S96" s="237"/>
      <c r="T96" s="238"/>
      <c r="AT96" s="239" t="s">
        <v>199</v>
      </c>
      <c r="AU96" s="239" t="s">
        <v>25</v>
      </c>
      <c r="AV96" s="10" t="s">
        <v>91</v>
      </c>
      <c r="AW96" s="10" t="s">
        <v>44</v>
      </c>
      <c r="AX96" s="10" t="s">
        <v>82</v>
      </c>
      <c r="AY96" s="239" t="s">
        <v>184</v>
      </c>
    </row>
    <row r="97" s="10" customFormat="1">
      <c r="B97" s="229"/>
      <c r="C97" s="230"/>
      <c r="D97" s="225" t="s">
        <v>199</v>
      </c>
      <c r="E97" s="231" t="s">
        <v>133</v>
      </c>
      <c r="F97" s="232" t="s">
        <v>207</v>
      </c>
      <c r="G97" s="230"/>
      <c r="H97" s="233">
        <v>1.5</v>
      </c>
      <c r="I97" s="234"/>
      <c r="J97" s="230"/>
      <c r="K97" s="230"/>
      <c r="L97" s="235"/>
      <c r="M97" s="236"/>
      <c r="N97" s="237"/>
      <c r="O97" s="237"/>
      <c r="P97" s="237"/>
      <c r="Q97" s="237"/>
      <c r="R97" s="237"/>
      <c r="S97" s="237"/>
      <c r="T97" s="238"/>
      <c r="AT97" s="239" t="s">
        <v>199</v>
      </c>
      <c r="AU97" s="239" t="s">
        <v>25</v>
      </c>
      <c r="AV97" s="10" t="s">
        <v>91</v>
      </c>
      <c r="AW97" s="10" t="s">
        <v>44</v>
      </c>
      <c r="AX97" s="10" t="s">
        <v>82</v>
      </c>
      <c r="AY97" s="239" t="s">
        <v>184</v>
      </c>
    </row>
    <row r="98" s="10" customFormat="1">
      <c r="B98" s="229"/>
      <c r="C98" s="230"/>
      <c r="D98" s="225" t="s">
        <v>199</v>
      </c>
      <c r="E98" s="231" t="s">
        <v>208</v>
      </c>
      <c r="F98" s="232" t="s">
        <v>209</v>
      </c>
      <c r="G98" s="230"/>
      <c r="H98" s="233">
        <v>903.5</v>
      </c>
      <c r="I98" s="234"/>
      <c r="J98" s="230"/>
      <c r="K98" s="230"/>
      <c r="L98" s="235"/>
      <c r="M98" s="236"/>
      <c r="N98" s="237"/>
      <c r="O98" s="237"/>
      <c r="P98" s="237"/>
      <c r="Q98" s="237"/>
      <c r="R98" s="237"/>
      <c r="S98" s="237"/>
      <c r="T98" s="238"/>
      <c r="AT98" s="239" t="s">
        <v>199</v>
      </c>
      <c r="AU98" s="239" t="s">
        <v>25</v>
      </c>
      <c r="AV98" s="10" t="s">
        <v>91</v>
      </c>
      <c r="AW98" s="10" t="s">
        <v>44</v>
      </c>
      <c r="AX98" s="10" t="s">
        <v>25</v>
      </c>
      <c r="AY98" s="239" t="s">
        <v>184</v>
      </c>
    </row>
    <row r="99" s="9" customFormat="1" ht="37.44" customHeight="1">
      <c r="B99" s="199"/>
      <c r="C99" s="200"/>
      <c r="D99" s="201" t="s">
        <v>81</v>
      </c>
      <c r="E99" s="202" t="s">
        <v>25</v>
      </c>
      <c r="F99" s="202" t="s">
        <v>210</v>
      </c>
      <c r="G99" s="200"/>
      <c r="H99" s="200"/>
      <c r="I99" s="203"/>
      <c r="J99" s="204">
        <f>BK99</f>
        <v>0</v>
      </c>
      <c r="K99" s="200"/>
      <c r="L99" s="205"/>
      <c r="M99" s="206"/>
      <c r="N99" s="207"/>
      <c r="O99" s="207"/>
      <c r="P99" s="208">
        <f>SUM(P100:P173)</f>
        <v>0</v>
      </c>
      <c r="Q99" s="207"/>
      <c r="R99" s="208">
        <f>SUM(R100:R173)</f>
        <v>0</v>
      </c>
      <c r="S99" s="207"/>
      <c r="T99" s="209">
        <f>SUM(T100:T173)</f>
        <v>0</v>
      </c>
      <c r="AR99" s="210" t="s">
        <v>25</v>
      </c>
      <c r="AT99" s="211" t="s">
        <v>81</v>
      </c>
      <c r="AU99" s="211" t="s">
        <v>82</v>
      </c>
      <c r="AY99" s="210" t="s">
        <v>184</v>
      </c>
      <c r="BK99" s="212">
        <f>SUM(BK100:BK173)</f>
        <v>0</v>
      </c>
    </row>
    <row r="100" s="1" customFormat="1" ht="16.5" customHeight="1">
      <c r="B100" s="46"/>
      <c r="C100" s="213" t="s">
        <v>211</v>
      </c>
      <c r="D100" s="213" t="s">
        <v>185</v>
      </c>
      <c r="E100" s="214" t="s">
        <v>212</v>
      </c>
      <c r="F100" s="215" t="s">
        <v>213</v>
      </c>
      <c r="G100" s="216" t="s">
        <v>188</v>
      </c>
      <c r="H100" s="217">
        <v>6.5999999999999996</v>
      </c>
      <c r="I100" s="218"/>
      <c r="J100" s="219">
        <f>ROUND(I100*H100,2)</f>
        <v>0</v>
      </c>
      <c r="K100" s="215" t="s">
        <v>80</v>
      </c>
      <c r="L100" s="72"/>
      <c r="M100" s="220" t="s">
        <v>80</v>
      </c>
      <c r="N100" s="221" t="s">
        <v>52</v>
      </c>
      <c r="O100" s="47"/>
      <c r="P100" s="222">
        <f>O100*H100</f>
        <v>0</v>
      </c>
      <c r="Q100" s="222">
        <v>0</v>
      </c>
      <c r="R100" s="222">
        <f>Q100*H100</f>
        <v>0</v>
      </c>
      <c r="S100" s="222">
        <v>0</v>
      </c>
      <c r="T100" s="223">
        <f>S100*H100</f>
        <v>0</v>
      </c>
      <c r="AR100" s="24" t="s">
        <v>189</v>
      </c>
      <c r="AT100" s="24" t="s">
        <v>185</v>
      </c>
      <c r="AU100" s="24" t="s">
        <v>25</v>
      </c>
      <c r="AY100" s="24" t="s">
        <v>184</v>
      </c>
      <c r="BE100" s="224">
        <f>IF(N100="základní",J100,0)</f>
        <v>0</v>
      </c>
      <c r="BF100" s="224">
        <f>IF(N100="snížená",J100,0)</f>
        <v>0</v>
      </c>
      <c r="BG100" s="224">
        <f>IF(N100="zákl. přenesená",J100,0)</f>
        <v>0</v>
      </c>
      <c r="BH100" s="224">
        <f>IF(N100="sníž. přenesená",J100,0)</f>
        <v>0</v>
      </c>
      <c r="BI100" s="224">
        <f>IF(N100="nulová",J100,0)</f>
        <v>0</v>
      </c>
      <c r="BJ100" s="24" t="s">
        <v>25</v>
      </c>
      <c r="BK100" s="224">
        <f>ROUND(I100*H100,2)</f>
        <v>0</v>
      </c>
      <c r="BL100" s="24" t="s">
        <v>189</v>
      </c>
      <c r="BM100" s="24" t="s">
        <v>214</v>
      </c>
    </row>
    <row r="101" s="1" customFormat="1">
      <c r="B101" s="46"/>
      <c r="C101" s="74"/>
      <c r="D101" s="225" t="s">
        <v>191</v>
      </c>
      <c r="E101" s="74"/>
      <c r="F101" s="226" t="s">
        <v>215</v>
      </c>
      <c r="G101" s="74"/>
      <c r="H101" s="74"/>
      <c r="I101" s="185"/>
      <c r="J101" s="74"/>
      <c r="K101" s="74"/>
      <c r="L101" s="72"/>
      <c r="M101" s="227"/>
      <c r="N101" s="47"/>
      <c r="O101" s="47"/>
      <c r="P101" s="47"/>
      <c r="Q101" s="47"/>
      <c r="R101" s="47"/>
      <c r="S101" s="47"/>
      <c r="T101" s="95"/>
      <c r="AT101" s="24" t="s">
        <v>191</v>
      </c>
      <c r="AU101" s="24" t="s">
        <v>25</v>
      </c>
    </row>
    <row r="102" s="1" customFormat="1">
      <c r="B102" s="46"/>
      <c r="C102" s="74"/>
      <c r="D102" s="225" t="s">
        <v>193</v>
      </c>
      <c r="E102" s="74"/>
      <c r="F102" s="228" t="s">
        <v>216</v>
      </c>
      <c r="G102" s="74"/>
      <c r="H102" s="74"/>
      <c r="I102" s="185"/>
      <c r="J102" s="74"/>
      <c r="K102" s="74"/>
      <c r="L102" s="72"/>
      <c r="M102" s="227"/>
      <c r="N102" s="47"/>
      <c r="O102" s="47"/>
      <c r="P102" s="47"/>
      <c r="Q102" s="47"/>
      <c r="R102" s="47"/>
      <c r="S102" s="47"/>
      <c r="T102" s="95"/>
      <c r="AT102" s="24" t="s">
        <v>193</v>
      </c>
      <c r="AU102" s="24" t="s">
        <v>25</v>
      </c>
    </row>
    <row r="103" s="10" customFormat="1">
      <c r="B103" s="229"/>
      <c r="C103" s="230"/>
      <c r="D103" s="225" t="s">
        <v>199</v>
      </c>
      <c r="E103" s="231" t="s">
        <v>217</v>
      </c>
      <c r="F103" s="232" t="s">
        <v>218</v>
      </c>
      <c r="G103" s="230"/>
      <c r="H103" s="233">
        <v>6.5999999999999996</v>
      </c>
      <c r="I103" s="234"/>
      <c r="J103" s="230"/>
      <c r="K103" s="230"/>
      <c r="L103" s="235"/>
      <c r="M103" s="236"/>
      <c r="N103" s="237"/>
      <c r="O103" s="237"/>
      <c r="P103" s="237"/>
      <c r="Q103" s="237"/>
      <c r="R103" s="237"/>
      <c r="S103" s="237"/>
      <c r="T103" s="238"/>
      <c r="AT103" s="239" t="s">
        <v>199</v>
      </c>
      <c r="AU103" s="239" t="s">
        <v>25</v>
      </c>
      <c r="AV103" s="10" t="s">
        <v>91</v>
      </c>
      <c r="AW103" s="10" t="s">
        <v>44</v>
      </c>
      <c r="AX103" s="10" t="s">
        <v>25</v>
      </c>
      <c r="AY103" s="239" t="s">
        <v>184</v>
      </c>
    </row>
    <row r="104" s="1" customFormat="1" ht="25.5" customHeight="1">
      <c r="B104" s="46"/>
      <c r="C104" s="213" t="s">
        <v>189</v>
      </c>
      <c r="D104" s="213" t="s">
        <v>185</v>
      </c>
      <c r="E104" s="214" t="s">
        <v>219</v>
      </c>
      <c r="F104" s="215" t="s">
        <v>220</v>
      </c>
      <c r="G104" s="216" t="s">
        <v>188</v>
      </c>
      <c r="H104" s="217">
        <v>101.09999999999999</v>
      </c>
      <c r="I104" s="218"/>
      <c r="J104" s="219">
        <f>ROUND(I104*H104,2)</f>
        <v>0</v>
      </c>
      <c r="K104" s="215" t="s">
        <v>80</v>
      </c>
      <c r="L104" s="72"/>
      <c r="M104" s="220" t="s">
        <v>80</v>
      </c>
      <c r="N104" s="221" t="s">
        <v>52</v>
      </c>
      <c r="O104" s="47"/>
      <c r="P104" s="222">
        <f>O104*H104</f>
        <v>0</v>
      </c>
      <c r="Q104" s="222">
        <v>0</v>
      </c>
      <c r="R104" s="222">
        <f>Q104*H104</f>
        <v>0</v>
      </c>
      <c r="S104" s="222">
        <v>0</v>
      </c>
      <c r="T104" s="223">
        <f>S104*H104</f>
        <v>0</v>
      </c>
      <c r="AR104" s="24" t="s">
        <v>189</v>
      </c>
      <c r="AT104" s="24" t="s">
        <v>185</v>
      </c>
      <c r="AU104" s="24" t="s">
        <v>25</v>
      </c>
      <c r="AY104" s="24" t="s">
        <v>184</v>
      </c>
      <c r="BE104" s="224">
        <f>IF(N104="základní",J104,0)</f>
        <v>0</v>
      </c>
      <c r="BF104" s="224">
        <f>IF(N104="snížená",J104,0)</f>
        <v>0</v>
      </c>
      <c r="BG104" s="224">
        <f>IF(N104="zákl. přenesená",J104,0)</f>
        <v>0</v>
      </c>
      <c r="BH104" s="224">
        <f>IF(N104="sníž. přenesená",J104,0)</f>
        <v>0</v>
      </c>
      <c r="BI104" s="224">
        <f>IF(N104="nulová",J104,0)</f>
        <v>0</v>
      </c>
      <c r="BJ104" s="24" t="s">
        <v>25</v>
      </c>
      <c r="BK104" s="224">
        <f>ROUND(I104*H104,2)</f>
        <v>0</v>
      </c>
      <c r="BL104" s="24" t="s">
        <v>189</v>
      </c>
      <c r="BM104" s="24" t="s">
        <v>221</v>
      </c>
    </row>
    <row r="105" s="1" customFormat="1">
      <c r="B105" s="46"/>
      <c r="C105" s="74"/>
      <c r="D105" s="225" t="s">
        <v>191</v>
      </c>
      <c r="E105" s="74"/>
      <c r="F105" s="226" t="s">
        <v>220</v>
      </c>
      <c r="G105" s="74"/>
      <c r="H105" s="74"/>
      <c r="I105" s="185"/>
      <c r="J105" s="74"/>
      <c r="K105" s="74"/>
      <c r="L105" s="72"/>
      <c r="M105" s="227"/>
      <c r="N105" s="47"/>
      <c r="O105" s="47"/>
      <c r="P105" s="47"/>
      <c r="Q105" s="47"/>
      <c r="R105" s="47"/>
      <c r="S105" s="47"/>
      <c r="T105" s="95"/>
      <c r="AT105" s="24" t="s">
        <v>191</v>
      </c>
      <c r="AU105" s="24" t="s">
        <v>25</v>
      </c>
    </row>
    <row r="106" s="1" customFormat="1">
      <c r="B106" s="46"/>
      <c r="C106" s="74"/>
      <c r="D106" s="225" t="s">
        <v>193</v>
      </c>
      <c r="E106" s="74"/>
      <c r="F106" s="228" t="s">
        <v>216</v>
      </c>
      <c r="G106" s="74"/>
      <c r="H106" s="74"/>
      <c r="I106" s="185"/>
      <c r="J106" s="74"/>
      <c r="K106" s="74"/>
      <c r="L106" s="72"/>
      <c r="M106" s="227"/>
      <c r="N106" s="47"/>
      <c r="O106" s="47"/>
      <c r="P106" s="47"/>
      <c r="Q106" s="47"/>
      <c r="R106" s="47"/>
      <c r="S106" s="47"/>
      <c r="T106" s="95"/>
      <c r="AT106" s="24" t="s">
        <v>193</v>
      </c>
      <c r="AU106" s="24" t="s">
        <v>25</v>
      </c>
    </row>
    <row r="107" s="10" customFormat="1">
      <c r="B107" s="229"/>
      <c r="C107" s="230"/>
      <c r="D107" s="225" t="s">
        <v>199</v>
      </c>
      <c r="E107" s="231" t="s">
        <v>222</v>
      </c>
      <c r="F107" s="232" t="s">
        <v>223</v>
      </c>
      <c r="G107" s="230"/>
      <c r="H107" s="233">
        <v>101.09999999999999</v>
      </c>
      <c r="I107" s="234"/>
      <c r="J107" s="230"/>
      <c r="K107" s="230"/>
      <c r="L107" s="235"/>
      <c r="M107" s="236"/>
      <c r="N107" s="237"/>
      <c r="O107" s="237"/>
      <c r="P107" s="237"/>
      <c r="Q107" s="237"/>
      <c r="R107" s="237"/>
      <c r="S107" s="237"/>
      <c r="T107" s="238"/>
      <c r="AT107" s="239" t="s">
        <v>199</v>
      </c>
      <c r="AU107" s="239" t="s">
        <v>25</v>
      </c>
      <c r="AV107" s="10" t="s">
        <v>91</v>
      </c>
      <c r="AW107" s="10" t="s">
        <v>44</v>
      </c>
      <c r="AX107" s="10" t="s">
        <v>25</v>
      </c>
      <c r="AY107" s="239" t="s">
        <v>184</v>
      </c>
    </row>
    <row r="108" s="1" customFormat="1" ht="16.5" customHeight="1">
      <c r="B108" s="46"/>
      <c r="C108" s="213" t="s">
        <v>224</v>
      </c>
      <c r="D108" s="213" t="s">
        <v>185</v>
      </c>
      <c r="E108" s="214" t="s">
        <v>225</v>
      </c>
      <c r="F108" s="215" t="s">
        <v>226</v>
      </c>
      <c r="G108" s="216" t="s">
        <v>188</v>
      </c>
      <c r="H108" s="217">
        <v>68.400000000000006</v>
      </c>
      <c r="I108" s="218"/>
      <c r="J108" s="219">
        <f>ROUND(I108*H108,2)</f>
        <v>0</v>
      </c>
      <c r="K108" s="215" t="s">
        <v>80</v>
      </c>
      <c r="L108" s="72"/>
      <c r="M108" s="220" t="s">
        <v>80</v>
      </c>
      <c r="N108" s="221" t="s">
        <v>52</v>
      </c>
      <c r="O108" s="47"/>
      <c r="P108" s="222">
        <f>O108*H108</f>
        <v>0</v>
      </c>
      <c r="Q108" s="222">
        <v>0</v>
      </c>
      <c r="R108" s="222">
        <f>Q108*H108</f>
        <v>0</v>
      </c>
      <c r="S108" s="222">
        <v>0</v>
      </c>
      <c r="T108" s="223">
        <f>S108*H108</f>
        <v>0</v>
      </c>
      <c r="AR108" s="24" t="s">
        <v>189</v>
      </c>
      <c r="AT108" s="24" t="s">
        <v>185</v>
      </c>
      <c r="AU108" s="24" t="s">
        <v>25</v>
      </c>
      <c r="AY108" s="24" t="s">
        <v>184</v>
      </c>
      <c r="BE108" s="224">
        <f>IF(N108="základní",J108,0)</f>
        <v>0</v>
      </c>
      <c r="BF108" s="224">
        <f>IF(N108="snížená",J108,0)</f>
        <v>0</v>
      </c>
      <c r="BG108" s="224">
        <f>IF(N108="zákl. přenesená",J108,0)</f>
        <v>0</v>
      </c>
      <c r="BH108" s="224">
        <f>IF(N108="sníž. přenesená",J108,0)</f>
        <v>0</v>
      </c>
      <c r="BI108" s="224">
        <f>IF(N108="nulová",J108,0)</f>
        <v>0</v>
      </c>
      <c r="BJ108" s="24" t="s">
        <v>25</v>
      </c>
      <c r="BK108" s="224">
        <f>ROUND(I108*H108,2)</f>
        <v>0</v>
      </c>
      <c r="BL108" s="24" t="s">
        <v>189</v>
      </c>
      <c r="BM108" s="24" t="s">
        <v>227</v>
      </c>
    </row>
    <row r="109" s="1" customFormat="1">
      <c r="B109" s="46"/>
      <c r="C109" s="74"/>
      <c r="D109" s="225" t="s">
        <v>191</v>
      </c>
      <c r="E109" s="74"/>
      <c r="F109" s="226" t="s">
        <v>226</v>
      </c>
      <c r="G109" s="74"/>
      <c r="H109" s="74"/>
      <c r="I109" s="185"/>
      <c r="J109" s="74"/>
      <c r="K109" s="74"/>
      <c r="L109" s="72"/>
      <c r="M109" s="227"/>
      <c r="N109" s="47"/>
      <c r="O109" s="47"/>
      <c r="P109" s="47"/>
      <c r="Q109" s="47"/>
      <c r="R109" s="47"/>
      <c r="S109" s="47"/>
      <c r="T109" s="95"/>
      <c r="AT109" s="24" t="s">
        <v>191</v>
      </c>
      <c r="AU109" s="24" t="s">
        <v>25</v>
      </c>
    </row>
    <row r="110" s="1" customFormat="1">
      <c r="B110" s="46"/>
      <c r="C110" s="74"/>
      <c r="D110" s="225" t="s">
        <v>193</v>
      </c>
      <c r="E110" s="74"/>
      <c r="F110" s="228" t="s">
        <v>216</v>
      </c>
      <c r="G110" s="74"/>
      <c r="H110" s="74"/>
      <c r="I110" s="185"/>
      <c r="J110" s="74"/>
      <c r="K110" s="74"/>
      <c r="L110" s="72"/>
      <c r="M110" s="227"/>
      <c r="N110" s="47"/>
      <c r="O110" s="47"/>
      <c r="P110" s="47"/>
      <c r="Q110" s="47"/>
      <c r="R110" s="47"/>
      <c r="S110" s="47"/>
      <c r="T110" s="95"/>
      <c r="AT110" s="24" t="s">
        <v>193</v>
      </c>
      <c r="AU110" s="24" t="s">
        <v>25</v>
      </c>
    </row>
    <row r="111" s="10" customFormat="1">
      <c r="B111" s="229"/>
      <c r="C111" s="230"/>
      <c r="D111" s="225" t="s">
        <v>199</v>
      </c>
      <c r="E111" s="231" t="s">
        <v>228</v>
      </c>
      <c r="F111" s="232" t="s">
        <v>229</v>
      </c>
      <c r="G111" s="230"/>
      <c r="H111" s="233">
        <v>68.400000000000006</v>
      </c>
      <c r="I111" s="234"/>
      <c r="J111" s="230"/>
      <c r="K111" s="230"/>
      <c r="L111" s="235"/>
      <c r="M111" s="236"/>
      <c r="N111" s="237"/>
      <c r="O111" s="237"/>
      <c r="P111" s="237"/>
      <c r="Q111" s="237"/>
      <c r="R111" s="237"/>
      <c r="S111" s="237"/>
      <c r="T111" s="238"/>
      <c r="AT111" s="239" t="s">
        <v>199</v>
      </c>
      <c r="AU111" s="239" t="s">
        <v>25</v>
      </c>
      <c r="AV111" s="10" t="s">
        <v>91</v>
      </c>
      <c r="AW111" s="10" t="s">
        <v>44</v>
      </c>
      <c r="AX111" s="10" t="s">
        <v>25</v>
      </c>
      <c r="AY111" s="239" t="s">
        <v>184</v>
      </c>
    </row>
    <row r="112" s="1" customFormat="1" ht="25.5" customHeight="1">
      <c r="B112" s="46"/>
      <c r="C112" s="213" t="s">
        <v>230</v>
      </c>
      <c r="D112" s="213" t="s">
        <v>185</v>
      </c>
      <c r="E112" s="214" t="s">
        <v>231</v>
      </c>
      <c r="F112" s="215" t="s">
        <v>232</v>
      </c>
      <c r="G112" s="216" t="s">
        <v>188</v>
      </c>
      <c r="H112" s="217">
        <v>90</v>
      </c>
      <c r="I112" s="218"/>
      <c r="J112" s="219">
        <f>ROUND(I112*H112,2)</f>
        <v>0</v>
      </c>
      <c r="K112" s="215" t="s">
        <v>80</v>
      </c>
      <c r="L112" s="72"/>
      <c r="M112" s="220" t="s">
        <v>80</v>
      </c>
      <c r="N112" s="221" t="s">
        <v>52</v>
      </c>
      <c r="O112" s="47"/>
      <c r="P112" s="222">
        <f>O112*H112</f>
        <v>0</v>
      </c>
      <c r="Q112" s="222">
        <v>0</v>
      </c>
      <c r="R112" s="222">
        <f>Q112*H112</f>
        <v>0</v>
      </c>
      <c r="S112" s="222">
        <v>0</v>
      </c>
      <c r="T112" s="223">
        <f>S112*H112</f>
        <v>0</v>
      </c>
      <c r="AR112" s="24" t="s">
        <v>189</v>
      </c>
      <c r="AT112" s="24" t="s">
        <v>185</v>
      </c>
      <c r="AU112" s="24" t="s">
        <v>25</v>
      </c>
      <c r="AY112" s="24" t="s">
        <v>184</v>
      </c>
      <c r="BE112" s="224">
        <f>IF(N112="základní",J112,0)</f>
        <v>0</v>
      </c>
      <c r="BF112" s="224">
        <f>IF(N112="snížená",J112,0)</f>
        <v>0</v>
      </c>
      <c r="BG112" s="224">
        <f>IF(N112="zákl. přenesená",J112,0)</f>
        <v>0</v>
      </c>
      <c r="BH112" s="224">
        <f>IF(N112="sníž. přenesená",J112,0)</f>
        <v>0</v>
      </c>
      <c r="BI112" s="224">
        <f>IF(N112="nulová",J112,0)</f>
        <v>0</v>
      </c>
      <c r="BJ112" s="24" t="s">
        <v>25</v>
      </c>
      <c r="BK112" s="224">
        <f>ROUND(I112*H112,2)</f>
        <v>0</v>
      </c>
      <c r="BL112" s="24" t="s">
        <v>189</v>
      </c>
      <c r="BM112" s="24" t="s">
        <v>233</v>
      </c>
    </row>
    <row r="113" s="1" customFormat="1">
      <c r="B113" s="46"/>
      <c r="C113" s="74"/>
      <c r="D113" s="225" t="s">
        <v>191</v>
      </c>
      <c r="E113" s="74"/>
      <c r="F113" s="226" t="s">
        <v>234</v>
      </c>
      <c r="G113" s="74"/>
      <c r="H113" s="74"/>
      <c r="I113" s="185"/>
      <c r="J113" s="74"/>
      <c r="K113" s="74"/>
      <c r="L113" s="72"/>
      <c r="M113" s="227"/>
      <c r="N113" s="47"/>
      <c r="O113" s="47"/>
      <c r="P113" s="47"/>
      <c r="Q113" s="47"/>
      <c r="R113" s="47"/>
      <c r="S113" s="47"/>
      <c r="T113" s="95"/>
      <c r="AT113" s="24" t="s">
        <v>191</v>
      </c>
      <c r="AU113" s="24" t="s">
        <v>25</v>
      </c>
    </row>
    <row r="114" s="1" customFormat="1">
      <c r="B114" s="46"/>
      <c r="C114" s="74"/>
      <c r="D114" s="225" t="s">
        <v>193</v>
      </c>
      <c r="E114" s="74"/>
      <c r="F114" s="228" t="s">
        <v>216</v>
      </c>
      <c r="G114" s="74"/>
      <c r="H114" s="74"/>
      <c r="I114" s="185"/>
      <c r="J114" s="74"/>
      <c r="K114" s="74"/>
      <c r="L114" s="72"/>
      <c r="M114" s="227"/>
      <c r="N114" s="47"/>
      <c r="O114" s="47"/>
      <c r="P114" s="47"/>
      <c r="Q114" s="47"/>
      <c r="R114" s="47"/>
      <c r="S114" s="47"/>
      <c r="T114" s="95"/>
      <c r="AT114" s="24" t="s">
        <v>193</v>
      </c>
      <c r="AU114" s="24" t="s">
        <v>25</v>
      </c>
    </row>
    <row r="115" s="10" customFormat="1">
      <c r="B115" s="229"/>
      <c r="C115" s="230"/>
      <c r="D115" s="225" t="s">
        <v>199</v>
      </c>
      <c r="E115" s="231" t="s">
        <v>235</v>
      </c>
      <c r="F115" s="232" t="s">
        <v>236</v>
      </c>
      <c r="G115" s="230"/>
      <c r="H115" s="233">
        <v>90</v>
      </c>
      <c r="I115" s="234"/>
      <c r="J115" s="230"/>
      <c r="K115" s="230"/>
      <c r="L115" s="235"/>
      <c r="M115" s="236"/>
      <c r="N115" s="237"/>
      <c r="O115" s="237"/>
      <c r="P115" s="237"/>
      <c r="Q115" s="237"/>
      <c r="R115" s="237"/>
      <c r="S115" s="237"/>
      <c r="T115" s="238"/>
      <c r="AT115" s="239" t="s">
        <v>199</v>
      </c>
      <c r="AU115" s="239" t="s">
        <v>25</v>
      </c>
      <c r="AV115" s="10" t="s">
        <v>91</v>
      </c>
      <c r="AW115" s="10" t="s">
        <v>44</v>
      </c>
      <c r="AX115" s="10" t="s">
        <v>25</v>
      </c>
      <c r="AY115" s="239" t="s">
        <v>184</v>
      </c>
    </row>
    <row r="116" s="1" customFormat="1" ht="25.5" customHeight="1">
      <c r="B116" s="46"/>
      <c r="C116" s="213" t="s">
        <v>237</v>
      </c>
      <c r="D116" s="213" t="s">
        <v>185</v>
      </c>
      <c r="E116" s="214" t="s">
        <v>238</v>
      </c>
      <c r="F116" s="215" t="s">
        <v>239</v>
      </c>
      <c r="G116" s="216" t="s">
        <v>188</v>
      </c>
      <c r="H116" s="217">
        <v>156</v>
      </c>
      <c r="I116" s="218"/>
      <c r="J116" s="219">
        <f>ROUND(I116*H116,2)</f>
        <v>0</v>
      </c>
      <c r="K116" s="215" t="s">
        <v>80</v>
      </c>
      <c r="L116" s="72"/>
      <c r="M116" s="220" t="s">
        <v>80</v>
      </c>
      <c r="N116" s="221" t="s">
        <v>52</v>
      </c>
      <c r="O116" s="47"/>
      <c r="P116" s="222">
        <f>O116*H116</f>
        <v>0</v>
      </c>
      <c r="Q116" s="222">
        <v>0</v>
      </c>
      <c r="R116" s="222">
        <f>Q116*H116</f>
        <v>0</v>
      </c>
      <c r="S116" s="222">
        <v>0</v>
      </c>
      <c r="T116" s="223">
        <f>S116*H116</f>
        <v>0</v>
      </c>
      <c r="AR116" s="24" t="s">
        <v>189</v>
      </c>
      <c r="AT116" s="24" t="s">
        <v>185</v>
      </c>
      <c r="AU116" s="24" t="s">
        <v>25</v>
      </c>
      <c r="AY116" s="24" t="s">
        <v>184</v>
      </c>
      <c r="BE116" s="224">
        <f>IF(N116="základní",J116,0)</f>
        <v>0</v>
      </c>
      <c r="BF116" s="224">
        <f>IF(N116="snížená",J116,0)</f>
        <v>0</v>
      </c>
      <c r="BG116" s="224">
        <f>IF(N116="zákl. přenesená",J116,0)</f>
        <v>0</v>
      </c>
      <c r="BH116" s="224">
        <f>IF(N116="sníž. přenesená",J116,0)</f>
        <v>0</v>
      </c>
      <c r="BI116" s="224">
        <f>IF(N116="nulová",J116,0)</f>
        <v>0</v>
      </c>
      <c r="BJ116" s="24" t="s">
        <v>25</v>
      </c>
      <c r="BK116" s="224">
        <f>ROUND(I116*H116,2)</f>
        <v>0</v>
      </c>
      <c r="BL116" s="24" t="s">
        <v>189</v>
      </c>
      <c r="BM116" s="24" t="s">
        <v>240</v>
      </c>
    </row>
    <row r="117" s="1" customFormat="1">
      <c r="B117" s="46"/>
      <c r="C117" s="74"/>
      <c r="D117" s="225" t="s">
        <v>191</v>
      </c>
      <c r="E117" s="74"/>
      <c r="F117" s="226" t="s">
        <v>239</v>
      </c>
      <c r="G117" s="74"/>
      <c r="H117" s="74"/>
      <c r="I117" s="185"/>
      <c r="J117" s="74"/>
      <c r="K117" s="74"/>
      <c r="L117" s="72"/>
      <c r="M117" s="227"/>
      <c r="N117" s="47"/>
      <c r="O117" s="47"/>
      <c r="P117" s="47"/>
      <c r="Q117" s="47"/>
      <c r="R117" s="47"/>
      <c r="S117" s="47"/>
      <c r="T117" s="95"/>
      <c r="AT117" s="24" t="s">
        <v>191</v>
      </c>
      <c r="AU117" s="24" t="s">
        <v>25</v>
      </c>
    </row>
    <row r="118" s="1" customFormat="1">
      <c r="B118" s="46"/>
      <c r="C118" s="74"/>
      <c r="D118" s="225" t="s">
        <v>193</v>
      </c>
      <c r="E118" s="74"/>
      <c r="F118" s="228" t="s">
        <v>216</v>
      </c>
      <c r="G118" s="74"/>
      <c r="H118" s="74"/>
      <c r="I118" s="185"/>
      <c r="J118" s="74"/>
      <c r="K118" s="74"/>
      <c r="L118" s="72"/>
      <c r="M118" s="227"/>
      <c r="N118" s="47"/>
      <c r="O118" s="47"/>
      <c r="P118" s="47"/>
      <c r="Q118" s="47"/>
      <c r="R118" s="47"/>
      <c r="S118" s="47"/>
      <c r="T118" s="95"/>
      <c r="AT118" s="24" t="s">
        <v>193</v>
      </c>
      <c r="AU118" s="24" t="s">
        <v>25</v>
      </c>
    </row>
    <row r="119" s="10" customFormat="1">
      <c r="B119" s="229"/>
      <c r="C119" s="230"/>
      <c r="D119" s="225" t="s">
        <v>199</v>
      </c>
      <c r="E119" s="231" t="s">
        <v>241</v>
      </c>
      <c r="F119" s="232" t="s">
        <v>242</v>
      </c>
      <c r="G119" s="230"/>
      <c r="H119" s="233">
        <v>156</v>
      </c>
      <c r="I119" s="234"/>
      <c r="J119" s="230"/>
      <c r="K119" s="230"/>
      <c r="L119" s="235"/>
      <c r="M119" s="236"/>
      <c r="N119" s="237"/>
      <c r="O119" s="237"/>
      <c r="P119" s="237"/>
      <c r="Q119" s="237"/>
      <c r="R119" s="237"/>
      <c r="S119" s="237"/>
      <c r="T119" s="238"/>
      <c r="AT119" s="239" t="s">
        <v>199</v>
      </c>
      <c r="AU119" s="239" t="s">
        <v>25</v>
      </c>
      <c r="AV119" s="10" t="s">
        <v>91</v>
      </c>
      <c r="AW119" s="10" t="s">
        <v>44</v>
      </c>
      <c r="AX119" s="10" t="s">
        <v>25</v>
      </c>
      <c r="AY119" s="239" t="s">
        <v>184</v>
      </c>
    </row>
    <row r="120" s="1" customFormat="1" ht="16.5" customHeight="1">
      <c r="B120" s="46"/>
      <c r="C120" s="213" t="s">
        <v>243</v>
      </c>
      <c r="D120" s="213" t="s">
        <v>185</v>
      </c>
      <c r="E120" s="214" t="s">
        <v>244</v>
      </c>
      <c r="F120" s="215" t="s">
        <v>245</v>
      </c>
      <c r="G120" s="216" t="s">
        <v>246</v>
      </c>
      <c r="H120" s="217">
        <v>173</v>
      </c>
      <c r="I120" s="218"/>
      <c r="J120" s="219">
        <f>ROUND(I120*H120,2)</f>
        <v>0</v>
      </c>
      <c r="K120" s="215" t="s">
        <v>80</v>
      </c>
      <c r="L120" s="72"/>
      <c r="M120" s="220" t="s">
        <v>80</v>
      </c>
      <c r="N120" s="221" t="s">
        <v>52</v>
      </c>
      <c r="O120" s="47"/>
      <c r="P120" s="222">
        <f>O120*H120</f>
        <v>0</v>
      </c>
      <c r="Q120" s="222">
        <v>0</v>
      </c>
      <c r="R120" s="222">
        <f>Q120*H120</f>
        <v>0</v>
      </c>
      <c r="S120" s="222">
        <v>0</v>
      </c>
      <c r="T120" s="223">
        <f>S120*H120</f>
        <v>0</v>
      </c>
      <c r="AR120" s="24" t="s">
        <v>189</v>
      </c>
      <c r="AT120" s="24" t="s">
        <v>185</v>
      </c>
      <c r="AU120" s="24" t="s">
        <v>25</v>
      </c>
      <c r="AY120" s="24" t="s">
        <v>184</v>
      </c>
      <c r="BE120" s="224">
        <f>IF(N120="základní",J120,0)</f>
        <v>0</v>
      </c>
      <c r="BF120" s="224">
        <f>IF(N120="snížená",J120,0)</f>
        <v>0</v>
      </c>
      <c r="BG120" s="224">
        <f>IF(N120="zákl. přenesená",J120,0)</f>
        <v>0</v>
      </c>
      <c r="BH120" s="224">
        <f>IF(N120="sníž. přenesená",J120,0)</f>
        <v>0</v>
      </c>
      <c r="BI120" s="224">
        <f>IF(N120="nulová",J120,0)</f>
        <v>0</v>
      </c>
      <c r="BJ120" s="24" t="s">
        <v>25</v>
      </c>
      <c r="BK120" s="224">
        <f>ROUND(I120*H120,2)</f>
        <v>0</v>
      </c>
      <c r="BL120" s="24" t="s">
        <v>189</v>
      </c>
      <c r="BM120" s="24" t="s">
        <v>247</v>
      </c>
    </row>
    <row r="121" s="1" customFormat="1">
      <c r="B121" s="46"/>
      <c r="C121" s="74"/>
      <c r="D121" s="225" t="s">
        <v>191</v>
      </c>
      <c r="E121" s="74"/>
      <c r="F121" s="226" t="s">
        <v>245</v>
      </c>
      <c r="G121" s="74"/>
      <c r="H121" s="74"/>
      <c r="I121" s="185"/>
      <c r="J121" s="74"/>
      <c r="K121" s="74"/>
      <c r="L121" s="72"/>
      <c r="M121" s="227"/>
      <c r="N121" s="47"/>
      <c r="O121" s="47"/>
      <c r="P121" s="47"/>
      <c r="Q121" s="47"/>
      <c r="R121" s="47"/>
      <c r="S121" s="47"/>
      <c r="T121" s="95"/>
      <c r="AT121" s="24" t="s">
        <v>191</v>
      </c>
      <c r="AU121" s="24" t="s">
        <v>25</v>
      </c>
    </row>
    <row r="122" s="1" customFormat="1">
      <c r="B122" s="46"/>
      <c r="C122" s="74"/>
      <c r="D122" s="225" t="s">
        <v>193</v>
      </c>
      <c r="E122" s="74"/>
      <c r="F122" s="228" t="s">
        <v>216</v>
      </c>
      <c r="G122" s="74"/>
      <c r="H122" s="74"/>
      <c r="I122" s="185"/>
      <c r="J122" s="74"/>
      <c r="K122" s="74"/>
      <c r="L122" s="72"/>
      <c r="M122" s="227"/>
      <c r="N122" s="47"/>
      <c r="O122" s="47"/>
      <c r="P122" s="47"/>
      <c r="Q122" s="47"/>
      <c r="R122" s="47"/>
      <c r="S122" s="47"/>
      <c r="T122" s="95"/>
      <c r="AT122" s="24" t="s">
        <v>193</v>
      </c>
      <c r="AU122" s="24" t="s">
        <v>25</v>
      </c>
    </row>
    <row r="123" s="10" customFormat="1">
      <c r="B123" s="229"/>
      <c r="C123" s="230"/>
      <c r="D123" s="225" t="s">
        <v>199</v>
      </c>
      <c r="E123" s="231" t="s">
        <v>248</v>
      </c>
      <c r="F123" s="232" t="s">
        <v>249</v>
      </c>
      <c r="G123" s="230"/>
      <c r="H123" s="233">
        <v>173</v>
      </c>
      <c r="I123" s="234"/>
      <c r="J123" s="230"/>
      <c r="K123" s="230"/>
      <c r="L123" s="235"/>
      <c r="M123" s="236"/>
      <c r="N123" s="237"/>
      <c r="O123" s="237"/>
      <c r="P123" s="237"/>
      <c r="Q123" s="237"/>
      <c r="R123" s="237"/>
      <c r="S123" s="237"/>
      <c r="T123" s="238"/>
      <c r="AT123" s="239" t="s">
        <v>199</v>
      </c>
      <c r="AU123" s="239" t="s">
        <v>25</v>
      </c>
      <c r="AV123" s="10" t="s">
        <v>91</v>
      </c>
      <c r="AW123" s="10" t="s">
        <v>44</v>
      </c>
      <c r="AX123" s="10" t="s">
        <v>25</v>
      </c>
      <c r="AY123" s="239" t="s">
        <v>184</v>
      </c>
    </row>
    <row r="124" s="1" customFormat="1" ht="16.5" customHeight="1">
      <c r="B124" s="46"/>
      <c r="C124" s="213" t="s">
        <v>250</v>
      </c>
      <c r="D124" s="213" t="s">
        <v>185</v>
      </c>
      <c r="E124" s="214" t="s">
        <v>251</v>
      </c>
      <c r="F124" s="215" t="s">
        <v>252</v>
      </c>
      <c r="G124" s="216" t="s">
        <v>246</v>
      </c>
      <c r="H124" s="217">
        <v>9</v>
      </c>
      <c r="I124" s="218"/>
      <c r="J124" s="219">
        <f>ROUND(I124*H124,2)</f>
        <v>0</v>
      </c>
      <c r="K124" s="215" t="s">
        <v>80</v>
      </c>
      <c r="L124" s="72"/>
      <c r="M124" s="220" t="s">
        <v>80</v>
      </c>
      <c r="N124" s="221" t="s">
        <v>52</v>
      </c>
      <c r="O124" s="47"/>
      <c r="P124" s="222">
        <f>O124*H124</f>
        <v>0</v>
      </c>
      <c r="Q124" s="222">
        <v>0</v>
      </c>
      <c r="R124" s="222">
        <f>Q124*H124</f>
        <v>0</v>
      </c>
      <c r="S124" s="222">
        <v>0</v>
      </c>
      <c r="T124" s="223">
        <f>S124*H124</f>
        <v>0</v>
      </c>
      <c r="AR124" s="24" t="s">
        <v>189</v>
      </c>
      <c r="AT124" s="24" t="s">
        <v>185</v>
      </c>
      <c r="AU124" s="24" t="s">
        <v>25</v>
      </c>
      <c r="AY124" s="24" t="s">
        <v>184</v>
      </c>
      <c r="BE124" s="224">
        <f>IF(N124="základní",J124,0)</f>
        <v>0</v>
      </c>
      <c r="BF124" s="224">
        <f>IF(N124="snížená",J124,0)</f>
        <v>0</v>
      </c>
      <c r="BG124" s="224">
        <f>IF(N124="zákl. přenesená",J124,0)</f>
        <v>0</v>
      </c>
      <c r="BH124" s="224">
        <f>IF(N124="sníž. přenesená",J124,0)</f>
        <v>0</v>
      </c>
      <c r="BI124" s="224">
        <f>IF(N124="nulová",J124,0)</f>
        <v>0</v>
      </c>
      <c r="BJ124" s="24" t="s">
        <v>25</v>
      </c>
      <c r="BK124" s="224">
        <f>ROUND(I124*H124,2)</f>
        <v>0</v>
      </c>
      <c r="BL124" s="24" t="s">
        <v>189</v>
      </c>
      <c r="BM124" s="24" t="s">
        <v>253</v>
      </c>
    </row>
    <row r="125" s="1" customFormat="1">
      <c r="B125" s="46"/>
      <c r="C125" s="74"/>
      <c r="D125" s="225" t="s">
        <v>191</v>
      </c>
      <c r="E125" s="74"/>
      <c r="F125" s="226" t="s">
        <v>252</v>
      </c>
      <c r="G125" s="74"/>
      <c r="H125" s="74"/>
      <c r="I125" s="185"/>
      <c r="J125" s="74"/>
      <c r="K125" s="74"/>
      <c r="L125" s="72"/>
      <c r="M125" s="227"/>
      <c r="N125" s="47"/>
      <c r="O125" s="47"/>
      <c r="P125" s="47"/>
      <c r="Q125" s="47"/>
      <c r="R125" s="47"/>
      <c r="S125" s="47"/>
      <c r="T125" s="95"/>
      <c r="AT125" s="24" t="s">
        <v>191</v>
      </c>
      <c r="AU125" s="24" t="s">
        <v>25</v>
      </c>
    </row>
    <row r="126" s="1" customFormat="1">
      <c r="B126" s="46"/>
      <c r="C126" s="74"/>
      <c r="D126" s="225" t="s">
        <v>193</v>
      </c>
      <c r="E126" s="74"/>
      <c r="F126" s="228" t="s">
        <v>216</v>
      </c>
      <c r="G126" s="74"/>
      <c r="H126" s="74"/>
      <c r="I126" s="185"/>
      <c r="J126" s="74"/>
      <c r="K126" s="74"/>
      <c r="L126" s="72"/>
      <c r="M126" s="227"/>
      <c r="N126" s="47"/>
      <c r="O126" s="47"/>
      <c r="P126" s="47"/>
      <c r="Q126" s="47"/>
      <c r="R126" s="47"/>
      <c r="S126" s="47"/>
      <c r="T126" s="95"/>
      <c r="AT126" s="24" t="s">
        <v>193</v>
      </c>
      <c r="AU126" s="24" t="s">
        <v>25</v>
      </c>
    </row>
    <row r="127" s="1" customFormat="1" ht="16.5" customHeight="1">
      <c r="B127" s="46"/>
      <c r="C127" s="213" t="s">
        <v>30</v>
      </c>
      <c r="D127" s="213" t="s">
        <v>185</v>
      </c>
      <c r="E127" s="214" t="s">
        <v>254</v>
      </c>
      <c r="F127" s="215" t="s">
        <v>255</v>
      </c>
      <c r="G127" s="216" t="s">
        <v>246</v>
      </c>
      <c r="H127" s="217">
        <v>260</v>
      </c>
      <c r="I127" s="218"/>
      <c r="J127" s="219">
        <f>ROUND(I127*H127,2)</f>
        <v>0</v>
      </c>
      <c r="K127" s="215" t="s">
        <v>80</v>
      </c>
      <c r="L127" s="72"/>
      <c r="M127" s="220" t="s">
        <v>80</v>
      </c>
      <c r="N127" s="221" t="s">
        <v>52</v>
      </c>
      <c r="O127" s="47"/>
      <c r="P127" s="222">
        <f>O127*H127</f>
        <v>0</v>
      </c>
      <c r="Q127" s="222">
        <v>0</v>
      </c>
      <c r="R127" s="222">
        <f>Q127*H127</f>
        <v>0</v>
      </c>
      <c r="S127" s="222">
        <v>0</v>
      </c>
      <c r="T127" s="223">
        <f>S127*H127</f>
        <v>0</v>
      </c>
      <c r="AR127" s="24" t="s">
        <v>189</v>
      </c>
      <c r="AT127" s="24" t="s">
        <v>185</v>
      </c>
      <c r="AU127" s="24" t="s">
        <v>25</v>
      </c>
      <c r="AY127" s="24" t="s">
        <v>184</v>
      </c>
      <c r="BE127" s="224">
        <f>IF(N127="základní",J127,0)</f>
        <v>0</v>
      </c>
      <c r="BF127" s="224">
        <f>IF(N127="snížená",J127,0)</f>
        <v>0</v>
      </c>
      <c r="BG127" s="224">
        <f>IF(N127="zákl. přenesená",J127,0)</f>
        <v>0</v>
      </c>
      <c r="BH127" s="224">
        <f>IF(N127="sníž. přenesená",J127,0)</f>
        <v>0</v>
      </c>
      <c r="BI127" s="224">
        <f>IF(N127="nulová",J127,0)</f>
        <v>0</v>
      </c>
      <c r="BJ127" s="24" t="s">
        <v>25</v>
      </c>
      <c r="BK127" s="224">
        <f>ROUND(I127*H127,2)</f>
        <v>0</v>
      </c>
      <c r="BL127" s="24" t="s">
        <v>189</v>
      </c>
      <c r="BM127" s="24" t="s">
        <v>256</v>
      </c>
    </row>
    <row r="128" s="1" customFormat="1">
      <c r="B128" s="46"/>
      <c r="C128" s="74"/>
      <c r="D128" s="225" t="s">
        <v>191</v>
      </c>
      <c r="E128" s="74"/>
      <c r="F128" s="226" t="s">
        <v>257</v>
      </c>
      <c r="G128" s="74"/>
      <c r="H128" s="74"/>
      <c r="I128" s="185"/>
      <c r="J128" s="74"/>
      <c r="K128" s="74"/>
      <c r="L128" s="72"/>
      <c r="M128" s="227"/>
      <c r="N128" s="47"/>
      <c r="O128" s="47"/>
      <c r="P128" s="47"/>
      <c r="Q128" s="47"/>
      <c r="R128" s="47"/>
      <c r="S128" s="47"/>
      <c r="T128" s="95"/>
      <c r="AT128" s="24" t="s">
        <v>191</v>
      </c>
      <c r="AU128" s="24" t="s">
        <v>25</v>
      </c>
    </row>
    <row r="129" s="1" customFormat="1">
      <c r="B129" s="46"/>
      <c r="C129" s="74"/>
      <c r="D129" s="225" t="s">
        <v>193</v>
      </c>
      <c r="E129" s="74"/>
      <c r="F129" s="228" t="s">
        <v>216</v>
      </c>
      <c r="G129" s="74"/>
      <c r="H129" s="74"/>
      <c r="I129" s="185"/>
      <c r="J129" s="74"/>
      <c r="K129" s="74"/>
      <c r="L129" s="72"/>
      <c r="M129" s="227"/>
      <c r="N129" s="47"/>
      <c r="O129" s="47"/>
      <c r="P129" s="47"/>
      <c r="Q129" s="47"/>
      <c r="R129" s="47"/>
      <c r="S129" s="47"/>
      <c r="T129" s="95"/>
      <c r="AT129" s="24" t="s">
        <v>193</v>
      </c>
      <c r="AU129" s="24" t="s">
        <v>25</v>
      </c>
    </row>
    <row r="130" s="1" customFormat="1" ht="16.5" customHeight="1">
      <c r="B130" s="46"/>
      <c r="C130" s="213" t="s">
        <v>258</v>
      </c>
      <c r="D130" s="213" t="s">
        <v>185</v>
      </c>
      <c r="E130" s="214" t="s">
        <v>259</v>
      </c>
      <c r="F130" s="215" t="s">
        <v>260</v>
      </c>
      <c r="G130" s="216" t="s">
        <v>188</v>
      </c>
      <c r="H130" s="217">
        <v>68.400000000000006</v>
      </c>
      <c r="I130" s="218"/>
      <c r="J130" s="219">
        <f>ROUND(I130*H130,2)</f>
        <v>0</v>
      </c>
      <c r="K130" s="215" t="s">
        <v>80</v>
      </c>
      <c r="L130" s="72"/>
      <c r="M130" s="220" t="s">
        <v>80</v>
      </c>
      <c r="N130" s="221" t="s">
        <v>52</v>
      </c>
      <c r="O130" s="47"/>
      <c r="P130" s="222">
        <f>O130*H130</f>
        <v>0</v>
      </c>
      <c r="Q130" s="222">
        <v>0</v>
      </c>
      <c r="R130" s="222">
        <f>Q130*H130</f>
        <v>0</v>
      </c>
      <c r="S130" s="222">
        <v>0</v>
      </c>
      <c r="T130" s="223">
        <f>S130*H130</f>
        <v>0</v>
      </c>
      <c r="AR130" s="24" t="s">
        <v>189</v>
      </c>
      <c r="AT130" s="24" t="s">
        <v>185</v>
      </c>
      <c r="AU130" s="24" t="s">
        <v>25</v>
      </c>
      <c r="AY130" s="24" t="s">
        <v>184</v>
      </c>
      <c r="BE130" s="224">
        <f>IF(N130="základní",J130,0)</f>
        <v>0</v>
      </c>
      <c r="BF130" s="224">
        <f>IF(N130="snížená",J130,0)</f>
        <v>0</v>
      </c>
      <c r="BG130" s="224">
        <f>IF(N130="zákl. přenesená",J130,0)</f>
        <v>0</v>
      </c>
      <c r="BH130" s="224">
        <f>IF(N130="sníž. přenesená",J130,0)</f>
        <v>0</v>
      </c>
      <c r="BI130" s="224">
        <f>IF(N130="nulová",J130,0)</f>
        <v>0</v>
      </c>
      <c r="BJ130" s="24" t="s">
        <v>25</v>
      </c>
      <c r="BK130" s="224">
        <f>ROUND(I130*H130,2)</f>
        <v>0</v>
      </c>
      <c r="BL130" s="24" t="s">
        <v>189</v>
      </c>
      <c r="BM130" s="24" t="s">
        <v>261</v>
      </c>
    </row>
    <row r="131" s="1" customFormat="1">
      <c r="B131" s="46"/>
      <c r="C131" s="74"/>
      <c r="D131" s="225" t="s">
        <v>191</v>
      </c>
      <c r="E131" s="74"/>
      <c r="F131" s="226" t="s">
        <v>262</v>
      </c>
      <c r="G131" s="74"/>
      <c r="H131" s="74"/>
      <c r="I131" s="185"/>
      <c r="J131" s="74"/>
      <c r="K131" s="74"/>
      <c r="L131" s="72"/>
      <c r="M131" s="227"/>
      <c r="N131" s="47"/>
      <c r="O131" s="47"/>
      <c r="P131" s="47"/>
      <c r="Q131" s="47"/>
      <c r="R131" s="47"/>
      <c r="S131" s="47"/>
      <c r="T131" s="95"/>
      <c r="AT131" s="24" t="s">
        <v>191</v>
      </c>
      <c r="AU131" s="24" t="s">
        <v>25</v>
      </c>
    </row>
    <row r="132" s="1" customFormat="1">
      <c r="B132" s="46"/>
      <c r="C132" s="74"/>
      <c r="D132" s="225" t="s">
        <v>193</v>
      </c>
      <c r="E132" s="74"/>
      <c r="F132" s="228" t="s">
        <v>216</v>
      </c>
      <c r="G132" s="74"/>
      <c r="H132" s="74"/>
      <c r="I132" s="185"/>
      <c r="J132" s="74"/>
      <c r="K132" s="74"/>
      <c r="L132" s="72"/>
      <c r="M132" s="227"/>
      <c r="N132" s="47"/>
      <c r="O132" s="47"/>
      <c r="P132" s="47"/>
      <c r="Q132" s="47"/>
      <c r="R132" s="47"/>
      <c r="S132" s="47"/>
      <c r="T132" s="95"/>
      <c r="AT132" s="24" t="s">
        <v>193</v>
      </c>
      <c r="AU132" s="24" t="s">
        <v>25</v>
      </c>
    </row>
    <row r="133" s="10" customFormat="1">
      <c r="B133" s="229"/>
      <c r="C133" s="230"/>
      <c r="D133" s="225" t="s">
        <v>199</v>
      </c>
      <c r="E133" s="231" t="s">
        <v>263</v>
      </c>
      <c r="F133" s="232" t="s">
        <v>229</v>
      </c>
      <c r="G133" s="230"/>
      <c r="H133" s="233">
        <v>68.400000000000006</v>
      </c>
      <c r="I133" s="234"/>
      <c r="J133" s="230"/>
      <c r="K133" s="230"/>
      <c r="L133" s="235"/>
      <c r="M133" s="236"/>
      <c r="N133" s="237"/>
      <c r="O133" s="237"/>
      <c r="P133" s="237"/>
      <c r="Q133" s="237"/>
      <c r="R133" s="237"/>
      <c r="S133" s="237"/>
      <c r="T133" s="238"/>
      <c r="AT133" s="239" t="s">
        <v>199</v>
      </c>
      <c r="AU133" s="239" t="s">
        <v>25</v>
      </c>
      <c r="AV133" s="10" t="s">
        <v>91</v>
      </c>
      <c r="AW133" s="10" t="s">
        <v>44</v>
      </c>
      <c r="AX133" s="10" t="s">
        <v>25</v>
      </c>
      <c r="AY133" s="239" t="s">
        <v>184</v>
      </c>
    </row>
    <row r="134" s="1" customFormat="1" ht="16.5" customHeight="1">
      <c r="B134" s="46"/>
      <c r="C134" s="213" t="s">
        <v>264</v>
      </c>
      <c r="D134" s="213" t="s">
        <v>185</v>
      </c>
      <c r="E134" s="214" t="s">
        <v>265</v>
      </c>
      <c r="F134" s="215" t="s">
        <v>266</v>
      </c>
      <c r="G134" s="216" t="s">
        <v>188</v>
      </c>
      <c r="H134" s="217">
        <v>16</v>
      </c>
      <c r="I134" s="218"/>
      <c r="J134" s="219">
        <f>ROUND(I134*H134,2)</f>
        <v>0</v>
      </c>
      <c r="K134" s="215" t="s">
        <v>80</v>
      </c>
      <c r="L134" s="72"/>
      <c r="M134" s="220" t="s">
        <v>80</v>
      </c>
      <c r="N134" s="221" t="s">
        <v>52</v>
      </c>
      <c r="O134" s="47"/>
      <c r="P134" s="222">
        <f>O134*H134</f>
        <v>0</v>
      </c>
      <c r="Q134" s="222">
        <v>0</v>
      </c>
      <c r="R134" s="222">
        <f>Q134*H134</f>
        <v>0</v>
      </c>
      <c r="S134" s="222">
        <v>0</v>
      </c>
      <c r="T134" s="223">
        <f>S134*H134</f>
        <v>0</v>
      </c>
      <c r="AR134" s="24" t="s">
        <v>189</v>
      </c>
      <c r="AT134" s="24" t="s">
        <v>185</v>
      </c>
      <c r="AU134" s="24" t="s">
        <v>25</v>
      </c>
      <c r="AY134" s="24" t="s">
        <v>184</v>
      </c>
      <c r="BE134" s="224">
        <f>IF(N134="základní",J134,0)</f>
        <v>0</v>
      </c>
      <c r="BF134" s="224">
        <f>IF(N134="snížená",J134,0)</f>
        <v>0</v>
      </c>
      <c r="BG134" s="224">
        <f>IF(N134="zákl. přenesená",J134,0)</f>
        <v>0</v>
      </c>
      <c r="BH134" s="224">
        <f>IF(N134="sníž. přenesená",J134,0)</f>
        <v>0</v>
      </c>
      <c r="BI134" s="224">
        <f>IF(N134="nulová",J134,0)</f>
        <v>0</v>
      </c>
      <c r="BJ134" s="24" t="s">
        <v>25</v>
      </c>
      <c r="BK134" s="224">
        <f>ROUND(I134*H134,2)</f>
        <v>0</v>
      </c>
      <c r="BL134" s="24" t="s">
        <v>189</v>
      </c>
      <c r="BM134" s="24" t="s">
        <v>267</v>
      </c>
    </row>
    <row r="135" s="1" customFormat="1">
      <c r="B135" s="46"/>
      <c r="C135" s="74"/>
      <c r="D135" s="225" t="s">
        <v>191</v>
      </c>
      <c r="E135" s="74"/>
      <c r="F135" s="226" t="s">
        <v>266</v>
      </c>
      <c r="G135" s="74"/>
      <c r="H135" s="74"/>
      <c r="I135" s="185"/>
      <c r="J135" s="74"/>
      <c r="K135" s="74"/>
      <c r="L135" s="72"/>
      <c r="M135" s="227"/>
      <c r="N135" s="47"/>
      <c r="O135" s="47"/>
      <c r="P135" s="47"/>
      <c r="Q135" s="47"/>
      <c r="R135" s="47"/>
      <c r="S135" s="47"/>
      <c r="T135" s="95"/>
      <c r="AT135" s="24" t="s">
        <v>191</v>
      </c>
      <c r="AU135" s="24" t="s">
        <v>25</v>
      </c>
    </row>
    <row r="136" s="1" customFormat="1">
      <c r="B136" s="46"/>
      <c r="C136" s="74"/>
      <c r="D136" s="225" t="s">
        <v>193</v>
      </c>
      <c r="E136" s="74"/>
      <c r="F136" s="228" t="s">
        <v>268</v>
      </c>
      <c r="G136" s="74"/>
      <c r="H136" s="74"/>
      <c r="I136" s="185"/>
      <c r="J136" s="74"/>
      <c r="K136" s="74"/>
      <c r="L136" s="72"/>
      <c r="M136" s="227"/>
      <c r="N136" s="47"/>
      <c r="O136" s="47"/>
      <c r="P136" s="47"/>
      <c r="Q136" s="47"/>
      <c r="R136" s="47"/>
      <c r="S136" s="47"/>
      <c r="T136" s="95"/>
      <c r="AT136" s="24" t="s">
        <v>193</v>
      </c>
      <c r="AU136" s="24" t="s">
        <v>25</v>
      </c>
    </row>
    <row r="137" s="10" customFormat="1">
      <c r="B137" s="229"/>
      <c r="C137" s="230"/>
      <c r="D137" s="225" t="s">
        <v>199</v>
      </c>
      <c r="E137" s="231" t="s">
        <v>269</v>
      </c>
      <c r="F137" s="232" t="s">
        <v>270</v>
      </c>
      <c r="G137" s="230"/>
      <c r="H137" s="233">
        <v>16</v>
      </c>
      <c r="I137" s="234"/>
      <c r="J137" s="230"/>
      <c r="K137" s="230"/>
      <c r="L137" s="235"/>
      <c r="M137" s="236"/>
      <c r="N137" s="237"/>
      <c r="O137" s="237"/>
      <c r="P137" s="237"/>
      <c r="Q137" s="237"/>
      <c r="R137" s="237"/>
      <c r="S137" s="237"/>
      <c r="T137" s="238"/>
      <c r="AT137" s="239" t="s">
        <v>199</v>
      </c>
      <c r="AU137" s="239" t="s">
        <v>25</v>
      </c>
      <c r="AV137" s="10" t="s">
        <v>91</v>
      </c>
      <c r="AW137" s="10" t="s">
        <v>44</v>
      </c>
      <c r="AX137" s="10" t="s">
        <v>25</v>
      </c>
      <c r="AY137" s="239" t="s">
        <v>184</v>
      </c>
    </row>
    <row r="138" s="1" customFormat="1" ht="16.5" customHeight="1">
      <c r="B138" s="46"/>
      <c r="C138" s="213" t="s">
        <v>271</v>
      </c>
      <c r="D138" s="213" t="s">
        <v>185</v>
      </c>
      <c r="E138" s="214" t="s">
        <v>272</v>
      </c>
      <c r="F138" s="215" t="s">
        <v>273</v>
      </c>
      <c r="G138" s="216" t="s">
        <v>188</v>
      </c>
      <c r="H138" s="217">
        <v>71.5</v>
      </c>
      <c r="I138" s="218"/>
      <c r="J138" s="219">
        <f>ROUND(I138*H138,2)</f>
        <v>0</v>
      </c>
      <c r="K138" s="215" t="s">
        <v>80</v>
      </c>
      <c r="L138" s="72"/>
      <c r="M138" s="220" t="s">
        <v>80</v>
      </c>
      <c r="N138" s="221" t="s">
        <v>52</v>
      </c>
      <c r="O138" s="47"/>
      <c r="P138" s="222">
        <f>O138*H138</f>
        <v>0</v>
      </c>
      <c r="Q138" s="222">
        <v>0</v>
      </c>
      <c r="R138" s="222">
        <f>Q138*H138</f>
        <v>0</v>
      </c>
      <c r="S138" s="222">
        <v>0</v>
      </c>
      <c r="T138" s="223">
        <f>S138*H138</f>
        <v>0</v>
      </c>
      <c r="AR138" s="24" t="s">
        <v>189</v>
      </c>
      <c r="AT138" s="24" t="s">
        <v>185</v>
      </c>
      <c r="AU138" s="24" t="s">
        <v>25</v>
      </c>
      <c r="AY138" s="24" t="s">
        <v>184</v>
      </c>
      <c r="BE138" s="224">
        <f>IF(N138="základní",J138,0)</f>
        <v>0</v>
      </c>
      <c r="BF138" s="224">
        <f>IF(N138="snížená",J138,0)</f>
        <v>0</v>
      </c>
      <c r="BG138" s="224">
        <f>IF(N138="zákl. přenesená",J138,0)</f>
        <v>0</v>
      </c>
      <c r="BH138" s="224">
        <f>IF(N138="sníž. přenesená",J138,0)</f>
        <v>0</v>
      </c>
      <c r="BI138" s="224">
        <f>IF(N138="nulová",J138,0)</f>
        <v>0</v>
      </c>
      <c r="BJ138" s="24" t="s">
        <v>25</v>
      </c>
      <c r="BK138" s="224">
        <f>ROUND(I138*H138,2)</f>
        <v>0</v>
      </c>
      <c r="BL138" s="24" t="s">
        <v>189</v>
      </c>
      <c r="BM138" s="24" t="s">
        <v>274</v>
      </c>
    </row>
    <row r="139" s="1" customFormat="1">
      <c r="B139" s="46"/>
      <c r="C139" s="74"/>
      <c r="D139" s="225" t="s">
        <v>191</v>
      </c>
      <c r="E139" s="74"/>
      <c r="F139" s="226" t="s">
        <v>275</v>
      </c>
      <c r="G139" s="74"/>
      <c r="H139" s="74"/>
      <c r="I139" s="185"/>
      <c r="J139" s="74"/>
      <c r="K139" s="74"/>
      <c r="L139" s="72"/>
      <c r="M139" s="227"/>
      <c r="N139" s="47"/>
      <c r="O139" s="47"/>
      <c r="P139" s="47"/>
      <c r="Q139" s="47"/>
      <c r="R139" s="47"/>
      <c r="S139" s="47"/>
      <c r="T139" s="95"/>
      <c r="AT139" s="24" t="s">
        <v>191</v>
      </c>
      <c r="AU139" s="24" t="s">
        <v>25</v>
      </c>
    </row>
    <row r="140" s="1" customFormat="1">
      <c r="B140" s="46"/>
      <c r="C140" s="74"/>
      <c r="D140" s="225" t="s">
        <v>193</v>
      </c>
      <c r="E140" s="74"/>
      <c r="F140" s="228" t="s">
        <v>276</v>
      </c>
      <c r="G140" s="74"/>
      <c r="H140" s="74"/>
      <c r="I140" s="185"/>
      <c r="J140" s="74"/>
      <c r="K140" s="74"/>
      <c r="L140" s="72"/>
      <c r="M140" s="227"/>
      <c r="N140" s="47"/>
      <c r="O140" s="47"/>
      <c r="P140" s="47"/>
      <c r="Q140" s="47"/>
      <c r="R140" s="47"/>
      <c r="S140" s="47"/>
      <c r="T140" s="95"/>
      <c r="AT140" s="24" t="s">
        <v>193</v>
      </c>
      <c r="AU140" s="24" t="s">
        <v>25</v>
      </c>
    </row>
    <row r="141" s="10" customFormat="1">
      <c r="B141" s="229"/>
      <c r="C141" s="230"/>
      <c r="D141" s="225" t="s">
        <v>199</v>
      </c>
      <c r="E141" s="231" t="s">
        <v>277</v>
      </c>
      <c r="F141" s="232" t="s">
        <v>278</v>
      </c>
      <c r="G141" s="230"/>
      <c r="H141" s="233">
        <v>71.5</v>
      </c>
      <c r="I141" s="234"/>
      <c r="J141" s="230"/>
      <c r="K141" s="230"/>
      <c r="L141" s="235"/>
      <c r="M141" s="236"/>
      <c r="N141" s="237"/>
      <c r="O141" s="237"/>
      <c r="P141" s="237"/>
      <c r="Q141" s="237"/>
      <c r="R141" s="237"/>
      <c r="S141" s="237"/>
      <c r="T141" s="238"/>
      <c r="AT141" s="239" t="s">
        <v>199</v>
      </c>
      <c r="AU141" s="239" t="s">
        <v>25</v>
      </c>
      <c r="AV141" s="10" t="s">
        <v>91</v>
      </c>
      <c r="AW141" s="10" t="s">
        <v>44</v>
      </c>
      <c r="AX141" s="10" t="s">
        <v>25</v>
      </c>
      <c r="AY141" s="239" t="s">
        <v>184</v>
      </c>
    </row>
    <row r="142" s="1" customFormat="1" ht="16.5" customHeight="1">
      <c r="B142" s="46"/>
      <c r="C142" s="213" t="s">
        <v>279</v>
      </c>
      <c r="D142" s="213" t="s">
        <v>185</v>
      </c>
      <c r="E142" s="214" t="s">
        <v>280</v>
      </c>
      <c r="F142" s="215" t="s">
        <v>273</v>
      </c>
      <c r="G142" s="216" t="s">
        <v>188</v>
      </c>
      <c r="H142" s="217">
        <v>33</v>
      </c>
      <c r="I142" s="218"/>
      <c r="J142" s="219">
        <f>ROUND(I142*H142,2)</f>
        <v>0</v>
      </c>
      <c r="K142" s="215" t="s">
        <v>80</v>
      </c>
      <c r="L142" s="72"/>
      <c r="M142" s="220" t="s">
        <v>80</v>
      </c>
      <c r="N142" s="221" t="s">
        <v>52</v>
      </c>
      <c r="O142" s="47"/>
      <c r="P142" s="222">
        <f>O142*H142</f>
        <v>0</v>
      </c>
      <c r="Q142" s="222">
        <v>0</v>
      </c>
      <c r="R142" s="222">
        <f>Q142*H142</f>
        <v>0</v>
      </c>
      <c r="S142" s="222">
        <v>0</v>
      </c>
      <c r="T142" s="223">
        <f>S142*H142</f>
        <v>0</v>
      </c>
      <c r="AR142" s="24" t="s">
        <v>189</v>
      </c>
      <c r="AT142" s="24" t="s">
        <v>185</v>
      </c>
      <c r="AU142" s="24" t="s">
        <v>25</v>
      </c>
      <c r="AY142" s="24" t="s">
        <v>184</v>
      </c>
      <c r="BE142" s="224">
        <f>IF(N142="základní",J142,0)</f>
        <v>0</v>
      </c>
      <c r="BF142" s="224">
        <f>IF(N142="snížená",J142,0)</f>
        <v>0</v>
      </c>
      <c r="BG142" s="224">
        <f>IF(N142="zákl. přenesená",J142,0)</f>
        <v>0</v>
      </c>
      <c r="BH142" s="224">
        <f>IF(N142="sníž. přenesená",J142,0)</f>
        <v>0</v>
      </c>
      <c r="BI142" s="224">
        <f>IF(N142="nulová",J142,0)</f>
        <v>0</v>
      </c>
      <c r="BJ142" s="24" t="s">
        <v>25</v>
      </c>
      <c r="BK142" s="224">
        <f>ROUND(I142*H142,2)</f>
        <v>0</v>
      </c>
      <c r="BL142" s="24" t="s">
        <v>189</v>
      </c>
      <c r="BM142" s="24" t="s">
        <v>281</v>
      </c>
    </row>
    <row r="143" s="1" customFormat="1">
      <c r="B143" s="46"/>
      <c r="C143" s="74"/>
      <c r="D143" s="225" t="s">
        <v>191</v>
      </c>
      <c r="E143" s="74"/>
      <c r="F143" s="226" t="s">
        <v>282</v>
      </c>
      <c r="G143" s="74"/>
      <c r="H143" s="74"/>
      <c r="I143" s="185"/>
      <c r="J143" s="74"/>
      <c r="K143" s="74"/>
      <c r="L143" s="72"/>
      <c r="M143" s="227"/>
      <c r="N143" s="47"/>
      <c r="O143" s="47"/>
      <c r="P143" s="47"/>
      <c r="Q143" s="47"/>
      <c r="R143" s="47"/>
      <c r="S143" s="47"/>
      <c r="T143" s="95"/>
      <c r="AT143" s="24" t="s">
        <v>191</v>
      </c>
      <c r="AU143" s="24" t="s">
        <v>25</v>
      </c>
    </row>
    <row r="144" s="1" customFormat="1">
      <c r="B144" s="46"/>
      <c r="C144" s="74"/>
      <c r="D144" s="225" t="s">
        <v>193</v>
      </c>
      <c r="E144" s="74"/>
      <c r="F144" s="228" t="s">
        <v>276</v>
      </c>
      <c r="G144" s="74"/>
      <c r="H144" s="74"/>
      <c r="I144" s="185"/>
      <c r="J144" s="74"/>
      <c r="K144" s="74"/>
      <c r="L144" s="72"/>
      <c r="M144" s="227"/>
      <c r="N144" s="47"/>
      <c r="O144" s="47"/>
      <c r="P144" s="47"/>
      <c r="Q144" s="47"/>
      <c r="R144" s="47"/>
      <c r="S144" s="47"/>
      <c r="T144" s="95"/>
      <c r="AT144" s="24" t="s">
        <v>193</v>
      </c>
      <c r="AU144" s="24" t="s">
        <v>25</v>
      </c>
    </row>
    <row r="145" s="10" customFormat="1">
      <c r="B145" s="229"/>
      <c r="C145" s="230"/>
      <c r="D145" s="225" t="s">
        <v>199</v>
      </c>
      <c r="E145" s="231" t="s">
        <v>283</v>
      </c>
      <c r="F145" s="232" t="s">
        <v>284</v>
      </c>
      <c r="G145" s="230"/>
      <c r="H145" s="233">
        <v>33</v>
      </c>
      <c r="I145" s="234"/>
      <c r="J145" s="230"/>
      <c r="K145" s="230"/>
      <c r="L145" s="235"/>
      <c r="M145" s="236"/>
      <c r="N145" s="237"/>
      <c r="O145" s="237"/>
      <c r="P145" s="237"/>
      <c r="Q145" s="237"/>
      <c r="R145" s="237"/>
      <c r="S145" s="237"/>
      <c r="T145" s="238"/>
      <c r="AT145" s="239" t="s">
        <v>199</v>
      </c>
      <c r="AU145" s="239" t="s">
        <v>25</v>
      </c>
      <c r="AV145" s="10" t="s">
        <v>91</v>
      </c>
      <c r="AW145" s="10" t="s">
        <v>44</v>
      </c>
      <c r="AX145" s="10" t="s">
        <v>25</v>
      </c>
      <c r="AY145" s="239" t="s">
        <v>184</v>
      </c>
    </row>
    <row r="146" s="1" customFormat="1" ht="16.5" customHeight="1">
      <c r="B146" s="46"/>
      <c r="C146" s="213" t="s">
        <v>10</v>
      </c>
      <c r="D146" s="213" t="s">
        <v>185</v>
      </c>
      <c r="E146" s="214" t="s">
        <v>285</v>
      </c>
      <c r="F146" s="215" t="s">
        <v>286</v>
      </c>
      <c r="G146" s="216" t="s">
        <v>188</v>
      </c>
      <c r="H146" s="217">
        <v>1.5</v>
      </c>
      <c r="I146" s="218"/>
      <c r="J146" s="219">
        <f>ROUND(I146*H146,2)</f>
        <v>0</v>
      </c>
      <c r="K146" s="215" t="s">
        <v>80</v>
      </c>
      <c r="L146" s="72"/>
      <c r="M146" s="220" t="s">
        <v>80</v>
      </c>
      <c r="N146" s="221" t="s">
        <v>52</v>
      </c>
      <c r="O146" s="47"/>
      <c r="P146" s="222">
        <f>O146*H146</f>
        <v>0</v>
      </c>
      <c r="Q146" s="222">
        <v>0</v>
      </c>
      <c r="R146" s="222">
        <f>Q146*H146</f>
        <v>0</v>
      </c>
      <c r="S146" s="222">
        <v>0</v>
      </c>
      <c r="T146" s="223">
        <f>S146*H146</f>
        <v>0</v>
      </c>
      <c r="AR146" s="24" t="s">
        <v>189</v>
      </c>
      <c r="AT146" s="24" t="s">
        <v>185</v>
      </c>
      <c r="AU146" s="24" t="s">
        <v>25</v>
      </c>
      <c r="AY146" s="24" t="s">
        <v>184</v>
      </c>
      <c r="BE146" s="224">
        <f>IF(N146="základní",J146,0)</f>
        <v>0</v>
      </c>
      <c r="BF146" s="224">
        <f>IF(N146="snížená",J146,0)</f>
        <v>0</v>
      </c>
      <c r="BG146" s="224">
        <f>IF(N146="zákl. přenesená",J146,0)</f>
        <v>0</v>
      </c>
      <c r="BH146" s="224">
        <f>IF(N146="sníž. přenesená",J146,0)</f>
        <v>0</v>
      </c>
      <c r="BI146" s="224">
        <f>IF(N146="nulová",J146,0)</f>
        <v>0</v>
      </c>
      <c r="BJ146" s="24" t="s">
        <v>25</v>
      </c>
      <c r="BK146" s="224">
        <f>ROUND(I146*H146,2)</f>
        <v>0</v>
      </c>
      <c r="BL146" s="24" t="s">
        <v>189</v>
      </c>
      <c r="BM146" s="24" t="s">
        <v>287</v>
      </c>
    </row>
    <row r="147" s="1" customFormat="1">
      <c r="B147" s="46"/>
      <c r="C147" s="74"/>
      <c r="D147" s="225" t="s">
        <v>191</v>
      </c>
      <c r="E147" s="74"/>
      <c r="F147" s="226" t="s">
        <v>288</v>
      </c>
      <c r="G147" s="74"/>
      <c r="H147" s="74"/>
      <c r="I147" s="185"/>
      <c r="J147" s="74"/>
      <c r="K147" s="74"/>
      <c r="L147" s="72"/>
      <c r="M147" s="227"/>
      <c r="N147" s="47"/>
      <c r="O147" s="47"/>
      <c r="P147" s="47"/>
      <c r="Q147" s="47"/>
      <c r="R147" s="47"/>
      <c r="S147" s="47"/>
      <c r="T147" s="95"/>
      <c r="AT147" s="24" t="s">
        <v>191</v>
      </c>
      <c r="AU147" s="24" t="s">
        <v>25</v>
      </c>
    </row>
    <row r="148" s="1" customFormat="1">
      <c r="B148" s="46"/>
      <c r="C148" s="74"/>
      <c r="D148" s="225" t="s">
        <v>193</v>
      </c>
      <c r="E148" s="74"/>
      <c r="F148" s="228" t="s">
        <v>289</v>
      </c>
      <c r="G148" s="74"/>
      <c r="H148" s="74"/>
      <c r="I148" s="185"/>
      <c r="J148" s="74"/>
      <c r="K148" s="74"/>
      <c r="L148" s="72"/>
      <c r="M148" s="227"/>
      <c r="N148" s="47"/>
      <c r="O148" s="47"/>
      <c r="P148" s="47"/>
      <c r="Q148" s="47"/>
      <c r="R148" s="47"/>
      <c r="S148" s="47"/>
      <c r="T148" s="95"/>
      <c r="AT148" s="24" t="s">
        <v>193</v>
      </c>
      <c r="AU148" s="24" t="s">
        <v>25</v>
      </c>
    </row>
    <row r="149" s="10" customFormat="1">
      <c r="B149" s="229"/>
      <c r="C149" s="230"/>
      <c r="D149" s="225" t="s">
        <v>199</v>
      </c>
      <c r="E149" s="231" t="s">
        <v>290</v>
      </c>
      <c r="F149" s="232" t="s">
        <v>291</v>
      </c>
      <c r="G149" s="230"/>
      <c r="H149" s="233">
        <v>1.5</v>
      </c>
      <c r="I149" s="234"/>
      <c r="J149" s="230"/>
      <c r="K149" s="230"/>
      <c r="L149" s="235"/>
      <c r="M149" s="236"/>
      <c r="N149" s="237"/>
      <c r="O149" s="237"/>
      <c r="P149" s="237"/>
      <c r="Q149" s="237"/>
      <c r="R149" s="237"/>
      <c r="S149" s="237"/>
      <c r="T149" s="238"/>
      <c r="AT149" s="239" t="s">
        <v>199</v>
      </c>
      <c r="AU149" s="239" t="s">
        <v>25</v>
      </c>
      <c r="AV149" s="10" t="s">
        <v>91</v>
      </c>
      <c r="AW149" s="10" t="s">
        <v>44</v>
      </c>
      <c r="AX149" s="10" t="s">
        <v>25</v>
      </c>
      <c r="AY149" s="239" t="s">
        <v>184</v>
      </c>
    </row>
    <row r="150" s="1" customFormat="1" ht="16.5" customHeight="1">
      <c r="B150" s="46"/>
      <c r="C150" s="213" t="s">
        <v>137</v>
      </c>
      <c r="D150" s="213" t="s">
        <v>185</v>
      </c>
      <c r="E150" s="214" t="s">
        <v>292</v>
      </c>
      <c r="F150" s="215" t="s">
        <v>293</v>
      </c>
      <c r="G150" s="216" t="s">
        <v>188</v>
      </c>
      <c r="H150" s="217">
        <v>47.5</v>
      </c>
      <c r="I150" s="218"/>
      <c r="J150" s="219">
        <f>ROUND(I150*H150,2)</f>
        <v>0</v>
      </c>
      <c r="K150" s="215" t="s">
        <v>80</v>
      </c>
      <c r="L150" s="72"/>
      <c r="M150" s="220" t="s">
        <v>80</v>
      </c>
      <c r="N150" s="221" t="s">
        <v>52</v>
      </c>
      <c r="O150" s="47"/>
      <c r="P150" s="222">
        <f>O150*H150</f>
        <v>0</v>
      </c>
      <c r="Q150" s="222">
        <v>0</v>
      </c>
      <c r="R150" s="222">
        <f>Q150*H150</f>
        <v>0</v>
      </c>
      <c r="S150" s="222">
        <v>0</v>
      </c>
      <c r="T150" s="223">
        <f>S150*H150</f>
        <v>0</v>
      </c>
      <c r="AR150" s="24" t="s">
        <v>189</v>
      </c>
      <c r="AT150" s="24" t="s">
        <v>185</v>
      </c>
      <c r="AU150" s="24" t="s">
        <v>25</v>
      </c>
      <c r="AY150" s="24" t="s">
        <v>184</v>
      </c>
      <c r="BE150" s="224">
        <f>IF(N150="základní",J150,0)</f>
        <v>0</v>
      </c>
      <c r="BF150" s="224">
        <f>IF(N150="snížená",J150,0)</f>
        <v>0</v>
      </c>
      <c r="BG150" s="224">
        <f>IF(N150="zákl. přenesená",J150,0)</f>
        <v>0</v>
      </c>
      <c r="BH150" s="224">
        <f>IF(N150="sníž. přenesená",J150,0)</f>
        <v>0</v>
      </c>
      <c r="BI150" s="224">
        <f>IF(N150="nulová",J150,0)</f>
        <v>0</v>
      </c>
      <c r="BJ150" s="24" t="s">
        <v>25</v>
      </c>
      <c r="BK150" s="224">
        <f>ROUND(I150*H150,2)</f>
        <v>0</v>
      </c>
      <c r="BL150" s="24" t="s">
        <v>189</v>
      </c>
      <c r="BM150" s="24" t="s">
        <v>294</v>
      </c>
    </row>
    <row r="151" s="1" customFormat="1">
      <c r="B151" s="46"/>
      <c r="C151" s="74"/>
      <c r="D151" s="225" t="s">
        <v>191</v>
      </c>
      <c r="E151" s="74"/>
      <c r="F151" s="226" t="s">
        <v>293</v>
      </c>
      <c r="G151" s="74"/>
      <c r="H151" s="74"/>
      <c r="I151" s="185"/>
      <c r="J151" s="74"/>
      <c r="K151" s="74"/>
      <c r="L151" s="72"/>
      <c r="M151" s="227"/>
      <c r="N151" s="47"/>
      <c r="O151" s="47"/>
      <c r="P151" s="47"/>
      <c r="Q151" s="47"/>
      <c r="R151" s="47"/>
      <c r="S151" s="47"/>
      <c r="T151" s="95"/>
      <c r="AT151" s="24" t="s">
        <v>191</v>
      </c>
      <c r="AU151" s="24" t="s">
        <v>25</v>
      </c>
    </row>
    <row r="152" s="1" customFormat="1">
      <c r="B152" s="46"/>
      <c r="C152" s="74"/>
      <c r="D152" s="225" t="s">
        <v>193</v>
      </c>
      <c r="E152" s="74"/>
      <c r="F152" s="228" t="s">
        <v>295</v>
      </c>
      <c r="G152" s="74"/>
      <c r="H152" s="74"/>
      <c r="I152" s="185"/>
      <c r="J152" s="74"/>
      <c r="K152" s="74"/>
      <c r="L152" s="72"/>
      <c r="M152" s="227"/>
      <c r="N152" s="47"/>
      <c r="O152" s="47"/>
      <c r="P152" s="47"/>
      <c r="Q152" s="47"/>
      <c r="R152" s="47"/>
      <c r="S152" s="47"/>
      <c r="T152" s="95"/>
      <c r="AT152" s="24" t="s">
        <v>193</v>
      </c>
      <c r="AU152" s="24" t="s">
        <v>25</v>
      </c>
    </row>
    <row r="153" s="10" customFormat="1">
      <c r="B153" s="229"/>
      <c r="C153" s="230"/>
      <c r="D153" s="225" t="s">
        <v>199</v>
      </c>
      <c r="E153" s="231" t="s">
        <v>296</v>
      </c>
      <c r="F153" s="232" t="s">
        <v>297</v>
      </c>
      <c r="G153" s="230"/>
      <c r="H153" s="233">
        <v>47.5</v>
      </c>
      <c r="I153" s="234"/>
      <c r="J153" s="230"/>
      <c r="K153" s="230"/>
      <c r="L153" s="235"/>
      <c r="M153" s="236"/>
      <c r="N153" s="237"/>
      <c r="O153" s="237"/>
      <c r="P153" s="237"/>
      <c r="Q153" s="237"/>
      <c r="R153" s="237"/>
      <c r="S153" s="237"/>
      <c r="T153" s="238"/>
      <c r="AT153" s="239" t="s">
        <v>199</v>
      </c>
      <c r="AU153" s="239" t="s">
        <v>25</v>
      </c>
      <c r="AV153" s="10" t="s">
        <v>91</v>
      </c>
      <c r="AW153" s="10" t="s">
        <v>44</v>
      </c>
      <c r="AX153" s="10" t="s">
        <v>25</v>
      </c>
      <c r="AY153" s="239" t="s">
        <v>184</v>
      </c>
    </row>
    <row r="154" s="1" customFormat="1" ht="16.5" customHeight="1">
      <c r="B154" s="46"/>
      <c r="C154" s="213" t="s">
        <v>298</v>
      </c>
      <c r="D154" s="213" t="s">
        <v>185</v>
      </c>
      <c r="E154" s="214" t="s">
        <v>299</v>
      </c>
      <c r="F154" s="215" t="s">
        <v>300</v>
      </c>
      <c r="G154" s="216" t="s">
        <v>188</v>
      </c>
      <c r="H154" s="217">
        <v>17.5</v>
      </c>
      <c r="I154" s="218"/>
      <c r="J154" s="219">
        <f>ROUND(I154*H154,2)</f>
        <v>0</v>
      </c>
      <c r="K154" s="215" t="s">
        <v>80</v>
      </c>
      <c r="L154" s="72"/>
      <c r="M154" s="220" t="s">
        <v>80</v>
      </c>
      <c r="N154" s="221" t="s">
        <v>52</v>
      </c>
      <c r="O154" s="47"/>
      <c r="P154" s="222">
        <f>O154*H154</f>
        <v>0</v>
      </c>
      <c r="Q154" s="222">
        <v>0</v>
      </c>
      <c r="R154" s="222">
        <f>Q154*H154</f>
        <v>0</v>
      </c>
      <c r="S154" s="222">
        <v>0</v>
      </c>
      <c r="T154" s="223">
        <f>S154*H154</f>
        <v>0</v>
      </c>
      <c r="AR154" s="24" t="s">
        <v>189</v>
      </c>
      <c r="AT154" s="24" t="s">
        <v>185</v>
      </c>
      <c r="AU154" s="24" t="s">
        <v>25</v>
      </c>
      <c r="AY154" s="24" t="s">
        <v>184</v>
      </c>
      <c r="BE154" s="224">
        <f>IF(N154="základní",J154,0)</f>
        <v>0</v>
      </c>
      <c r="BF154" s="224">
        <f>IF(N154="snížená",J154,0)</f>
        <v>0</v>
      </c>
      <c r="BG154" s="224">
        <f>IF(N154="zákl. přenesená",J154,0)</f>
        <v>0</v>
      </c>
      <c r="BH154" s="224">
        <f>IF(N154="sníž. přenesená",J154,0)</f>
        <v>0</v>
      </c>
      <c r="BI154" s="224">
        <f>IF(N154="nulová",J154,0)</f>
        <v>0</v>
      </c>
      <c r="BJ154" s="24" t="s">
        <v>25</v>
      </c>
      <c r="BK154" s="224">
        <f>ROUND(I154*H154,2)</f>
        <v>0</v>
      </c>
      <c r="BL154" s="24" t="s">
        <v>189</v>
      </c>
      <c r="BM154" s="24" t="s">
        <v>301</v>
      </c>
    </row>
    <row r="155" s="1" customFormat="1">
      <c r="B155" s="46"/>
      <c r="C155" s="74"/>
      <c r="D155" s="225" t="s">
        <v>191</v>
      </c>
      <c r="E155" s="74"/>
      <c r="F155" s="226" t="s">
        <v>300</v>
      </c>
      <c r="G155" s="74"/>
      <c r="H155" s="74"/>
      <c r="I155" s="185"/>
      <c r="J155" s="74"/>
      <c r="K155" s="74"/>
      <c r="L155" s="72"/>
      <c r="M155" s="227"/>
      <c r="N155" s="47"/>
      <c r="O155" s="47"/>
      <c r="P155" s="47"/>
      <c r="Q155" s="47"/>
      <c r="R155" s="47"/>
      <c r="S155" s="47"/>
      <c r="T155" s="95"/>
      <c r="AT155" s="24" t="s">
        <v>191</v>
      </c>
      <c r="AU155" s="24" t="s">
        <v>25</v>
      </c>
    </row>
    <row r="156" s="1" customFormat="1">
      <c r="B156" s="46"/>
      <c r="C156" s="74"/>
      <c r="D156" s="225" t="s">
        <v>193</v>
      </c>
      <c r="E156" s="74"/>
      <c r="F156" s="228" t="s">
        <v>302</v>
      </c>
      <c r="G156" s="74"/>
      <c r="H156" s="74"/>
      <c r="I156" s="185"/>
      <c r="J156" s="74"/>
      <c r="K156" s="74"/>
      <c r="L156" s="72"/>
      <c r="M156" s="227"/>
      <c r="N156" s="47"/>
      <c r="O156" s="47"/>
      <c r="P156" s="47"/>
      <c r="Q156" s="47"/>
      <c r="R156" s="47"/>
      <c r="S156" s="47"/>
      <c r="T156" s="95"/>
      <c r="AT156" s="24" t="s">
        <v>193</v>
      </c>
      <c r="AU156" s="24" t="s">
        <v>25</v>
      </c>
    </row>
    <row r="157" s="10" customFormat="1">
      <c r="B157" s="229"/>
      <c r="C157" s="230"/>
      <c r="D157" s="225" t="s">
        <v>199</v>
      </c>
      <c r="E157" s="231" t="s">
        <v>303</v>
      </c>
      <c r="F157" s="232" t="s">
        <v>304</v>
      </c>
      <c r="G157" s="230"/>
      <c r="H157" s="233">
        <v>1.5</v>
      </c>
      <c r="I157" s="234"/>
      <c r="J157" s="230"/>
      <c r="K157" s="230"/>
      <c r="L157" s="235"/>
      <c r="M157" s="236"/>
      <c r="N157" s="237"/>
      <c r="O157" s="237"/>
      <c r="P157" s="237"/>
      <c r="Q157" s="237"/>
      <c r="R157" s="237"/>
      <c r="S157" s="237"/>
      <c r="T157" s="238"/>
      <c r="AT157" s="239" t="s">
        <v>199</v>
      </c>
      <c r="AU157" s="239" t="s">
        <v>25</v>
      </c>
      <c r="AV157" s="10" t="s">
        <v>91</v>
      </c>
      <c r="AW157" s="10" t="s">
        <v>44</v>
      </c>
      <c r="AX157" s="10" t="s">
        <v>82</v>
      </c>
      <c r="AY157" s="239" t="s">
        <v>184</v>
      </c>
    </row>
    <row r="158" s="10" customFormat="1">
      <c r="B158" s="229"/>
      <c r="C158" s="230"/>
      <c r="D158" s="225" t="s">
        <v>199</v>
      </c>
      <c r="E158" s="231" t="s">
        <v>136</v>
      </c>
      <c r="F158" s="232" t="s">
        <v>305</v>
      </c>
      <c r="G158" s="230"/>
      <c r="H158" s="233">
        <v>16</v>
      </c>
      <c r="I158" s="234"/>
      <c r="J158" s="230"/>
      <c r="K158" s="230"/>
      <c r="L158" s="235"/>
      <c r="M158" s="236"/>
      <c r="N158" s="237"/>
      <c r="O158" s="237"/>
      <c r="P158" s="237"/>
      <c r="Q158" s="237"/>
      <c r="R158" s="237"/>
      <c r="S158" s="237"/>
      <c r="T158" s="238"/>
      <c r="AT158" s="239" t="s">
        <v>199</v>
      </c>
      <c r="AU158" s="239" t="s">
        <v>25</v>
      </c>
      <c r="AV158" s="10" t="s">
        <v>91</v>
      </c>
      <c r="AW158" s="10" t="s">
        <v>44</v>
      </c>
      <c r="AX158" s="10" t="s">
        <v>82</v>
      </c>
      <c r="AY158" s="239" t="s">
        <v>184</v>
      </c>
    </row>
    <row r="159" s="10" customFormat="1">
      <c r="B159" s="229"/>
      <c r="C159" s="230"/>
      <c r="D159" s="225" t="s">
        <v>199</v>
      </c>
      <c r="E159" s="231" t="s">
        <v>306</v>
      </c>
      <c r="F159" s="232" t="s">
        <v>307</v>
      </c>
      <c r="G159" s="230"/>
      <c r="H159" s="233">
        <v>17.5</v>
      </c>
      <c r="I159" s="234"/>
      <c r="J159" s="230"/>
      <c r="K159" s="230"/>
      <c r="L159" s="235"/>
      <c r="M159" s="236"/>
      <c r="N159" s="237"/>
      <c r="O159" s="237"/>
      <c r="P159" s="237"/>
      <c r="Q159" s="237"/>
      <c r="R159" s="237"/>
      <c r="S159" s="237"/>
      <c r="T159" s="238"/>
      <c r="AT159" s="239" t="s">
        <v>199</v>
      </c>
      <c r="AU159" s="239" t="s">
        <v>25</v>
      </c>
      <c r="AV159" s="10" t="s">
        <v>91</v>
      </c>
      <c r="AW159" s="10" t="s">
        <v>44</v>
      </c>
      <c r="AX159" s="10" t="s">
        <v>25</v>
      </c>
      <c r="AY159" s="239" t="s">
        <v>184</v>
      </c>
    </row>
    <row r="160" s="1" customFormat="1" ht="16.5" customHeight="1">
      <c r="B160" s="46"/>
      <c r="C160" s="213" t="s">
        <v>308</v>
      </c>
      <c r="D160" s="213" t="s">
        <v>185</v>
      </c>
      <c r="E160" s="214" t="s">
        <v>309</v>
      </c>
      <c r="F160" s="215" t="s">
        <v>310</v>
      </c>
      <c r="G160" s="216" t="s">
        <v>188</v>
      </c>
      <c r="H160" s="217">
        <v>24</v>
      </c>
      <c r="I160" s="218"/>
      <c r="J160" s="219">
        <f>ROUND(I160*H160,2)</f>
        <v>0</v>
      </c>
      <c r="K160" s="215" t="s">
        <v>80</v>
      </c>
      <c r="L160" s="72"/>
      <c r="M160" s="220" t="s">
        <v>80</v>
      </c>
      <c r="N160" s="221" t="s">
        <v>52</v>
      </c>
      <c r="O160" s="47"/>
      <c r="P160" s="222">
        <f>O160*H160</f>
        <v>0</v>
      </c>
      <c r="Q160" s="222">
        <v>0</v>
      </c>
      <c r="R160" s="222">
        <f>Q160*H160</f>
        <v>0</v>
      </c>
      <c r="S160" s="222">
        <v>0</v>
      </c>
      <c r="T160" s="223">
        <f>S160*H160</f>
        <v>0</v>
      </c>
      <c r="AR160" s="24" t="s">
        <v>189</v>
      </c>
      <c r="AT160" s="24" t="s">
        <v>185</v>
      </c>
      <c r="AU160" s="24" t="s">
        <v>25</v>
      </c>
      <c r="AY160" s="24" t="s">
        <v>184</v>
      </c>
      <c r="BE160" s="224">
        <f>IF(N160="základní",J160,0)</f>
        <v>0</v>
      </c>
      <c r="BF160" s="224">
        <f>IF(N160="snížená",J160,0)</f>
        <v>0</v>
      </c>
      <c r="BG160" s="224">
        <f>IF(N160="zákl. přenesená",J160,0)</f>
        <v>0</v>
      </c>
      <c r="BH160" s="224">
        <f>IF(N160="sníž. přenesená",J160,0)</f>
        <v>0</v>
      </c>
      <c r="BI160" s="224">
        <f>IF(N160="nulová",J160,0)</f>
        <v>0</v>
      </c>
      <c r="BJ160" s="24" t="s">
        <v>25</v>
      </c>
      <c r="BK160" s="224">
        <f>ROUND(I160*H160,2)</f>
        <v>0</v>
      </c>
      <c r="BL160" s="24" t="s">
        <v>189</v>
      </c>
      <c r="BM160" s="24" t="s">
        <v>311</v>
      </c>
    </row>
    <row r="161" s="1" customFormat="1">
      <c r="B161" s="46"/>
      <c r="C161" s="74"/>
      <c r="D161" s="225" t="s">
        <v>191</v>
      </c>
      <c r="E161" s="74"/>
      <c r="F161" s="226" t="s">
        <v>310</v>
      </c>
      <c r="G161" s="74"/>
      <c r="H161" s="74"/>
      <c r="I161" s="185"/>
      <c r="J161" s="74"/>
      <c r="K161" s="74"/>
      <c r="L161" s="72"/>
      <c r="M161" s="227"/>
      <c r="N161" s="47"/>
      <c r="O161" s="47"/>
      <c r="P161" s="47"/>
      <c r="Q161" s="47"/>
      <c r="R161" s="47"/>
      <c r="S161" s="47"/>
      <c r="T161" s="95"/>
      <c r="AT161" s="24" t="s">
        <v>191</v>
      </c>
      <c r="AU161" s="24" t="s">
        <v>25</v>
      </c>
    </row>
    <row r="162" s="1" customFormat="1">
      <c r="B162" s="46"/>
      <c r="C162" s="74"/>
      <c r="D162" s="225" t="s">
        <v>193</v>
      </c>
      <c r="E162" s="74"/>
      <c r="F162" s="228" t="s">
        <v>312</v>
      </c>
      <c r="G162" s="74"/>
      <c r="H162" s="74"/>
      <c r="I162" s="185"/>
      <c r="J162" s="74"/>
      <c r="K162" s="74"/>
      <c r="L162" s="72"/>
      <c r="M162" s="227"/>
      <c r="N162" s="47"/>
      <c r="O162" s="47"/>
      <c r="P162" s="47"/>
      <c r="Q162" s="47"/>
      <c r="R162" s="47"/>
      <c r="S162" s="47"/>
      <c r="T162" s="95"/>
      <c r="AT162" s="24" t="s">
        <v>193</v>
      </c>
      <c r="AU162" s="24" t="s">
        <v>25</v>
      </c>
    </row>
    <row r="163" s="10" customFormat="1">
      <c r="B163" s="229"/>
      <c r="C163" s="230"/>
      <c r="D163" s="225" t="s">
        <v>199</v>
      </c>
      <c r="E163" s="231" t="s">
        <v>313</v>
      </c>
      <c r="F163" s="232" t="s">
        <v>314</v>
      </c>
      <c r="G163" s="230"/>
      <c r="H163" s="233">
        <v>24</v>
      </c>
      <c r="I163" s="234"/>
      <c r="J163" s="230"/>
      <c r="K163" s="230"/>
      <c r="L163" s="235"/>
      <c r="M163" s="236"/>
      <c r="N163" s="237"/>
      <c r="O163" s="237"/>
      <c r="P163" s="237"/>
      <c r="Q163" s="237"/>
      <c r="R163" s="237"/>
      <c r="S163" s="237"/>
      <c r="T163" s="238"/>
      <c r="AT163" s="239" t="s">
        <v>199</v>
      </c>
      <c r="AU163" s="239" t="s">
        <v>25</v>
      </c>
      <c r="AV163" s="10" t="s">
        <v>91</v>
      </c>
      <c r="AW163" s="10" t="s">
        <v>44</v>
      </c>
      <c r="AX163" s="10" t="s">
        <v>25</v>
      </c>
      <c r="AY163" s="239" t="s">
        <v>184</v>
      </c>
    </row>
    <row r="164" s="1" customFormat="1" ht="16.5" customHeight="1">
      <c r="B164" s="46"/>
      <c r="C164" s="213" t="s">
        <v>315</v>
      </c>
      <c r="D164" s="213" t="s">
        <v>185</v>
      </c>
      <c r="E164" s="214" t="s">
        <v>316</v>
      </c>
      <c r="F164" s="215" t="s">
        <v>317</v>
      </c>
      <c r="G164" s="216" t="s">
        <v>318</v>
      </c>
      <c r="H164" s="217">
        <v>1483.25</v>
      </c>
      <c r="I164" s="218"/>
      <c r="J164" s="219">
        <f>ROUND(I164*H164,2)</f>
        <v>0</v>
      </c>
      <c r="K164" s="215" t="s">
        <v>80</v>
      </c>
      <c r="L164" s="72"/>
      <c r="M164" s="220" t="s">
        <v>80</v>
      </c>
      <c r="N164" s="221" t="s">
        <v>52</v>
      </c>
      <c r="O164" s="47"/>
      <c r="P164" s="222">
        <f>O164*H164</f>
        <v>0</v>
      </c>
      <c r="Q164" s="222">
        <v>0</v>
      </c>
      <c r="R164" s="222">
        <f>Q164*H164</f>
        <v>0</v>
      </c>
      <c r="S164" s="222">
        <v>0</v>
      </c>
      <c r="T164" s="223">
        <f>S164*H164</f>
        <v>0</v>
      </c>
      <c r="AR164" s="24" t="s">
        <v>189</v>
      </c>
      <c r="AT164" s="24" t="s">
        <v>185</v>
      </c>
      <c r="AU164" s="24" t="s">
        <v>25</v>
      </c>
      <c r="AY164" s="24" t="s">
        <v>184</v>
      </c>
      <c r="BE164" s="224">
        <f>IF(N164="základní",J164,0)</f>
        <v>0</v>
      </c>
      <c r="BF164" s="224">
        <f>IF(N164="snížená",J164,0)</f>
        <v>0</v>
      </c>
      <c r="BG164" s="224">
        <f>IF(N164="zákl. přenesená",J164,0)</f>
        <v>0</v>
      </c>
      <c r="BH164" s="224">
        <f>IF(N164="sníž. přenesená",J164,0)</f>
        <v>0</v>
      </c>
      <c r="BI164" s="224">
        <f>IF(N164="nulová",J164,0)</f>
        <v>0</v>
      </c>
      <c r="BJ164" s="24" t="s">
        <v>25</v>
      </c>
      <c r="BK164" s="224">
        <f>ROUND(I164*H164,2)</f>
        <v>0</v>
      </c>
      <c r="BL164" s="24" t="s">
        <v>189</v>
      </c>
      <c r="BM164" s="24" t="s">
        <v>319</v>
      </c>
    </row>
    <row r="165" s="1" customFormat="1">
      <c r="B165" s="46"/>
      <c r="C165" s="74"/>
      <c r="D165" s="225" t="s">
        <v>191</v>
      </c>
      <c r="E165" s="74"/>
      <c r="F165" s="226" t="s">
        <v>317</v>
      </c>
      <c r="G165" s="74"/>
      <c r="H165" s="74"/>
      <c r="I165" s="185"/>
      <c r="J165" s="74"/>
      <c r="K165" s="74"/>
      <c r="L165" s="72"/>
      <c r="M165" s="227"/>
      <c r="N165" s="47"/>
      <c r="O165" s="47"/>
      <c r="P165" s="47"/>
      <c r="Q165" s="47"/>
      <c r="R165" s="47"/>
      <c r="S165" s="47"/>
      <c r="T165" s="95"/>
      <c r="AT165" s="24" t="s">
        <v>191</v>
      </c>
      <c r="AU165" s="24" t="s">
        <v>25</v>
      </c>
    </row>
    <row r="166" s="1" customFormat="1">
      <c r="B166" s="46"/>
      <c r="C166" s="74"/>
      <c r="D166" s="225" t="s">
        <v>193</v>
      </c>
      <c r="E166" s="74"/>
      <c r="F166" s="228" t="s">
        <v>320</v>
      </c>
      <c r="G166" s="74"/>
      <c r="H166" s="74"/>
      <c r="I166" s="185"/>
      <c r="J166" s="74"/>
      <c r="K166" s="74"/>
      <c r="L166" s="72"/>
      <c r="M166" s="227"/>
      <c r="N166" s="47"/>
      <c r="O166" s="47"/>
      <c r="P166" s="47"/>
      <c r="Q166" s="47"/>
      <c r="R166" s="47"/>
      <c r="S166" s="47"/>
      <c r="T166" s="95"/>
      <c r="AT166" s="24" t="s">
        <v>193</v>
      </c>
      <c r="AU166" s="24" t="s">
        <v>25</v>
      </c>
    </row>
    <row r="167" s="10" customFormat="1">
      <c r="B167" s="229"/>
      <c r="C167" s="230"/>
      <c r="D167" s="225" t="s">
        <v>199</v>
      </c>
      <c r="E167" s="231" t="s">
        <v>321</v>
      </c>
      <c r="F167" s="232" t="s">
        <v>322</v>
      </c>
      <c r="G167" s="230"/>
      <c r="H167" s="233">
        <v>1483.25</v>
      </c>
      <c r="I167" s="234"/>
      <c r="J167" s="230"/>
      <c r="K167" s="230"/>
      <c r="L167" s="235"/>
      <c r="M167" s="236"/>
      <c r="N167" s="237"/>
      <c r="O167" s="237"/>
      <c r="P167" s="237"/>
      <c r="Q167" s="237"/>
      <c r="R167" s="237"/>
      <c r="S167" s="237"/>
      <c r="T167" s="238"/>
      <c r="AT167" s="239" t="s">
        <v>199</v>
      </c>
      <c r="AU167" s="239" t="s">
        <v>25</v>
      </c>
      <c r="AV167" s="10" t="s">
        <v>91</v>
      </c>
      <c r="AW167" s="10" t="s">
        <v>44</v>
      </c>
      <c r="AX167" s="10" t="s">
        <v>25</v>
      </c>
      <c r="AY167" s="239" t="s">
        <v>184</v>
      </c>
    </row>
    <row r="168" s="1" customFormat="1" ht="16.5" customHeight="1">
      <c r="B168" s="46"/>
      <c r="C168" s="213" t="s">
        <v>323</v>
      </c>
      <c r="D168" s="213" t="s">
        <v>185</v>
      </c>
      <c r="E168" s="214" t="s">
        <v>324</v>
      </c>
      <c r="F168" s="215" t="s">
        <v>325</v>
      </c>
      <c r="G168" s="216" t="s">
        <v>318</v>
      </c>
      <c r="H168" s="217">
        <v>220</v>
      </c>
      <c r="I168" s="218"/>
      <c r="J168" s="219">
        <f>ROUND(I168*H168,2)</f>
        <v>0</v>
      </c>
      <c r="K168" s="215" t="s">
        <v>80</v>
      </c>
      <c r="L168" s="72"/>
      <c r="M168" s="220" t="s">
        <v>80</v>
      </c>
      <c r="N168" s="221" t="s">
        <v>52</v>
      </c>
      <c r="O168" s="47"/>
      <c r="P168" s="222">
        <f>O168*H168</f>
        <v>0</v>
      </c>
      <c r="Q168" s="222">
        <v>0</v>
      </c>
      <c r="R168" s="222">
        <f>Q168*H168</f>
        <v>0</v>
      </c>
      <c r="S168" s="222">
        <v>0</v>
      </c>
      <c r="T168" s="223">
        <f>S168*H168</f>
        <v>0</v>
      </c>
      <c r="AR168" s="24" t="s">
        <v>189</v>
      </c>
      <c r="AT168" s="24" t="s">
        <v>185</v>
      </c>
      <c r="AU168" s="24" t="s">
        <v>25</v>
      </c>
      <c r="AY168" s="24" t="s">
        <v>184</v>
      </c>
      <c r="BE168" s="224">
        <f>IF(N168="základní",J168,0)</f>
        <v>0</v>
      </c>
      <c r="BF168" s="224">
        <f>IF(N168="snížená",J168,0)</f>
        <v>0</v>
      </c>
      <c r="BG168" s="224">
        <f>IF(N168="zákl. přenesená",J168,0)</f>
        <v>0</v>
      </c>
      <c r="BH168" s="224">
        <f>IF(N168="sníž. přenesená",J168,0)</f>
        <v>0</v>
      </c>
      <c r="BI168" s="224">
        <f>IF(N168="nulová",J168,0)</f>
        <v>0</v>
      </c>
      <c r="BJ168" s="24" t="s">
        <v>25</v>
      </c>
      <c r="BK168" s="224">
        <f>ROUND(I168*H168,2)</f>
        <v>0</v>
      </c>
      <c r="BL168" s="24" t="s">
        <v>189</v>
      </c>
      <c r="BM168" s="24" t="s">
        <v>326</v>
      </c>
    </row>
    <row r="169" s="1" customFormat="1">
      <c r="B169" s="46"/>
      <c r="C169" s="74"/>
      <c r="D169" s="225" t="s">
        <v>191</v>
      </c>
      <c r="E169" s="74"/>
      <c r="F169" s="226" t="s">
        <v>325</v>
      </c>
      <c r="G169" s="74"/>
      <c r="H169" s="74"/>
      <c r="I169" s="185"/>
      <c r="J169" s="74"/>
      <c r="K169" s="74"/>
      <c r="L169" s="72"/>
      <c r="M169" s="227"/>
      <c r="N169" s="47"/>
      <c r="O169" s="47"/>
      <c r="P169" s="47"/>
      <c r="Q169" s="47"/>
      <c r="R169" s="47"/>
      <c r="S169" s="47"/>
      <c r="T169" s="95"/>
      <c r="AT169" s="24" t="s">
        <v>191</v>
      </c>
      <c r="AU169" s="24" t="s">
        <v>25</v>
      </c>
    </row>
    <row r="170" s="1" customFormat="1">
      <c r="B170" s="46"/>
      <c r="C170" s="74"/>
      <c r="D170" s="225" t="s">
        <v>193</v>
      </c>
      <c r="E170" s="74"/>
      <c r="F170" s="228" t="s">
        <v>327</v>
      </c>
      <c r="G170" s="74"/>
      <c r="H170" s="74"/>
      <c r="I170" s="185"/>
      <c r="J170" s="74"/>
      <c r="K170" s="74"/>
      <c r="L170" s="72"/>
      <c r="M170" s="227"/>
      <c r="N170" s="47"/>
      <c r="O170" s="47"/>
      <c r="P170" s="47"/>
      <c r="Q170" s="47"/>
      <c r="R170" s="47"/>
      <c r="S170" s="47"/>
      <c r="T170" s="95"/>
      <c r="AT170" s="24" t="s">
        <v>193</v>
      </c>
      <c r="AU170" s="24" t="s">
        <v>25</v>
      </c>
    </row>
    <row r="171" s="1" customFormat="1" ht="16.5" customHeight="1">
      <c r="B171" s="46"/>
      <c r="C171" s="213" t="s">
        <v>9</v>
      </c>
      <c r="D171" s="213" t="s">
        <v>185</v>
      </c>
      <c r="E171" s="214" t="s">
        <v>328</v>
      </c>
      <c r="F171" s="215" t="s">
        <v>329</v>
      </c>
      <c r="G171" s="216" t="s">
        <v>318</v>
      </c>
      <c r="H171" s="217">
        <v>220</v>
      </c>
      <c r="I171" s="218"/>
      <c r="J171" s="219">
        <f>ROUND(I171*H171,2)</f>
        <v>0</v>
      </c>
      <c r="K171" s="215" t="s">
        <v>80</v>
      </c>
      <c r="L171" s="72"/>
      <c r="M171" s="220" t="s">
        <v>80</v>
      </c>
      <c r="N171" s="221" t="s">
        <v>52</v>
      </c>
      <c r="O171" s="47"/>
      <c r="P171" s="222">
        <f>O171*H171</f>
        <v>0</v>
      </c>
      <c r="Q171" s="222">
        <v>0</v>
      </c>
      <c r="R171" s="222">
        <f>Q171*H171</f>
        <v>0</v>
      </c>
      <c r="S171" s="222">
        <v>0</v>
      </c>
      <c r="T171" s="223">
        <f>S171*H171</f>
        <v>0</v>
      </c>
      <c r="AR171" s="24" t="s">
        <v>189</v>
      </c>
      <c r="AT171" s="24" t="s">
        <v>185</v>
      </c>
      <c r="AU171" s="24" t="s">
        <v>25</v>
      </c>
      <c r="AY171" s="24" t="s">
        <v>184</v>
      </c>
      <c r="BE171" s="224">
        <f>IF(N171="základní",J171,0)</f>
        <v>0</v>
      </c>
      <c r="BF171" s="224">
        <f>IF(N171="snížená",J171,0)</f>
        <v>0</v>
      </c>
      <c r="BG171" s="224">
        <f>IF(N171="zákl. přenesená",J171,0)</f>
        <v>0</v>
      </c>
      <c r="BH171" s="224">
        <f>IF(N171="sníž. přenesená",J171,0)</f>
        <v>0</v>
      </c>
      <c r="BI171" s="224">
        <f>IF(N171="nulová",J171,0)</f>
        <v>0</v>
      </c>
      <c r="BJ171" s="24" t="s">
        <v>25</v>
      </c>
      <c r="BK171" s="224">
        <f>ROUND(I171*H171,2)</f>
        <v>0</v>
      </c>
      <c r="BL171" s="24" t="s">
        <v>189</v>
      </c>
      <c r="BM171" s="24" t="s">
        <v>330</v>
      </c>
    </row>
    <row r="172" s="1" customFormat="1">
      <c r="B172" s="46"/>
      <c r="C172" s="74"/>
      <c r="D172" s="225" t="s">
        <v>191</v>
      </c>
      <c r="E172" s="74"/>
      <c r="F172" s="226" t="s">
        <v>329</v>
      </c>
      <c r="G172" s="74"/>
      <c r="H172" s="74"/>
      <c r="I172" s="185"/>
      <c r="J172" s="74"/>
      <c r="K172" s="74"/>
      <c r="L172" s="72"/>
      <c r="M172" s="227"/>
      <c r="N172" s="47"/>
      <c r="O172" s="47"/>
      <c r="P172" s="47"/>
      <c r="Q172" s="47"/>
      <c r="R172" s="47"/>
      <c r="S172" s="47"/>
      <c r="T172" s="95"/>
      <c r="AT172" s="24" t="s">
        <v>191</v>
      </c>
      <c r="AU172" s="24" t="s">
        <v>25</v>
      </c>
    </row>
    <row r="173" s="1" customFormat="1">
      <c r="B173" s="46"/>
      <c r="C173" s="74"/>
      <c r="D173" s="225" t="s">
        <v>193</v>
      </c>
      <c r="E173" s="74"/>
      <c r="F173" s="228" t="s">
        <v>331</v>
      </c>
      <c r="G173" s="74"/>
      <c r="H173" s="74"/>
      <c r="I173" s="185"/>
      <c r="J173" s="74"/>
      <c r="K173" s="74"/>
      <c r="L173" s="72"/>
      <c r="M173" s="227"/>
      <c r="N173" s="47"/>
      <c r="O173" s="47"/>
      <c r="P173" s="47"/>
      <c r="Q173" s="47"/>
      <c r="R173" s="47"/>
      <c r="S173" s="47"/>
      <c r="T173" s="95"/>
      <c r="AT173" s="24" t="s">
        <v>193</v>
      </c>
      <c r="AU173" s="24" t="s">
        <v>25</v>
      </c>
    </row>
    <row r="174" s="9" customFormat="1" ht="37.44" customHeight="1">
      <c r="B174" s="199"/>
      <c r="C174" s="200"/>
      <c r="D174" s="201" t="s">
        <v>81</v>
      </c>
      <c r="E174" s="202" t="s">
        <v>189</v>
      </c>
      <c r="F174" s="202" t="s">
        <v>332</v>
      </c>
      <c r="G174" s="200"/>
      <c r="H174" s="200"/>
      <c r="I174" s="203"/>
      <c r="J174" s="204">
        <f>BK174</f>
        <v>0</v>
      </c>
      <c r="K174" s="200"/>
      <c r="L174" s="205"/>
      <c r="M174" s="206"/>
      <c r="N174" s="207"/>
      <c r="O174" s="207"/>
      <c r="P174" s="208">
        <f>SUM(P175:P178)</f>
        <v>0</v>
      </c>
      <c r="Q174" s="207"/>
      <c r="R174" s="208">
        <f>SUM(R175:R178)</f>
        <v>0</v>
      </c>
      <c r="S174" s="207"/>
      <c r="T174" s="209">
        <f>SUM(T175:T178)</f>
        <v>0</v>
      </c>
      <c r="AR174" s="210" t="s">
        <v>25</v>
      </c>
      <c r="AT174" s="211" t="s">
        <v>81</v>
      </c>
      <c r="AU174" s="211" t="s">
        <v>82</v>
      </c>
      <c r="AY174" s="210" t="s">
        <v>184</v>
      </c>
      <c r="BK174" s="212">
        <f>SUM(BK175:BK178)</f>
        <v>0</v>
      </c>
    </row>
    <row r="175" s="1" customFormat="1" ht="16.5" customHeight="1">
      <c r="B175" s="46"/>
      <c r="C175" s="213" t="s">
        <v>333</v>
      </c>
      <c r="D175" s="213" t="s">
        <v>185</v>
      </c>
      <c r="E175" s="214" t="s">
        <v>334</v>
      </c>
      <c r="F175" s="215" t="s">
        <v>335</v>
      </c>
      <c r="G175" s="216" t="s">
        <v>188</v>
      </c>
      <c r="H175" s="217">
        <v>0.188</v>
      </c>
      <c r="I175" s="218"/>
      <c r="J175" s="219">
        <f>ROUND(I175*H175,2)</f>
        <v>0</v>
      </c>
      <c r="K175" s="215" t="s">
        <v>80</v>
      </c>
      <c r="L175" s="72"/>
      <c r="M175" s="220" t="s">
        <v>80</v>
      </c>
      <c r="N175" s="221" t="s">
        <v>52</v>
      </c>
      <c r="O175" s="47"/>
      <c r="P175" s="222">
        <f>O175*H175</f>
        <v>0</v>
      </c>
      <c r="Q175" s="222">
        <v>0</v>
      </c>
      <c r="R175" s="222">
        <f>Q175*H175</f>
        <v>0</v>
      </c>
      <c r="S175" s="222">
        <v>0</v>
      </c>
      <c r="T175" s="223">
        <f>S175*H175</f>
        <v>0</v>
      </c>
      <c r="AR175" s="24" t="s">
        <v>189</v>
      </c>
      <c r="AT175" s="24" t="s">
        <v>185</v>
      </c>
      <c r="AU175" s="24" t="s">
        <v>25</v>
      </c>
      <c r="AY175" s="24" t="s">
        <v>184</v>
      </c>
      <c r="BE175" s="224">
        <f>IF(N175="základní",J175,0)</f>
        <v>0</v>
      </c>
      <c r="BF175" s="224">
        <f>IF(N175="snížená",J175,0)</f>
        <v>0</v>
      </c>
      <c r="BG175" s="224">
        <f>IF(N175="zákl. přenesená",J175,0)</f>
        <v>0</v>
      </c>
      <c r="BH175" s="224">
        <f>IF(N175="sníž. přenesená",J175,0)</f>
        <v>0</v>
      </c>
      <c r="BI175" s="224">
        <f>IF(N175="nulová",J175,0)</f>
        <v>0</v>
      </c>
      <c r="BJ175" s="24" t="s">
        <v>25</v>
      </c>
      <c r="BK175" s="224">
        <f>ROUND(I175*H175,2)</f>
        <v>0</v>
      </c>
      <c r="BL175" s="24" t="s">
        <v>189</v>
      </c>
      <c r="BM175" s="24" t="s">
        <v>336</v>
      </c>
    </row>
    <row r="176" s="1" customFormat="1">
      <c r="B176" s="46"/>
      <c r="C176" s="74"/>
      <c r="D176" s="225" t="s">
        <v>191</v>
      </c>
      <c r="E176" s="74"/>
      <c r="F176" s="226" t="s">
        <v>335</v>
      </c>
      <c r="G176" s="74"/>
      <c r="H176" s="74"/>
      <c r="I176" s="185"/>
      <c r="J176" s="74"/>
      <c r="K176" s="74"/>
      <c r="L176" s="72"/>
      <c r="M176" s="227"/>
      <c r="N176" s="47"/>
      <c r="O176" s="47"/>
      <c r="P176" s="47"/>
      <c r="Q176" s="47"/>
      <c r="R176" s="47"/>
      <c r="S176" s="47"/>
      <c r="T176" s="95"/>
      <c r="AT176" s="24" t="s">
        <v>191</v>
      </c>
      <c r="AU176" s="24" t="s">
        <v>25</v>
      </c>
    </row>
    <row r="177" s="1" customFormat="1">
      <c r="B177" s="46"/>
      <c r="C177" s="74"/>
      <c r="D177" s="225" t="s">
        <v>193</v>
      </c>
      <c r="E177" s="74"/>
      <c r="F177" s="228" t="s">
        <v>337</v>
      </c>
      <c r="G177" s="74"/>
      <c r="H177" s="74"/>
      <c r="I177" s="185"/>
      <c r="J177" s="74"/>
      <c r="K177" s="74"/>
      <c r="L177" s="72"/>
      <c r="M177" s="227"/>
      <c r="N177" s="47"/>
      <c r="O177" s="47"/>
      <c r="P177" s="47"/>
      <c r="Q177" s="47"/>
      <c r="R177" s="47"/>
      <c r="S177" s="47"/>
      <c r="T177" s="95"/>
      <c r="AT177" s="24" t="s">
        <v>193</v>
      </c>
      <c r="AU177" s="24" t="s">
        <v>25</v>
      </c>
    </row>
    <row r="178" s="10" customFormat="1">
      <c r="B178" s="229"/>
      <c r="C178" s="230"/>
      <c r="D178" s="225" t="s">
        <v>199</v>
      </c>
      <c r="E178" s="231" t="s">
        <v>338</v>
      </c>
      <c r="F178" s="232" t="s">
        <v>339</v>
      </c>
      <c r="G178" s="230"/>
      <c r="H178" s="233">
        <v>0.188</v>
      </c>
      <c r="I178" s="234"/>
      <c r="J178" s="230"/>
      <c r="K178" s="230"/>
      <c r="L178" s="235"/>
      <c r="M178" s="236"/>
      <c r="N178" s="237"/>
      <c r="O178" s="237"/>
      <c r="P178" s="237"/>
      <c r="Q178" s="237"/>
      <c r="R178" s="237"/>
      <c r="S178" s="237"/>
      <c r="T178" s="238"/>
      <c r="AT178" s="239" t="s">
        <v>199</v>
      </c>
      <c r="AU178" s="239" t="s">
        <v>25</v>
      </c>
      <c r="AV178" s="10" t="s">
        <v>91</v>
      </c>
      <c r="AW178" s="10" t="s">
        <v>44</v>
      </c>
      <c r="AX178" s="10" t="s">
        <v>25</v>
      </c>
      <c r="AY178" s="239" t="s">
        <v>184</v>
      </c>
    </row>
    <row r="179" s="9" customFormat="1" ht="37.44" customHeight="1">
      <c r="B179" s="199"/>
      <c r="C179" s="200"/>
      <c r="D179" s="201" t="s">
        <v>81</v>
      </c>
      <c r="E179" s="202" t="s">
        <v>224</v>
      </c>
      <c r="F179" s="202" t="s">
        <v>340</v>
      </c>
      <c r="G179" s="200"/>
      <c r="H179" s="200"/>
      <c r="I179" s="203"/>
      <c r="J179" s="204">
        <f>BK179</f>
        <v>0</v>
      </c>
      <c r="K179" s="200"/>
      <c r="L179" s="205"/>
      <c r="M179" s="206"/>
      <c r="N179" s="207"/>
      <c r="O179" s="207"/>
      <c r="P179" s="208">
        <f>SUM(P180:P236)</f>
        <v>0</v>
      </c>
      <c r="Q179" s="207"/>
      <c r="R179" s="208">
        <f>SUM(R180:R236)</f>
        <v>0</v>
      </c>
      <c r="S179" s="207"/>
      <c r="T179" s="209">
        <f>SUM(T180:T236)</f>
        <v>0</v>
      </c>
      <c r="AR179" s="210" t="s">
        <v>25</v>
      </c>
      <c r="AT179" s="211" t="s">
        <v>81</v>
      </c>
      <c r="AU179" s="211" t="s">
        <v>82</v>
      </c>
      <c r="AY179" s="210" t="s">
        <v>184</v>
      </c>
      <c r="BK179" s="212">
        <f>SUM(BK180:BK236)</f>
        <v>0</v>
      </c>
    </row>
    <row r="180" s="1" customFormat="1" ht="16.5" customHeight="1">
      <c r="B180" s="46"/>
      <c r="C180" s="213" t="s">
        <v>341</v>
      </c>
      <c r="D180" s="213" t="s">
        <v>185</v>
      </c>
      <c r="E180" s="214" t="s">
        <v>342</v>
      </c>
      <c r="F180" s="215" t="s">
        <v>343</v>
      </c>
      <c r="G180" s="216" t="s">
        <v>188</v>
      </c>
      <c r="H180" s="217">
        <v>75.819999999999993</v>
      </c>
      <c r="I180" s="218"/>
      <c r="J180" s="219">
        <f>ROUND(I180*H180,2)</f>
        <v>0</v>
      </c>
      <c r="K180" s="215" t="s">
        <v>80</v>
      </c>
      <c r="L180" s="72"/>
      <c r="M180" s="220" t="s">
        <v>80</v>
      </c>
      <c r="N180" s="221" t="s">
        <v>52</v>
      </c>
      <c r="O180" s="47"/>
      <c r="P180" s="222">
        <f>O180*H180</f>
        <v>0</v>
      </c>
      <c r="Q180" s="222">
        <v>0</v>
      </c>
      <c r="R180" s="222">
        <f>Q180*H180</f>
        <v>0</v>
      </c>
      <c r="S180" s="222">
        <v>0</v>
      </c>
      <c r="T180" s="223">
        <f>S180*H180</f>
        <v>0</v>
      </c>
      <c r="AR180" s="24" t="s">
        <v>189</v>
      </c>
      <c r="AT180" s="24" t="s">
        <v>185</v>
      </c>
      <c r="AU180" s="24" t="s">
        <v>25</v>
      </c>
      <c r="AY180" s="24" t="s">
        <v>184</v>
      </c>
      <c r="BE180" s="224">
        <f>IF(N180="základní",J180,0)</f>
        <v>0</v>
      </c>
      <c r="BF180" s="224">
        <f>IF(N180="snížená",J180,0)</f>
        <v>0</v>
      </c>
      <c r="BG180" s="224">
        <f>IF(N180="zákl. přenesená",J180,0)</f>
        <v>0</v>
      </c>
      <c r="BH180" s="224">
        <f>IF(N180="sníž. přenesená",J180,0)</f>
        <v>0</v>
      </c>
      <c r="BI180" s="224">
        <f>IF(N180="nulová",J180,0)</f>
        <v>0</v>
      </c>
      <c r="BJ180" s="24" t="s">
        <v>25</v>
      </c>
      <c r="BK180" s="224">
        <f>ROUND(I180*H180,2)</f>
        <v>0</v>
      </c>
      <c r="BL180" s="24" t="s">
        <v>189</v>
      </c>
      <c r="BM180" s="24" t="s">
        <v>344</v>
      </c>
    </row>
    <row r="181" s="1" customFormat="1">
      <c r="B181" s="46"/>
      <c r="C181" s="74"/>
      <c r="D181" s="225" t="s">
        <v>191</v>
      </c>
      <c r="E181" s="74"/>
      <c r="F181" s="226" t="s">
        <v>345</v>
      </c>
      <c r="G181" s="74"/>
      <c r="H181" s="74"/>
      <c r="I181" s="185"/>
      <c r="J181" s="74"/>
      <c r="K181" s="74"/>
      <c r="L181" s="72"/>
      <c r="M181" s="227"/>
      <c r="N181" s="47"/>
      <c r="O181" s="47"/>
      <c r="P181" s="47"/>
      <c r="Q181" s="47"/>
      <c r="R181" s="47"/>
      <c r="S181" s="47"/>
      <c r="T181" s="95"/>
      <c r="AT181" s="24" t="s">
        <v>191</v>
      </c>
      <c r="AU181" s="24" t="s">
        <v>25</v>
      </c>
    </row>
    <row r="182" s="1" customFormat="1">
      <c r="B182" s="46"/>
      <c r="C182" s="74"/>
      <c r="D182" s="225" t="s">
        <v>193</v>
      </c>
      <c r="E182" s="74"/>
      <c r="F182" s="228" t="s">
        <v>346</v>
      </c>
      <c r="G182" s="74"/>
      <c r="H182" s="74"/>
      <c r="I182" s="185"/>
      <c r="J182" s="74"/>
      <c r="K182" s="74"/>
      <c r="L182" s="72"/>
      <c r="M182" s="227"/>
      <c r="N182" s="47"/>
      <c r="O182" s="47"/>
      <c r="P182" s="47"/>
      <c r="Q182" s="47"/>
      <c r="R182" s="47"/>
      <c r="S182" s="47"/>
      <c r="T182" s="95"/>
      <c r="AT182" s="24" t="s">
        <v>193</v>
      </c>
      <c r="AU182" s="24" t="s">
        <v>25</v>
      </c>
    </row>
    <row r="183" s="10" customFormat="1">
      <c r="B183" s="229"/>
      <c r="C183" s="230"/>
      <c r="D183" s="225" t="s">
        <v>199</v>
      </c>
      <c r="E183" s="231" t="s">
        <v>347</v>
      </c>
      <c r="F183" s="232" t="s">
        <v>348</v>
      </c>
      <c r="G183" s="230"/>
      <c r="H183" s="233">
        <v>75.819999999999993</v>
      </c>
      <c r="I183" s="234"/>
      <c r="J183" s="230"/>
      <c r="K183" s="230"/>
      <c r="L183" s="235"/>
      <c r="M183" s="236"/>
      <c r="N183" s="237"/>
      <c r="O183" s="237"/>
      <c r="P183" s="237"/>
      <c r="Q183" s="237"/>
      <c r="R183" s="237"/>
      <c r="S183" s="237"/>
      <c r="T183" s="238"/>
      <c r="AT183" s="239" t="s">
        <v>199</v>
      </c>
      <c r="AU183" s="239" t="s">
        <v>25</v>
      </c>
      <c r="AV183" s="10" t="s">
        <v>91</v>
      </c>
      <c r="AW183" s="10" t="s">
        <v>44</v>
      </c>
      <c r="AX183" s="10" t="s">
        <v>25</v>
      </c>
      <c r="AY183" s="239" t="s">
        <v>184</v>
      </c>
    </row>
    <row r="184" s="1" customFormat="1" ht="16.5" customHeight="1">
      <c r="B184" s="46"/>
      <c r="C184" s="213" t="s">
        <v>349</v>
      </c>
      <c r="D184" s="213" t="s">
        <v>185</v>
      </c>
      <c r="E184" s="214" t="s">
        <v>350</v>
      </c>
      <c r="F184" s="215" t="s">
        <v>351</v>
      </c>
      <c r="G184" s="216" t="s">
        <v>188</v>
      </c>
      <c r="H184" s="217">
        <v>232.06999999999999</v>
      </c>
      <c r="I184" s="218"/>
      <c r="J184" s="219">
        <f>ROUND(I184*H184,2)</f>
        <v>0</v>
      </c>
      <c r="K184" s="215" t="s">
        <v>80</v>
      </c>
      <c r="L184" s="72"/>
      <c r="M184" s="220" t="s">
        <v>80</v>
      </c>
      <c r="N184" s="221" t="s">
        <v>52</v>
      </c>
      <c r="O184" s="47"/>
      <c r="P184" s="222">
        <f>O184*H184</f>
        <v>0</v>
      </c>
      <c r="Q184" s="222">
        <v>0</v>
      </c>
      <c r="R184" s="222">
        <f>Q184*H184</f>
        <v>0</v>
      </c>
      <c r="S184" s="222">
        <v>0</v>
      </c>
      <c r="T184" s="223">
        <f>S184*H184</f>
        <v>0</v>
      </c>
      <c r="AR184" s="24" t="s">
        <v>189</v>
      </c>
      <c r="AT184" s="24" t="s">
        <v>185</v>
      </c>
      <c r="AU184" s="24" t="s">
        <v>25</v>
      </c>
      <c r="AY184" s="24" t="s">
        <v>184</v>
      </c>
      <c r="BE184" s="224">
        <f>IF(N184="základní",J184,0)</f>
        <v>0</v>
      </c>
      <c r="BF184" s="224">
        <f>IF(N184="snížená",J184,0)</f>
        <v>0</v>
      </c>
      <c r="BG184" s="224">
        <f>IF(N184="zákl. přenesená",J184,0)</f>
        <v>0</v>
      </c>
      <c r="BH184" s="224">
        <f>IF(N184="sníž. přenesená",J184,0)</f>
        <v>0</v>
      </c>
      <c r="BI184" s="224">
        <f>IF(N184="nulová",J184,0)</f>
        <v>0</v>
      </c>
      <c r="BJ184" s="24" t="s">
        <v>25</v>
      </c>
      <c r="BK184" s="224">
        <f>ROUND(I184*H184,2)</f>
        <v>0</v>
      </c>
      <c r="BL184" s="24" t="s">
        <v>189</v>
      </c>
      <c r="BM184" s="24" t="s">
        <v>352</v>
      </c>
    </row>
    <row r="185" s="1" customFormat="1">
      <c r="B185" s="46"/>
      <c r="C185" s="74"/>
      <c r="D185" s="225" t="s">
        <v>191</v>
      </c>
      <c r="E185" s="74"/>
      <c r="F185" s="226" t="s">
        <v>353</v>
      </c>
      <c r="G185" s="74"/>
      <c r="H185" s="74"/>
      <c r="I185" s="185"/>
      <c r="J185" s="74"/>
      <c r="K185" s="74"/>
      <c r="L185" s="72"/>
      <c r="M185" s="227"/>
      <c r="N185" s="47"/>
      <c r="O185" s="47"/>
      <c r="P185" s="47"/>
      <c r="Q185" s="47"/>
      <c r="R185" s="47"/>
      <c r="S185" s="47"/>
      <c r="T185" s="95"/>
      <c r="AT185" s="24" t="s">
        <v>191</v>
      </c>
      <c r="AU185" s="24" t="s">
        <v>25</v>
      </c>
    </row>
    <row r="186" s="1" customFormat="1">
      <c r="B186" s="46"/>
      <c r="C186" s="74"/>
      <c r="D186" s="225" t="s">
        <v>193</v>
      </c>
      <c r="E186" s="74"/>
      <c r="F186" s="228" t="s">
        <v>354</v>
      </c>
      <c r="G186" s="74"/>
      <c r="H186" s="74"/>
      <c r="I186" s="185"/>
      <c r="J186" s="74"/>
      <c r="K186" s="74"/>
      <c r="L186" s="72"/>
      <c r="M186" s="227"/>
      <c r="N186" s="47"/>
      <c r="O186" s="47"/>
      <c r="P186" s="47"/>
      <c r="Q186" s="47"/>
      <c r="R186" s="47"/>
      <c r="S186" s="47"/>
      <c r="T186" s="95"/>
      <c r="AT186" s="24" t="s">
        <v>193</v>
      </c>
      <c r="AU186" s="24" t="s">
        <v>25</v>
      </c>
    </row>
    <row r="187" s="10" customFormat="1">
      <c r="B187" s="229"/>
      <c r="C187" s="230"/>
      <c r="D187" s="225" t="s">
        <v>199</v>
      </c>
      <c r="E187" s="231" t="s">
        <v>355</v>
      </c>
      <c r="F187" s="232" t="s">
        <v>356</v>
      </c>
      <c r="G187" s="230"/>
      <c r="H187" s="233">
        <v>75.819999999999993</v>
      </c>
      <c r="I187" s="234"/>
      <c r="J187" s="230"/>
      <c r="K187" s="230"/>
      <c r="L187" s="235"/>
      <c r="M187" s="236"/>
      <c r="N187" s="237"/>
      <c r="O187" s="237"/>
      <c r="P187" s="237"/>
      <c r="Q187" s="237"/>
      <c r="R187" s="237"/>
      <c r="S187" s="237"/>
      <c r="T187" s="238"/>
      <c r="AT187" s="239" t="s">
        <v>199</v>
      </c>
      <c r="AU187" s="239" t="s">
        <v>25</v>
      </c>
      <c r="AV187" s="10" t="s">
        <v>91</v>
      </c>
      <c r="AW187" s="10" t="s">
        <v>44</v>
      </c>
      <c r="AX187" s="10" t="s">
        <v>82</v>
      </c>
      <c r="AY187" s="239" t="s">
        <v>184</v>
      </c>
    </row>
    <row r="188" s="10" customFormat="1">
      <c r="B188" s="229"/>
      <c r="C188" s="230"/>
      <c r="D188" s="225" t="s">
        <v>199</v>
      </c>
      <c r="E188" s="231" t="s">
        <v>139</v>
      </c>
      <c r="F188" s="232" t="s">
        <v>357</v>
      </c>
      <c r="G188" s="230"/>
      <c r="H188" s="233">
        <v>129</v>
      </c>
      <c r="I188" s="234"/>
      <c r="J188" s="230"/>
      <c r="K188" s="230"/>
      <c r="L188" s="235"/>
      <c r="M188" s="236"/>
      <c r="N188" s="237"/>
      <c r="O188" s="237"/>
      <c r="P188" s="237"/>
      <c r="Q188" s="237"/>
      <c r="R188" s="237"/>
      <c r="S188" s="237"/>
      <c r="T188" s="238"/>
      <c r="AT188" s="239" t="s">
        <v>199</v>
      </c>
      <c r="AU188" s="239" t="s">
        <v>25</v>
      </c>
      <c r="AV188" s="10" t="s">
        <v>91</v>
      </c>
      <c r="AW188" s="10" t="s">
        <v>44</v>
      </c>
      <c r="AX188" s="10" t="s">
        <v>82</v>
      </c>
      <c r="AY188" s="239" t="s">
        <v>184</v>
      </c>
    </row>
    <row r="189" s="10" customFormat="1">
      <c r="B189" s="229"/>
      <c r="C189" s="230"/>
      <c r="D189" s="225" t="s">
        <v>199</v>
      </c>
      <c r="E189" s="231" t="s">
        <v>141</v>
      </c>
      <c r="F189" s="232" t="s">
        <v>358</v>
      </c>
      <c r="G189" s="230"/>
      <c r="H189" s="233">
        <v>27.25</v>
      </c>
      <c r="I189" s="234"/>
      <c r="J189" s="230"/>
      <c r="K189" s="230"/>
      <c r="L189" s="235"/>
      <c r="M189" s="236"/>
      <c r="N189" s="237"/>
      <c r="O189" s="237"/>
      <c r="P189" s="237"/>
      <c r="Q189" s="237"/>
      <c r="R189" s="237"/>
      <c r="S189" s="237"/>
      <c r="T189" s="238"/>
      <c r="AT189" s="239" t="s">
        <v>199</v>
      </c>
      <c r="AU189" s="239" t="s">
        <v>25</v>
      </c>
      <c r="AV189" s="10" t="s">
        <v>91</v>
      </c>
      <c r="AW189" s="10" t="s">
        <v>44</v>
      </c>
      <c r="AX189" s="10" t="s">
        <v>82</v>
      </c>
      <c r="AY189" s="239" t="s">
        <v>184</v>
      </c>
    </row>
    <row r="190" s="10" customFormat="1">
      <c r="B190" s="229"/>
      <c r="C190" s="230"/>
      <c r="D190" s="225" t="s">
        <v>199</v>
      </c>
      <c r="E190" s="231" t="s">
        <v>359</v>
      </c>
      <c r="F190" s="232" t="s">
        <v>360</v>
      </c>
      <c r="G190" s="230"/>
      <c r="H190" s="233">
        <v>232.06999999999999</v>
      </c>
      <c r="I190" s="234"/>
      <c r="J190" s="230"/>
      <c r="K190" s="230"/>
      <c r="L190" s="235"/>
      <c r="M190" s="236"/>
      <c r="N190" s="237"/>
      <c r="O190" s="237"/>
      <c r="P190" s="237"/>
      <c r="Q190" s="237"/>
      <c r="R190" s="237"/>
      <c r="S190" s="237"/>
      <c r="T190" s="238"/>
      <c r="AT190" s="239" t="s">
        <v>199</v>
      </c>
      <c r="AU190" s="239" t="s">
        <v>25</v>
      </c>
      <c r="AV190" s="10" t="s">
        <v>91</v>
      </c>
      <c r="AW190" s="10" t="s">
        <v>44</v>
      </c>
      <c r="AX190" s="10" t="s">
        <v>25</v>
      </c>
      <c r="AY190" s="239" t="s">
        <v>184</v>
      </c>
    </row>
    <row r="191" s="1" customFormat="1" ht="16.5" customHeight="1">
      <c r="B191" s="46"/>
      <c r="C191" s="213" t="s">
        <v>361</v>
      </c>
      <c r="D191" s="213" t="s">
        <v>185</v>
      </c>
      <c r="E191" s="214" t="s">
        <v>362</v>
      </c>
      <c r="F191" s="215" t="s">
        <v>363</v>
      </c>
      <c r="G191" s="216" t="s">
        <v>318</v>
      </c>
      <c r="H191" s="217">
        <v>1338</v>
      </c>
      <c r="I191" s="218"/>
      <c r="J191" s="219">
        <f>ROUND(I191*H191,2)</f>
        <v>0</v>
      </c>
      <c r="K191" s="215" t="s">
        <v>80</v>
      </c>
      <c r="L191" s="72"/>
      <c r="M191" s="220" t="s">
        <v>80</v>
      </c>
      <c r="N191" s="221" t="s">
        <v>52</v>
      </c>
      <c r="O191" s="47"/>
      <c r="P191" s="222">
        <f>O191*H191</f>
        <v>0</v>
      </c>
      <c r="Q191" s="222">
        <v>0</v>
      </c>
      <c r="R191" s="222">
        <f>Q191*H191</f>
        <v>0</v>
      </c>
      <c r="S191" s="222">
        <v>0</v>
      </c>
      <c r="T191" s="223">
        <f>S191*H191</f>
        <v>0</v>
      </c>
      <c r="AR191" s="24" t="s">
        <v>189</v>
      </c>
      <c r="AT191" s="24" t="s">
        <v>185</v>
      </c>
      <c r="AU191" s="24" t="s">
        <v>25</v>
      </c>
      <c r="AY191" s="24" t="s">
        <v>184</v>
      </c>
      <c r="BE191" s="224">
        <f>IF(N191="základní",J191,0)</f>
        <v>0</v>
      </c>
      <c r="BF191" s="224">
        <f>IF(N191="snížená",J191,0)</f>
        <v>0</v>
      </c>
      <c r="BG191" s="224">
        <f>IF(N191="zákl. přenesená",J191,0)</f>
        <v>0</v>
      </c>
      <c r="BH191" s="224">
        <f>IF(N191="sníž. přenesená",J191,0)</f>
        <v>0</v>
      </c>
      <c r="BI191" s="224">
        <f>IF(N191="nulová",J191,0)</f>
        <v>0</v>
      </c>
      <c r="BJ191" s="24" t="s">
        <v>25</v>
      </c>
      <c r="BK191" s="224">
        <f>ROUND(I191*H191,2)</f>
        <v>0</v>
      </c>
      <c r="BL191" s="24" t="s">
        <v>189</v>
      </c>
      <c r="BM191" s="24" t="s">
        <v>364</v>
      </c>
    </row>
    <row r="192" s="1" customFormat="1">
      <c r="B192" s="46"/>
      <c r="C192" s="74"/>
      <c r="D192" s="225" t="s">
        <v>191</v>
      </c>
      <c r="E192" s="74"/>
      <c r="F192" s="226" t="s">
        <v>363</v>
      </c>
      <c r="G192" s="74"/>
      <c r="H192" s="74"/>
      <c r="I192" s="185"/>
      <c r="J192" s="74"/>
      <c r="K192" s="74"/>
      <c r="L192" s="72"/>
      <c r="M192" s="227"/>
      <c r="N192" s="47"/>
      <c r="O192" s="47"/>
      <c r="P192" s="47"/>
      <c r="Q192" s="47"/>
      <c r="R192" s="47"/>
      <c r="S192" s="47"/>
      <c r="T192" s="95"/>
      <c r="AT192" s="24" t="s">
        <v>191</v>
      </c>
      <c r="AU192" s="24" t="s">
        <v>25</v>
      </c>
    </row>
    <row r="193" s="1" customFormat="1">
      <c r="B193" s="46"/>
      <c r="C193" s="74"/>
      <c r="D193" s="225" t="s">
        <v>193</v>
      </c>
      <c r="E193" s="74"/>
      <c r="F193" s="228" t="s">
        <v>365</v>
      </c>
      <c r="G193" s="74"/>
      <c r="H193" s="74"/>
      <c r="I193" s="185"/>
      <c r="J193" s="74"/>
      <c r="K193" s="74"/>
      <c r="L193" s="72"/>
      <c r="M193" s="227"/>
      <c r="N193" s="47"/>
      <c r="O193" s="47"/>
      <c r="P193" s="47"/>
      <c r="Q193" s="47"/>
      <c r="R193" s="47"/>
      <c r="S193" s="47"/>
      <c r="T193" s="95"/>
      <c r="AT193" s="24" t="s">
        <v>193</v>
      </c>
      <c r="AU193" s="24" t="s">
        <v>25</v>
      </c>
    </row>
    <row r="194" s="10" customFormat="1">
      <c r="B194" s="229"/>
      <c r="C194" s="230"/>
      <c r="D194" s="225" t="s">
        <v>199</v>
      </c>
      <c r="E194" s="231" t="s">
        <v>366</v>
      </c>
      <c r="F194" s="232" t="s">
        <v>367</v>
      </c>
      <c r="G194" s="230"/>
      <c r="H194" s="233">
        <v>1338</v>
      </c>
      <c r="I194" s="234"/>
      <c r="J194" s="230"/>
      <c r="K194" s="230"/>
      <c r="L194" s="235"/>
      <c r="M194" s="236"/>
      <c r="N194" s="237"/>
      <c r="O194" s="237"/>
      <c r="P194" s="237"/>
      <c r="Q194" s="237"/>
      <c r="R194" s="237"/>
      <c r="S194" s="237"/>
      <c r="T194" s="238"/>
      <c r="AT194" s="239" t="s">
        <v>199</v>
      </c>
      <c r="AU194" s="239" t="s">
        <v>25</v>
      </c>
      <c r="AV194" s="10" t="s">
        <v>91</v>
      </c>
      <c r="AW194" s="10" t="s">
        <v>44</v>
      </c>
      <c r="AX194" s="10" t="s">
        <v>25</v>
      </c>
      <c r="AY194" s="239" t="s">
        <v>184</v>
      </c>
    </row>
    <row r="195" s="1" customFormat="1" ht="16.5" customHeight="1">
      <c r="B195" s="46"/>
      <c r="C195" s="213" t="s">
        <v>368</v>
      </c>
      <c r="D195" s="213" t="s">
        <v>185</v>
      </c>
      <c r="E195" s="214" t="s">
        <v>369</v>
      </c>
      <c r="F195" s="215" t="s">
        <v>370</v>
      </c>
      <c r="G195" s="216" t="s">
        <v>318</v>
      </c>
      <c r="H195" s="217">
        <v>446</v>
      </c>
      <c r="I195" s="218"/>
      <c r="J195" s="219">
        <f>ROUND(I195*H195,2)</f>
        <v>0</v>
      </c>
      <c r="K195" s="215" t="s">
        <v>80</v>
      </c>
      <c r="L195" s="72"/>
      <c r="M195" s="220" t="s">
        <v>80</v>
      </c>
      <c r="N195" s="221" t="s">
        <v>52</v>
      </c>
      <c r="O195" s="47"/>
      <c r="P195" s="222">
        <f>O195*H195</f>
        <v>0</v>
      </c>
      <c r="Q195" s="222">
        <v>0</v>
      </c>
      <c r="R195" s="222">
        <f>Q195*H195</f>
        <v>0</v>
      </c>
      <c r="S195" s="222">
        <v>0</v>
      </c>
      <c r="T195" s="223">
        <f>S195*H195</f>
        <v>0</v>
      </c>
      <c r="AR195" s="24" t="s">
        <v>189</v>
      </c>
      <c r="AT195" s="24" t="s">
        <v>185</v>
      </c>
      <c r="AU195" s="24" t="s">
        <v>25</v>
      </c>
      <c r="AY195" s="24" t="s">
        <v>184</v>
      </c>
      <c r="BE195" s="224">
        <f>IF(N195="základní",J195,0)</f>
        <v>0</v>
      </c>
      <c r="BF195" s="224">
        <f>IF(N195="snížená",J195,0)</f>
        <v>0</v>
      </c>
      <c r="BG195" s="224">
        <f>IF(N195="zákl. přenesená",J195,0)</f>
        <v>0</v>
      </c>
      <c r="BH195" s="224">
        <f>IF(N195="sníž. přenesená",J195,0)</f>
        <v>0</v>
      </c>
      <c r="BI195" s="224">
        <f>IF(N195="nulová",J195,0)</f>
        <v>0</v>
      </c>
      <c r="BJ195" s="24" t="s">
        <v>25</v>
      </c>
      <c r="BK195" s="224">
        <f>ROUND(I195*H195,2)</f>
        <v>0</v>
      </c>
      <c r="BL195" s="24" t="s">
        <v>189</v>
      </c>
      <c r="BM195" s="24" t="s">
        <v>371</v>
      </c>
    </row>
    <row r="196" s="1" customFormat="1">
      <c r="B196" s="46"/>
      <c r="C196" s="74"/>
      <c r="D196" s="225" t="s">
        <v>191</v>
      </c>
      <c r="E196" s="74"/>
      <c r="F196" s="226" t="s">
        <v>370</v>
      </c>
      <c r="G196" s="74"/>
      <c r="H196" s="74"/>
      <c r="I196" s="185"/>
      <c r="J196" s="74"/>
      <c r="K196" s="74"/>
      <c r="L196" s="72"/>
      <c r="M196" s="227"/>
      <c r="N196" s="47"/>
      <c r="O196" s="47"/>
      <c r="P196" s="47"/>
      <c r="Q196" s="47"/>
      <c r="R196" s="47"/>
      <c r="S196" s="47"/>
      <c r="T196" s="95"/>
      <c r="AT196" s="24" t="s">
        <v>191</v>
      </c>
      <c r="AU196" s="24" t="s">
        <v>25</v>
      </c>
    </row>
    <row r="197" s="1" customFormat="1">
      <c r="B197" s="46"/>
      <c r="C197" s="74"/>
      <c r="D197" s="225" t="s">
        <v>193</v>
      </c>
      <c r="E197" s="74"/>
      <c r="F197" s="228" t="s">
        <v>372</v>
      </c>
      <c r="G197" s="74"/>
      <c r="H197" s="74"/>
      <c r="I197" s="185"/>
      <c r="J197" s="74"/>
      <c r="K197" s="74"/>
      <c r="L197" s="72"/>
      <c r="M197" s="227"/>
      <c r="N197" s="47"/>
      <c r="O197" s="47"/>
      <c r="P197" s="47"/>
      <c r="Q197" s="47"/>
      <c r="R197" s="47"/>
      <c r="S197" s="47"/>
      <c r="T197" s="95"/>
      <c r="AT197" s="24" t="s">
        <v>193</v>
      </c>
      <c r="AU197" s="24" t="s">
        <v>25</v>
      </c>
    </row>
    <row r="198" s="10" customFormat="1">
      <c r="B198" s="229"/>
      <c r="C198" s="230"/>
      <c r="D198" s="225" t="s">
        <v>199</v>
      </c>
      <c r="E198" s="231" t="s">
        <v>373</v>
      </c>
      <c r="F198" s="232" t="s">
        <v>374</v>
      </c>
      <c r="G198" s="230"/>
      <c r="H198" s="233">
        <v>446</v>
      </c>
      <c r="I198" s="234"/>
      <c r="J198" s="230"/>
      <c r="K198" s="230"/>
      <c r="L198" s="235"/>
      <c r="M198" s="236"/>
      <c r="N198" s="237"/>
      <c r="O198" s="237"/>
      <c r="P198" s="237"/>
      <c r="Q198" s="237"/>
      <c r="R198" s="237"/>
      <c r="S198" s="237"/>
      <c r="T198" s="238"/>
      <c r="AT198" s="239" t="s">
        <v>199</v>
      </c>
      <c r="AU198" s="239" t="s">
        <v>25</v>
      </c>
      <c r="AV198" s="10" t="s">
        <v>91</v>
      </c>
      <c r="AW198" s="10" t="s">
        <v>44</v>
      </c>
      <c r="AX198" s="10" t="s">
        <v>25</v>
      </c>
      <c r="AY198" s="239" t="s">
        <v>184</v>
      </c>
    </row>
    <row r="199" s="1" customFormat="1" ht="16.5" customHeight="1">
      <c r="B199" s="46"/>
      <c r="C199" s="213" t="s">
        <v>375</v>
      </c>
      <c r="D199" s="213" t="s">
        <v>185</v>
      </c>
      <c r="E199" s="214" t="s">
        <v>376</v>
      </c>
      <c r="F199" s="215" t="s">
        <v>377</v>
      </c>
      <c r="G199" s="216" t="s">
        <v>318</v>
      </c>
      <c r="H199" s="217">
        <v>446</v>
      </c>
      <c r="I199" s="218"/>
      <c r="J199" s="219">
        <f>ROUND(I199*H199,2)</f>
        <v>0</v>
      </c>
      <c r="K199" s="215" t="s">
        <v>80</v>
      </c>
      <c r="L199" s="72"/>
      <c r="M199" s="220" t="s">
        <v>80</v>
      </c>
      <c r="N199" s="221" t="s">
        <v>52</v>
      </c>
      <c r="O199" s="47"/>
      <c r="P199" s="222">
        <f>O199*H199</f>
        <v>0</v>
      </c>
      <c r="Q199" s="222">
        <v>0</v>
      </c>
      <c r="R199" s="222">
        <f>Q199*H199</f>
        <v>0</v>
      </c>
      <c r="S199" s="222">
        <v>0</v>
      </c>
      <c r="T199" s="223">
        <f>S199*H199</f>
        <v>0</v>
      </c>
      <c r="AR199" s="24" t="s">
        <v>189</v>
      </c>
      <c r="AT199" s="24" t="s">
        <v>185</v>
      </c>
      <c r="AU199" s="24" t="s">
        <v>25</v>
      </c>
      <c r="AY199" s="24" t="s">
        <v>184</v>
      </c>
      <c r="BE199" s="224">
        <f>IF(N199="základní",J199,0)</f>
        <v>0</v>
      </c>
      <c r="BF199" s="224">
        <f>IF(N199="snížená",J199,0)</f>
        <v>0</v>
      </c>
      <c r="BG199" s="224">
        <f>IF(N199="zákl. přenesená",J199,0)</f>
        <v>0</v>
      </c>
      <c r="BH199" s="224">
        <f>IF(N199="sníž. přenesená",J199,0)</f>
        <v>0</v>
      </c>
      <c r="BI199" s="224">
        <f>IF(N199="nulová",J199,0)</f>
        <v>0</v>
      </c>
      <c r="BJ199" s="24" t="s">
        <v>25</v>
      </c>
      <c r="BK199" s="224">
        <f>ROUND(I199*H199,2)</f>
        <v>0</v>
      </c>
      <c r="BL199" s="24" t="s">
        <v>189</v>
      </c>
      <c r="BM199" s="24" t="s">
        <v>378</v>
      </c>
    </row>
    <row r="200" s="1" customFormat="1">
      <c r="B200" s="46"/>
      <c r="C200" s="74"/>
      <c r="D200" s="225" t="s">
        <v>191</v>
      </c>
      <c r="E200" s="74"/>
      <c r="F200" s="226" t="s">
        <v>377</v>
      </c>
      <c r="G200" s="74"/>
      <c r="H200" s="74"/>
      <c r="I200" s="185"/>
      <c r="J200" s="74"/>
      <c r="K200" s="74"/>
      <c r="L200" s="72"/>
      <c r="M200" s="227"/>
      <c r="N200" s="47"/>
      <c r="O200" s="47"/>
      <c r="P200" s="47"/>
      <c r="Q200" s="47"/>
      <c r="R200" s="47"/>
      <c r="S200" s="47"/>
      <c r="T200" s="95"/>
      <c r="AT200" s="24" t="s">
        <v>191</v>
      </c>
      <c r="AU200" s="24" t="s">
        <v>25</v>
      </c>
    </row>
    <row r="201" s="1" customFormat="1">
      <c r="B201" s="46"/>
      <c r="C201" s="74"/>
      <c r="D201" s="225" t="s">
        <v>193</v>
      </c>
      <c r="E201" s="74"/>
      <c r="F201" s="228" t="s">
        <v>372</v>
      </c>
      <c r="G201" s="74"/>
      <c r="H201" s="74"/>
      <c r="I201" s="185"/>
      <c r="J201" s="74"/>
      <c r="K201" s="74"/>
      <c r="L201" s="72"/>
      <c r="M201" s="227"/>
      <c r="N201" s="47"/>
      <c r="O201" s="47"/>
      <c r="P201" s="47"/>
      <c r="Q201" s="47"/>
      <c r="R201" s="47"/>
      <c r="S201" s="47"/>
      <c r="T201" s="95"/>
      <c r="AT201" s="24" t="s">
        <v>193</v>
      </c>
      <c r="AU201" s="24" t="s">
        <v>25</v>
      </c>
    </row>
    <row r="202" s="10" customFormat="1">
      <c r="B202" s="229"/>
      <c r="C202" s="230"/>
      <c r="D202" s="225" t="s">
        <v>199</v>
      </c>
      <c r="E202" s="231" t="s">
        <v>379</v>
      </c>
      <c r="F202" s="232" t="s">
        <v>374</v>
      </c>
      <c r="G202" s="230"/>
      <c r="H202" s="233">
        <v>446</v>
      </c>
      <c r="I202" s="234"/>
      <c r="J202" s="230"/>
      <c r="K202" s="230"/>
      <c r="L202" s="235"/>
      <c r="M202" s="236"/>
      <c r="N202" s="237"/>
      <c r="O202" s="237"/>
      <c r="P202" s="237"/>
      <c r="Q202" s="237"/>
      <c r="R202" s="237"/>
      <c r="S202" s="237"/>
      <c r="T202" s="238"/>
      <c r="AT202" s="239" t="s">
        <v>199</v>
      </c>
      <c r="AU202" s="239" t="s">
        <v>25</v>
      </c>
      <c r="AV202" s="10" t="s">
        <v>91</v>
      </c>
      <c r="AW202" s="10" t="s">
        <v>44</v>
      </c>
      <c r="AX202" s="10" t="s">
        <v>25</v>
      </c>
      <c r="AY202" s="239" t="s">
        <v>184</v>
      </c>
    </row>
    <row r="203" s="1" customFormat="1" ht="16.5" customHeight="1">
      <c r="B203" s="46"/>
      <c r="C203" s="213" t="s">
        <v>380</v>
      </c>
      <c r="D203" s="213" t="s">
        <v>185</v>
      </c>
      <c r="E203" s="214" t="s">
        <v>381</v>
      </c>
      <c r="F203" s="215" t="s">
        <v>382</v>
      </c>
      <c r="G203" s="216" t="s">
        <v>318</v>
      </c>
      <c r="H203" s="217">
        <v>446</v>
      </c>
      <c r="I203" s="218"/>
      <c r="J203" s="219">
        <f>ROUND(I203*H203,2)</f>
        <v>0</v>
      </c>
      <c r="K203" s="215" t="s">
        <v>80</v>
      </c>
      <c r="L203" s="72"/>
      <c r="M203" s="220" t="s">
        <v>80</v>
      </c>
      <c r="N203" s="221" t="s">
        <v>52</v>
      </c>
      <c r="O203" s="47"/>
      <c r="P203" s="222">
        <f>O203*H203</f>
        <v>0</v>
      </c>
      <c r="Q203" s="222">
        <v>0</v>
      </c>
      <c r="R203" s="222">
        <f>Q203*H203</f>
        <v>0</v>
      </c>
      <c r="S203" s="222">
        <v>0</v>
      </c>
      <c r="T203" s="223">
        <f>S203*H203</f>
        <v>0</v>
      </c>
      <c r="AR203" s="24" t="s">
        <v>189</v>
      </c>
      <c r="AT203" s="24" t="s">
        <v>185</v>
      </c>
      <c r="AU203" s="24" t="s">
        <v>25</v>
      </c>
      <c r="AY203" s="24" t="s">
        <v>184</v>
      </c>
      <c r="BE203" s="224">
        <f>IF(N203="základní",J203,0)</f>
        <v>0</v>
      </c>
      <c r="BF203" s="224">
        <f>IF(N203="snížená",J203,0)</f>
        <v>0</v>
      </c>
      <c r="BG203" s="224">
        <f>IF(N203="zákl. přenesená",J203,0)</f>
        <v>0</v>
      </c>
      <c r="BH203" s="224">
        <f>IF(N203="sníž. přenesená",J203,0)</f>
        <v>0</v>
      </c>
      <c r="BI203" s="224">
        <f>IF(N203="nulová",J203,0)</f>
        <v>0</v>
      </c>
      <c r="BJ203" s="24" t="s">
        <v>25</v>
      </c>
      <c r="BK203" s="224">
        <f>ROUND(I203*H203,2)</f>
        <v>0</v>
      </c>
      <c r="BL203" s="24" t="s">
        <v>189</v>
      </c>
      <c r="BM203" s="24" t="s">
        <v>383</v>
      </c>
    </row>
    <row r="204" s="1" customFormat="1">
      <c r="B204" s="46"/>
      <c r="C204" s="74"/>
      <c r="D204" s="225" t="s">
        <v>191</v>
      </c>
      <c r="E204" s="74"/>
      <c r="F204" s="226" t="s">
        <v>382</v>
      </c>
      <c r="G204" s="74"/>
      <c r="H204" s="74"/>
      <c r="I204" s="185"/>
      <c r="J204" s="74"/>
      <c r="K204" s="74"/>
      <c r="L204" s="72"/>
      <c r="M204" s="227"/>
      <c r="N204" s="47"/>
      <c r="O204" s="47"/>
      <c r="P204" s="47"/>
      <c r="Q204" s="47"/>
      <c r="R204" s="47"/>
      <c r="S204" s="47"/>
      <c r="T204" s="95"/>
      <c r="AT204" s="24" t="s">
        <v>191</v>
      </c>
      <c r="AU204" s="24" t="s">
        <v>25</v>
      </c>
    </row>
    <row r="205" s="1" customFormat="1">
      <c r="B205" s="46"/>
      <c r="C205" s="74"/>
      <c r="D205" s="225" t="s">
        <v>193</v>
      </c>
      <c r="E205" s="74"/>
      <c r="F205" s="228" t="s">
        <v>372</v>
      </c>
      <c r="G205" s="74"/>
      <c r="H205" s="74"/>
      <c r="I205" s="185"/>
      <c r="J205" s="74"/>
      <c r="K205" s="74"/>
      <c r="L205" s="72"/>
      <c r="M205" s="227"/>
      <c r="N205" s="47"/>
      <c r="O205" s="47"/>
      <c r="P205" s="47"/>
      <c r="Q205" s="47"/>
      <c r="R205" s="47"/>
      <c r="S205" s="47"/>
      <c r="T205" s="95"/>
      <c r="AT205" s="24" t="s">
        <v>193</v>
      </c>
      <c r="AU205" s="24" t="s">
        <v>25</v>
      </c>
    </row>
    <row r="206" s="10" customFormat="1">
      <c r="B206" s="229"/>
      <c r="C206" s="230"/>
      <c r="D206" s="225" t="s">
        <v>199</v>
      </c>
      <c r="E206" s="231" t="s">
        <v>384</v>
      </c>
      <c r="F206" s="232" t="s">
        <v>374</v>
      </c>
      <c r="G206" s="230"/>
      <c r="H206" s="233">
        <v>446</v>
      </c>
      <c r="I206" s="234"/>
      <c r="J206" s="230"/>
      <c r="K206" s="230"/>
      <c r="L206" s="235"/>
      <c r="M206" s="236"/>
      <c r="N206" s="237"/>
      <c r="O206" s="237"/>
      <c r="P206" s="237"/>
      <c r="Q206" s="237"/>
      <c r="R206" s="237"/>
      <c r="S206" s="237"/>
      <c r="T206" s="238"/>
      <c r="AT206" s="239" t="s">
        <v>199</v>
      </c>
      <c r="AU206" s="239" t="s">
        <v>25</v>
      </c>
      <c r="AV206" s="10" t="s">
        <v>91</v>
      </c>
      <c r="AW206" s="10" t="s">
        <v>44</v>
      </c>
      <c r="AX206" s="10" t="s">
        <v>25</v>
      </c>
      <c r="AY206" s="239" t="s">
        <v>184</v>
      </c>
    </row>
    <row r="207" s="1" customFormat="1" ht="16.5" customHeight="1">
      <c r="B207" s="46"/>
      <c r="C207" s="213" t="s">
        <v>385</v>
      </c>
      <c r="D207" s="213" t="s">
        <v>185</v>
      </c>
      <c r="E207" s="214" t="s">
        <v>386</v>
      </c>
      <c r="F207" s="215" t="s">
        <v>387</v>
      </c>
      <c r="G207" s="216" t="s">
        <v>318</v>
      </c>
      <c r="H207" s="217">
        <v>846.60000000000002</v>
      </c>
      <c r="I207" s="218"/>
      <c r="J207" s="219">
        <f>ROUND(I207*H207,2)</f>
        <v>0</v>
      </c>
      <c r="K207" s="215" t="s">
        <v>80</v>
      </c>
      <c r="L207" s="72"/>
      <c r="M207" s="220" t="s">
        <v>80</v>
      </c>
      <c r="N207" s="221" t="s">
        <v>52</v>
      </c>
      <c r="O207" s="47"/>
      <c r="P207" s="222">
        <f>O207*H207</f>
        <v>0</v>
      </c>
      <c r="Q207" s="222">
        <v>0</v>
      </c>
      <c r="R207" s="222">
        <f>Q207*H207</f>
        <v>0</v>
      </c>
      <c r="S207" s="222">
        <v>0</v>
      </c>
      <c r="T207" s="223">
        <f>S207*H207</f>
        <v>0</v>
      </c>
      <c r="AR207" s="24" t="s">
        <v>189</v>
      </c>
      <c r="AT207" s="24" t="s">
        <v>185</v>
      </c>
      <c r="AU207" s="24" t="s">
        <v>25</v>
      </c>
      <c r="AY207" s="24" t="s">
        <v>184</v>
      </c>
      <c r="BE207" s="224">
        <f>IF(N207="základní",J207,0)</f>
        <v>0</v>
      </c>
      <c r="BF207" s="224">
        <f>IF(N207="snížená",J207,0)</f>
        <v>0</v>
      </c>
      <c r="BG207" s="224">
        <f>IF(N207="zákl. přenesená",J207,0)</f>
        <v>0</v>
      </c>
      <c r="BH207" s="224">
        <f>IF(N207="sníž. přenesená",J207,0)</f>
        <v>0</v>
      </c>
      <c r="BI207" s="224">
        <f>IF(N207="nulová",J207,0)</f>
        <v>0</v>
      </c>
      <c r="BJ207" s="24" t="s">
        <v>25</v>
      </c>
      <c r="BK207" s="224">
        <f>ROUND(I207*H207,2)</f>
        <v>0</v>
      </c>
      <c r="BL207" s="24" t="s">
        <v>189</v>
      </c>
      <c r="BM207" s="24" t="s">
        <v>388</v>
      </c>
    </row>
    <row r="208" s="1" customFormat="1">
      <c r="B208" s="46"/>
      <c r="C208" s="74"/>
      <c r="D208" s="225" t="s">
        <v>191</v>
      </c>
      <c r="E208" s="74"/>
      <c r="F208" s="226" t="s">
        <v>389</v>
      </c>
      <c r="G208" s="74"/>
      <c r="H208" s="74"/>
      <c r="I208" s="185"/>
      <c r="J208" s="74"/>
      <c r="K208" s="74"/>
      <c r="L208" s="72"/>
      <c r="M208" s="227"/>
      <c r="N208" s="47"/>
      <c r="O208" s="47"/>
      <c r="P208" s="47"/>
      <c r="Q208" s="47"/>
      <c r="R208" s="47"/>
      <c r="S208" s="47"/>
      <c r="T208" s="95"/>
      <c r="AT208" s="24" t="s">
        <v>191</v>
      </c>
      <c r="AU208" s="24" t="s">
        <v>25</v>
      </c>
    </row>
    <row r="209" s="1" customFormat="1">
      <c r="B209" s="46"/>
      <c r="C209" s="74"/>
      <c r="D209" s="225" t="s">
        <v>193</v>
      </c>
      <c r="E209" s="74"/>
      <c r="F209" s="228" t="s">
        <v>390</v>
      </c>
      <c r="G209" s="74"/>
      <c r="H209" s="74"/>
      <c r="I209" s="185"/>
      <c r="J209" s="74"/>
      <c r="K209" s="74"/>
      <c r="L209" s="72"/>
      <c r="M209" s="227"/>
      <c r="N209" s="47"/>
      <c r="O209" s="47"/>
      <c r="P209" s="47"/>
      <c r="Q209" s="47"/>
      <c r="R209" s="47"/>
      <c r="S209" s="47"/>
      <c r="T209" s="95"/>
      <c r="AT209" s="24" t="s">
        <v>193</v>
      </c>
      <c r="AU209" s="24" t="s">
        <v>25</v>
      </c>
    </row>
    <row r="210" s="10" customFormat="1">
      <c r="B210" s="229"/>
      <c r="C210" s="230"/>
      <c r="D210" s="225" t="s">
        <v>199</v>
      </c>
      <c r="E210" s="231" t="s">
        <v>143</v>
      </c>
      <c r="F210" s="232" t="s">
        <v>391</v>
      </c>
      <c r="G210" s="230"/>
      <c r="H210" s="233">
        <v>57</v>
      </c>
      <c r="I210" s="234"/>
      <c r="J210" s="230"/>
      <c r="K210" s="230"/>
      <c r="L210" s="235"/>
      <c r="M210" s="236"/>
      <c r="N210" s="237"/>
      <c r="O210" s="237"/>
      <c r="P210" s="237"/>
      <c r="Q210" s="237"/>
      <c r="R210" s="237"/>
      <c r="S210" s="237"/>
      <c r="T210" s="238"/>
      <c r="AT210" s="239" t="s">
        <v>199</v>
      </c>
      <c r="AU210" s="239" t="s">
        <v>25</v>
      </c>
      <c r="AV210" s="10" t="s">
        <v>91</v>
      </c>
      <c r="AW210" s="10" t="s">
        <v>44</v>
      </c>
      <c r="AX210" s="10" t="s">
        <v>82</v>
      </c>
      <c r="AY210" s="239" t="s">
        <v>184</v>
      </c>
    </row>
    <row r="211" s="10" customFormat="1">
      <c r="B211" s="229"/>
      <c r="C211" s="230"/>
      <c r="D211" s="225" t="s">
        <v>199</v>
      </c>
      <c r="E211" s="231" t="s">
        <v>145</v>
      </c>
      <c r="F211" s="232" t="s">
        <v>392</v>
      </c>
      <c r="G211" s="230"/>
      <c r="H211" s="233">
        <v>860</v>
      </c>
      <c r="I211" s="234"/>
      <c r="J211" s="230"/>
      <c r="K211" s="230"/>
      <c r="L211" s="235"/>
      <c r="M211" s="236"/>
      <c r="N211" s="237"/>
      <c r="O211" s="237"/>
      <c r="P211" s="237"/>
      <c r="Q211" s="237"/>
      <c r="R211" s="237"/>
      <c r="S211" s="237"/>
      <c r="T211" s="238"/>
      <c r="AT211" s="239" t="s">
        <v>199</v>
      </c>
      <c r="AU211" s="239" t="s">
        <v>25</v>
      </c>
      <c r="AV211" s="10" t="s">
        <v>91</v>
      </c>
      <c r="AW211" s="10" t="s">
        <v>44</v>
      </c>
      <c r="AX211" s="10" t="s">
        <v>82</v>
      </c>
      <c r="AY211" s="239" t="s">
        <v>184</v>
      </c>
    </row>
    <row r="212" s="10" customFormat="1">
      <c r="B212" s="229"/>
      <c r="C212" s="230"/>
      <c r="D212" s="225" t="s">
        <v>199</v>
      </c>
      <c r="E212" s="231" t="s">
        <v>147</v>
      </c>
      <c r="F212" s="232" t="s">
        <v>393</v>
      </c>
      <c r="G212" s="230"/>
      <c r="H212" s="233">
        <v>-70.400000000000006</v>
      </c>
      <c r="I212" s="234"/>
      <c r="J212" s="230"/>
      <c r="K212" s="230"/>
      <c r="L212" s="235"/>
      <c r="M212" s="236"/>
      <c r="N212" s="237"/>
      <c r="O212" s="237"/>
      <c r="P212" s="237"/>
      <c r="Q212" s="237"/>
      <c r="R212" s="237"/>
      <c r="S212" s="237"/>
      <c r="T212" s="238"/>
      <c r="AT212" s="239" t="s">
        <v>199</v>
      </c>
      <c r="AU212" s="239" t="s">
        <v>25</v>
      </c>
      <c r="AV212" s="10" t="s">
        <v>91</v>
      </c>
      <c r="AW212" s="10" t="s">
        <v>44</v>
      </c>
      <c r="AX212" s="10" t="s">
        <v>82</v>
      </c>
      <c r="AY212" s="239" t="s">
        <v>184</v>
      </c>
    </row>
    <row r="213" s="10" customFormat="1">
      <c r="B213" s="229"/>
      <c r="C213" s="230"/>
      <c r="D213" s="225" t="s">
        <v>199</v>
      </c>
      <c r="E213" s="231" t="s">
        <v>394</v>
      </c>
      <c r="F213" s="232" t="s">
        <v>395</v>
      </c>
      <c r="G213" s="230"/>
      <c r="H213" s="233">
        <v>846.60000000000002</v>
      </c>
      <c r="I213" s="234"/>
      <c r="J213" s="230"/>
      <c r="K213" s="230"/>
      <c r="L213" s="235"/>
      <c r="M213" s="236"/>
      <c r="N213" s="237"/>
      <c r="O213" s="237"/>
      <c r="P213" s="237"/>
      <c r="Q213" s="237"/>
      <c r="R213" s="237"/>
      <c r="S213" s="237"/>
      <c r="T213" s="238"/>
      <c r="AT213" s="239" t="s">
        <v>199</v>
      </c>
      <c r="AU213" s="239" t="s">
        <v>25</v>
      </c>
      <c r="AV213" s="10" t="s">
        <v>91</v>
      </c>
      <c r="AW213" s="10" t="s">
        <v>44</v>
      </c>
      <c r="AX213" s="10" t="s">
        <v>25</v>
      </c>
      <c r="AY213" s="239" t="s">
        <v>184</v>
      </c>
    </row>
    <row r="214" s="1" customFormat="1" ht="16.5" customHeight="1">
      <c r="B214" s="46"/>
      <c r="C214" s="213" t="s">
        <v>396</v>
      </c>
      <c r="D214" s="213" t="s">
        <v>185</v>
      </c>
      <c r="E214" s="214" t="s">
        <v>397</v>
      </c>
      <c r="F214" s="215" t="s">
        <v>398</v>
      </c>
      <c r="G214" s="216" t="s">
        <v>318</v>
      </c>
      <c r="H214" s="217">
        <v>101.2</v>
      </c>
      <c r="I214" s="218"/>
      <c r="J214" s="219">
        <f>ROUND(I214*H214,2)</f>
        <v>0</v>
      </c>
      <c r="K214" s="215" t="s">
        <v>80</v>
      </c>
      <c r="L214" s="72"/>
      <c r="M214" s="220" t="s">
        <v>80</v>
      </c>
      <c r="N214" s="221" t="s">
        <v>52</v>
      </c>
      <c r="O214" s="47"/>
      <c r="P214" s="222">
        <f>O214*H214</f>
        <v>0</v>
      </c>
      <c r="Q214" s="222">
        <v>0</v>
      </c>
      <c r="R214" s="222">
        <f>Q214*H214</f>
        <v>0</v>
      </c>
      <c r="S214" s="222">
        <v>0</v>
      </c>
      <c r="T214" s="223">
        <f>S214*H214</f>
        <v>0</v>
      </c>
      <c r="AR214" s="24" t="s">
        <v>189</v>
      </c>
      <c r="AT214" s="24" t="s">
        <v>185</v>
      </c>
      <c r="AU214" s="24" t="s">
        <v>25</v>
      </c>
      <c r="AY214" s="24" t="s">
        <v>184</v>
      </c>
      <c r="BE214" s="224">
        <f>IF(N214="základní",J214,0)</f>
        <v>0</v>
      </c>
      <c r="BF214" s="224">
        <f>IF(N214="snížená",J214,0)</f>
        <v>0</v>
      </c>
      <c r="BG214" s="224">
        <f>IF(N214="zákl. přenesená",J214,0)</f>
        <v>0</v>
      </c>
      <c r="BH214" s="224">
        <f>IF(N214="sníž. přenesená",J214,0)</f>
        <v>0</v>
      </c>
      <c r="BI214" s="224">
        <f>IF(N214="nulová",J214,0)</f>
        <v>0</v>
      </c>
      <c r="BJ214" s="24" t="s">
        <v>25</v>
      </c>
      <c r="BK214" s="224">
        <f>ROUND(I214*H214,2)</f>
        <v>0</v>
      </c>
      <c r="BL214" s="24" t="s">
        <v>189</v>
      </c>
      <c r="BM214" s="24" t="s">
        <v>399</v>
      </c>
    </row>
    <row r="215" s="1" customFormat="1">
      <c r="B215" s="46"/>
      <c r="C215" s="74"/>
      <c r="D215" s="225" t="s">
        <v>191</v>
      </c>
      <c r="E215" s="74"/>
      <c r="F215" s="226" t="s">
        <v>400</v>
      </c>
      <c r="G215" s="74"/>
      <c r="H215" s="74"/>
      <c r="I215" s="185"/>
      <c r="J215" s="74"/>
      <c r="K215" s="74"/>
      <c r="L215" s="72"/>
      <c r="M215" s="227"/>
      <c r="N215" s="47"/>
      <c r="O215" s="47"/>
      <c r="P215" s="47"/>
      <c r="Q215" s="47"/>
      <c r="R215" s="47"/>
      <c r="S215" s="47"/>
      <c r="T215" s="95"/>
      <c r="AT215" s="24" t="s">
        <v>191</v>
      </c>
      <c r="AU215" s="24" t="s">
        <v>25</v>
      </c>
    </row>
    <row r="216" s="1" customFormat="1">
      <c r="B216" s="46"/>
      <c r="C216" s="74"/>
      <c r="D216" s="225" t="s">
        <v>193</v>
      </c>
      <c r="E216" s="74"/>
      <c r="F216" s="228" t="s">
        <v>390</v>
      </c>
      <c r="G216" s="74"/>
      <c r="H216" s="74"/>
      <c r="I216" s="185"/>
      <c r="J216" s="74"/>
      <c r="K216" s="74"/>
      <c r="L216" s="72"/>
      <c r="M216" s="227"/>
      <c r="N216" s="47"/>
      <c r="O216" s="47"/>
      <c r="P216" s="47"/>
      <c r="Q216" s="47"/>
      <c r="R216" s="47"/>
      <c r="S216" s="47"/>
      <c r="T216" s="95"/>
      <c r="AT216" s="24" t="s">
        <v>193</v>
      </c>
      <c r="AU216" s="24" t="s">
        <v>25</v>
      </c>
    </row>
    <row r="217" s="10" customFormat="1">
      <c r="B217" s="229"/>
      <c r="C217" s="230"/>
      <c r="D217" s="225" t="s">
        <v>199</v>
      </c>
      <c r="E217" s="231" t="s">
        <v>401</v>
      </c>
      <c r="F217" s="232" t="s">
        <v>402</v>
      </c>
      <c r="G217" s="230"/>
      <c r="H217" s="233">
        <v>109</v>
      </c>
      <c r="I217" s="234"/>
      <c r="J217" s="230"/>
      <c r="K217" s="230"/>
      <c r="L217" s="235"/>
      <c r="M217" s="236"/>
      <c r="N217" s="237"/>
      <c r="O217" s="237"/>
      <c r="P217" s="237"/>
      <c r="Q217" s="237"/>
      <c r="R217" s="237"/>
      <c r="S217" s="237"/>
      <c r="T217" s="238"/>
      <c r="AT217" s="239" t="s">
        <v>199</v>
      </c>
      <c r="AU217" s="239" t="s">
        <v>25</v>
      </c>
      <c r="AV217" s="10" t="s">
        <v>91</v>
      </c>
      <c r="AW217" s="10" t="s">
        <v>44</v>
      </c>
      <c r="AX217" s="10" t="s">
        <v>82</v>
      </c>
      <c r="AY217" s="239" t="s">
        <v>184</v>
      </c>
    </row>
    <row r="218" s="10" customFormat="1">
      <c r="B218" s="229"/>
      <c r="C218" s="230"/>
      <c r="D218" s="225" t="s">
        <v>199</v>
      </c>
      <c r="E218" s="231" t="s">
        <v>149</v>
      </c>
      <c r="F218" s="232" t="s">
        <v>403</v>
      </c>
      <c r="G218" s="230"/>
      <c r="H218" s="233">
        <v>-7.7999999999999998</v>
      </c>
      <c r="I218" s="234"/>
      <c r="J218" s="230"/>
      <c r="K218" s="230"/>
      <c r="L218" s="235"/>
      <c r="M218" s="236"/>
      <c r="N218" s="237"/>
      <c r="O218" s="237"/>
      <c r="P218" s="237"/>
      <c r="Q218" s="237"/>
      <c r="R218" s="237"/>
      <c r="S218" s="237"/>
      <c r="T218" s="238"/>
      <c r="AT218" s="239" t="s">
        <v>199</v>
      </c>
      <c r="AU218" s="239" t="s">
        <v>25</v>
      </c>
      <c r="AV218" s="10" t="s">
        <v>91</v>
      </c>
      <c r="AW218" s="10" t="s">
        <v>44</v>
      </c>
      <c r="AX218" s="10" t="s">
        <v>82</v>
      </c>
      <c r="AY218" s="239" t="s">
        <v>184</v>
      </c>
    </row>
    <row r="219" s="10" customFormat="1">
      <c r="B219" s="229"/>
      <c r="C219" s="230"/>
      <c r="D219" s="225" t="s">
        <v>199</v>
      </c>
      <c r="E219" s="231" t="s">
        <v>404</v>
      </c>
      <c r="F219" s="232" t="s">
        <v>405</v>
      </c>
      <c r="G219" s="230"/>
      <c r="H219" s="233">
        <v>101.2</v>
      </c>
      <c r="I219" s="234"/>
      <c r="J219" s="230"/>
      <c r="K219" s="230"/>
      <c r="L219" s="235"/>
      <c r="M219" s="236"/>
      <c r="N219" s="237"/>
      <c r="O219" s="237"/>
      <c r="P219" s="237"/>
      <c r="Q219" s="237"/>
      <c r="R219" s="237"/>
      <c r="S219" s="237"/>
      <c r="T219" s="238"/>
      <c r="AT219" s="239" t="s">
        <v>199</v>
      </c>
      <c r="AU219" s="239" t="s">
        <v>25</v>
      </c>
      <c r="AV219" s="10" t="s">
        <v>91</v>
      </c>
      <c r="AW219" s="10" t="s">
        <v>44</v>
      </c>
      <c r="AX219" s="10" t="s">
        <v>25</v>
      </c>
      <c r="AY219" s="239" t="s">
        <v>184</v>
      </c>
    </row>
    <row r="220" s="1" customFormat="1" ht="16.5" customHeight="1">
      <c r="B220" s="46"/>
      <c r="C220" s="213" t="s">
        <v>406</v>
      </c>
      <c r="D220" s="213" t="s">
        <v>185</v>
      </c>
      <c r="E220" s="214" t="s">
        <v>407</v>
      </c>
      <c r="F220" s="215" t="s">
        <v>408</v>
      </c>
      <c r="G220" s="216" t="s">
        <v>318</v>
      </c>
      <c r="H220" s="217">
        <v>14.4</v>
      </c>
      <c r="I220" s="218"/>
      <c r="J220" s="219">
        <f>ROUND(I220*H220,2)</f>
        <v>0</v>
      </c>
      <c r="K220" s="215" t="s">
        <v>80</v>
      </c>
      <c r="L220" s="72"/>
      <c r="M220" s="220" t="s">
        <v>80</v>
      </c>
      <c r="N220" s="221" t="s">
        <v>52</v>
      </c>
      <c r="O220" s="47"/>
      <c r="P220" s="222">
        <f>O220*H220</f>
        <v>0</v>
      </c>
      <c r="Q220" s="222">
        <v>0</v>
      </c>
      <c r="R220" s="222">
        <f>Q220*H220</f>
        <v>0</v>
      </c>
      <c r="S220" s="222">
        <v>0</v>
      </c>
      <c r="T220" s="223">
        <f>S220*H220</f>
        <v>0</v>
      </c>
      <c r="AR220" s="24" t="s">
        <v>189</v>
      </c>
      <c r="AT220" s="24" t="s">
        <v>185</v>
      </c>
      <c r="AU220" s="24" t="s">
        <v>25</v>
      </c>
      <c r="AY220" s="24" t="s">
        <v>184</v>
      </c>
      <c r="BE220" s="224">
        <f>IF(N220="základní",J220,0)</f>
        <v>0</v>
      </c>
      <c r="BF220" s="224">
        <f>IF(N220="snížená",J220,0)</f>
        <v>0</v>
      </c>
      <c r="BG220" s="224">
        <f>IF(N220="zákl. přenesená",J220,0)</f>
        <v>0</v>
      </c>
      <c r="BH220" s="224">
        <f>IF(N220="sníž. přenesená",J220,0)</f>
        <v>0</v>
      </c>
      <c r="BI220" s="224">
        <f>IF(N220="nulová",J220,0)</f>
        <v>0</v>
      </c>
      <c r="BJ220" s="24" t="s">
        <v>25</v>
      </c>
      <c r="BK220" s="224">
        <f>ROUND(I220*H220,2)</f>
        <v>0</v>
      </c>
      <c r="BL220" s="24" t="s">
        <v>189</v>
      </c>
      <c r="BM220" s="24" t="s">
        <v>409</v>
      </c>
    </row>
    <row r="221" s="1" customFormat="1">
      <c r="B221" s="46"/>
      <c r="C221" s="74"/>
      <c r="D221" s="225" t="s">
        <v>191</v>
      </c>
      <c r="E221" s="74"/>
      <c r="F221" s="226" t="s">
        <v>410</v>
      </c>
      <c r="G221" s="74"/>
      <c r="H221" s="74"/>
      <c r="I221" s="185"/>
      <c r="J221" s="74"/>
      <c r="K221" s="74"/>
      <c r="L221" s="72"/>
      <c r="M221" s="227"/>
      <c r="N221" s="47"/>
      <c r="O221" s="47"/>
      <c r="P221" s="47"/>
      <c r="Q221" s="47"/>
      <c r="R221" s="47"/>
      <c r="S221" s="47"/>
      <c r="T221" s="95"/>
      <c r="AT221" s="24" t="s">
        <v>191</v>
      </c>
      <c r="AU221" s="24" t="s">
        <v>25</v>
      </c>
    </row>
    <row r="222" s="1" customFormat="1">
      <c r="B222" s="46"/>
      <c r="C222" s="74"/>
      <c r="D222" s="225" t="s">
        <v>193</v>
      </c>
      <c r="E222" s="74"/>
      <c r="F222" s="228" t="s">
        <v>390</v>
      </c>
      <c r="G222" s="74"/>
      <c r="H222" s="74"/>
      <c r="I222" s="185"/>
      <c r="J222" s="74"/>
      <c r="K222" s="74"/>
      <c r="L222" s="72"/>
      <c r="M222" s="227"/>
      <c r="N222" s="47"/>
      <c r="O222" s="47"/>
      <c r="P222" s="47"/>
      <c r="Q222" s="47"/>
      <c r="R222" s="47"/>
      <c r="S222" s="47"/>
      <c r="T222" s="95"/>
      <c r="AT222" s="24" t="s">
        <v>193</v>
      </c>
      <c r="AU222" s="24" t="s">
        <v>25</v>
      </c>
    </row>
    <row r="223" s="10" customFormat="1">
      <c r="B223" s="229"/>
      <c r="C223" s="230"/>
      <c r="D223" s="225" t="s">
        <v>199</v>
      </c>
      <c r="E223" s="231" t="s">
        <v>411</v>
      </c>
      <c r="F223" s="232" t="s">
        <v>412</v>
      </c>
      <c r="G223" s="230"/>
      <c r="H223" s="233">
        <v>14.4</v>
      </c>
      <c r="I223" s="234"/>
      <c r="J223" s="230"/>
      <c r="K223" s="230"/>
      <c r="L223" s="235"/>
      <c r="M223" s="236"/>
      <c r="N223" s="237"/>
      <c r="O223" s="237"/>
      <c r="P223" s="237"/>
      <c r="Q223" s="237"/>
      <c r="R223" s="237"/>
      <c r="S223" s="237"/>
      <c r="T223" s="238"/>
      <c r="AT223" s="239" t="s">
        <v>199</v>
      </c>
      <c r="AU223" s="239" t="s">
        <v>25</v>
      </c>
      <c r="AV223" s="10" t="s">
        <v>91</v>
      </c>
      <c r="AW223" s="10" t="s">
        <v>44</v>
      </c>
      <c r="AX223" s="10" t="s">
        <v>25</v>
      </c>
      <c r="AY223" s="239" t="s">
        <v>184</v>
      </c>
    </row>
    <row r="224" s="1" customFormat="1" ht="25.5" customHeight="1">
      <c r="B224" s="46"/>
      <c r="C224" s="213" t="s">
        <v>413</v>
      </c>
      <c r="D224" s="213" t="s">
        <v>185</v>
      </c>
      <c r="E224" s="214" t="s">
        <v>414</v>
      </c>
      <c r="F224" s="215" t="s">
        <v>415</v>
      </c>
      <c r="G224" s="216" t="s">
        <v>318</v>
      </c>
      <c r="H224" s="217">
        <v>56</v>
      </c>
      <c r="I224" s="218"/>
      <c r="J224" s="219">
        <f>ROUND(I224*H224,2)</f>
        <v>0</v>
      </c>
      <c r="K224" s="215" t="s">
        <v>80</v>
      </c>
      <c r="L224" s="72"/>
      <c r="M224" s="220" t="s">
        <v>80</v>
      </c>
      <c r="N224" s="221" t="s">
        <v>52</v>
      </c>
      <c r="O224" s="47"/>
      <c r="P224" s="222">
        <f>O224*H224</f>
        <v>0</v>
      </c>
      <c r="Q224" s="222">
        <v>0</v>
      </c>
      <c r="R224" s="222">
        <f>Q224*H224</f>
        <v>0</v>
      </c>
      <c r="S224" s="222">
        <v>0</v>
      </c>
      <c r="T224" s="223">
        <f>S224*H224</f>
        <v>0</v>
      </c>
      <c r="AR224" s="24" t="s">
        <v>189</v>
      </c>
      <c r="AT224" s="24" t="s">
        <v>185</v>
      </c>
      <c r="AU224" s="24" t="s">
        <v>25</v>
      </c>
      <c r="AY224" s="24" t="s">
        <v>184</v>
      </c>
      <c r="BE224" s="224">
        <f>IF(N224="základní",J224,0)</f>
        <v>0</v>
      </c>
      <c r="BF224" s="224">
        <f>IF(N224="snížená",J224,0)</f>
        <v>0</v>
      </c>
      <c r="BG224" s="224">
        <f>IF(N224="zákl. přenesená",J224,0)</f>
        <v>0</v>
      </c>
      <c r="BH224" s="224">
        <f>IF(N224="sníž. přenesená",J224,0)</f>
        <v>0</v>
      </c>
      <c r="BI224" s="224">
        <f>IF(N224="nulová",J224,0)</f>
        <v>0</v>
      </c>
      <c r="BJ224" s="24" t="s">
        <v>25</v>
      </c>
      <c r="BK224" s="224">
        <f>ROUND(I224*H224,2)</f>
        <v>0</v>
      </c>
      <c r="BL224" s="24" t="s">
        <v>189</v>
      </c>
      <c r="BM224" s="24" t="s">
        <v>416</v>
      </c>
    </row>
    <row r="225" s="1" customFormat="1">
      <c r="B225" s="46"/>
      <c r="C225" s="74"/>
      <c r="D225" s="225" t="s">
        <v>191</v>
      </c>
      <c r="E225" s="74"/>
      <c r="F225" s="226" t="s">
        <v>417</v>
      </c>
      <c r="G225" s="74"/>
      <c r="H225" s="74"/>
      <c r="I225" s="185"/>
      <c r="J225" s="74"/>
      <c r="K225" s="74"/>
      <c r="L225" s="72"/>
      <c r="M225" s="227"/>
      <c r="N225" s="47"/>
      <c r="O225" s="47"/>
      <c r="P225" s="47"/>
      <c r="Q225" s="47"/>
      <c r="R225" s="47"/>
      <c r="S225" s="47"/>
      <c r="T225" s="95"/>
      <c r="AT225" s="24" t="s">
        <v>191</v>
      </c>
      <c r="AU225" s="24" t="s">
        <v>25</v>
      </c>
    </row>
    <row r="226" s="1" customFormat="1">
      <c r="B226" s="46"/>
      <c r="C226" s="74"/>
      <c r="D226" s="225" t="s">
        <v>193</v>
      </c>
      <c r="E226" s="74"/>
      <c r="F226" s="228" t="s">
        <v>390</v>
      </c>
      <c r="G226" s="74"/>
      <c r="H226" s="74"/>
      <c r="I226" s="185"/>
      <c r="J226" s="74"/>
      <c r="K226" s="74"/>
      <c r="L226" s="72"/>
      <c r="M226" s="227"/>
      <c r="N226" s="47"/>
      <c r="O226" s="47"/>
      <c r="P226" s="47"/>
      <c r="Q226" s="47"/>
      <c r="R226" s="47"/>
      <c r="S226" s="47"/>
      <c r="T226" s="95"/>
      <c r="AT226" s="24" t="s">
        <v>193</v>
      </c>
      <c r="AU226" s="24" t="s">
        <v>25</v>
      </c>
    </row>
    <row r="227" s="1" customFormat="1" ht="25.5" customHeight="1">
      <c r="B227" s="46"/>
      <c r="C227" s="213" t="s">
        <v>418</v>
      </c>
      <c r="D227" s="213" t="s">
        <v>185</v>
      </c>
      <c r="E227" s="214" t="s">
        <v>419</v>
      </c>
      <c r="F227" s="215" t="s">
        <v>420</v>
      </c>
      <c r="G227" s="216" t="s">
        <v>318</v>
      </c>
      <c r="H227" s="217">
        <v>7.7999999999999998</v>
      </c>
      <c r="I227" s="218"/>
      <c r="J227" s="219">
        <f>ROUND(I227*H227,2)</f>
        <v>0</v>
      </c>
      <c r="K227" s="215" t="s">
        <v>80</v>
      </c>
      <c r="L227" s="72"/>
      <c r="M227" s="220" t="s">
        <v>80</v>
      </c>
      <c r="N227" s="221" t="s">
        <v>52</v>
      </c>
      <c r="O227" s="47"/>
      <c r="P227" s="222">
        <f>O227*H227</f>
        <v>0</v>
      </c>
      <c r="Q227" s="222">
        <v>0</v>
      </c>
      <c r="R227" s="222">
        <f>Q227*H227</f>
        <v>0</v>
      </c>
      <c r="S227" s="222">
        <v>0</v>
      </c>
      <c r="T227" s="223">
        <f>S227*H227</f>
        <v>0</v>
      </c>
      <c r="AR227" s="24" t="s">
        <v>189</v>
      </c>
      <c r="AT227" s="24" t="s">
        <v>185</v>
      </c>
      <c r="AU227" s="24" t="s">
        <v>25</v>
      </c>
      <c r="AY227" s="24" t="s">
        <v>184</v>
      </c>
      <c r="BE227" s="224">
        <f>IF(N227="základní",J227,0)</f>
        <v>0</v>
      </c>
      <c r="BF227" s="224">
        <f>IF(N227="snížená",J227,0)</f>
        <v>0</v>
      </c>
      <c r="BG227" s="224">
        <f>IF(N227="zákl. přenesená",J227,0)</f>
        <v>0</v>
      </c>
      <c r="BH227" s="224">
        <f>IF(N227="sníž. přenesená",J227,0)</f>
        <v>0</v>
      </c>
      <c r="BI227" s="224">
        <f>IF(N227="nulová",J227,0)</f>
        <v>0</v>
      </c>
      <c r="BJ227" s="24" t="s">
        <v>25</v>
      </c>
      <c r="BK227" s="224">
        <f>ROUND(I227*H227,2)</f>
        <v>0</v>
      </c>
      <c r="BL227" s="24" t="s">
        <v>189</v>
      </c>
      <c r="BM227" s="24" t="s">
        <v>421</v>
      </c>
    </row>
    <row r="228" s="1" customFormat="1">
      <c r="B228" s="46"/>
      <c r="C228" s="74"/>
      <c r="D228" s="225" t="s">
        <v>191</v>
      </c>
      <c r="E228" s="74"/>
      <c r="F228" s="226" t="s">
        <v>422</v>
      </c>
      <c r="G228" s="74"/>
      <c r="H228" s="74"/>
      <c r="I228" s="185"/>
      <c r="J228" s="74"/>
      <c r="K228" s="74"/>
      <c r="L228" s="72"/>
      <c r="M228" s="227"/>
      <c r="N228" s="47"/>
      <c r="O228" s="47"/>
      <c r="P228" s="47"/>
      <c r="Q228" s="47"/>
      <c r="R228" s="47"/>
      <c r="S228" s="47"/>
      <c r="T228" s="95"/>
      <c r="AT228" s="24" t="s">
        <v>191</v>
      </c>
      <c r="AU228" s="24" t="s">
        <v>25</v>
      </c>
    </row>
    <row r="229" s="1" customFormat="1">
      <c r="B229" s="46"/>
      <c r="C229" s="74"/>
      <c r="D229" s="225" t="s">
        <v>193</v>
      </c>
      <c r="E229" s="74"/>
      <c r="F229" s="228" t="s">
        <v>390</v>
      </c>
      <c r="G229" s="74"/>
      <c r="H229" s="74"/>
      <c r="I229" s="185"/>
      <c r="J229" s="74"/>
      <c r="K229" s="74"/>
      <c r="L229" s="72"/>
      <c r="M229" s="227"/>
      <c r="N229" s="47"/>
      <c r="O229" s="47"/>
      <c r="P229" s="47"/>
      <c r="Q229" s="47"/>
      <c r="R229" s="47"/>
      <c r="S229" s="47"/>
      <c r="T229" s="95"/>
      <c r="AT229" s="24" t="s">
        <v>193</v>
      </c>
      <c r="AU229" s="24" t="s">
        <v>25</v>
      </c>
    </row>
    <row r="230" s="1" customFormat="1" ht="16.5" customHeight="1">
      <c r="B230" s="46"/>
      <c r="C230" s="213" t="s">
        <v>423</v>
      </c>
      <c r="D230" s="213" t="s">
        <v>185</v>
      </c>
      <c r="E230" s="214" t="s">
        <v>424</v>
      </c>
      <c r="F230" s="215" t="s">
        <v>425</v>
      </c>
      <c r="G230" s="216" t="s">
        <v>318</v>
      </c>
      <c r="H230" s="217">
        <v>40</v>
      </c>
      <c r="I230" s="218"/>
      <c r="J230" s="219">
        <f>ROUND(I230*H230,2)</f>
        <v>0</v>
      </c>
      <c r="K230" s="215" t="s">
        <v>80</v>
      </c>
      <c r="L230" s="72"/>
      <c r="M230" s="220" t="s">
        <v>80</v>
      </c>
      <c r="N230" s="221" t="s">
        <v>52</v>
      </c>
      <c r="O230" s="47"/>
      <c r="P230" s="222">
        <f>O230*H230</f>
        <v>0</v>
      </c>
      <c r="Q230" s="222">
        <v>0</v>
      </c>
      <c r="R230" s="222">
        <f>Q230*H230</f>
        <v>0</v>
      </c>
      <c r="S230" s="222">
        <v>0</v>
      </c>
      <c r="T230" s="223">
        <f>S230*H230</f>
        <v>0</v>
      </c>
      <c r="AR230" s="24" t="s">
        <v>189</v>
      </c>
      <c r="AT230" s="24" t="s">
        <v>185</v>
      </c>
      <c r="AU230" s="24" t="s">
        <v>25</v>
      </c>
      <c r="AY230" s="24" t="s">
        <v>184</v>
      </c>
      <c r="BE230" s="224">
        <f>IF(N230="základní",J230,0)</f>
        <v>0</v>
      </c>
      <c r="BF230" s="224">
        <f>IF(N230="snížená",J230,0)</f>
        <v>0</v>
      </c>
      <c r="BG230" s="224">
        <f>IF(N230="zákl. přenesená",J230,0)</f>
        <v>0</v>
      </c>
      <c r="BH230" s="224">
        <f>IF(N230="sníž. přenesená",J230,0)</f>
        <v>0</v>
      </c>
      <c r="BI230" s="224">
        <f>IF(N230="nulová",J230,0)</f>
        <v>0</v>
      </c>
      <c r="BJ230" s="24" t="s">
        <v>25</v>
      </c>
      <c r="BK230" s="224">
        <f>ROUND(I230*H230,2)</f>
        <v>0</v>
      </c>
      <c r="BL230" s="24" t="s">
        <v>189</v>
      </c>
      <c r="BM230" s="24" t="s">
        <v>426</v>
      </c>
    </row>
    <row r="231" s="1" customFormat="1">
      <c r="B231" s="46"/>
      <c r="C231" s="74"/>
      <c r="D231" s="225" t="s">
        <v>191</v>
      </c>
      <c r="E231" s="74"/>
      <c r="F231" s="226" t="s">
        <v>425</v>
      </c>
      <c r="G231" s="74"/>
      <c r="H231" s="74"/>
      <c r="I231" s="185"/>
      <c r="J231" s="74"/>
      <c r="K231" s="74"/>
      <c r="L231" s="72"/>
      <c r="M231" s="227"/>
      <c r="N231" s="47"/>
      <c r="O231" s="47"/>
      <c r="P231" s="47"/>
      <c r="Q231" s="47"/>
      <c r="R231" s="47"/>
      <c r="S231" s="47"/>
      <c r="T231" s="95"/>
      <c r="AT231" s="24" t="s">
        <v>191</v>
      </c>
      <c r="AU231" s="24" t="s">
        <v>25</v>
      </c>
    </row>
    <row r="232" s="1" customFormat="1">
      <c r="B232" s="46"/>
      <c r="C232" s="74"/>
      <c r="D232" s="225" t="s">
        <v>193</v>
      </c>
      <c r="E232" s="74"/>
      <c r="F232" s="228" t="s">
        <v>427</v>
      </c>
      <c r="G232" s="74"/>
      <c r="H232" s="74"/>
      <c r="I232" s="185"/>
      <c r="J232" s="74"/>
      <c r="K232" s="74"/>
      <c r="L232" s="72"/>
      <c r="M232" s="227"/>
      <c r="N232" s="47"/>
      <c r="O232" s="47"/>
      <c r="P232" s="47"/>
      <c r="Q232" s="47"/>
      <c r="R232" s="47"/>
      <c r="S232" s="47"/>
      <c r="T232" s="95"/>
      <c r="AT232" s="24" t="s">
        <v>193</v>
      </c>
      <c r="AU232" s="24" t="s">
        <v>25</v>
      </c>
    </row>
    <row r="233" s="10" customFormat="1">
      <c r="B233" s="229"/>
      <c r="C233" s="230"/>
      <c r="D233" s="225" t="s">
        <v>199</v>
      </c>
      <c r="E233" s="231" t="s">
        <v>428</v>
      </c>
      <c r="F233" s="232" t="s">
        <v>429</v>
      </c>
      <c r="G233" s="230"/>
      <c r="H233" s="233">
        <v>40</v>
      </c>
      <c r="I233" s="234"/>
      <c r="J233" s="230"/>
      <c r="K233" s="230"/>
      <c r="L233" s="235"/>
      <c r="M233" s="236"/>
      <c r="N233" s="237"/>
      <c r="O233" s="237"/>
      <c r="P233" s="237"/>
      <c r="Q233" s="237"/>
      <c r="R233" s="237"/>
      <c r="S233" s="237"/>
      <c r="T233" s="238"/>
      <c r="AT233" s="239" t="s">
        <v>199</v>
      </c>
      <c r="AU233" s="239" t="s">
        <v>25</v>
      </c>
      <c r="AV233" s="10" t="s">
        <v>91</v>
      </c>
      <c r="AW233" s="10" t="s">
        <v>44</v>
      </c>
      <c r="AX233" s="10" t="s">
        <v>25</v>
      </c>
      <c r="AY233" s="239" t="s">
        <v>184</v>
      </c>
    </row>
    <row r="234" s="1" customFormat="1" ht="16.5" customHeight="1">
      <c r="B234" s="46"/>
      <c r="C234" s="213" t="s">
        <v>430</v>
      </c>
      <c r="D234" s="213" t="s">
        <v>185</v>
      </c>
      <c r="E234" s="214" t="s">
        <v>431</v>
      </c>
      <c r="F234" s="215" t="s">
        <v>432</v>
      </c>
      <c r="G234" s="216" t="s">
        <v>318</v>
      </c>
      <c r="H234" s="217">
        <v>13</v>
      </c>
      <c r="I234" s="218"/>
      <c r="J234" s="219">
        <f>ROUND(I234*H234,2)</f>
        <v>0</v>
      </c>
      <c r="K234" s="215" t="s">
        <v>80</v>
      </c>
      <c r="L234" s="72"/>
      <c r="M234" s="220" t="s">
        <v>80</v>
      </c>
      <c r="N234" s="221" t="s">
        <v>52</v>
      </c>
      <c r="O234" s="47"/>
      <c r="P234" s="222">
        <f>O234*H234</f>
        <v>0</v>
      </c>
      <c r="Q234" s="222">
        <v>0</v>
      </c>
      <c r="R234" s="222">
        <f>Q234*H234</f>
        <v>0</v>
      </c>
      <c r="S234" s="222">
        <v>0</v>
      </c>
      <c r="T234" s="223">
        <f>S234*H234</f>
        <v>0</v>
      </c>
      <c r="AR234" s="24" t="s">
        <v>189</v>
      </c>
      <c r="AT234" s="24" t="s">
        <v>185</v>
      </c>
      <c r="AU234" s="24" t="s">
        <v>25</v>
      </c>
      <c r="AY234" s="24" t="s">
        <v>184</v>
      </c>
      <c r="BE234" s="224">
        <f>IF(N234="základní",J234,0)</f>
        <v>0</v>
      </c>
      <c r="BF234" s="224">
        <f>IF(N234="snížená",J234,0)</f>
        <v>0</v>
      </c>
      <c r="BG234" s="224">
        <f>IF(N234="zákl. přenesená",J234,0)</f>
        <v>0</v>
      </c>
      <c r="BH234" s="224">
        <f>IF(N234="sníž. přenesená",J234,0)</f>
        <v>0</v>
      </c>
      <c r="BI234" s="224">
        <f>IF(N234="nulová",J234,0)</f>
        <v>0</v>
      </c>
      <c r="BJ234" s="24" t="s">
        <v>25</v>
      </c>
      <c r="BK234" s="224">
        <f>ROUND(I234*H234,2)</f>
        <v>0</v>
      </c>
      <c r="BL234" s="24" t="s">
        <v>189</v>
      </c>
      <c r="BM234" s="24" t="s">
        <v>433</v>
      </c>
    </row>
    <row r="235" s="1" customFormat="1">
      <c r="B235" s="46"/>
      <c r="C235" s="74"/>
      <c r="D235" s="225" t="s">
        <v>191</v>
      </c>
      <c r="E235" s="74"/>
      <c r="F235" s="226" t="s">
        <v>432</v>
      </c>
      <c r="G235" s="74"/>
      <c r="H235" s="74"/>
      <c r="I235" s="185"/>
      <c r="J235" s="74"/>
      <c r="K235" s="74"/>
      <c r="L235" s="72"/>
      <c r="M235" s="227"/>
      <c r="N235" s="47"/>
      <c r="O235" s="47"/>
      <c r="P235" s="47"/>
      <c r="Q235" s="47"/>
      <c r="R235" s="47"/>
      <c r="S235" s="47"/>
      <c r="T235" s="95"/>
      <c r="AT235" s="24" t="s">
        <v>191</v>
      </c>
      <c r="AU235" s="24" t="s">
        <v>25</v>
      </c>
    </row>
    <row r="236" s="1" customFormat="1">
      <c r="B236" s="46"/>
      <c r="C236" s="74"/>
      <c r="D236" s="225" t="s">
        <v>193</v>
      </c>
      <c r="E236" s="74"/>
      <c r="F236" s="228" t="s">
        <v>427</v>
      </c>
      <c r="G236" s="74"/>
      <c r="H236" s="74"/>
      <c r="I236" s="185"/>
      <c r="J236" s="74"/>
      <c r="K236" s="74"/>
      <c r="L236" s="72"/>
      <c r="M236" s="227"/>
      <c r="N236" s="47"/>
      <c r="O236" s="47"/>
      <c r="P236" s="47"/>
      <c r="Q236" s="47"/>
      <c r="R236" s="47"/>
      <c r="S236" s="47"/>
      <c r="T236" s="95"/>
      <c r="AT236" s="24" t="s">
        <v>193</v>
      </c>
      <c r="AU236" s="24" t="s">
        <v>25</v>
      </c>
    </row>
    <row r="237" s="9" customFormat="1" ht="37.44" customHeight="1">
      <c r="B237" s="199"/>
      <c r="C237" s="200"/>
      <c r="D237" s="201" t="s">
        <v>81</v>
      </c>
      <c r="E237" s="202" t="s">
        <v>243</v>
      </c>
      <c r="F237" s="202" t="s">
        <v>434</v>
      </c>
      <c r="G237" s="200"/>
      <c r="H237" s="200"/>
      <c r="I237" s="203"/>
      <c r="J237" s="204">
        <f>BK237</f>
        <v>0</v>
      </c>
      <c r="K237" s="200"/>
      <c r="L237" s="205"/>
      <c r="M237" s="206"/>
      <c r="N237" s="207"/>
      <c r="O237" s="207"/>
      <c r="P237" s="208">
        <f>SUM(P238:P240)</f>
        <v>0</v>
      </c>
      <c r="Q237" s="207"/>
      <c r="R237" s="208">
        <f>SUM(R238:R240)</f>
        <v>0</v>
      </c>
      <c r="S237" s="207"/>
      <c r="T237" s="209">
        <f>SUM(T238:T240)</f>
        <v>0</v>
      </c>
      <c r="AR237" s="210" t="s">
        <v>25</v>
      </c>
      <c r="AT237" s="211" t="s">
        <v>81</v>
      </c>
      <c r="AU237" s="211" t="s">
        <v>82</v>
      </c>
      <c r="AY237" s="210" t="s">
        <v>184</v>
      </c>
      <c r="BK237" s="212">
        <f>SUM(BK238:BK240)</f>
        <v>0</v>
      </c>
    </row>
    <row r="238" s="1" customFormat="1" ht="16.5" customHeight="1">
      <c r="B238" s="46"/>
      <c r="C238" s="213" t="s">
        <v>435</v>
      </c>
      <c r="D238" s="213" t="s">
        <v>185</v>
      </c>
      <c r="E238" s="214" t="s">
        <v>436</v>
      </c>
      <c r="F238" s="215" t="s">
        <v>437</v>
      </c>
      <c r="G238" s="216" t="s">
        <v>438</v>
      </c>
      <c r="H238" s="217">
        <v>5</v>
      </c>
      <c r="I238" s="218"/>
      <c r="J238" s="219">
        <f>ROUND(I238*H238,2)</f>
        <v>0</v>
      </c>
      <c r="K238" s="215" t="s">
        <v>80</v>
      </c>
      <c r="L238" s="72"/>
      <c r="M238" s="220" t="s">
        <v>80</v>
      </c>
      <c r="N238" s="221" t="s">
        <v>52</v>
      </c>
      <c r="O238" s="47"/>
      <c r="P238" s="222">
        <f>O238*H238</f>
        <v>0</v>
      </c>
      <c r="Q238" s="222">
        <v>0</v>
      </c>
      <c r="R238" s="222">
        <f>Q238*H238</f>
        <v>0</v>
      </c>
      <c r="S238" s="222">
        <v>0</v>
      </c>
      <c r="T238" s="223">
        <f>S238*H238</f>
        <v>0</v>
      </c>
      <c r="AR238" s="24" t="s">
        <v>189</v>
      </c>
      <c r="AT238" s="24" t="s">
        <v>185</v>
      </c>
      <c r="AU238" s="24" t="s">
        <v>25</v>
      </c>
      <c r="AY238" s="24" t="s">
        <v>184</v>
      </c>
      <c r="BE238" s="224">
        <f>IF(N238="základní",J238,0)</f>
        <v>0</v>
      </c>
      <c r="BF238" s="224">
        <f>IF(N238="snížená",J238,0)</f>
        <v>0</v>
      </c>
      <c r="BG238" s="224">
        <f>IF(N238="zákl. přenesená",J238,0)</f>
        <v>0</v>
      </c>
      <c r="BH238" s="224">
        <f>IF(N238="sníž. přenesená",J238,0)</f>
        <v>0</v>
      </c>
      <c r="BI238" s="224">
        <f>IF(N238="nulová",J238,0)</f>
        <v>0</v>
      </c>
      <c r="BJ238" s="24" t="s">
        <v>25</v>
      </c>
      <c r="BK238" s="224">
        <f>ROUND(I238*H238,2)</f>
        <v>0</v>
      </c>
      <c r="BL238" s="24" t="s">
        <v>189</v>
      </c>
      <c r="BM238" s="24" t="s">
        <v>439</v>
      </c>
    </row>
    <row r="239" s="1" customFormat="1">
      <c r="B239" s="46"/>
      <c r="C239" s="74"/>
      <c r="D239" s="225" t="s">
        <v>191</v>
      </c>
      <c r="E239" s="74"/>
      <c r="F239" s="226" t="s">
        <v>440</v>
      </c>
      <c r="G239" s="74"/>
      <c r="H239" s="74"/>
      <c r="I239" s="185"/>
      <c r="J239" s="74"/>
      <c r="K239" s="74"/>
      <c r="L239" s="72"/>
      <c r="M239" s="227"/>
      <c r="N239" s="47"/>
      <c r="O239" s="47"/>
      <c r="P239" s="47"/>
      <c r="Q239" s="47"/>
      <c r="R239" s="47"/>
      <c r="S239" s="47"/>
      <c r="T239" s="95"/>
      <c r="AT239" s="24" t="s">
        <v>191</v>
      </c>
      <c r="AU239" s="24" t="s">
        <v>25</v>
      </c>
    </row>
    <row r="240" s="1" customFormat="1">
      <c r="B240" s="46"/>
      <c r="C240" s="74"/>
      <c r="D240" s="225" t="s">
        <v>193</v>
      </c>
      <c r="E240" s="74"/>
      <c r="F240" s="228" t="s">
        <v>441</v>
      </c>
      <c r="G240" s="74"/>
      <c r="H240" s="74"/>
      <c r="I240" s="185"/>
      <c r="J240" s="74"/>
      <c r="K240" s="74"/>
      <c r="L240" s="72"/>
      <c r="M240" s="227"/>
      <c r="N240" s="47"/>
      <c r="O240" s="47"/>
      <c r="P240" s="47"/>
      <c r="Q240" s="47"/>
      <c r="R240" s="47"/>
      <c r="S240" s="47"/>
      <c r="T240" s="95"/>
      <c r="AT240" s="24" t="s">
        <v>193</v>
      </c>
      <c r="AU240" s="24" t="s">
        <v>25</v>
      </c>
    </row>
    <row r="241" s="9" customFormat="1" ht="37.44" customHeight="1">
      <c r="B241" s="199"/>
      <c r="C241" s="200"/>
      <c r="D241" s="201" t="s">
        <v>81</v>
      </c>
      <c r="E241" s="202" t="s">
        <v>250</v>
      </c>
      <c r="F241" s="202" t="s">
        <v>442</v>
      </c>
      <c r="G241" s="200"/>
      <c r="H241" s="200"/>
      <c r="I241" s="203"/>
      <c r="J241" s="204">
        <f>BK241</f>
        <v>0</v>
      </c>
      <c r="K241" s="200"/>
      <c r="L241" s="205"/>
      <c r="M241" s="206"/>
      <c r="N241" s="207"/>
      <c r="O241" s="207"/>
      <c r="P241" s="208">
        <f>SUM(P242:P298)</f>
        <v>0</v>
      </c>
      <c r="Q241" s="207"/>
      <c r="R241" s="208">
        <f>SUM(R242:R298)</f>
        <v>0</v>
      </c>
      <c r="S241" s="207"/>
      <c r="T241" s="209">
        <f>SUM(T242:T298)</f>
        <v>0</v>
      </c>
      <c r="AR241" s="210" t="s">
        <v>25</v>
      </c>
      <c r="AT241" s="211" t="s">
        <v>81</v>
      </c>
      <c r="AU241" s="211" t="s">
        <v>82</v>
      </c>
      <c r="AY241" s="210" t="s">
        <v>184</v>
      </c>
      <c r="BK241" s="212">
        <f>SUM(BK242:BK298)</f>
        <v>0</v>
      </c>
    </row>
    <row r="242" s="1" customFormat="1" ht="25.5" customHeight="1">
      <c r="B242" s="46"/>
      <c r="C242" s="213" t="s">
        <v>443</v>
      </c>
      <c r="D242" s="213" t="s">
        <v>185</v>
      </c>
      <c r="E242" s="214" t="s">
        <v>444</v>
      </c>
      <c r="F242" s="215" t="s">
        <v>445</v>
      </c>
      <c r="G242" s="216" t="s">
        <v>438</v>
      </c>
      <c r="H242" s="217">
        <v>5</v>
      </c>
      <c r="I242" s="218"/>
      <c r="J242" s="219">
        <f>ROUND(I242*H242,2)</f>
        <v>0</v>
      </c>
      <c r="K242" s="215" t="s">
        <v>80</v>
      </c>
      <c r="L242" s="72"/>
      <c r="M242" s="220" t="s">
        <v>80</v>
      </c>
      <c r="N242" s="221" t="s">
        <v>52</v>
      </c>
      <c r="O242" s="47"/>
      <c r="P242" s="222">
        <f>O242*H242</f>
        <v>0</v>
      </c>
      <c r="Q242" s="222">
        <v>0</v>
      </c>
      <c r="R242" s="222">
        <f>Q242*H242</f>
        <v>0</v>
      </c>
      <c r="S242" s="222">
        <v>0</v>
      </c>
      <c r="T242" s="223">
        <f>S242*H242</f>
        <v>0</v>
      </c>
      <c r="AR242" s="24" t="s">
        <v>189</v>
      </c>
      <c r="AT242" s="24" t="s">
        <v>185</v>
      </c>
      <c r="AU242" s="24" t="s">
        <v>25</v>
      </c>
      <c r="AY242" s="24" t="s">
        <v>184</v>
      </c>
      <c r="BE242" s="224">
        <f>IF(N242="základní",J242,0)</f>
        <v>0</v>
      </c>
      <c r="BF242" s="224">
        <f>IF(N242="snížená",J242,0)</f>
        <v>0</v>
      </c>
      <c r="BG242" s="224">
        <f>IF(N242="zákl. přenesená",J242,0)</f>
        <v>0</v>
      </c>
      <c r="BH242" s="224">
        <f>IF(N242="sníž. přenesená",J242,0)</f>
        <v>0</v>
      </c>
      <c r="BI242" s="224">
        <f>IF(N242="nulová",J242,0)</f>
        <v>0</v>
      </c>
      <c r="BJ242" s="24" t="s">
        <v>25</v>
      </c>
      <c r="BK242" s="224">
        <f>ROUND(I242*H242,2)</f>
        <v>0</v>
      </c>
      <c r="BL242" s="24" t="s">
        <v>189</v>
      </c>
      <c r="BM242" s="24" t="s">
        <v>446</v>
      </c>
    </row>
    <row r="243" s="1" customFormat="1">
      <c r="B243" s="46"/>
      <c r="C243" s="74"/>
      <c r="D243" s="225" t="s">
        <v>191</v>
      </c>
      <c r="E243" s="74"/>
      <c r="F243" s="226" t="s">
        <v>445</v>
      </c>
      <c r="G243" s="74"/>
      <c r="H243" s="74"/>
      <c r="I243" s="185"/>
      <c r="J243" s="74"/>
      <c r="K243" s="74"/>
      <c r="L243" s="72"/>
      <c r="M243" s="227"/>
      <c r="N243" s="47"/>
      <c r="O243" s="47"/>
      <c r="P243" s="47"/>
      <c r="Q243" s="47"/>
      <c r="R243" s="47"/>
      <c r="S243" s="47"/>
      <c r="T243" s="95"/>
      <c r="AT243" s="24" t="s">
        <v>191</v>
      </c>
      <c r="AU243" s="24" t="s">
        <v>25</v>
      </c>
    </row>
    <row r="244" s="1" customFormat="1">
      <c r="B244" s="46"/>
      <c r="C244" s="74"/>
      <c r="D244" s="225" t="s">
        <v>193</v>
      </c>
      <c r="E244" s="74"/>
      <c r="F244" s="228" t="s">
        <v>447</v>
      </c>
      <c r="G244" s="74"/>
      <c r="H244" s="74"/>
      <c r="I244" s="185"/>
      <c r="J244" s="74"/>
      <c r="K244" s="74"/>
      <c r="L244" s="72"/>
      <c r="M244" s="227"/>
      <c r="N244" s="47"/>
      <c r="O244" s="47"/>
      <c r="P244" s="47"/>
      <c r="Q244" s="47"/>
      <c r="R244" s="47"/>
      <c r="S244" s="47"/>
      <c r="T244" s="95"/>
      <c r="AT244" s="24" t="s">
        <v>193</v>
      </c>
      <c r="AU244" s="24" t="s">
        <v>25</v>
      </c>
    </row>
    <row r="245" s="1" customFormat="1" ht="16.5" customHeight="1">
      <c r="B245" s="46"/>
      <c r="C245" s="213" t="s">
        <v>448</v>
      </c>
      <c r="D245" s="213" t="s">
        <v>185</v>
      </c>
      <c r="E245" s="214" t="s">
        <v>449</v>
      </c>
      <c r="F245" s="215" t="s">
        <v>450</v>
      </c>
      <c r="G245" s="216" t="s">
        <v>438</v>
      </c>
      <c r="H245" s="217">
        <v>3</v>
      </c>
      <c r="I245" s="218"/>
      <c r="J245" s="219">
        <f>ROUND(I245*H245,2)</f>
        <v>0</v>
      </c>
      <c r="K245" s="215" t="s">
        <v>80</v>
      </c>
      <c r="L245" s="72"/>
      <c r="M245" s="220" t="s">
        <v>80</v>
      </c>
      <c r="N245" s="221" t="s">
        <v>52</v>
      </c>
      <c r="O245" s="47"/>
      <c r="P245" s="222">
        <f>O245*H245</f>
        <v>0</v>
      </c>
      <c r="Q245" s="222">
        <v>0</v>
      </c>
      <c r="R245" s="222">
        <f>Q245*H245</f>
        <v>0</v>
      </c>
      <c r="S245" s="222">
        <v>0</v>
      </c>
      <c r="T245" s="223">
        <f>S245*H245</f>
        <v>0</v>
      </c>
      <c r="AR245" s="24" t="s">
        <v>189</v>
      </c>
      <c r="AT245" s="24" t="s">
        <v>185</v>
      </c>
      <c r="AU245" s="24" t="s">
        <v>25</v>
      </c>
      <c r="AY245" s="24" t="s">
        <v>184</v>
      </c>
      <c r="BE245" s="224">
        <f>IF(N245="základní",J245,0)</f>
        <v>0</v>
      </c>
      <c r="BF245" s="224">
        <f>IF(N245="snížená",J245,0)</f>
        <v>0</v>
      </c>
      <c r="BG245" s="224">
        <f>IF(N245="zákl. přenesená",J245,0)</f>
        <v>0</v>
      </c>
      <c r="BH245" s="224">
        <f>IF(N245="sníž. přenesená",J245,0)</f>
        <v>0</v>
      </c>
      <c r="BI245" s="224">
        <f>IF(N245="nulová",J245,0)</f>
        <v>0</v>
      </c>
      <c r="BJ245" s="24" t="s">
        <v>25</v>
      </c>
      <c r="BK245" s="224">
        <f>ROUND(I245*H245,2)</f>
        <v>0</v>
      </c>
      <c r="BL245" s="24" t="s">
        <v>189</v>
      </c>
      <c r="BM245" s="24" t="s">
        <v>451</v>
      </c>
    </row>
    <row r="246" s="1" customFormat="1">
      <c r="B246" s="46"/>
      <c r="C246" s="74"/>
      <c r="D246" s="225" t="s">
        <v>191</v>
      </c>
      <c r="E246" s="74"/>
      <c r="F246" s="226" t="s">
        <v>450</v>
      </c>
      <c r="G246" s="74"/>
      <c r="H246" s="74"/>
      <c r="I246" s="185"/>
      <c r="J246" s="74"/>
      <c r="K246" s="74"/>
      <c r="L246" s="72"/>
      <c r="M246" s="227"/>
      <c r="N246" s="47"/>
      <c r="O246" s="47"/>
      <c r="P246" s="47"/>
      <c r="Q246" s="47"/>
      <c r="R246" s="47"/>
      <c r="S246" s="47"/>
      <c r="T246" s="95"/>
      <c r="AT246" s="24" t="s">
        <v>191</v>
      </c>
      <c r="AU246" s="24" t="s">
        <v>25</v>
      </c>
    </row>
    <row r="247" s="1" customFormat="1">
      <c r="B247" s="46"/>
      <c r="C247" s="74"/>
      <c r="D247" s="225" t="s">
        <v>193</v>
      </c>
      <c r="E247" s="74"/>
      <c r="F247" s="228" t="s">
        <v>447</v>
      </c>
      <c r="G247" s="74"/>
      <c r="H247" s="74"/>
      <c r="I247" s="185"/>
      <c r="J247" s="74"/>
      <c r="K247" s="74"/>
      <c r="L247" s="72"/>
      <c r="M247" s="227"/>
      <c r="N247" s="47"/>
      <c r="O247" s="47"/>
      <c r="P247" s="47"/>
      <c r="Q247" s="47"/>
      <c r="R247" s="47"/>
      <c r="S247" s="47"/>
      <c r="T247" s="95"/>
      <c r="AT247" s="24" t="s">
        <v>193</v>
      </c>
      <c r="AU247" s="24" t="s">
        <v>25</v>
      </c>
    </row>
    <row r="248" s="1" customFormat="1" ht="25.5" customHeight="1">
      <c r="B248" s="46"/>
      <c r="C248" s="213" t="s">
        <v>452</v>
      </c>
      <c r="D248" s="213" t="s">
        <v>185</v>
      </c>
      <c r="E248" s="214" t="s">
        <v>453</v>
      </c>
      <c r="F248" s="215" t="s">
        <v>454</v>
      </c>
      <c r="G248" s="216" t="s">
        <v>438</v>
      </c>
      <c r="H248" s="217">
        <v>8</v>
      </c>
      <c r="I248" s="218"/>
      <c r="J248" s="219">
        <f>ROUND(I248*H248,2)</f>
        <v>0</v>
      </c>
      <c r="K248" s="215" t="s">
        <v>80</v>
      </c>
      <c r="L248" s="72"/>
      <c r="M248" s="220" t="s">
        <v>80</v>
      </c>
      <c r="N248" s="221" t="s">
        <v>52</v>
      </c>
      <c r="O248" s="47"/>
      <c r="P248" s="222">
        <f>O248*H248</f>
        <v>0</v>
      </c>
      <c r="Q248" s="222">
        <v>0</v>
      </c>
      <c r="R248" s="222">
        <f>Q248*H248</f>
        <v>0</v>
      </c>
      <c r="S248" s="222">
        <v>0</v>
      </c>
      <c r="T248" s="223">
        <f>S248*H248</f>
        <v>0</v>
      </c>
      <c r="AR248" s="24" t="s">
        <v>189</v>
      </c>
      <c r="AT248" s="24" t="s">
        <v>185</v>
      </c>
      <c r="AU248" s="24" t="s">
        <v>25</v>
      </c>
      <c r="AY248" s="24" t="s">
        <v>184</v>
      </c>
      <c r="BE248" s="224">
        <f>IF(N248="základní",J248,0)</f>
        <v>0</v>
      </c>
      <c r="BF248" s="224">
        <f>IF(N248="snížená",J248,0)</f>
        <v>0</v>
      </c>
      <c r="BG248" s="224">
        <f>IF(N248="zákl. přenesená",J248,0)</f>
        <v>0</v>
      </c>
      <c r="BH248" s="224">
        <f>IF(N248="sníž. přenesená",J248,0)</f>
        <v>0</v>
      </c>
      <c r="BI248" s="224">
        <f>IF(N248="nulová",J248,0)</f>
        <v>0</v>
      </c>
      <c r="BJ248" s="24" t="s">
        <v>25</v>
      </c>
      <c r="BK248" s="224">
        <f>ROUND(I248*H248,2)</f>
        <v>0</v>
      </c>
      <c r="BL248" s="24" t="s">
        <v>189</v>
      </c>
      <c r="BM248" s="24" t="s">
        <v>455</v>
      </c>
    </row>
    <row r="249" s="1" customFormat="1">
      <c r="B249" s="46"/>
      <c r="C249" s="74"/>
      <c r="D249" s="225" t="s">
        <v>191</v>
      </c>
      <c r="E249" s="74"/>
      <c r="F249" s="226" t="s">
        <v>454</v>
      </c>
      <c r="G249" s="74"/>
      <c r="H249" s="74"/>
      <c r="I249" s="185"/>
      <c r="J249" s="74"/>
      <c r="K249" s="74"/>
      <c r="L249" s="72"/>
      <c r="M249" s="227"/>
      <c r="N249" s="47"/>
      <c r="O249" s="47"/>
      <c r="P249" s="47"/>
      <c r="Q249" s="47"/>
      <c r="R249" s="47"/>
      <c r="S249" s="47"/>
      <c r="T249" s="95"/>
      <c r="AT249" s="24" t="s">
        <v>191</v>
      </c>
      <c r="AU249" s="24" t="s">
        <v>25</v>
      </c>
    </row>
    <row r="250" s="1" customFormat="1">
      <c r="B250" s="46"/>
      <c r="C250" s="74"/>
      <c r="D250" s="225" t="s">
        <v>193</v>
      </c>
      <c r="E250" s="74"/>
      <c r="F250" s="228" t="s">
        <v>456</v>
      </c>
      <c r="G250" s="74"/>
      <c r="H250" s="74"/>
      <c r="I250" s="185"/>
      <c r="J250" s="74"/>
      <c r="K250" s="74"/>
      <c r="L250" s="72"/>
      <c r="M250" s="227"/>
      <c r="N250" s="47"/>
      <c r="O250" s="47"/>
      <c r="P250" s="47"/>
      <c r="Q250" s="47"/>
      <c r="R250" s="47"/>
      <c r="S250" s="47"/>
      <c r="T250" s="95"/>
      <c r="AT250" s="24" t="s">
        <v>193</v>
      </c>
      <c r="AU250" s="24" t="s">
        <v>25</v>
      </c>
    </row>
    <row r="251" s="1" customFormat="1" ht="16.5" customHeight="1">
      <c r="B251" s="46"/>
      <c r="C251" s="213" t="s">
        <v>457</v>
      </c>
      <c r="D251" s="213" t="s">
        <v>185</v>
      </c>
      <c r="E251" s="214" t="s">
        <v>458</v>
      </c>
      <c r="F251" s="215" t="s">
        <v>459</v>
      </c>
      <c r="G251" s="216" t="s">
        <v>318</v>
      </c>
      <c r="H251" s="217">
        <v>289.67500000000001</v>
      </c>
      <c r="I251" s="218"/>
      <c r="J251" s="219">
        <f>ROUND(I251*H251,2)</f>
        <v>0</v>
      </c>
      <c r="K251" s="215" t="s">
        <v>80</v>
      </c>
      <c r="L251" s="72"/>
      <c r="M251" s="220" t="s">
        <v>80</v>
      </c>
      <c r="N251" s="221" t="s">
        <v>52</v>
      </c>
      <c r="O251" s="47"/>
      <c r="P251" s="222">
        <f>O251*H251</f>
        <v>0</v>
      </c>
      <c r="Q251" s="222">
        <v>0</v>
      </c>
      <c r="R251" s="222">
        <f>Q251*H251</f>
        <v>0</v>
      </c>
      <c r="S251" s="222">
        <v>0</v>
      </c>
      <c r="T251" s="223">
        <f>S251*H251</f>
        <v>0</v>
      </c>
      <c r="AR251" s="24" t="s">
        <v>189</v>
      </c>
      <c r="AT251" s="24" t="s">
        <v>185</v>
      </c>
      <c r="AU251" s="24" t="s">
        <v>25</v>
      </c>
      <c r="AY251" s="24" t="s">
        <v>184</v>
      </c>
      <c r="BE251" s="224">
        <f>IF(N251="základní",J251,0)</f>
        <v>0</v>
      </c>
      <c r="BF251" s="224">
        <f>IF(N251="snížená",J251,0)</f>
        <v>0</v>
      </c>
      <c r="BG251" s="224">
        <f>IF(N251="zákl. přenesená",J251,0)</f>
        <v>0</v>
      </c>
      <c r="BH251" s="224">
        <f>IF(N251="sníž. přenesená",J251,0)</f>
        <v>0</v>
      </c>
      <c r="BI251" s="224">
        <f>IF(N251="nulová",J251,0)</f>
        <v>0</v>
      </c>
      <c r="BJ251" s="24" t="s">
        <v>25</v>
      </c>
      <c r="BK251" s="224">
        <f>ROUND(I251*H251,2)</f>
        <v>0</v>
      </c>
      <c r="BL251" s="24" t="s">
        <v>189</v>
      </c>
      <c r="BM251" s="24" t="s">
        <v>460</v>
      </c>
    </row>
    <row r="252" s="1" customFormat="1">
      <c r="B252" s="46"/>
      <c r="C252" s="74"/>
      <c r="D252" s="225" t="s">
        <v>191</v>
      </c>
      <c r="E252" s="74"/>
      <c r="F252" s="226" t="s">
        <v>461</v>
      </c>
      <c r="G252" s="74"/>
      <c r="H252" s="74"/>
      <c r="I252" s="185"/>
      <c r="J252" s="74"/>
      <c r="K252" s="74"/>
      <c r="L252" s="72"/>
      <c r="M252" s="227"/>
      <c r="N252" s="47"/>
      <c r="O252" s="47"/>
      <c r="P252" s="47"/>
      <c r="Q252" s="47"/>
      <c r="R252" s="47"/>
      <c r="S252" s="47"/>
      <c r="T252" s="95"/>
      <c r="AT252" s="24" t="s">
        <v>191</v>
      </c>
      <c r="AU252" s="24" t="s">
        <v>25</v>
      </c>
    </row>
    <row r="253" s="1" customFormat="1">
      <c r="B253" s="46"/>
      <c r="C253" s="74"/>
      <c r="D253" s="225" t="s">
        <v>193</v>
      </c>
      <c r="E253" s="74"/>
      <c r="F253" s="228" t="s">
        <v>462</v>
      </c>
      <c r="G253" s="74"/>
      <c r="H253" s="74"/>
      <c r="I253" s="185"/>
      <c r="J253" s="74"/>
      <c r="K253" s="74"/>
      <c r="L253" s="72"/>
      <c r="M253" s="227"/>
      <c r="N253" s="47"/>
      <c r="O253" s="47"/>
      <c r="P253" s="47"/>
      <c r="Q253" s="47"/>
      <c r="R253" s="47"/>
      <c r="S253" s="47"/>
      <c r="T253" s="95"/>
      <c r="AT253" s="24" t="s">
        <v>193</v>
      </c>
      <c r="AU253" s="24" t="s">
        <v>25</v>
      </c>
    </row>
    <row r="254" s="10" customFormat="1">
      <c r="B254" s="229"/>
      <c r="C254" s="230"/>
      <c r="D254" s="225" t="s">
        <v>199</v>
      </c>
      <c r="E254" s="231" t="s">
        <v>463</v>
      </c>
      <c r="F254" s="232" t="s">
        <v>464</v>
      </c>
      <c r="G254" s="230"/>
      <c r="H254" s="233">
        <v>120.875</v>
      </c>
      <c r="I254" s="234"/>
      <c r="J254" s="230"/>
      <c r="K254" s="230"/>
      <c r="L254" s="235"/>
      <c r="M254" s="236"/>
      <c r="N254" s="237"/>
      <c r="O254" s="237"/>
      <c r="P254" s="237"/>
      <c r="Q254" s="237"/>
      <c r="R254" s="237"/>
      <c r="S254" s="237"/>
      <c r="T254" s="238"/>
      <c r="AT254" s="239" t="s">
        <v>199</v>
      </c>
      <c r="AU254" s="239" t="s">
        <v>25</v>
      </c>
      <c r="AV254" s="10" t="s">
        <v>91</v>
      </c>
      <c r="AW254" s="10" t="s">
        <v>44</v>
      </c>
      <c r="AX254" s="10" t="s">
        <v>82</v>
      </c>
      <c r="AY254" s="239" t="s">
        <v>184</v>
      </c>
    </row>
    <row r="255" s="10" customFormat="1">
      <c r="B255" s="229"/>
      <c r="C255" s="230"/>
      <c r="D255" s="225" t="s">
        <v>199</v>
      </c>
      <c r="E255" s="231" t="s">
        <v>151</v>
      </c>
      <c r="F255" s="232" t="s">
        <v>465</v>
      </c>
      <c r="G255" s="230"/>
      <c r="H255" s="233">
        <v>112</v>
      </c>
      <c r="I255" s="234"/>
      <c r="J255" s="230"/>
      <c r="K255" s="230"/>
      <c r="L255" s="235"/>
      <c r="M255" s="236"/>
      <c r="N255" s="237"/>
      <c r="O255" s="237"/>
      <c r="P255" s="237"/>
      <c r="Q255" s="237"/>
      <c r="R255" s="237"/>
      <c r="S255" s="237"/>
      <c r="T255" s="238"/>
      <c r="AT255" s="239" t="s">
        <v>199</v>
      </c>
      <c r="AU255" s="239" t="s">
        <v>25</v>
      </c>
      <c r="AV255" s="10" t="s">
        <v>91</v>
      </c>
      <c r="AW255" s="10" t="s">
        <v>44</v>
      </c>
      <c r="AX255" s="10" t="s">
        <v>82</v>
      </c>
      <c r="AY255" s="239" t="s">
        <v>184</v>
      </c>
    </row>
    <row r="256" s="10" customFormat="1">
      <c r="B256" s="229"/>
      <c r="C256" s="230"/>
      <c r="D256" s="225" t="s">
        <v>199</v>
      </c>
      <c r="E256" s="231" t="s">
        <v>153</v>
      </c>
      <c r="F256" s="232" t="s">
        <v>466</v>
      </c>
      <c r="G256" s="230"/>
      <c r="H256" s="233">
        <v>49.375</v>
      </c>
      <c r="I256" s="234"/>
      <c r="J256" s="230"/>
      <c r="K256" s="230"/>
      <c r="L256" s="235"/>
      <c r="M256" s="236"/>
      <c r="N256" s="237"/>
      <c r="O256" s="237"/>
      <c r="P256" s="237"/>
      <c r="Q256" s="237"/>
      <c r="R256" s="237"/>
      <c r="S256" s="237"/>
      <c r="T256" s="238"/>
      <c r="AT256" s="239" t="s">
        <v>199</v>
      </c>
      <c r="AU256" s="239" t="s">
        <v>25</v>
      </c>
      <c r="AV256" s="10" t="s">
        <v>91</v>
      </c>
      <c r="AW256" s="10" t="s">
        <v>44</v>
      </c>
      <c r="AX256" s="10" t="s">
        <v>82</v>
      </c>
      <c r="AY256" s="239" t="s">
        <v>184</v>
      </c>
    </row>
    <row r="257" s="10" customFormat="1">
      <c r="B257" s="229"/>
      <c r="C257" s="230"/>
      <c r="D257" s="225" t="s">
        <v>199</v>
      </c>
      <c r="E257" s="231" t="s">
        <v>155</v>
      </c>
      <c r="F257" s="232" t="s">
        <v>467</v>
      </c>
      <c r="G257" s="230"/>
      <c r="H257" s="233">
        <v>7.4249999999999998</v>
      </c>
      <c r="I257" s="234"/>
      <c r="J257" s="230"/>
      <c r="K257" s="230"/>
      <c r="L257" s="235"/>
      <c r="M257" s="236"/>
      <c r="N257" s="237"/>
      <c r="O257" s="237"/>
      <c r="P257" s="237"/>
      <c r="Q257" s="237"/>
      <c r="R257" s="237"/>
      <c r="S257" s="237"/>
      <c r="T257" s="238"/>
      <c r="AT257" s="239" t="s">
        <v>199</v>
      </c>
      <c r="AU257" s="239" t="s">
        <v>25</v>
      </c>
      <c r="AV257" s="10" t="s">
        <v>91</v>
      </c>
      <c r="AW257" s="10" t="s">
        <v>44</v>
      </c>
      <c r="AX257" s="10" t="s">
        <v>82</v>
      </c>
      <c r="AY257" s="239" t="s">
        <v>184</v>
      </c>
    </row>
    <row r="258" s="10" customFormat="1">
      <c r="B258" s="229"/>
      <c r="C258" s="230"/>
      <c r="D258" s="225" t="s">
        <v>199</v>
      </c>
      <c r="E258" s="231" t="s">
        <v>468</v>
      </c>
      <c r="F258" s="232" t="s">
        <v>469</v>
      </c>
      <c r="G258" s="230"/>
      <c r="H258" s="233">
        <v>289.67500000000001</v>
      </c>
      <c r="I258" s="234"/>
      <c r="J258" s="230"/>
      <c r="K258" s="230"/>
      <c r="L258" s="235"/>
      <c r="M258" s="236"/>
      <c r="N258" s="237"/>
      <c r="O258" s="237"/>
      <c r="P258" s="237"/>
      <c r="Q258" s="237"/>
      <c r="R258" s="237"/>
      <c r="S258" s="237"/>
      <c r="T258" s="238"/>
      <c r="AT258" s="239" t="s">
        <v>199</v>
      </c>
      <c r="AU258" s="239" t="s">
        <v>25</v>
      </c>
      <c r="AV258" s="10" t="s">
        <v>91</v>
      </c>
      <c r="AW258" s="10" t="s">
        <v>44</v>
      </c>
      <c r="AX258" s="10" t="s">
        <v>25</v>
      </c>
      <c r="AY258" s="239" t="s">
        <v>184</v>
      </c>
    </row>
    <row r="259" s="1" customFormat="1" ht="16.5" customHeight="1">
      <c r="B259" s="46"/>
      <c r="C259" s="213" t="s">
        <v>470</v>
      </c>
      <c r="D259" s="213" t="s">
        <v>185</v>
      </c>
      <c r="E259" s="214" t="s">
        <v>471</v>
      </c>
      <c r="F259" s="215" t="s">
        <v>472</v>
      </c>
      <c r="G259" s="216" t="s">
        <v>438</v>
      </c>
      <c r="H259" s="217">
        <v>7</v>
      </c>
      <c r="I259" s="218"/>
      <c r="J259" s="219">
        <f>ROUND(I259*H259,2)</f>
        <v>0</v>
      </c>
      <c r="K259" s="215" t="s">
        <v>80</v>
      </c>
      <c r="L259" s="72"/>
      <c r="M259" s="220" t="s">
        <v>80</v>
      </c>
      <c r="N259" s="221" t="s">
        <v>52</v>
      </c>
      <c r="O259" s="47"/>
      <c r="P259" s="222">
        <f>O259*H259</f>
        <v>0</v>
      </c>
      <c r="Q259" s="222">
        <v>0</v>
      </c>
      <c r="R259" s="222">
        <f>Q259*H259</f>
        <v>0</v>
      </c>
      <c r="S259" s="222">
        <v>0</v>
      </c>
      <c r="T259" s="223">
        <f>S259*H259</f>
        <v>0</v>
      </c>
      <c r="AR259" s="24" t="s">
        <v>189</v>
      </c>
      <c r="AT259" s="24" t="s">
        <v>185</v>
      </c>
      <c r="AU259" s="24" t="s">
        <v>25</v>
      </c>
      <c r="AY259" s="24" t="s">
        <v>184</v>
      </c>
      <c r="BE259" s="224">
        <f>IF(N259="základní",J259,0)</f>
        <v>0</v>
      </c>
      <c r="BF259" s="224">
        <f>IF(N259="snížená",J259,0)</f>
        <v>0</v>
      </c>
      <c r="BG259" s="224">
        <f>IF(N259="zákl. přenesená",J259,0)</f>
        <v>0</v>
      </c>
      <c r="BH259" s="224">
        <f>IF(N259="sníž. přenesená",J259,0)</f>
        <v>0</v>
      </c>
      <c r="BI259" s="224">
        <f>IF(N259="nulová",J259,0)</f>
        <v>0</v>
      </c>
      <c r="BJ259" s="24" t="s">
        <v>25</v>
      </c>
      <c r="BK259" s="224">
        <f>ROUND(I259*H259,2)</f>
        <v>0</v>
      </c>
      <c r="BL259" s="24" t="s">
        <v>189</v>
      </c>
      <c r="BM259" s="24" t="s">
        <v>473</v>
      </c>
    </row>
    <row r="260" s="1" customFormat="1">
      <c r="B260" s="46"/>
      <c r="C260" s="74"/>
      <c r="D260" s="225" t="s">
        <v>191</v>
      </c>
      <c r="E260" s="74"/>
      <c r="F260" s="226" t="s">
        <v>474</v>
      </c>
      <c r="G260" s="74"/>
      <c r="H260" s="74"/>
      <c r="I260" s="185"/>
      <c r="J260" s="74"/>
      <c r="K260" s="74"/>
      <c r="L260" s="72"/>
      <c r="M260" s="227"/>
      <c r="N260" s="47"/>
      <c r="O260" s="47"/>
      <c r="P260" s="47"/>
      <c r="Q260" s="47"/>
      <c r="R260" s="47"/>
      <c r="S260" s="47"/>
      <c r="T260" s="95"/>
      <c r="AT260" s="24" t="s">
        <v>191</v>
      </c>
      <c r="AU260" s="24" t="s">
        <v>25</v>
      </c>
    </row>
    <row r="261" s="1" customFormat="1">
      <c r="B261" s="46"/>
      <c r="C261" s="74"/>
      <c r="D261" s="225" t="s">
        <v>193</v>
      </c>
      <c r="E261" s="74"/>
      <c r="F261" s="228" t="s">
        <v>475</v>
      </c>
      <c r="G261" s="74"/>
      <c r="H261" s="74"/>
      <c r="I261" s="185"/>
      <c r="J261" s="74"/>
      <c r="K261" s="74"/>
      <c r="L261" s="72"/>
      <c r="M261" s="227"/>
      <c r="N261" s="47"/>
      <c r="O261" s="47"/>
      <c r="P261" s="47"/>
      <c r="Q261" s="47"/>
      <c r="R261" s="47"/>
      <c r="S261" s="47"/>
      <c r="T261" s="95"/>
      <c r="AT261" s="24" t="s">
        <v>193</v>
      </c>
      <c r="AU261" s="24" t="s">
        <v>25</v>
      </c>
    </row>
    <row r="262" s="1" customFormat="1" ht="16.5" customHeight="1">
      <c r="B262" s="46"/>
      <c r="C262" s="213" t="s">
        <v>476</v>
      </c>
      <c r="D262" s="213" t="s">
        <v>185</v>
      </c>
      <c r="E262" s="214" t="s">
        <v>477</v>
      </c>
      <c r="F262" s="215" t="s">
        <v>472</v>
      </c>
      <c r="G262" s="216" t="s">
        <v>438</v>
      </c>
      <c r="H262" s="217">
        <v>21</v>
      </c>
      <c r="I262" s="218"/>
      <c r="J262" s="219">
        <f>ROUND(I262*H262,2)</f>
        <v>0</v>
      </c>
      <c r="K262" s="215" t="s">
        <v>80</v>
      </c>
      <c r="L262" s="72"/>
      <c r="M262" s="220" t="s">
        <v>80</v>
      </c>
      <c r="N262" s="221" t="s">
        <v>52</v>
      </c>
      <c r="O262" s="47"/>
      <c r="P262" s="222">
        <f>O262*H262</f>
        <v>0</v>
      </c>
      <c r="Q262" s="222">
        <v>0</v>
      </c>
      <c r="R262" s="222">
        <f>Q262*H262</f>
        <v>0</v>
      </c>
      <c r="S262" s="222">
        <v>0</v>
      </c>
      <c r="T262" s="223">
        <f>S262*H262</f>
        <v>0</v>
      </c>
      <c r="AR262" s="24" t="s">
        <v>189</v>
      </c>
      <c r="AT262" s="24" t="s">
        <v>185</v>
      </c>
      <c r="AU262" s="24" t="s">
        <v>25</v>
      </c>
      <c r="AY262" s="24" t="s">
        <v>184</v>
      </c>
      <c r="BE262" s="224">
        <f>IF(N262="základní",J262,0)</f>
        <v>0</v>
      </c>
      <c r="BF262" s="224">
        <f>IF(N262="snížená",J262,0)</f>
        <v>0</v>
      </c>
      <c r="BG262" s="224">
        <f>IF(N262="zákl. přenesená",J262,0)</f>
        <v>0</v>
      </c>
      <c r="BH262" s="224">
        <f>IF(N262="sníž. přenesená",J262,0)</f>
        <v>0</v>
      </c>
      <c r="BI262" s="224">
        <f>IF(N262="nulová",J262,0)</f>
        <v>0</v>
      </c>
      <c r="BJ262" s="24" t="s">
        <v>25</v>
      </c>
      <c r="BK262" s="224">
        <f>ROUND(I262*H262,2)</f>
        <v>0</v>
      </c>
      <c r="BL262" s="24" t="s">
        <v>189</v>
      </c>
      <c r="BM262" s="24" t="s">
        <v>478</v>
      </c>
    </row>
    <row r="263" s="1" customFormat="1">
      <c r="B263" s="46"/>
      <c r="C263" s="74"/>
      <c r="D263" s="225" t="s">
        <v>191</v>
      </c>
      <c r="E263" s="74"/>
      <c r="F263" s="226" t="s">
        <v>479</v>
      </c>
      <c r="G263" s="74"/>
      <c r="H263" s="74"/>
      <c r="I263" s="185"/>
      <c r="J263" s="74"/>
      <c r="K263" s="74"/>
      <c r="L263" s="72"/>
      <c r="M263" s="227"/>
      <c r="N263" s="47"/>
      <c r="O263" s="47"/>
      <c r="P263" s="47"/>
      <c r="Q263" s="47"/>
      <c r="R263" s="47"/>
      <c r="S263" s="47"/>
      <c r="T263" s="95"/>
      <c r="AT263" s="24" t="s">
        <v>191</v>
      </c>
      <c r="AU263" s="24" t="s">
        <v>25</v>
      </c>
    </row>
    <row r="264" s="1" customFormat="1">
      <c r="B264" s="46"/>
      <c r="C264" s="74"/>
      <c r="D264" s="225" t="s">
        <v>193</v>
      </c>
      <c r="E264" s="74"/>
      <c r="F264" s="228" t="s">
        <v>475</v>
      </c>
      <c r="G264" s="74"/>
      <c r="H264" s="74"/>
      <c r="I264" s="185"/>
      <c r="J264" s="74"/>
      <c r="K264" s="74"/>
      <c r="L264" s="72"/>
      <c r="M264" s="227"/>
      <c r="N264" s="47"/>
      <c r="O264" s="47"/>
      <c r="P264" s="47"/>
      <c r="Q264" s="47"/>
      <c r="R264" s="47"/>
      <c r="S264" s="47"/>
      <c r="T264" s="95"/>
      <c r="AT264" s="24" t="s">
        <v>193</v>
      </c>
      <c r="AU264" s="24" t="s">
        <v>25</v>
      </c>
    </row>
    <row r="265" s="1" customFormat="1" ht="16.5" customHeight="1">
      <c r="B265" s="46"/>
      <c r="C265" s="213" t="s">
        <v>480</v>
      </c>
      <c r="D265" s="213" t="s">
        <v>185</v>
      </c>
      <c r="E265" s="214" t="s">
        <v>481</v>
      </c>
      <c r="F265" s="215" t="s">
        <v>472</v>
      </c>
      <c r="G265" s="216" t="s">
        <v>438</v>
      </c>
      <c r="H265" s="217">
        <v>1</v>
      </c>
      <c r="I265" s="218"/>
      <c r="J265" s="219">
        <f>ROUND(I265*H265,2)</f>
        <v>0</v>
      </c>
      <c r="K265" s="215" t="s">
        <v>80</v>
      </c>
      <c r="L265" s="72"/>
      <c r="M265" s="220" t="s">
        <v>80</v>
      </c>
      <c r="N265" s="221" t="s">
        <v>52</v>
      </c>
      <c r="O265" s="47"/>
      <c r="P265" s="222">
        <f>O265*H265</f>
        <v>0</v>
      </c>
      <c r="Q265" s="222">
        <v>0</v>
      </c>
      <c r="R265" s="222">
        <f>Q265*H265</f>
        <v>0</v>
      </c>
      <c r="S265" s="222">
        <v>0</v>
      </c>
      <c r="T265" s="223">
        <f>S265*H265</f>
        <v>0</v>
      </c>
      <c r="AR265" s="24" t="s">
        <v>189</v>
      </c>
      <c r="AT265" s="24" t="s">
        <v>185</v>
      </c>
      <c r="AU265" s="24" t="s">
        <v>25</v>
      </c>
      <c r="AY265" s="24" t="s">
        <v>184</v>
      </c>
      <c r="BE265" s="224">
        <f>IF(N265="základní",J265,0)</f>
        <v>0</v>
      </c>
      <c r="BF265" s="224">
        <f>IF(N265="snížená",J265,0)</f>
        <v>0</v>
      </c>
      <c r="BG265" s="224">
        <f>IF(N265="zákl. přenesená",J265,0)</f>
        <v>0</v>
      </c>
      <c r="BH265" s="224">
        <f>IF(N265="sníž. přenesená",J265,0)</f>
        <v>0</v>
      </c>
      <c r="BI265" s="224">
        <f>IF(N265="nulová",J265,0)</f>
        <v>0</v>
      </c>
      <c r="BJ265" s="24" t="s">
        <v>25</v>
      </c>
      <c r="BK265" s="224">
        <f>ROUND(I265*H265,2)</f>
        <v>0</v>
      </c>
      <c r="BL265" s="24" t="s">
        <v>189</v>
      </c>
      <c r="BM265" s="24" t="s">
        <v>482</v>
      </c>
    </row>
    <row r="266" s="1" customFormat="1">
      <c r="B266" s="46"/>
      <c r="C266" s="74"/>
      <c r="D266" s="225" t="s">
        <v>191</v>
      </c>
      <c r="E266" s="74"/>
      <c r="F266" s="226" t="s">
        <v>483</v>
      </c>
      <c r="G266" s="74"/>
      <c r="H266" s="74"/>
      <c r="I266" s="185"/>
      <c r="J266" s="74"/>
      <c r="K266" s="74"/>
      <c r="L266" s="72"/>
      <c r="M266" s="227"/>
      <c r="N266" s="47"/>
      <c r="O266" s="47"/>
      <c r="P266" s="47"/>
      <c r="Q266" s="47"/>
      <c r="R266" s="47"/>
      <c r="S266" s="47"/>
      <c r="T266" s="95"/>
      <c r="AT266" s="24" t="s">
        <v>191</v>
      </c>
      <c r="AU266" s="24" t="s">
        <v>25</v>
      </c>
    </row>
    <row r="267" s="1" customFormat="1">
      <c r="B267" s="46"/>
      <c r="C267" s="74"/>
      <c r="D267" s="225" t="s">
        <v>193</v>
      </c>
      <c r="E267" s="74"/>
      <c r="F267" s="228" t="s">
        <v>475</v>
      </c>
      <c r="G267" s="74"/>
      <c r="H267" s="74"/>
      <c r="I267" s="185"/>
      <c r="J267" s="74"/>
      <c r="K267" s="74"/>
      <c r="L267" s="72"/>
      <c r="M267" s="227"/>
      <c r="N267" s="47"/>
      <c r="O267" s="47"/>
      <c r="P267" s="47"/>
      <c r="Q267" s="47"/>
      <c r="R267" s="47"/>
      <c r="S267" s="47"/>
      <c r="T267" s="95"/>
      <c r="AT267" s="24" t="s">
        <v>193</v>
      </c>
      <c r="AU267" s="24" t="s">
        <v>25</v>
      </c>
    </row>
    <row r="268" s="1" customFormat="1" ht="16.5" customHeight="1">
      <c r="B268" s="46"/>
      <c r="C268" s="213" t="s">
        <v>484</v>
      </c>
      <c r="D268" s="213" t="s">
        <v>185</v>
      </c>
      <c r="E268" s="214" t="s">
        <v>485</v>
      </c>
      <c r="F268" s="215" t="s">
        <v>472</v>
      </c>
      <c r="G268" s="216" t="s">
        <v>438</v>
      </c>
      <c r="H268" s="217">
        <v>1</v>
      </c>
      <c r="I268" s="218"/>
      <c r="J268" s="219">
        <f>ROUND(I268*H268,2)</f>
        <v>0</v>
      </c>
      <c r="K268" s="215" t="s">
        <v>80</v>
      </c>
      <c r="L268" s="72"/>
      <c r="M268" s="220" t="s">
        <v>80</v>
      </c>
      <c r="N268" s="221" t="s">
        <v>52</v>
      </c>
      <c r="O268" s="47"/>
      <c r="P268" s="222">
        <f>O268*H268</f>
        <v>0</v>
      </c>
      <c r="Q268" s="222">
        <v>0</v>
      </c>
      <c r="R268" s="222">
        <f>Q268*H268</f>
        <v>0</v>
      </c>
      <c r="S268" s="222">
        <v>0</v>
      </c>
      <c r="T268" s="223">
        <f>S268*H268</f>
        <v>0</v>
      </c>
      <c r="AR268" s="24" t="s">
        <v>189</v>
      </c>
      <c r="AT268" s="24" t="s">
        <v>185</v>
      </c>
      <c r="AU268" s="24" t="s">
        <v>25</v>
      </c>
      <c r="AY268" s="24" t="s">
        <v>184</v>
      </c>
      <c r="BE268" s="224">
        <f>IF(N268="základní",J268,0)</f>
        <v>0</v>
      </c>
      <c r="BF268" s="224">
        <f>IF(N268="snížená",J268,0)</f>
        <v>0</v>
      </c>
      <c r="BG268" s="224">
        <f>IF(N268="zákl. přenesená",J268,0)</f>
        <v>0</v>
      </c>
      <c r="BH268" s="224">
        <f>IF(N268="sníž. přenesená",J268,0)</f>
        <v>0</v>
      </c>
      <c r="BI268" s="224">
        <f>IF(N268="nulová",J268,0)</f>
        <v>0</v>
      </c>
      <c r="BJ268" s="24" t="s">
        <v>25</v>
      </c>
      <c r="BK268" s="224">
        <f>ROUND(I268*H268,2)</f>
        <v>0</v>
      </c>
      <c r="BL268" s="24" t="s">
        <v>189</v>
      </c>
      <c r="BM268" s="24" t="s">
        <v>486</v>
      </c>
    </row>
    <row r="269" s="1" customFormat="1">
      <c r="B269" s="46"/>
      <c r="C269" s="74"/>
      <c r="D269" s="225" t="s">
        <v>191</v>
      </c>
      <c r="E269" s="74"/>
      <c r="F269" s="226" t="s">
        <v>487</v>
      </c>
      <c r="G269" s="74"/>
      <c r="H269" s="74"/>
      <c r="I269" s="185"/>
      <c r="J269" s="74"/>
      <c r="K269" s="74"/>
      <c r="L269" s="72"/>
      <c r="M269" s="227"/>
      <c r="N269" s="47"/>
      <c r="O269" s="47"/>
      <c r="P269" s="47"/>
      <c r="Q269" s="47"/>
      <c r="R269" s="47"/>
      <c r="S269" s="47"/>
      <c r="T269" s="95"/>
      <c r="AT269" s="24" t="s">
        <v>191</v>
      </c>
      <c r="AU269" s="24" t="s">
        <v>25</v>
      </c>
    </row>
    <row r="270" s="1" customFormat="1">
      <c r="B270" s="46"/>
      <c r="C270" s="74"/>
      <c r="D270" s="225" t="s">
        <v>193</v>
      </c>
      <c r="E270" s="74"/>
      <c r="F270" s="228" t="s">
        <v>475</v>
      </c>
      <c r="G270" s="74"/>
      <c r="H270" s="74"/>
      <c r="I270" s="185"/>
      <c r="J270" s="74"/>
      <c r="K270" s="74"/>
      <c r="L270" s="72"/>
      <c r="M270" s="227"/>
      <c r="N270" s="47"/>
      <c r="O270" s="47"/>
      <c r="P270" s="47"/>
      <c r="Q270" s="47"/>
      <c r="R270" s="47"/>
      <c r="S270" s="47"/>
      <c r="T270" s="95"/>
      <c r="AT270" s="24" t="s">
        <v>193</v>
      </c>
      <c r="AU270" s="24" t="s">
        <v>25</v>
      </c>
    </row>
    <row r="271" s="1" customFormat="1" ht="16.5" customHeight="1">
      <c r="B271" s="46"/>
      <c r="C271" s="213" t="s">
        <v>488</v>
      </c>
      <c r="D271" s="213" t="s">
        <v>185</v>
      </c>
      <c r="E271" s="214" t="s">
        <v>489</v>
      </c>
      <c r="F271" s="215" t="s">
        <v>490</v>
      </c>
      <c r="G271" s="216" t="s">
        <v>438</v>
      </c>
      <c r="H271" s="217">
        <v>6</v>
      </c>
      <c r="I271" s="218"/>
      <c r="J271" s="219">
        <f>ROUND(I271*H271,2)</f>
        <v>0</v>
      </c>
      <c r="K271" s="215" t="s">
        <v>80</v>
      </c>
      <c r="L271" s="72"/>
      <c r="M271" s="220" t="s">
        <v>80</v>
      </c>
      <c r="N271" s="221" t="s">
        <v>52</v>
      </c>
      <c r="O271" s="47"/>
      <c r="P271" s="222">
        <f>O271*H271</f>
        <v>0</v>
      </c>
      <c r="Q271" s="222">
        <v>0</v>
      </c>
      <c r="R271" s="222">
        <f>Q271*H271</f>
        <v>0</v>
      </c>
      <c r="S271" s="222">
        <v>0</v>
      </c>
      <c r="T271" s="223">
        <f>S271*H271</f>
        <v>0</v>
      </c>
      <c r="AR271" s="24" t="s">
        <v>189</v>
      </c>
      <c r="AT271" s="24" t="s">
        <v>185</v>
      </c>
      <c r="AU271" s="24" t="s">
        <v>25</v>
      </c>
      <c r="AY271" s="24" t="s">
        <v>184</v>
      </c>
      <c r="BE271" s="224">
        <f>IF(N271="základní",J271,0)</f>
        <v>0</v>
      </c>
      <c r="BF271" s="224">
        <f>IF(N271="snížená",J271,0)</f>
        <v>0</v>
      </c>
      <c r="BG271" s="224">
        <f>IF(N271="zákl. přenesená",J271,0)</f>
        <v>0</v>
      </c>
      <c r="BH271" s="224">
        <f>IF(N271="sníž. přenesená",J271,0)</f>
        <v>0</v>
      </c>
      <c r="BI271" s="224">
        <f>IF(N271="nulová",J271,0)</f>
        <v>0</v>
      </c>
      <c r="BJ271" s="24" t="s">
        <v>25</v>
      </c>
      <c r="BK271" s="224">
        <f>ROUND(I271*H271,2)</f>
        <v>0</v>
      </c>
      <c r="BL271" s="24" t="s">
        <v>189</v>
      </c>
      <c r="BM271" s="24" t="s">
        <v>491</v>
      </c>
    </row>
    <row r="272" s="1" customFormat="1">
      <c r="B272" s="46"/>
      <c r="C272" s="74"/>
      <c r="D272" s="225" t="s">
        <v>191</v>
      </c>
      <c r="E272" s="74"/>
      <c r="F272" s="226" t="s">
        <v>492</v>
      </c>
      <c r="G272" s="74"/>
      <c r="H272" s="74"/>
      <c r="I272" s="185"/>
      <c r="J272" s="74"/>
      <c r="K272" s="74"/>
      <c r="L272" s="72"/>
      <c r="M272" s="227"/>
      <c r="N272" s="47"/>
      <c r="O272" s="47"/>
      <c r="P272" s="47"/>
      <c r="Q272" s="47"/>
      <c r="R272" s="47"/>
      <c r="S272" s="47"/>
      <c r="T272" s="95"/>
      <c r="AT272" s="24" t="s">
        <v>191</v>
      </c>
      <c r="AU272" s="24" t="s">
        <v>25</v>
      </c>
    </row>
    <row r="273" s="1" customFormat="1">
      <c r="B273" s="46"/>
      <c r="C273" s="74"/>
      <c r="D273" s="225" t="s">
        <v>193</v>
      </c>
      <c r="E273" s="74"/>
      <c r="F273" s="228" t="s">
        <v>493</v>
      </c>
      <c r="G273" s="74"/>
      <c r="H273" s="74"/>
      <c r="I273" s="185"/>
      <c r="J273" s="74"/>
      <c r="K273" s="74"/>
      <c r="L273" s="72"/>
      <c r="M273" s="227"/>
      <c r="N273" s="47"/>
      <c r="O273" s="47"/>
      <c r="P273" s="47"/>
      <c r="Q273" s="47"/>
      <c r="R273" s="47"/>
      <c r="S273" s="47"/>
      <c r="T273" s="95"/>
      <c r="AT273" s="24" t="s">
        <v>193</v>
      </c>
      <c r="AU273" s="24" t="s">
        <v>25</v>
      </c>
    </row>
    <row r="274" s="1" customFormat="1" ht="16.5" customHeight="1">
      <c r="B274" s="46"/>
      <c r="C274" s="213" t="s">
        <v>494</v>
      </c>
      <c r="D274" s="213" t="s">
        <v>185</v>
      </c>
      <c r="E274" s="214" t="s">
        <v>495</v>
      </c>
      <c r="F274" s="215" t="s">
        <v>496</v>
      </c>
      <c r="G274" s="216" t="s">
        <v>246</v>
      </c>
      <c r="H274" s="217">
        <v>254</v>
      </c>
      <c r="I274" s="218"/>
      <c r="J274" s="219">
        <f>ROUND(I274*H274,2)</f>
        <v>0</v>
      </c>
      <c r="K274" s="215" t="s">
        <v>80</v>
      </c>
      <c r="L274" s="72"/>
      <c r="M274" s="220" t="s">
        <v>80</v>
      </c>
      <c r="N274" s="221" t="s">
        <v>52</v>
      </c>
      <c r="O274" s="47"/>
      <c r="P274" s="222">
        <f>O274*H274</f>
        <v>0</v>
      </c>
      <c r="Q274" s="222">
        <v>0</v>
      </c>
      <c r="R274" s="222">
        <f>Q274*H274</f>
        <v>0</v>
      </c>
      <c r="S274" s="222">
        <v>0</v>
      </c>
      <c r="T274" s="223">
        <f>S274*H274</f>
        <v>0</v>
      </c>
      <c r="AR274" s="24" t="s">
        <v>189</v>
      </c>
      <c r="AT274" s="24" t="s">
        <v>185</v>
      </c>
      <c r="AU274" s="24" t="s">
        <v>25</v>
      </c>
      <c r="AY274" s="24" t="s">
        <v>184</v>
      </c>
      <c r="BE274" s="224">
        <f>IF(N274="základní",J274,0)</f>
        <v>0</v>
      </c>
      <c r="BF274" s="224">
        <f>IF(N274="snížená",J274,0)</f>
        <v>0</v>
      </c>
      <c r="BG274" s="224">
        <f>IF(N274="zákl. přenesená",J274,0)</f>
        <v>0</v>
      </c>
      <c r="BH274" s="224">
        <f>IF(N274="sníž. přenesená",J274,0)</f>
        <v>0</v>
      </c>
      <c r="BI274" s="224">
        <f>IF(N274="nulová",J274,0)</f>
        <v>0</v>
      </c>
      <c r="BJ274" s="24" t="s">
        <v>25</v>
      </c>
      <c r="BK274" s="224">
        <f>ROUND(I274*H274,2)</f>
        <v>0</v>
      </c>
      <c r="BL274" s="24" t="s">
        <v>189</v>
      </c>
      <c r="BM274" s="24" t="s">
        <v>497</v>
      </c>
    </row>
    <row r="275" s="1" customFormat="1">
      <c r="B275" s="46"/>
      <c r="C275" s="74"/>
      <c r="D275" s="225" t="s">
        <v>191</v>
      </c>
      <c r="E275" s="74"/>
      <c r="F275" s="226" t="s">
        <v>498</v>
      </c>
      <c r="G275" s="74"/>
      <c r="H275" s="74"/>
      <c r="I275" s="185"/>
      <c r="J275" s="74"/>
      <c r="K275" s="74"/>
      <c r="L275" s="72"/>
      <c r="M275" s="227"/>
      <c r="N275" s="47"/>
      <c r="O275" s="47"/>
      <c r="P275" s="47"/>
      <c r="Q275" s="47"/>
      <c r="R275" s="47"/>
      <c r="S275" s="47"/>
      <c r="T275" s="95"/>
      <c r="AT275" s="24" t="s">
        <v>191</v>
      </c>
      <c r="AU275" s="24" t="s">
        <v>25</v>
      </c>
    </row>
    <row r="276" s="1" customFormat="1">
      <c r="B276" s="46"/>
      <c r="C276" s="74"/>
      <c r="D276" s="225" t="s">
        <v>193</v>
      </c>
      <c r="E276" s="74"/>
      <c r="F276" s="228" t="s">
        <v>499</v>
      </c>
      <c r="G276" s="74"/>
      <c r="H276" s="74"/>
      <c r="I276" s="185"/>
      <c r="J276" s="74"/>
      <c r="K276" s="74"/>
      <c r="L276" s="72"/>
      <c r="M276" s="227"/>
      <c r="N276" s="47"/>
      <c r="O276" s="47"/>
      <c r="P276" s="47"/>
      <c r="Q276" s="47"/>
      <c r="R276" s="47"/>
      <c r="S276" s="47"/>
      <c r="T276" s="95"/>
      <c r="AT276" s="24" t="s">
        <v>193</v>
      </c>
      <c r="AU276" s="24" t="s">
        <v>25</v>
      </c>
    </row>
    <row r="277" s="1" customFormat="1" ht="16.5" customHeight="1">
      <c r="B277" s="46"/>
      <c r="C277" s="213" t="s">
        <v>500</v>
      </c>
      <c r="D277" s="213" t="s">
        <v>185</v>
      </c>
      <c r="E277" s="214" t="s">
        <v>501</v>
      </c>
      <c r="F277" s="215" t="s">
        <v>502</v>
      </c>
      <c r="G277" s="216" t="s">
        <v>246</v>
      </c>
      <c r="H277" s="217">
        <v>20</v>
      </c>
      <c r="I277" s="218"/>
      <c r="J277" s="219">
        <f>ROUND(I277*H277,2)</f>
        <v>0</v>
      </c>
      <c r="K277" s="215" t="s">
        <v>80</v>
      </c>
      <c r="L277" s="72"/>
      <c r="M277" s="220" t="s">
        <v>80</v>
      </c>
      <c r="N277" s="221" t="s">
        <v>52</v>
      </c>
      <c r="O277" s="47"/>
      <c r="P277" s="222">
        <f>O277*H277</f>
        <v>0</v>
      </c>
      <c r="Q277" s="222">
        <v>0</v>
      </c>
      <c r="R277" s="222">
        <f>Q277*H277</f>
        <v>0</v>
      </c>
      <c r="S277" s="222">
        <v>0</v>
      </c>
      <c r="T277" s="223">
        <f>S277*H277</f>
        <v>0</v>
      </c>
      <c r="AR277" s="24" t="s">
        <v>189</v>
      </c>
      <c r="AT277" s="24" t="s">
        <v>185</v>
      </c>
      <c r="AU277" s="24" t="s">
        <v>25</v>
      </c>
      <c r="AY277" s="24" t="s">
        <v>184</v>
      </c>
      <c r="BE277" s="224">
        <f>IF(N277="základní",J277,0)</f>
        <v>0</v>
      </c>
      <c r="BF277" s="224">
        <f>IF(N277="snížená",J277,0)</f>
        <v>0</v>
      </c>
      <c r="BG277" s="224">
        <f>IF(N277="zákl. přenesená",J277,0)</f>
        <v>0</v>
      </c>
      <c r="BH277" s="224">
        <f>IF(N277="sníž. přenesená",J277,0)</f>
        <v>0</v>
      </c>
      <c r="BI277" s="224">
        <f>IF(N277="nulová",J277,0)</f>
        <v>0</v>
      </c>
      <c r="BJ277" s="24" t="s">
        <v>25</v>
      </c>
      <c r="BK277" s="224">
        <f>ROUND(I277*H277,2)</f>
        <v>0</v>
      </c>
      <c r="BL277" s="24" t="s">
        <v>189</v>
      </c>
      <c r="BM277" s="24" t="s">
        <v>503</v>
      </c>
    </row>
    <row r="278" s="1" customFormat="1">
      <c r="B278" s="46"/>
      <c r="C278" s="74"/>
      <c r="D278" s="225" t="s">
        <v>191</v>
      </c>
      <c r="E278" s="74"/>
      <c r="F278" s="226" t="s">
        <v>504</v>
      </c>
      <c r="G278" s="74"/>
      <c r="H278" s="74"/>
      <c r="I278" s="185"/>
      <c r="J278" s="74"/>
      <c r="K278" s="74"/>
      <c r="L278" s="72"/>
      <c r="M278" s="227"/>
      <c r="N278" s="47"/>
      <c r="O278" s="47"/>
      <c r="P278" s="47"/>
      <c r="Q278" s="47"/>
      <c r="R278" s="47"/>
      <c r="S278" s="47"/>
      <c r="T278" s="95"/>
      <c r="AT278" s="24" t="s">
        <v>191</v>
      </c>
      <c r="AU278" s="24" t="s">
        <v>25</v>
      </c>
    </row>
    <row r="279" s="1" customFormat="1">
      <c r="B279" s="46"/>
      <c r="C279" s="74"/>
      <c r="D279" s="225" t="s">
        <v>193</v>
      </c>
      <c r="E279" s="74"/>
      <c r="F279" s="228" t="s">
        <v>499</v>
      </c>
      <c r="G279" s="74"/>
      <c r="H279" s="74"/>
      <c r="I279" s="185"/>
      <c r="J279" s="74"/>
      <c r="K279" s="74"/>
      <c r="L279" s="72"/>
      <c r="M279" s="227"/>
      <c r="N279" s="47"/>
      <c r="O279" s="47"/>
      <c r="P279" s="47"/>
      <c r="Q279" s="47"/>
      <c r="R279" s="47"/>
      <c r="S279" s="47"/>
      <c r="T279" s="95"/>
      <c r="AT279" s="24" t="s">
        <v>193</v>
      </c>
      <c r="AU279" s="24" t="s">
        <v>25</v>
      </c>
    </row>
    <row r="280" s="1" customFormat="1" ht="16.5" customHeight="1">
      <c r="B280" s="46"/>
      <c r="C280" s="213" t="s">
        <v>505</v>
      </c>
      <c r="D280" s="213" t="s">
        <v>185</v>
      </c>
      <c r="E280" s="214" t="s">
        <v>506</v>
      </c>
      <c r="F280" s="215" t="s">
        <v>507</v>
      </c>
      <c r="G280" s="216" t="s">
        <v>246</v>
      </c>
      <c r="H280" s="217">
        <v>273</v>
      </c>
      <c r="I280" s="218"/>
      <c r="J280" s="219">
        <f>ROUND(I280*H280,2)</f>
        <v>0</v>
      </c>
      <c r="K280" s="215" t="s">
        <v>80</v>
      </c>
      <c r="L280" s="72"/>
      <c r="M280" s="220" t="s">
        <v>80</v>
      </c>
      <c r="N280" s="221" t="s">
        <v>52</v>
      </c>
      <c r="O280" s="47"/>
      <c r="P280" s="222">
        <f>O280*H280</f>
        <v>0</v>
      </c>
      <c r="Q280" s="222">
        <v>0</v>
      </c>
      <c r="R280" s="222">
        <f>Q280*H280</f>
        <v>0</v>
      </c>
      <c r="S280" s="222">
        <v>0</v>
      </c>
      <c r="T280" s="223">
        <f>S280*H280</f>
        <v>0</v>
      </c>
      <c r="AR280" s="24" t="s">
        <v>189</v>
      </c>
      <c r="AT280" s="24" t="s">
        <v>185</v>
      </c>
      <c r="AU280" s="24" t="s">
        <v>25</v>
      </c>
      <c r="AY280" s="24" t="s">
        <v>184</v>
      </c>
      <c r="BE280" s="224">
        <f>IF(N280="základní",J280,0)</f>
        <v>0</v>
      </c>
      <c r="BF280" s="224">
        <f>IF(N280="snížená",J280,0)</f>
        <v>0</v>
      </c>
      <c r="BG280" s="224">
        <f>IF(N280="zákl. přenesená",J280,0)</f>
        <v>0</v>
      </c>
      <c r="BH280" s="224">
        <f>IF(N280="sníž. přenesená",J280,0)</f>
        <v>0</v>
      </c>
      <c r="BI280" s="224">
        <f>IF(N280="nulová",J280,0)</f>
        <v>0</v>
      </c>
      <c r="BJ280" s="24" t="s">
        <v>25</v>
      </c>
      <c r="BK280" s="224">
        <f>ROUND(I280*H280,2)</f>
        <v>0</v>
      </c>
      <c r="BL280" s="24" t="s">
        <v>189</v>
      </c>
      <c r="BM280" s="24" t="s">
        <v>508</v>
      </c>
    </row>
    <row r="281" s="1" customFormat="1">
      <c r="B281" s="46"/>
      <c r="C281" s="74"/>
      <c r="D281" s="225" t="s">
        <v>191</v>
      </c>
      <c r="E281" s="74"/>
      <c r="F281" s="226" t="s">
        <v>509</v>
      </c>
      <c r="G281" s="74"/>
      <c r="H281" s="74"/>
      <c r="I281" s="185"/>
      <c r="J281" s="74"/>
      <c r="K281" s="74"/>
      <c r="L281" s="72"/>
      <c r="M281" s="227"/>
      <c r="N281" s="47"/>
      <c r="O281" s="47"/>
      <c r="P281" s="47"/>
      <c r="Q281" s="47"/>
      <c r="R281" s="47"/>
      <c r="S281" s="47"/>
      <c r="T281" s="95"/>
      <c r="AT281" s="24" t="s">
        <v>191</v>
      </c>
      <c r="AU281" s="24" t="s">
        <v>25</v>
      </c>
    </row>
    <row r="282" s="1" customFormat="1">
      <c r="B282" s="46"/>
      <c r="C282" s="74"/>
      <c r="D282" s="225" t="s">
        <v>193</v>
      </c>
      <c r="E282" s="74"/>
      <c r="F282" s="228" t="s">
        <v>499</v>
      </c>
      <c r="G282" s="74"/>
      <c r="H282" s="74"/>
      <c r="I282" s="185"/>
      <c r="J282" s="74"/>
      <c r="K282" s="74"/>
      <c r="L282" s="72"/>
      <c r="M282" s="227"/>
      <c r="N282" s="47"/>
      <c r="O282" s="47"/>
      <c r="P282" s="47"/>
      <c r="Q282" s="47"/>
      <c r="R282" s="47"/>
      <c r="S282" s="47"/>
      <c r="T282" s="95"/>
      <c r="AT282" s="24" t="s">
        <v>193</v>
      </c>
      <c r="AU282" s="24" t="s">
        <v>25</v>
      </c>
    </row>
    <row r="283" s="1" customFormat="1" ht="16.5" customHeight="1">
      <c r="B283" s="46"/>
      <c r="C283" s="213" t="s">
        <v>510</v>
      </c>
      <c r="D283" s="213" t="s">
        <v>185</v>
      </c>
      <c r="E283" s="214" t="s">
        <v>511</v>
      </c>
      <c r="F283" s="215" t="s">
        <v>507</v>
      </c>
      <c r="G283" s="216" t="s">
        <v>246</v>
      </c>
      <c r="H283" s="217">
        <v>36</v>
      </c>
      <c r="I283" s="218"/>
      <c r="J283" s="219">
        <f>ROUND(I283*H283,2)</f>
        <v>0</v>
      </c>
      <c r="K283" s="215" t="s">
        <v>80</v>
      </c>
      <c r="L283" s="72"/>
      <c r="M283" s="220" t="s">
        <v>80</v>
      </c>
      <c r="N283" s="221" t="s">
        <v>52</v>
      </c>
      <c r="O283" s="47"/>
      <c r="P283" s="222">
        <f>O283*H283</f>
        <v>0</v>
      </c>
      <c r="Q283" s="222">
        <v>0</v>
      </c>
      <c r="R283" s="222">
        <f>Q283*H283</f>
        <v>0</v>
      </c>
      <c r="S283" s="222">
        <v>0</v>
      </c>
      <c r="T283" s="223">
        <f>S283*H283</f>
        <v>0</v>
      </c>
      <c r="AR283" s="24" t="s">
        <v>189</v>
      </c>
      <c r="AT283" s="24" t="s">
        <v>185</v>
      </c>
      <c r="AU283" s="24" t="s">
        <v>25</v>
      </c>
      <c r="AY283" s="24" t="s">
        <v>184</v>
      </c>
      <c r="BE283" s="224">
        <f>IF(N283="základní",J283,0)</f>
        <v>0</v>
      </c>
      <c r="BF283" s="224">
        <f>IF(N283="snížená",J283,0)</f>
        <v>0</v>
      </c>
      <c r="BG283" s="224">
        <f>IF(N283="zákl. přenesená",J283,0)</f>
        <v>0</v>
      </c>
      <c r="BH283" s="224">
        <f>IF(N283="sníž. přenesená",J283,0)</f>
        <v>0</v>
      </c>
      <c r="BI283" s="224">
        <f>IF(N283="nulová",J283,0)</f>
        <v>0</v>
      </c>
      <c r="BJ283" s="24" t="s">
        <v>25</v>
      </c>
      <c r="BK283" s="224">
        <f>ROUND(I283*H283,2)</f>
        <v>0</v>
      </c>
      <c r="BL283" s="24" t="s">
        <v>189</v>
      </c>
      <c r="BM283" s="24" t="s">
        <v>512</v>
      </c>
    </row>
    <row r="284" s="1" customFormat="1">
      <c r="B284" s="46"/>
      <c r="C284" s="74"/>
      <c r="D284" s="225" t="s">
        <v>191</v>
      </c>
      <c r="E284" s="74"/>
      <c r="F284" s="226" t="s">
        <v>513</v>
      </c>
      <c r="G284" s="74"/>
      <c r="H284" s="74"/>
      <c r="I284" s="185"/>
      <c r="J284" s="74"/>
      <c r="K284" s="74"/>
      <c r="L284" s="72"/>
      <c r="M284" s="227"/>
      <c r="N284" s="47"/>
      <c r="O284" s="47"/>
      <c r="P284" s="47"/>
      <c r="Q284" s="47"/>
      <c r="R284" s="47"/>
      <c r="S284" s="47"/>
      <c r="T284" s="95"/>
      <c r="AT284" s="24" t="s">
        <v>191</v>
      </c>
      <c r="AU284" s="24" t="s">
        <v>25</v>
      </c>
    </row>
    <row r="285" s="1" customFormat="1">
      <c r="B285" s="46"/>
      <c r="C285" s="74"/>
      <c r="D285" s="225" t="s">
        <v>193</v>
      </c>
      <c r="E285" s="74"/>
      <c r="F285" s="228" t="s">
        <v>499</v>
      </c>
      <c r="G285" s="74"/>
      <c r="H285" s="74"/>
      <c r="I285" s="185"/>
      <c r="J285" s="74"/>
      <c r="K285" s="74"/>
      <c r="L285" s="72"/>
      <c r="M285" s="227"/>
      <c r="N285" s="47"/>
      <c r="O285" s="47"/>
      <c r="P285" s="47"/>
      <c r="Q285" s="47"/>
      <c r="R285" s="47"/>
      <c r="S285" s="47"/>
      <c r="T285" s="95"/>
      <c r="AT285" s="24" t="s">
        <v>193</v>
      </c>
      <c r="AU285" s="24" t="s">
        <v>25</v>
      </c>
    </row>
    <row r="286" s="10" customFormat="1">
      <c r="B286" s="229"/>
      <c r="C286" s="230"/>
      <c r="D286" s="225" t="s">
        <v>199</v>
      </c>
      <c r="E286" s="231" t="s">
        <v>514</v>
      </c>
      <c r="F286" s="232" t="s">
        <v>515</v>
      </c>
      <c r="G286" s="230"/>
      <c r="H286" s="233">
        <v>36</v>
      </c>
      <c r="I286" s="234"/>
      <c r="J286" s="230"/>
      <c r="K286" s="230"/>
      <c r="L286" s="235"/>
      <c r="M286" s="236"/>
      <c r="N286" s="237"/>
      <c r="O286" s="237"/>
      <c r="P286" s="237"/>
      <c r="Q286" s="237"/>
      <c r="R286" s="237"/>
      <c r="S286" s="237"/>
      <c r="T286" s="238"/>
      <c r="AT286" s="239" t="s">
        <v>199</v>
      </c>
      <c r="AU286" s="239" t="s">
        <v>25</v>
      </c>
      <c r="AV286" s="10" t="s">
        <v>91</v>
      </c>
      <c r="AW286" s="10" t="s">
        <v>44</v>
      </c>
      <c r="AX286" s="10" t="s">
        <v>25</v>
      </c>
      <c r="AY286" s="239" t="s">
        <v>184</v>
      </c>
    </row>
    <row r="287" s="1" customFormat="1" ht="16.5" customHeight="1">
      <c r="B287" s="46"/>
      <c r="C287" s="213" t="s">
        <v>516</v>
      </c>
      <c r="D287" s="213" t="s">
        <v>185</v>
      </c>
      <c r="E287" s="214" t="s">
        <v>517</v>
      </c>
      <c r="F287" s="215" t="s">
        <v>507</v>
      </c>
      <c r="G287" s="216" t="s">
        <v>246</v>
      </c>
      <c r="H287" s="217">
        <v>20</v>
      </c>
      <c r="I287" s="218"/>
      <c r="J287" s="219">
        <f>ROUND(I287*H287,2)</f>
        <v>0</v>
      </c>
      <c r="K287" s="215" t="s">
        <v>80</v>
      </c>
      <c r="L287" s="72"/>
      <c r="M287" s="220" t="s">
        <v>80</v>
      </c>
      <c r="N287" s="221" t="s">
        <v>52</v>
      </c>
      <c r="O287" s="47"/>
      <c r="P287" s="222">
        <f>O287*H287</f>
        <v>0</v>
      </c>
      <c r="Q287" s="222">
        <v>0</v>
      </c>
      <c r="R287" s="222">
        <f>Q287*H287</f>
        <v>0</v>
      </c>
      <c r="S287" s="222">
        <v>0</v>
      </c>
      <c r="T287" s="223">
        <f>S287*H287</f>
        <v>0</v>
      </c>
      <c r="AR287" s="24" t="s">
        <v>189</v>
      </c>
      <c r="AT287" s="24" t="s">
        <v>185</v>
      </c>
      <c r="AU287" s="24" t="s">
        <v>25</v>
      </c>
      <c r="AY287" s="24" t="s">
        <v>184</v>
      </c>
      <c r="BE287" s="224">
        <f>IF(N287="základní",J287,0)</f>
        <v>0</v>
      </c>
      <c r="BF287" s="224">
        <f>IF(N287="snížená",J287,0)</f>
        <v>0</v>
      </c>
      <c r="BG287" s="224">
        <f>IF(N287="zákl. přenesená",J287,0)</f>
        <v>0</v>
      </c>
      <c r="BH287" s="224">
        <f>IF(N287="sníž. přenesená",J287,0)</f>
        <v>0</v>
      </c>
      <c r="BI287" s="224">
        <f>IF(N287="nulová",J287,0)</f>
        <v>0</v>
      </c>
      <c r="BJ287" s="24" t="s">
        <v>25</v>
      </c>
      <c r="BK287" s="224">
        <f>ROUND(I287*H287,2)</f>
        <v>0</v>
      </c>
      <c r="BL287" s="24" t="s">
        <v>189</v>
      </c>
      <c r="BM287" s="24" t="s">
        <v>518</v>
      </c>
    </row>
    <row r="288" s="1" customFormat="1">
      <c r="B288" s="46"/>
      <c r="C288" s="74"/>
      <c r="D288" s="225" t="s">
        <v>191</v>
      </c>
      <c r="E288" s="74"/>
      <c r="F288" s="226" t="s">
        <v>519</v>
      </c>
      <c r="G288" s="74"/>
      <c r="H288" s="74"/>
      <c r="I288" s="185"/>
      <c r="J288" s="74"/>
      <c r="K288" s="74"/>
      <c r="L288" s="72"/>
      <c r="M288" s="227"/>
      <c r="N288" s="47"/>
      <c r="O288" s="47"/>
      <c r="P288" s="47"/>
      <c r="Q288" s="47"/>
      <c r="R288" s="47"/>
      <c r="S288" s="47"/>
      <c r="T288" s="95"/>
      <c r="AT288" s="24" t="s">
        <v>191</v>
      </c>
      <c r="AU288" s="24" t="s">
        <v>25</v>
      </c>
    </row>
    <row r="289" s="1" customFormat="1">
      <c r="B289" s="46"/>
      <c r="C289" s="74"/>
      <c r="D289" s="225" t="s">
        <v>193</v>
      </c>
      <c r="E289" s="74"/>
      <c r="F289" s="228" t="s">
        <v>499</v>
      </c>
      <c r="G289" s="74"/>
      <c r="H289" s="74"/>
      <c r="I289" s="185"/>
      <c r="J289" s="74"/>
      <c r="K289" s="74"/>
      <c r="L289" s="72"/>
      <c r="M289" s="227"/>
      <c r="N289" s="47"/>
      <c r="O289" s="47"/>
      <c r="P289" s="47"/>
      <c r="Q289" s="47"/>
      <c r="R289" s="47"/>
      <c r="S289" s="47"/>
      <c r="T289" s="95"/>
      <c r="AT289" s="24" t="s">
        <v>193</v>
      </c>
      <c r="AU289" s="24" t="s">
        <v>25</v>
      </c>
    </row>
    <row r="290" s="1" customFormat="1" ht="16.5" customHeight="1">
      <c r="B290" s="46"/>
      <c r="C290" s="213" t="s">
        <v>520</v>
      </c>
      <c r="D290" s="213" t="s">
        <v>185</v>
      </c>
      <c r="E290" s="214" t="s">
        <v>521</v>
      </c>
      <c r="F290" s="215" t="s">
        <v>522</v>
      </c>
      <c r="G290" s="216" t="s">
        <v>246</v>
      </c>
      <c r="H290" s="217">
        <v>43</v>
      </c>
      <c r="I290" s="218"/>
      <c r="J290" s="219">
        <f>ROUND(I290*H290,2)</f>
        <v>0</v>
      </c>
      <c r="K290" s="215" t="s">
        <v>80</v>
      </c>
      <c r="L290" s="72"/>
      <c r="M290" s="220" t="s">
        <v>80</v>
      </c>
      <c r="N290" s="221" t="s">
        <v>52</v>
      </c>
      <c r="O290" s="47"/>
      <c r="P290" s="222">
        <f>O290*H290</f>
        <v>0</v>
      </c>
      <c r="Q290" s="222">
        <v>0</v>
      </c>
      <c r="R290" s="222">
        <f>Q290*H290</f>
        <v>0</v>
      </c>
      <c r="S290" s="222">
        <v>0</v>
      </c>
      <c r="T290" s="223">
        <f>S290*H290</f>
        <v>0</v>
      </c>
      <c r="AR290" s="24" t="s">
        <v>189</v>
      </c>
      <c r="AT290" s="24" t="s">
        <v>185</v>
      </c>
      <c r="AU290" s="24" t="s">
        <v>25</v>
      </c>
      <c r="AY290" s="24" t="s">
        <v>184</v>
      </c>
      <c r="BE290" s="224">
        <f>IF(N290="základní",J290,0)</f>
        <v>0</v>
      </c>
      <c r="BF290" s="224">
        <f>IF(N290="snížená",J290,0)</f>
        <v>0</v>
      </c>
      <c r="BG290" s="224">
        <f>IF(N290="zákl. přenesená",J290,0)</f>
        <v>0</v>
      </c>
      <c r="BH290" s="224">
        <f>IF(N290="sníž. přenesená",J290,0)</f>
        <v>0</v>
      </c>
      <c r="BI290" s="224">
        <f>IF(N290="nulová",J290,0)</f>
        <v>0</v>
      </c>
      <c r="BJ290" s="24" t="s">
        <v>25</v>
      </c>
      <c r="BK290" s="224">
        <f>ROUND(I290*H290,2)</f>
        <v>0</v>
      </c>
      <c r="BL290" s="24" t="s">
        <v>189</v>
      </c>
      <c r="BM290" s="24" t="s">
        <v>523</v>
      </c>
    </row>
    <row r="291" s="1" customFormat="1">
      <c r="B291" s="46"/>
      <c r="C291" s="74"/>
      <c r="D291" s="225" t="s">
        <v>191</v>
      </c>
      <c r="E291" s="74"/>
      <c r="F291" s="226" t="s">
        <v>524</v>
      </c>
      <c r="G291" s="74"/>
      <c r="H291" s="74"/>
      <c r="I291" s="185"/>
      <c r="J291" s="74"/>
      <c r="K291" s="74"/>
      <c r="L291" s="72"/>
      <c r="M291" s="227"/>
      <c r="N291" s="47"/>
      <c r="O291" s="47"/>
      <c r="P291" s="47"/>
      <c r="Q291" s="47"/>
      <c r="R291" s="47"/>
      <c r="S291" s="47"/>
      <c r="T291" s="95"/>
      <c r="AT291" s="24" t="s">
        <v>191</v>
      </c>
      <c r="AU291" s="24" t="s">
        <v>25</v>
      </c>
    </row>
    <row r="292" s="1" customFormat="1">
      <c r="B292" s="46"/>
      <c r="C292" s="74"/>
      <c r="D292" s="225" t="s">
        <v>193</v>
      </c>
      <c r="E292" s="74"/>
      <c r="F292" s="228" t="s">
        <v>499</v>
      </c>
      <c r="G292" s="74"/>
      <c r="H292" s="74"/>
      <c r="I292" s="185"/>
      <c r="J292" s="74"/>
      <c r="K292" s="74"/>
      <c r="L292" s="72"/>
      <c r="M292" s="227"/>
      <c r="N292" s="47"/>
      <c r="O292" s="47"/>
      <c r="P292" s="47"/>
      <c r="Q292" s="47"/>
      <c r="R292" s="47"/>
      <c r="S292" s="47"/>
      <c r="T292" s="95"/>
      <c r="AT292" s="24" t="s">
        <v>193</v>
      </c>
      <c r="AU292" s="24" t="s">
        <v>25</v>
      </c>
    </row>
    <row r="293" s="1" customFormat="1" ht="16.5" customHeight="1">
      <c r="B293" s="46"/>
      <c r="C293" s="213" t="s">
        <v>525</v>
      </c>
      <c r="D293" s="213" t="s">
        <v>185</v>
      </c>
      <c r="E293" s="214" t="s">
        <v>526</v>
      </c>
      <c r="F293" s="215" t="s">
        <v>527</v>
      </c>
      <c r="G293" s="216" t="s">
        <v>438</v>
      </c>
      <c r="H293" s="217">
        <v>2</v>
      </c>
      <c r="I293" s="218"/>
      <c r="J293" s="219">
        <f>ROUND(I293*H293,2)</f>
        <v>0</v>
      </c>
      <c r="K293" s="215" t="s">
        <v>80</v>
      </c>
      <c r="L293" s="72"/>
      <c r="M293" s="220" t="s">
        <v>80</v>
      </c>
      <c r="N293" s="221" t="s">
        <v>52</v>
      </c>
      <c r="O293" s="47"/>
      <c r="P293" s="222">
        <f>O293*H293</f>
        <v>0</v>
      </c>
      <c r="Q293" s="222">
        <v>0</v>
      </c>
      <c r="R293" s="222">
        <f>Q293*H293</f>
        <v>0</v>
      </c>
      <c r="S293" s="222">
        <v>0</v>
      </c>
      <c r="T293" s="223">
        <f>S293*H293</f>
        <v>0</v>
      </c>
      <c r="AR293" s="24" t="s">
        <v>189</v>
      </c>
      <c r="AT293" s="24" t="s">
        <v>185</v>
      </c>
      <c r="AU293" s="24" t="s">
        <v>25</v>
      </c>
      <c r="AY293" s="24" t="s">
        <v>184</v>
      </c>
      <c r="BE293" s="224">
        <f>IF(N293="základní",J293,0)</f>
        <v>0</v>
      </c>
      <c r="BF293" s="224">
        <f>IF(N293="snížená",J293,0)</f>
        <v>0</v>
      </c>
      <c r="BG293" s="224">
        <f>IF(N293="zákl. přenesená",J293,0)</f>
        <v>0</v>
      </c>
      <c r="BH293" s="224">
        <f>IF(N293="sníž. přenesená",J293,0)</f>
        <v>0</v>
      </c>
      <c r="BI293" s="224">
        <f>IF(N293="nulová",J293,0)</f>
        <v>0</v>
      </c>
      <c r="BJ293" s="24" t="s">
        <v>25</v>
      </c>
      <c r="BK293" s="224">
        <f>ROUND(I293*H293,2)</f>
        <v>0</v>
      </c>
      <c r="BL293" s="24" t="s">
        <v>189</v>
      </c>
      <c r="BM293" s="24" t="s">
        <v>528</v>
      </c>
    </row>
    <row r="294" s="1" customFormat="1">
      <c r="B294" s="46"/>
      <c r="C294" s="74"/>
      <c r="D294" s="225" t="s">
        <v>191</v>
      </c>
      <c r="E294" s="74"/>
      <c r="F294" s="226" t="s">
        <v>529</v>
      </c>
      <c r="G294" s="74"/>
      <c r="H294" s="74"/>
      <c r="I294" s="185"/>
      <c r="J294" s="74"/>
      <c r="K294" s="74"/>
      <c r="L294" s="72"/>
      <c r="M294" s="227"/>
      <c r="N294" s="47"/>
      <c r="O294" s="47"/>
      <c r="P294" s="47"/>
      <c r="Q294" s="47"/>
      <c r="R294" s="47"/>
      <c r="S294" s="47"/>
      <c r="T294" s="95"/>
      <c r="AT294" s="24" t="s">
        <v>191</v>
      </c>
      <c r="AU294" s="24" t="s">
        <v>25</v>
      </c>
    </row>
    <row r="295" s="1" customFormat="1">
      <c r="B295" s="46"/>
      <c r="C295" s="74"/>
      <c r="D295" s="225" t="s">
        <v>193</v>
      </c>
      <c r="E295" s="74"/>
      <c r="F295" s="228" t="s">
        <v>530</v>
      </c>
      <c r="G295" s="74"/>
      <c r="H295" s="74"/>
      <c r="I295" s="185"/>
      <c r="J295" s="74"/>
      <c r="K295" s="74"/>
      <c r="L295" s="72"/>
      <c r="M295" s="227"/>
      <c r="N295" s="47"/>
      <c r="O295" s="47"/>
      <c r="P295" s="47"/>
      <c r="Q295" s="47"/>
      <c r="R295" s="47"/>
      <c r="S295" s="47"/>
      <c r="T295" s="95"/>
      <c r="AT295" s="24" t="s">
        <v>193</v>
      </c>
      <c r="AU295" s="24" t="s">
        <v>25</v>
      </c>
    </row>
    <row r="296" s="1" customFormat="1" ht="16.5" customHeight="1">
      <c r="B296" s="46"/>
      <c r="C296" s="213" t="s">
        <v>531</v>
      </c>
      <c r="D296" s="213" t="s">
        <v>185</v>
      </c>
      <c r="E296" s="214" t="s">
        <v>532</v>
      </c>
      <c r="F296" s="215" t="s">
        <v>533</v>
      </c>
      <c r="G296" s="216" t="s">
        <v>438</v>
      </c>
      <c r="H296" s="217">
        <v>5</v>
      </c>
      <c r="I296" s="218"/>
      <c r="J296" s="219">
        <f>ROUND(I296*H296,2)</f>
        <v>0</v>
      </c>
      <c r="K296" s="215" t="s">
        <v>80</v>
      </c>
      <c r="L296" s="72"/>
      <c r="M296" s="220" t="s">
        <v>80</v>
      </c>
      <c r="N296" s="221" t="s">
        <v>52</v>
      </c>
      <c r="O296" s="47"/>
      <c r="P296" s="222">
        <f>O296*H296</f>
        <v>0</v>
      </c>
      <c r="Q296" s="222">
        <v>0</v>
      </c>
      <c r="R296" s="222">
        <f>Q296*H296</f>
        <v>0</v>
      </c>
      <c r="S296" s="222">
        <v>0</v>
      </c>
      <c r="T296" s="223">
        <f>S296*H296</f>
        <v>0</v>
      </c>
      <c r="AR296" s="24" t="s">
        <v>189</v>
      </c>
      <c r="AT296" s="24" t="s">
        <v>185</v>
      </c>
      <c r="AU296" s="24" t="s">
        <v>25</v>
      </c>
      <c r="AY296" s="24" t="s">
        <v>184</v>
      </c>
      <c r="BE296" s="224">
        <f>IF(N296="základní",J296,0)</f>
        <v>0</v>
      </c>
      <c r="BF296" s="224">
        <f>IF(N296="snížená",J296,0)</f>
        <v>0</v>
      </c>
      <c r="BG296" s="224">
        <f>IF(N296="zákl. přenesená",J296,0)</f>
        <v>0</v>
      </c>
      <c r="BH296" s="224">
        <f>IF(N296="sníž. přenesená",J296,0)</f>
        <v>0</v>
      </c>
      <c r="BI296" s="224">
        <f>IF(N296="nulová",J296,0)</f>
        <v>0</v>
      </c>
      <c r="BJ296" s="24" t="s">
        <v>25</v>
      </c>
      <c r="BK296" s="224">
        <f>ROUND(I296*H296,2)</f>
        <v>0</v>
      </c>
      <c r="BL296" s="24" t="s">
        <v>189</v>
      </c>
      <c r="BM296" s="24" t="s">
        <v>534</v>
      </c>
    </row>
    <row r="297" s="1" customFormat="1">
      <c r="B297" s="46"/>
      <c r="C297" s="74"/>
      <c r="D297" s="225" t="s">
        <v>191</v>
      </c>
      <c r="E297" s="74"/>
      <c r="F297" s="226" t="s">
        <v>533</v>
      </c>
      <c r="G297" s="74"/>
      <c r="H297" s="74"/>
      <c r="I297" s="185"/>
      <c r="J297" s="74"/>
      <c r="K297" s="74"/>
      <c r="L297" s="72"/>
      <c r="M297" s="227"/>
      <c r="N297" s="47"/>
      <c r="O297" s="47"/>
      <c r="P297" s="47"/>
      <c r="Q297" s="47"/>
      <c r="R297" s="47"/>
      <c r="S297" s="47"/>
      <c r="T297" s="95"/>
      <c r="AT297" s="24" t="s">
        <v>191</v>
      </c>
      <c r="AU297" s="24" t="s">
        <v>25</v>
      </c>
    </row>
    <row r="298" s="1" customFormat="1">
      <c r="B298" s="46"/>
      <c r="C298" s="74"/>
      <c r="D298" s="225" t="s">
        <v>193</v>
      </c>
      <c r="E298" s="74"/>
      <c r="F298" s="228" t="s">
        <v>535</v>
      </c>
      <c r="G298" s="74"/>
      <c r="H298" s="74"/>
      <c r="I298" s="185"/>
      <c r="J298" s="74"/>
      <c r="K298" s="74"/>
      <c r="L298" s="72"/>
      <c r="M298" s="227"/>
      <c r="N298" s="47"/>
      <c r="O298" s="47"/>
      <c r="P298" s="47"/>
      <c r="Q298" s="47"/>
      <c r="R298" s="47"/>
      <c r="S298" s="47"/>
      <c r="T298" s="95"/>
      <c r="AT298" s="24" t="s">
        <v>193</v>
      </c>
      <c r="AU298" s="24" t="s">
        <v>25</v>
      </c>
    </row>
    <row r="299" s="9" customFormat="1" ht="37.44" customHeight="1">
      <c r="B299" s="199"/>
      <c r="C299" s="200"/>
      <c r="D299" s="201" t="s">
        <v>81</v>
      </c>
      <c r="E299" s="202" t="s">
        <v>237</v>
      </c>
      <c r="F299" s="202" t="s">
        <v>536</v>
      </c>
      <c r="G299" s="200"/>
      <c r="H299" s="200"/>
      <c r="I299" s="203"/>
      <c r="J299" s="204">
        <f>BK299</f>
        <v>0</v>
      </c>
      <c r="K299" s="200"/>
      <c r="L299" s="205"/>
      <c r="M299" s="206"/>
      <c r="N299" s="207"/>
      <c r="O299" s="207"/>
      <c r="P299" s="208">
        <f>SUM(P300:P303)</f>
        <v>0</v>
      </c>
      <c r="Q299" s="207"/>
      <c r="R299" s="208">
        <f>SUM(R300:R303)</f>
        <v>0</v>
      </c>
      <c r="S299" s="207"/>
      <c r="T299" s="209">
        <f>SUM(T300:T303)</f>
        <v>0</v>
      </c>
      <c r="AR299" s="210" t="s">
        <v>91</v>
      </c>
      <c r="AT299" s="211" t="s">
        <v>81</v>
      </c>
      <c r="AU299" s="211" t="s">
        <v>82</v>
      </c>
      <c r="AY299" s="210" t="s">
        <v>184</v>
      </c>
      <c r="BK299" s="212">
        <f>SUM(BK300:BK303)</f>
        <v>0</v>
      </c>
    </row>
    <row r="300" s="1" customFormat="1" ht="16.5" customHeight="1">
      <c r="B300" s="46"/>
      <c r="C300" s="213" t="s">
        <v>537</v>
      </c>
      <c r="D300" s="213" t="s">
        <v>185</v>
      </c>
      <c r="E300" s="214" t="s">
        <v>538</v>
      </c>
      <c r="F300" s="215" t="s">
        <v>539</v>
      </c>
      <c r="G300" s="216" t="s">
        <v>318</v>
      </c>
      <c r="H300" s="217">
        <v>35</v>
      </c>
      <c r="I300" s="218"/>
      <c r="J300" s="219">
        <f>ROUND(I300*H300,2)</f>
        <v>0</v>
      </c>
      <c r="K300" s="215" t="s">
        <v>80</v>
      </c>
      <c r="L300" s="72"/>
      <c r="M300" s="220" t="s">
        <v>80</v>
      </c>
      <c r="N300" s="221" t="s">
        <v>52</v>
      </c>
      <c r="O300" s="47"/>
      <c r="P300" s="222">
        <f>O300*H300</f>
        <v>0</v>
      </c>
      <c r="Q300" s="222">
        <v>0</v>
      </c>
      <c r="R300" s="222">
        <f>Q300*H300</f>
        <v>0</v>
      </c>
      <c r="S300" s="222">
        <v>0</v>
      </c>
      <c r="T300" s="223">
        <f>S300*H300</f>
        <v>0</v>
      </c>
      <c r="AR300" s="24" t="s">
        <v>137</v>
      </c>
      <c r="AT300" s="24" t="s">
        <v>185</v>
      </c>
      <c r="AU300" s="24" t="s">
        <v>25</v>
      </c>
      <c r="AY300" s="24" t="s">
        <v>184</v>
      </c>
      <c r="BE300" s="224">
        <f>IF(N300="základní",J300,0)</f>
        <v>0</v>
      </c>
      <c r="BF300" s="224">
        <f>IF(N300="snížená",J300,0)</f>
        <v>0</v>
      </c>
      <c r="BG300" s="224">
        <f>IF(N300="zákl. přenesená",J300,0)</f>
        <v>0</v>
      </c>
      <c r="BH300" s="224">
        <f>IF(N300="sníž. přenesená",J300,0)</f>
        <v>0</v>
      </c>
      <c r="BI300" s="224">
        <f>IF(N300="nulová",J300,0)</f>
        <v>0</v>
      </c>
      <c r="BJ300" s="24" t="s">
        <v>25</v>
      </c>
      <c r="BK300" s="224">
        <f>ROUND(I300*H300,2)</f>
        <v>0</v>
      </c>
      <c r="BL300" s="24" t="s">
        <v>137</v>
      </c>
      <c r="BM300" s="24" t="s">
        <v>540</v>
      </c>
    </row>
    <row r="301" s="1" customFormat="1">
      <c r="B301" s="46"/>
      <c r="C301" s="74"/>
      <c r="D301" s="225" t="s">
        <v>191</v>
      </c>
      <c r="E301" s="74"/>
      <c r="F301" s="226" t="s">
        <v>539</v>
      </c>
      <c r="G301" s="74"/>
      <c r="H301" s="74"/>
      <c r="I301" s="185"/>
      <c r="J301" s="74"/>
      <c r="K301" s="74"/>
      <c r="L301" s="72"/>
      <c r="M301" s="227"/>
      <c r="N301" s="47"/>
      <c r="O301" s="47"/>
      <c r="P301" s="47"/>
      <c r="Q301" s="47"/>
      <c r="R301" s="47"/>
      <c r="S301" s="47"/>
      <c r="T301" s="95"/>
      <c r="AT301" s="24" t="s">
        <v>191</v>
      </c>
      <c r="AU301" s="24" t="s">
        <v>25</v>
      </c>
    </row>
    <row r="302" s="1" customFormat="1">
      <c r="B302" s="46"/>
      <c r="C302" s="74"/>
      <c r="D302" s="225" t="s">
        <v>193</v>
      </c>
      <c r="E302" s="74"/>
      <c r="F302" s="228" t="s">
        <v>541</v>
      </c>
      <c r="G302" s="74"/>
      <c r="H302" s="74"/>
      <c r="I302" s="185"/>
      <c r="J302" s="74"/>
      <c r="K302" s="74"/>
      <c r="L302" s="72"/>
      <c r="M302" s="227"/>
      <c r="N302" s="47"/>
      <c r="O302" s="47"/>
      <c r="P302" s="47"/>
      <c r="Q302" s="47"/>
      <c r="R302" s="47"/>
      <c r="S302" s="47"/>
      <c r="T302" s="95"/>
      <c r="AT302" s="24" t="s">
        <v>193</v>
      </c>
      <c r="AU302" s="24" t="s">
        <v>25</v>
      </c>
    </row>
    <row r="303" s="10" customFormat="1">
      <c r="B303" s="229"/>
      <c r="C303" s="230"/>
      <c r="D303" s="225" t="s">
        <v>199</v>
      </c>
      <c r="E303" s="231" t="s">
        <v>542</v>
      </c>
      <c r="F303" s="232" t="s">
        <v>543</v>
      </c>
      <c r="G303" s="230"/>
      <c r="H303" s="233">
        <v>35</v>
      </c>
      <c r="I303" s="234"/>
      <c r="J303" s="230"/>
      <c r="K303" s="230"/>
      <c r="L303" s="235"/>
      <c r="M303" s="240"/>
      <c r="N303" s="241"/>
      <c r="O303" s="241"/>
      <c r="P303" s="241"/>
      <c r="Q303" s="241"/>
      <c r="R303" s="241"/>
      <c r="S303" s="241"/>
      <c r="T303" s="242"/>
      <c r="AT303" s="239" t="s">
        <v>199</v>
      </c>
      <c r="AU303" s="239" t="s">
        <v>25</v>
      </c>
      <c r="AV303" s="10" t="s">
        <v>91</v>
      </c>
      <c r="AW303" s="10" t="s">
        <v>44</v>
      </c>
      <c r="AX303" s="10" t="s">
        <v>25</v>
      </c>
      <c r="AY303" s="239" t="s">
        <v>184</v>
      </c>
    </row>
    <row r="304" s="1" customFormat="1" ht="6.96" customHeight="1">
      <c r="B304" s="67"/>
      <c r="C304" s="68"/>
      <c r="D304" s="68"/>
      <c r="E304" s="68"/>
      <c r="F304" s="68"/>
      <c r="G304" s="68"/>
      <c r="H304" s="68"/>
      <c r="I304" s="167"/>
      <c r="J304" s="68"/>
      <c r="K304" s="68"/>
      <c r="L304" s="72"/>
    </row>
  </sheetData>
  <sheetProtection sheet="1" autoFilter="0" formatColumns="0" formatRows="0" objects="1" scenarios="1" spinCount="100000" saltValue="OOV9KDq0oEwUd+widJ2pZx5um53YHce94b+Ivj/c1SkEfGk+Gi9/Zk9Bj6NxODCmdXlI7umhWZSXXZW9kuRcrg==" hashValue="gVN2tWyOO5NDtmRo13Sw0fmHr259tNdcTb+OZa2fB3/M0yr3oM1fN2f7CnKsOqjmXYQRvpAlaBYln9T1sp+tUw==" algorithmName="SHA-512" password="CC35"/>
  <autoFilter ref="C82:K303"/>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94</v>
      </c>
    </row>
    <row r="3" ht="6.96" customHeight="1">
      <c r="B3" s="25"/>
      <c r="C3" s="26"/>
      <c r="D3" s="26"/>
      <c r="E3" s="26"/>
      <c r="F3" s="26"/>
      <c r="G3" s="26"/>
      <c r="H3" s="26"/>
      <c r="I3" s="142"/>
      <c r="J3" s="26"/>
      <c r="K3" s="27"/>
      <c r="AT3" s="24" t="s">
        <v>91</v>
      </c>
    </row>
    <row r="4" ht="36.96" customHeight="1">
      <c r="B4" s="28"/>
      <c r="C4" s="29"/>
      <c r="D4" s="30" t="s">
        <v>126</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544</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80</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ROUND(J79,2)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ROUND(SUM(BE79:BE100), 2)</f>
        <v>0</v>
      </c>
      <c r="G30" s="47"/>
      <c r="H30" s="47"/>
      <c r="I30" s="159">
        <v>0.20999999999999999</v>
      </c>
      <c r="J30" s="158">
        <f>ROUND(ROUND((SUM(BE79:BE100)), 2)*I30, 2)</f>
        <v>0</v>
      </c>
      <c r="K30" s="51"/>
    </row>
    <row r="31" s="1" customFormat="1" ht="14.4" customHeight="1">
      <c r="B31" s="46"/>
      <c r="C31" s="47"/>
      <c r="D31" s="47"/>
      <c r="E31" s="55" t="s">
        <v>53</v>
      </c>
      <c r="F31" s="158">
        <f>ROUND(SUM(BF79:BF100), 2)</f>
        <v>0</v>
      </c>
      <c r="G31" s="47"/>
      <c r="H31" s="47"/>
      <c r="I31" s="159">
        <v>0.14999999999999999</v>
      </c>
      <c r="J31" s="158">
        <f>ROUND(ROUND((SUM(BF79:BF100)), 2)*I31, 2)</f>
        <v>0</v>
      </c>
      <c r="K31" s="51"/>
    </row>
    <row r="32" hidden="1" s="1" customFormat="1" ht="14.4" customHeight="1">
      <c r="B32" s="46"/>
      <c r="C32" s="47"/>
      <c r="D32" s="47"/>
      <c r="E32" s="55" t="s">
        <v>54</v>
      </c>
      <c r="F32" s="158">
        <f>ROUND(SUM(BG79:BG100), 2)</f>
        <v>0</v>
      </c>
      <c r="G32" s="47"/>
      <c r="H32" s="47"/>
      <c r="I32" s="159">
        <v>0.20999999999999999</v>
      </c>
      <c r="J32" s="158">
        <v>0</v>
      </c>
      <c r="K32" s="51"/>
    </row>
    <row r="33" hidden="1" s="1" customFormat="1" ht="14.4" customHeight="1">
      <c r="B33" s="46"/>
      <c r="C33" s="47"/>
      <c r="D33" s="47"/>
      <c r="E33" s="55" t="s">
        <v>55</v>
      </c>
      <c r="F33" s="158">
        <f>ROUND(SUM(BH79:BH100), 2)</f>
        <v>0</v>
      </c>
      <c r="G33" s="47"/>
      <c r="H33" s="47"/>
      <c r="I33" s="159">
        <v>0.14999999999999999</v>
      </c>
      <c r="J33" s="158">
        <v>0</v>
      </c>
      <c r="K33" s="51"/>
    </row>
    <row r="34" hidden="1" s="1" customFormat="1" ht="14.4" customHeight="1">
      <c r="B34" s="46"/>
      <c r="C34" s="47"/>
      <c r="D34" s="47"/>
      <c r="E34" s="55" t="s">
        <v>56</v>
      </c>
      <c r="F34" s="158">
        <f>ROUND(SUM(BI79:BI100),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02 - SO 103.2 - Komunikace úsek ul. Čechova - U Potůčku - způsobilé výdaje vedlejší</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J79</f>
        <v>0</v>
      </c>
      <c r="K56" s="51"/>
      <c r="AU56" s="24" t="s">
        <v>161</v>
      </c>
    </row>
    <row r="57" s="7" customFormat="1" ht="24.96" customHeight="1">
      <c r="B57" s="178"/>
      <c r="C57" s="179"/>
      <c r="D57" s="180" t="s">
        <v>163</v>
      </c>
      <c r="E57" s="181"/>
      <c r="F57" s="181"/>
      <c r="G57" s="181"/>
      <c r="H57" s="181"/>
      <c r="I57" s="182"/>
      <c r="J57" s="183">
        <f>J80</f>
        <v>0</v>
      </c>
      <c r="K57" s="184"/>
    </row>
    <row r="58" s="7" customFormat="1" ht="24.96" customHeight="1">
      <c r="B58" s="178"/>
      <c r="C58" s="179"/>
      <c r="D58" s="180" t="s">
        <v>165</v>
      </c>
      <c r="E58" s="181"/>
      <c r="F58" s="181"/>
      <c r="G58" s="181"/>
      <c r="H58" s="181"/>
      <c r="I58" s="182"/>
      <c r="J58" s="183">
        <f>J85</f>
        <v>0</v>
      </c>
      <c r="K58" s="184"/>
    </row>
    <row r="59" s="7" customFormat="1" ht="24.96" customHeight="1">
      <c r="B59" s="178"/>
      <c r="C59" s="179"/>
      <c r="D59" s="180" t="s">
        <v>167</v>
      </c>
      <c r="E59" s="181"/>
      <c r="F59" s="181"/>
      <c r="G59" s="181"/>
      <c r="H59" s="181"/>
      <c r="I59" s="182"/>
      <c r="J59" s="183">
        <f>J94</f>
        <v>0</v>
      </c>
      <c r="K59" s="184"/>
    </row>
    <row r="60" s="1" customFormat="1" ht="21.84" customHeight="1">
      <c r="B60" s="46"/>
      <c r="C60" s="47"/>
      <c r="D60" s="47"/>
      <c r="E60" s="47"/>
      <c r="F60" s="47"/>
      <c r="G60" s="47"/>
      <c r="H60" s="47"/>
      <c r="I60" s="145"/>
      <c r="J60" s="47"/>
      <c r="K60" s="51"/>
    </row>
    <row r="61" s="1" customFormat="1" ht="6.96" customHeight="1">
      <c r="B61" s="67"/>
      <c r="C61" s="68"/>
      <c r="D61" s="68"/>
      <c r="E61" s="68"/>
      <c r="F61" s="68"/>
      <c r="G61" s="68"/>
      <c r="H61" s="68"/>
      <c r="I61" s="167"/>
      <c r="J61" s="68"/>
      <c r="K61" s="69"/>
    </row>
    <row r="65" s="1" customFormat="1" ht="6.96" customHeight="1">
      <c r="B65" s="70"/>
      <c r="C65" s="71"/>
      <c r="D65" s="71"/>
      <c r="E65" s="71"/>
      <c r="F65" s="71"/>
      <c r="G65" s="71"/>
      <c r="H65" s="71"/>
      <c r="I65" s="170"/>
      <c r="J65" s="71"/>
      <c r="K65" s="71"/>
      <c r="L65" s="72"/>
    </row>
    <row r="66" s="1" customFormat="1" ht="36.96" customHeight="1">
      <c r="B66" s="46"/>
      <c r="C66" s="73" t="s">
        <v>169</v>
      </c>
      <c r="D66" s="74"/>
      <c r="E66" s="74"/>
      <c r="F66" s="74"/>
      <c r="G66" s="74"/>
      <c r="H66" s="74"/>
      <c r="I66" s="185"/>
      <c r="J66" s="74"/>
      <c r="K66" s="74"/>
      <c r="L66" s="72"/>
    </row>
    <row r="67" s="1" customFormat="1" ht="6.96" customHeight="1">
      <c r="B67" s="46"/>
      <c r="C67" s="74"/>
      <c r="D67" s="74"/>
      <c r="E67" s="74"/>
      <c r="F67" s="74"/>
      <c r="G67" s="74"/>
      <c r="H67" s="74"/>
      <c r="I67" s="185"/>
      <c r="J67" s="74"/>
      <c r="K67" s="74"/>
      <c r="L67" s="72"/>
    </row>
    <row r="68" s="1" customFormat="1" ht="14.4" customHeight="1">
      <c r="B68" s="46"/>
      <c r="C68" s="76" t="s">
        <v>18</v>
      </c>
      <c r="D68" s="74"/>
      <c r="E68" s="74"/>
      <c r="F68" s="74"/>
      <c r="G68" s="74"/>
      <c r="H68" s="74"/>
      <c r="I68" s="185"/>
      <c r="J68" s="74"/>
      <c r="K68" s="74"/>
      <c r="L68" s="72"/>
    </row>
    <row r="69" s="1" customFormat="1" ht="16.5" customHeight="1">
      <c r="B69" s="46"/>
      <c r="C69" s="74"/>
      <c r="D69" s="74"/>
      <c r="E69" s="186" t="str">
        <f>E7</f>
        <v>Zvýšení bezpečnosti dopravy v Liberci, lokalita Milady Horákové - Čechova - U potůčku</v>
      </c>
      <c r="F69" s="76"/>
      <c r="G69" s="76"/>
      <c r="H69" s="76"/>
      <c r="I69" s="185"/>
      <c r="J69" s="74"/>
      <c r="K69" s="74"/>
      <c r="L69" s="72"/>
    </row>
    <row r="70" s="1" customFormat="1" ht="14.4" customHeight="1">
      <c r="B70" s="46"/>
      <c r="C70" s="76" t="s">
        <v>135</v>
      </c>
      <c r="D70" s="74"/>
      <c r="E70" s="74"/>
      <c r="F70" s="74"/>
      <c r="G70" s="74"/>
      <c r="H70" s="74"/>
      <c r="I70" s="185"/>
      <c r="J70" s="74"/>
      <c r="K70" s="74"/>
      <c r="L70" s="72"/>
    </row>
    <row r="71" s="1" customFormat="1" ht="17.25" customHeight="1">
      <c r="B71" s="46"/>
      <c r="C71" s="74"/>
      <c r="D71" s="74"/>
      <c r="E71" s="82" t="str">
        <f>E9</f>
        <v>02 - SO 103.2 - Komunikace úsek ul. Čechova - U Potůčku - způsobilé výdaje vedlejší</v>
      </c>
      <c r="F71" s="74"/>
      <c r="G71" s="74"/>
      <c r="H71" s="74"/>
      <c r="I71" s="185"/>
      <c r="J71" s="74"/>
      <c r="K71" s="74"/>
      <c r="L71" s="72"/>
    </row>
    <row r="72" s="1" customFormat="1" ht="6.96" customHeight="1">
      <c r="B72" s="46"/>
      <c r="C72" s="74"/>
      <c r="D72" s="74"/>
      <c r="E72" s="74"/>
      <c r="F72" s="74"/>
      <c r="G72" s="74"/>
      <c r="H72" s="74"/>
      <c r="I72" s="185"/>
      <c r="J72" s="74"/>
      <c r="K72" s="74"/>
      <c r="L72" s="72"/>
    </row>
    <row r="73" s="1" customFormat="1" ht="18" customHeight="1">
      <c r="B73" s="46"/>
      <c r="C73" s="76" t="s">
        <v>26</v>
      </c>
      <c r="D73" s="74"/>
      <c r="E73" s="74"/>
      <c r="F73" s="187" t="str">
        <f>F12</f>
        <v>Liberec</v>
      </c>
      <c r="G73" s="74"/>
      <c r="H73" s="74"/>
      <c r="I73" s="188" t="s">
        <v>28</v>
      </c>
      <c r="J73" s="85" t="str">
        <f>IF(J12="","",J12)</f>
        <v>2. 2. 2018</v>
      </c>
      <c r="K73" s="74"/>
      <c r="L73" s="72"/>
    </row>
    <row r="74" s="1" customFormat="1" ht="6.96" customHeight="1">
      <c r="B74" s="46"/>
      <c r="C74" s="74"/>
      <c r="D74" s="74"/>
      <c r="E74" s="74"/>
      <c r="F74" s="74"/>
      <c r="G74" s="74"/>
      <c r="H74" s="74"/>
      <c r="I74" s="185"/>
      <c r="J74" s="74"/>
      <c r="K74" s="74"/>
      <c r="L74" s="72"/>
    </row>
    <row r="75" s="1" customFormat="1">
      <c r="B75" s="46"/>
      <c r="C75" s="76" t="s">
        <v>32</v>
      </c>
      <c r="D75" s="74"/>
      <c r="E75" s="74"/>
      <c r="F75" s="187" t="str">
        <f>E15</f>
        <v>Statutární město Liberec</v>
      </c>
      <c r="G75" s="74"/>
      <c r="H75" s="74"/>
      <c r="I75" s="188" t="s">
        <v>40</v>
      </c>
      <c r="J75" s="187" t="str">
        <f>E21</f>
        <v>SNOWPLAN, spol. s r.o.</v>
      </c>
      <c r="K75" s="74"/>
      <c r="L75" s="72"/>
    </row>
    <row r="76" s="1" customFormat="1" ht="14.4" customHeight="1">
      <c r="B76" s="46"/>
      <c r="C76" s="76" t="s">
        <v>38</v>
      </c>
      <c r="D76" s="74"/>
      <c r="E76" s="74"/>
      <c r="F76" s="187" t="str">
        <f>IF(E18="","",E18)</f>
        <v/>
      </c>
      <c r="G76" s="74"/>
      <c r="H76" s="74"/>
      <c r="I76" s="185"/>
      <c r="J76" s="74"/>
      <c r="K76" s="74"/>
      <c r="L76" s="72"/>
    </row>
    <row r="77" s="1" customFormat="1" ht="10.32" customHeight="1">
      <c r="B77" s="46"/>
      <c r="C77" s="74"/>
      <c r="D77" s="74"/>
      <c r="E77" s="74"/>
      <c r="F77" s="74"/>
      <c r="G77" s="74"/>
      <c r="H77" s="74"/>
      <c r="I77" s="185"/>
      <c r="J77" s="74"/>
      <c r="K77" s="74"/>
      <c r="L77" s="72"/>
    </row>
    <row r="78" s="8" customFormat="1" ht="29.28" customHeight="1">
      <c r="B78" s="189"/>
      <c r="C78" s="190" t="s">
        <v>170</v>
      </c>
      <c r="D78" s="191" t="s">
        <v>66</v>
      </c>
      <c r="E78" s="191" t="s">
        <v>62</v>
      </c>
      <c r="F78" s="191" t="s">
        <v>171</v>
      </c>
      <c r="G78" s="191" t="s">
        <v>172</v>
      </c>
      <c r="H78" s="191" t="s">
        <v>173</v>
      </c>
      <c r="I78" s="192" t="s">
        <v>174</v>
      </c>
      <c r="J78" s="191" t="s">
        <v>159</v>
      </c>
      <c r="K78" s="193" t="s">
        <v>175</v>
      </c>
      <c r="L78" s="194"/>
      <c r="M78" s="102" t="s">
        <v>176</v>
      </c>
      <c r="N78" s="103" t="s">
        <v>51</v>
      </c>
      <c r="O78" s="103" t="s">
        <v>177</v>
      </c>
      <c r="P78" s="103" t="s">
        <v>178</v>
      </c>
      <c r="Q78" s="103" t="s">
        <v>179</v>
      </c>
      <c r="R78" s="103" t="s">
        <v>180</v>
      </c>
      <c r="S78" s="103" t="s">
        <v>181</v>
      </c>
      <c r="T78" s="104" t="s">
        <v>182</v>
      </c>
    </row>
    <row r="79" s="1" customFormat="1" ht="29.28" customHeight="1">
      <c r="B79" s="46"/>
      <c r="C79" s="108" t="s">
        <v>160</v>
      </c>
      <c r="D79" s="74"/>
      <c r="E79" s="74"/>
      <c r="F79" s="74"/>
      <c r="G79" s="74"/>
      <c r="H79" s="74"/>
      <c r="I79" s="185"/>
      <c r="J79" s="195">
        <f>BK79</f>
        <v>0</v>
      </c>
      <c r="K79" s="74"/>
      <c r="L79" s="72"/>
      <c r="M79" s="105"/>
      <c r="N79" s="106"/>
      <c r="O79" s="106"/>
      <c r="P79" s="196">
        <f>P80+P85+P94</f>
        <v>0</v>
      </c>
      <c r="Q79" s="106"/>
      <c r="R79" s="196">
        <f>R80+R85+R94</f>
        <v>0</v>
      </c>
      <c r="S79" s="106"/>
      <c r="T79" s="197">
        <f>T80+T85+T94</f>
        <v>0</v>
      </c>
      <c r="AT79" s="24" t="s">
        <v>81</v>
      </c>
      <c r="AU79" s="24" t="s">
        <v>161</v>
      </c>
      <c r="BK79" s="198">
        <f>BK80+BK85+BK94</f>
        <v>0</v>
      </c>
    </row>
    <row r="80" s="9" customFormat="1" ht="37.44" customHeight="1">
      <c r="B80" s="199"/>
      <c r="C80" s="200"/>
      <c r="D80" s="201" t="s">
        <v>81</v>
      </c>
      <c r="E80" s="202" t="s">
        <v>25</v>
      </c>
      <c r="F80" s="202" t="s">
        <v>210</v>
      </c>
      <c r="G80" s="200"/>
      <c r="H80" s="200"/>
      <c r="I80" s="203"/>
      <c r="J80" s="204">
        <f>BK80</f>
        <v>0</v>
      </c>
      <c r="K80" s="200"/>
      <c r="L80" s="205"/>
      <c r="M80" s="206"/>
      <c r="N80" s="207"/>
      <c r="O80" s="207"/>
      <c r="P80" s="208">
        <f>SUM(P81:P84)</f>
        <v>0</v>
      </c>
      <c r="Q80" s="207"/>
      <c r="R80" s="208">
        <f>SUM(R81:R84)</f>
        <v>0</v>
      </c>
      <c r="S80" s="207"/>
      <c r="T80" s="209">
        <f>SUM(T81:T84)</f>
        <v>0</v>
      </c>
      <c r="AR80" s="210" t="s">
        <v>25</v>
      </c>
      <c r="AT80" s="211" t="s">
        <v>81</v>
      </c>
      <c r="AU80" s="211" t="s">
        <v>82</v>
      </c>
      <c r="AY80" s="210" t="s">
        <v>184</v>
      </c>
      <c r="BK80" s="212">
        <f>SUM(BK81:BK84)</f>
        <v>0</v>
      </c>
    </row>
    <row r="81" s="1" customFormat="1" ht="16.5" customHeight="1">
      <c r="B81" s="46"/>
      <c r="C81" s="213" t="s">
        <v>25</v>
      </c>
      <c r="D81" s="213" t="s">
        <v>185</v>
      </c>
      <c r="E81" s="214" t="s">
        <v>259</v>
      </c>
      <c r="F81" s="215" t="s">
        <v>260</v>
      </c>
      <c r="G81" s="216" t="s">
        <v>188</v>
      </c>
      <c r="H81" s="217">
        <v>168.66</v>
      </c>
      <c r="I81" s="218"/>
      <c r="J81" s="219">
        <f>ROUND(I81*H81,2)</f>
        <v>0</v>
      </c>
      <c r="K81" s="215" t="s">
        <v>80</v>
      </c>
      <c r="L81" s="72"/>
      <c r="M81" s="220" t="s">
        <v>80</v>
      </c>
      <c r="N81" s="221" t="s">
        <v>52</v>
      </c>
      <c r="O81" s="47"/>
      <c r="P81" s="222">
        <f>O81*H81</f>
        <v>0</v>
      </c>
      <c r="Q81" s="222">
        <v>0</v>
      </c>
      <c r="R81" s="222">
        <f>Q81*H81</f>
        <v>0</v>
      </c>
      <c r="S81" s="222">
        <v>0</v>
      </c>
      <c r="T81" s="223">
        <f>S81*H81</f>
        <v>0</v>
      </c>
      <c r="AR81" s="24" t="s">
        <v>189</v>
      </c>
      <c r="AT81" s="24" t="s">
        <v>185</v>
      </c>
      <c r="AU81" s="24" t="s">
        <v>25</v>
      </c>
      <c r="AY81" s="24" t="s">
        <v>184</v>
      </c>
      <c r="BE81" s="224">
        <f>IF(N81="základní",J81,0)</f>
        <v>0</v>
      </c>
      <c r="BF81" s="224">
        <f>IF(N81="snížená",J81,0)</f>
        <v>0</v>
      </c>
      <c r="BG81" s="224">
        <f>IF(N81="zákl. přenesená",J81,0)</f>
        <v>0</v>
      </c>
      <c r="BH81" s="224">
        <f>IF(N81="sníž. přenesená",J81,0)</f>
        <v>0</v>
      </c>
      <c r="BI81" s="224">
        <f>IF(N81="nulová",J81,0)</f>
        <v>0</v>
      </c>
      <c r="BJ81" s="24" t="s">
        <v>25</v>
      </c>
      <c r="BK81" s="224">
        <f>ROUND(I81*H81,2)</f>
        <v>0</v>
      </c>
      <c r="BL81" s="24" t="s">
        <v>189</v>
      </c>
      <c r="BM81" s="24" t="s">
        <v>545</v>
      </c>
    </row>
    <row r="82" s="1" customFormat="1">
      <c r="B82" s="46"/>
      <c r="C82" s="74"/>
      <c r="D82" s="225" t="s">
        <v>191</v>
      </c>
      <c r="E82" s="74"/>
      <c r="F82" s="226" t="s">
        <v>260</v>
      </c>
      <c r="G82" s="74"/>
      <c r="H82" s="74"/>
      <c r="I82" s="185"/>
      <c r="J82" s="74"/>
      <c r="K82" s="74"/>
      <c r="L82" s="72"/>
      <c r="M82" s="227"/>
      <c r="N82" s="47"/>
      <c r="O82" s="47"/>
      <c r="P82" s="47"/>
      <c r="Q82" s="47"/>
      <c r="R82" s="47"/>
      <c r="S82" s="47"/>
      <c r="T82" s="95"/>
      <c r="AT82" s="24" t="s">
        <v>191</v>
      </c>
      <c r="AU82" s="24" t="s">
        <v>25</v>
      </c>
    </row>
    <row r="83" s="1" customFormat="1">
      <c r="B83" s="46"/>
      <c r="C83" s="74"/>
      <c r="D83" s="225" t="s">
        <v>193</v>
      </c>
      <c r="E83" s="74"/>
      <c r="F83" s="228" t="s">
        <v>216</v>
      </c>
      <c r="G83" s="74"/>
      <c r="H83" s="74"/>
      <c r="I83" s="185"/>
      <c r="J83" s="74"/>
      <c r="K83" s="74"/>
      <c r="L83" s="72"/>
      <c r="M83" s="227"/>
      <c r="N83" s="47"/>
      <c r="O83" s="47"/>
      <c r="P83" s="47"/>
      <c r="Q83" s="47"/>
      <c r="R83" s="47"/>
      <c r="S83" s="47"/>
      <c r="T83" s="95"/>
      <c r="AT83" s="24" t="s">
        <v>193</v>
      </c>
      <c r="AU83" s="24" t="s">
        <v>25</v>
      </c>
    </row>
    <row r="84" s="10" customFormat="1">
      <c r="B84" s="229"/>
      <c r="C84" s="230"/>
      <c r="D84" s="225" t="s">
        <v>199</v>
      </c>
      <c r="E84" s="231" t="s">
        <v>546</v>
      </c>
      <c r="F84" s="232" t="s">
        <v>547</v>
      </c>
      <c r="G84" s="230"/>
      <c r="H84" s="233">
        <v>168.66</v>
      </c>
      <c r="I84" s="234"/>
      <c r="J84" s="230"/>
      <c r="K84" s="230"/>
      <c r="L84" s="235"/>
      <c r="M84" s="236"/>
      <c r="N84" s="237"/>
      <c r="O84" s="237"/>
      <c r="P84" s="237"/>
      <c r="Q84" s="237"/>
      <c r="R84" s="237"/>
      <c r="S84" s="237"/>
      <c r="T84" s="238"/>
      <c r="AT84" s="239" t="s">
        <v>199</v>
      </c>
      <c r="AU84" s="239" t="s">
        <v>25</v>
      </c>
      <c r="AV84" s="10" t="s">
        <v>91</v>
      </c>
      <c r="AW84" s="10" t="s">
        <v>44</v>
      </c>
      <c r="AX84" s="10" t="s">
        <v>25</v>
      </c>
      <c r="AY84" s="239" t="s">
        <v>184</v>
      </c>
    </row>
    <row r="85" s="9" customFormat="1" ht="37.44" customHeight="1">
      <c r="B85" s="199"/>
      <c r="C85" s="200"/>
      <c r="D85" s="201" t="s">
        <v>81</v>
      </c>
      <c r="E85" s="202" t="s">
        <v>224</v>
      </c>
      <c r="F85" s="202" t="s">
        <v>340</v>
      </c>
      <c r="G85" s="200"/>
      <c r="H85" s="200"/>
      <c r="I85" s="203"/>
      <c r="J85" s="204">
        <f>BK85</f>
        <v>0</v>
      </c>
      <c r="K85" s="200"/>
      <c r="L85" s="205"/>
      <c r="M85" s="206"/>
      <c r="N85" s="207"/>
      <c r="O85" s="207"/>
      <c r="P85" s="208">
        <f>SUM(P86:P93)</f>
        <v>0</v>
      </c>
      <c r="Q85" s="207"/>
      <c r="R85" s="208">
        <f>SUM(R86:R93)</f>
        <v>0</v>
      </c>
      <c r="S85" s="207"/>
      <c r="T85" s="209">
        <f>SUM(T86:T93)</f>
        <v>0</v>
      </c>
      <c r="AR85" s="210" t="s">
        <v>25</v>
      </c>
      <c r="AT85" s="211" t="s">
        <v>81</v>
      </c>
      <c r="AU85" s="211" t="s">
        <v>82</v>
      </c>
      <c r="AY85" s="210" t="s">
        <v>184</v>
      </c>
      <c r="BK85" s="212">
        <f>SUM(BK86:BK93)</f>
        <v>0</v>
      </c>
    </row>
    <row r="86" s="1" customFormat="1" ht="16.5" customHeight="1">
      <c r="B86" s="46"/>
      <c r="C86" s="213" t="s">
        <v>91</v>
      </c>
      <c r="D86" s="213" t="s">
        <v>185</v>
      </c>
      <c r="E86" s="214" t="s">
        <v>362</v>
      </c>
      <c r="F86" s="215" t="s">
        <v>363</v>
      </c>
      <c r="G86" s="216" t="s">
        <v>318</v>
      </c>
      <c r="H86" s="217">
        <v>5652</v>
      </c>
      <c r="I86" s="218"/>
      <c r="J86" s="219">
        <f>ROUND(I86*H86,2)</f>
        <v>0</v>
      </c>
      <c r="K86" s="215" t="s">
        <v>80</v>
      </c>
      <c r="L86" s="72"/>
      <c r="M86" s="220" t="s">
        <v>80</v>
      </c>
      <c r="N86" s="221" t="s">
        <v>52</v>
      </c>
      <c r="O86" s="47"/>
      <c r="P86" s="222">
        <f>O86*H86</f>
        <v>0</v>
      </c>
      <c r="Q86" s="222">
        <v>0</v>
      </c>
      <c r="R86" s="222">
        <f>Q86*H86</f>
        <v>0</v>
      </c>
      <c r="S86" s="222">
        <v>0</v>
      </c>
      <c r="T86" s="223">
        <f>S86*H86</f>
        <v>0</v>
      </c>
      <c r="AR86" s="24" t="s">
        <v>189</v>
      </c>
      <c r="AT86" s="24" t="s">
        <v>185</v>
      </c>
      <c r="AU86" s="24" t="s">
        <v>25</v>
      </c>
      <c r="AY86" s="24" t="s">
        <v>184</v>
      </c>
      <c r="BE86" s="224">
        <f>IF(N86="základní",J86,0)</f>
        <v>0</v>
      </c>
      <c r="BF86" s="224">
        <f>IF(N86="snížená",J86,0)</f>
        <v>0</v>
      </c>
      <c r="BG86" s="224">
        <f>IF(N86="zákl. přenesená",J86,0)</f>
        <v>0</v>
      </c>
      <c r="BH86" s="224">
        <f>IF(N86="sníž. přenesená",J86,0)</f>
        <v>0</v>
      </c>
      <c r="BI86" s="224">
        <f>IF(N86="nulová",J86,0)</f>
        <v>0</v>
      </c>
      <c r="BJ86" s="24" t="s">
        <v>25</v>
      </c>
      <c r="BK86" s="224">
        <f>ROUND(I86*H86,2)</f>
        <v>0</v>
      </c>
      <c r="BL86" s="24" t="s">
        <v>189</v>
      </c>
      <c r="BM86" s="24" t="s">
        <v>548</v>
      </c>
    </row>
    <row r="87" s="1" customFormat="1">
      <c r="B87" s="46"/>
      <c r="C87" s="74"/>
      <c r="D87" s="225" t="s">
        <v>191</v>
      </c>
      <c r="E87" s="74"/>
      <c r="F87" s="226" t="s">
        <v>363</v>
      </c>
      <c r="G87" s="74"/>
      <c r="H87" s="74"/>
      <c r="I87" s="185"/>
      <c r="J87" s="74"/>
      <c r="K87" s="74"/>
      <c r="L87" s="72"/>
      <c r="M87" s="227"/>
      <c r="N87" s="47"/>
      <c r="O87" s="47"/>
      <c r="P87" s="47"/>
      <c r="Q87" s="47"/>
      <c r="R87" s="47"/>
      <c r="S87" s="47"/>
      <c r="T87" s="95"/>
      <c r="AT87" s="24" t="s">
        <v>191</v>
      </c>
      <c r="AU87" s="24" t="s">
        <v>25</v>
      </c>
    </row>
    <row r="88" s="1" customFormat="1">
      <c r="B88" s="46"/>
      <c r="C88" s="74"/>
      <c r="D88" s="225" t="s">
        <v>193</v>
      </c>
      <c r="E88" s="74"/>
      <c r="F88" s="228" t="s">
        <v>365</v>
      </c>
      <c r="G88" s="74"/>
      <c r="H88" s="74"/>
      <c r="I88" s="185"/>
      <c r="J88" s="74"/>
      <c r="K88" s="74"/>
      <c r="L88" s="72"/>
      <c r="M88" s="227"/>
      <c r="N88" s="47"/>
      <c r="O88" s="47"/>
      <c r="P88" s="47"/>
      <c r="Q88" s="47"/>
      <c r="R88" s="47"/>
      <c r="S88" s="47"/>
      <c r="T88" s="95"/>
      <c r="AT88" s="24" t="s">
        <v>193</v>
      </c>
      <c r="AU88" s="24" t="s">
        <v>25</v>
      </c>
    </row>
    <row r="89" s="10" customFormat="1">
      <c r="B89" s="229"/>
      <c r="C89" s="230"/>
      <c r="D89" s="225" t="s">
        <v>199</v>
      </c>
      <c r="E89" s="231" t="s">
        <v>542</v>
      </c>
      <c r="F89" s="232" t="s">
        <v>549</v>
      </c>
      <c r="G89" s="230"/>
      <c r="H89" s="233">
        <v>5652</v>
      </c>
      <c r="I89" s="234"/>
      <c r="J89" s="230"/>
      <c r="K89" s="230"/>
      <c r="L89" s="235"/>
      <c r="M89" s="236"/>
      <c r="N89" s="237"/>
      <c r="O89" s="237"/>
      <c r="P89" s="237"/>
      <c r="Q89" s="237"/>
      <c r="R89" s="237"/>
      <c r="S89" s="237"/>
      <c r="T89" s="238"/>
      <c r="AT89" s="239" t="s">
        <v>199</v>
      </c>
      <c r="AU89" s="239" t="s">
        <v>25</v>
      </c>
      <c r="AV89" s="10" t="s">
        <v>91</v>
      </c>
      <c r="AW89" s="10" t="s">
        <v>44</v>
      </c>
      <c r="AX89" s="10" t="s">
        <v>25</v>
      </c>
      <c r="AY89" s="239" t="s">
        <v>184</v>
      </c>
    </row>
    <row r="90" s="1" customFormat="1" ht="16.5" customHeight="1">
      <c r="B90" s="46"/>
      <c r="C90" s="213" t="s">
        <v>211</v>
      </c>
      <c r="D90" s="213" t="s">
        <v>185</v>
      </c>
      <c r="E90" s="214" t="s">
        <v>381</v>
      </c>
      <c r="F90" s="215" t="s">
        <v>382</v>
      </c>
      <c r="G90" s="216" t="s">
        <v>318</v>
      </c>
      <c r="H90" s="217">
        <v>1884</v>
      </c>
      <c r="I90" s="218"/>
      <c r="J90" s="219">
        <f>ROUND(I90*H90,2)</f>
        <v>0</v>
      </c>
      <c r="K90" s="215" t="s">
        <v>80</v>
      </c>
      <c r="L90" s="72"/>
      <c r="M90" s="220" t="s">
        <v>80</v>
      </c>
      <c r="N90" s="221" t="s">
        <v>52</v>
      </c>
      <c r="O90" s="47"/>
      <c r="P90" s="222">
        <f>O90*H90</f>
        <v>0</v>
      </c>
      <c r="Q90" s="222">
        <v>0</v>
      </c>
      <c r="R90" s="222">
        <f>Q90*H90</f>
        <v>0</v>
      </c>
      <c r="S90" s="222">
        <v>0</v>
      </c>
      <c r="T90" s="223">
        <f>S90*H90</f>
        <v>0</v>
      </c>
      <c r="AR90" s="24" t="s">
        <v>189</v>
      </c>
      <c r="AT90" s="24" t="s">
        <v>185</v>
      </c>
      <c r="AU90" s="24" t="s">
        <v>25</v>
      </c>
      <c r="AY90" s="24" t="s">
        <v>184</v>
      </c>
      <c r="BE90" s="224">
        <f>IF(N90="základní",J90,0)</f>
        <v>0</v>
      </c>
      <c r="BF90" s="224">
        <f>IF(N90="snížená",J90,0)</f>
        <v>0</v>
      </c>
      <c r="BG90" s="224">
        <f>IF(N90="zákl. přenesená",J90,0)</f>
        <v>0</v>
      </c>
      <c r="BH90" s="224">
        <f>IF(N90="sníž. přenesená",J90,0)</f>
        <v>0</v>
      </c>
      <c r="BI90" s="224">
        <f>IF(N90="nulová",J90,0)</f>
        <v>0</v>
      </c>
      <c r="BJ90" s="24" t="s">
        <v>25</v>
      </c>
      <c r="BK90" s="224">
        <f>ROUND(I90*H90,2)</f>
        <v>0</v>
      </c>
      <c r="BL90" s="24" t="s">
        <v>189</v>
      </c>
      <c r="BM90" s="24" t="s">
        <v>550</v>
      </c>
    </row>
    <row r="91" s="1" customFormat="1">
      <c r="B91" s="46"/>
      <c r="C91" s="74"/>
      <c r="D91" s="225" t="s">
        <v>191</v>
      </c>
      <c r="E91" s="74"/>
      <c r="F91" s="226" t="s">
        <v>382</v>
      </c>
      <c r="G91" s="74"/>
      <c r="H91" s="74"/>
      <c r="I91" s="185"/>
      <c r="J91" s="74"/>
      <c r="K91" s="74"/>
      <c r="L91" s="72"/>
      <c r="M91" s="227"/>
      <c r="N91" s="47"/>
      <c r="O91" s="47"/>
      <c r="P91" s="47"/>
      <c r="Q91" s="47"/>
      <c r="R91" s="47"/>
      <c r="S91" s="47"/>
      <c r="T91" s="95"/>
      <c r="AT91" s="24" t="s">
        <v>191</v>
      </c>
      <c r="AU91" s="24" t="s">
        <v>25</v>
      </c>
    </row>
    <row r="92" s="1" customFormat="1">
      <c r="B92" s="46"/>
      <c r="C92" s="74"/>
      <c r="D92" s="225" t="s">
        <v>193</v>
      </c>
      <c r="E92" s="74"/>
      <c r="F92" s="228" t="s">
        <v>372</v>
      </c>
      <c r="G92" s="74"/>
      <c r="H92" s="74"/>
      <c r="I92" s="185"/>
      <c r="J92" s="74"/>
      <c r="K92" s="74"/>
      <c r="L92" s="72"/>
      <c r="M92" s="227"/>
      <c r="N92" s="47"/>
      <c r="O92" s="47"/>
      <c r="P92" s="47"/>
      <c r="Q92" s="47"/>
      <c r="R92" s="47"/>
      <c r="S92" s="47"/>
      <c r="T92" s="95"/>
      <c r="AT92" s="24" t="s">
        <v>193</v>
      </c>
      <c r="AU92" s="24" t="s">
        <v>25</v>
      </c>
    </row>
    <row r="93" s="10" customFormat="1">
      <c r="B93" s="229"/>
      <c r="C93" s="230"/>
      <c r="D93" s="225" t="s">
        <v>199</v>
      </c>
      <c r="E93" s="231" t="s">
        <v>200</v>
      </c>
      <c r="F93" s="232" t="s">
        <v>551</v>
      </c>
      <c r="G93" s="230"/>
      <c r="H93" s="233">
        <v>1884</v>
      </c>
      <c r="I93" s="234"/>
      <c r="J93" s="230"/>
      <c r="K93" s="230"/>
      <c r="L93" s="235"/>
      <c r="M93" s="236"/>
      <c r="N93" s="237"/>
      <c r="O93" s="237"/>
      <c r="P93" s="237"/>
      <c r="Q93" s="237"/>
      <c r="R93" s="237"/>
      <c r="S93" s="237"/>
      <c r="T93" s="238"/>
      <c r="AT93" s="239" t="s">
        <v>199</v>
      </c>
      <c r="AU93" s="239" t="s">
        <v>25</v>
      </c>
      <c r="AV93" s="10" t="s">
        <v>91</v>
      </c>
      <c r="AW93" s="10" t="s">
        <v>44</v>
      </c>
      <c r="AX93" s="10" t="s">
        <v>25</v>
      </c>
      <c r="AY93" s="239" t="s">
        <v>184</v>
      </c>
    </row>
    <row r="94" s="9" customFormat="1" ht="37.44" customHeight="1">
      <c r="B94" s="199"/>
      <c r="C94" s="200"/>
      <c r="D94" s="201" t="s">
        <v>81</v>
      </c>
      <c r="E94" s="202" t="s">
        <v>250</v>
      </c>
      <c r="F94" s="202" t="s">
        <v>442</v>
      </c>
      <c r="G94" s="200"/>
      <c r="H94" s="200"/>
      <c r="I94" s="203"/>
      <c r="J94" s="204">
        <f>BK94</f>
        <v>0</v>
      </c>
      <c r="K94" s="200"/>
      <c r="L94" s="205"/>
      <c r="M94" s="206"/>
      <c r="N94" s="207"/>
      <c r="O94" s="207"/>
      <c r="P94" s="208">
        <f>SUM(P95:P100)</f>
        <v>0</v>
      </c>
      <c r="Q94" s="207"/>
      <c r="R94" s="208">
        <f>SUM(R95:R100)</f>
        <v>0</v>
      </c>
      <c r="S94" s="207"/>
      <c r="T94" s="209">
        <f>SUM(T95:T100)</f>
        <v>0</v>
      </c>
      <c r="AR94" s="210" t="s">
        <v>25</v>
      </c>
      <c r="AT94" s="211" t="s">
        <v>81</v>
      </c>
      <c r="AU94" s="211" t="s">
        <v>82</v>
      </c>
      <c r="AY94" s="210" t="s">
        <v>184</v>
      </c>
      <c r="BK94" s="212">
        <f>SUM(BK95:BK100)</f>
        <v>0</v>
      </c>
    </row>
    <row r="95" s="1" customFormat="1" ht="25.5" customHeight="1">
      <c r="B95" s="46"/>
      <c r="C95" s="213" t="s">
        <v>189</v>
      </c>
      <c r="D95" s="213" t="s">
        <v>185</v>
      </c>
      <c r="E95" s="214" t="s">
        <v>552</v>
      </c>
      <c r="F95" s="215" t="s">
        <v>553</v>
      </c>
      <c r="G95" s="216" t="s">
        <v>438</v>
      </c>
      <c r="H95" s="217">
        <v>7</v>
      </c>
      <c r="I95" s="218"/>
      <c r="J95" s="219">
        <f>ROUND(I95*H95,2)</f>
        <v>0</v>
      </c>
      <c r="K95" s="215" t="s">
        <v>80</v>
      </c>
      <c r="L95" s="72"/>
      <c r="M95" s="220" t="s">
        <v>80</v>
      </c>
      <c r="N95" s="221" t="s">
        <v>52</v>
      </c>
      <c r="O95" s="47"/>
      <c r="P95" s="222">
        <f>O95*H95</f>
        <v>0</v>
      </c>
      <c r="Q95" s="222">
        <v>0</v>
      </c>
      <c r="R95" s="222">
        <f>Q95*H95</f>
        <v>0</v>
      </c>
      <c r="S95" s="222">
        <v>0</v>
      </c>
      <c r="T95" s="223">
        <f>S95*H95</f>
        <v>0</v>
      </c>
      <c r="AR95" s="24" t="s">
        <v>189</v>
      </c>
      <c r="AT95" s="24" t="s">
        <v>185</v>
      </c>
      <c r="AU95" s="24" t="s">
        <v>25</v>
      </c>
      <c r="AY95" s="24" t="s">
        <v>184</v>
      </c>
      <c r="BE95" s="224">
        <f>IF(N95="základní",J95,0)</f>
        <v>0</v>
      </c>
      <c r="BF95" s="224">
        <f>IF(N95="snížená",J95,0)</f>
        <v>0</v>
      </c>
      <c r="BG95" s="224">
        <f>IF(N95="zákl. přenesená",J95,0)</f>
        <v>0</v>
      </c>
      <c r="BH95" s="224">
        <f>IF(N95="sníž. přenesená",J95,0)</f>
        <v>0</v>
      </c>
      <c r="BI95" s="224">
        <f>IF(N95="nulová",J95,0)</f>
        <v>0</v>
      </c>
      <c r="BJ95" s="24" t="s">
        <v>25</v>
      </c>
      <c r="BK95" s="224">
        <f>ROUND(I95*H95,2)</f>
        <v>0</v>
      </c>
      <c r="BL95" s="24" t="s">
        <v>189</v>
      </c>
      <c r="BM95" s="24" t="s">
        <v>554</v>
      </c>
    </row>
    <row r="96" s="1" customFormat="1">
      <c r="B96" s="46"/>
      <c r="C96" s="74"/>
      <c r="D96" s="225" t="s">
        <v>191</v>
      </c>
      <c r="E96" s="74"/>
      <c r="F96" s="226" t="s">
        <v>555</v>
      </c>
      <c r="G96" s="74"/>
      <c r="H96" s="74"/>
      <c r="I96" s="185"/>
      <c r="J96" s="74"/>
      <c r="K96" s="74"/>
      <c r="L96" s="72"/>
      <c r="M96" s="227"/>
      <c r="N96" s="47"/>
      <c r="O96" s="47"/>
      <c r="P96" s="47"/>
      <c r="Q96" s="47"/>
      <c r="R96" s="47"/>
      <c r="S96" s="47"/>
      <c r="T96" s="95"/>
      <c r="AT96" s="24" t="s">
        <v>191</v>
      </c>
      <c r="AU96" s="24" t="s">
        <v>25</v>
      </c>
    </row>
    <row r="97" s="1" customFormat="1">
      <c r="B97" s="46"/>
      <c r="C97" s="74"/>
      <c r="D97" s="225" t="s">
        <v>193</v>
      </c>
      <c r="E97" s="74"/>
      <c r="F97" s="228" t="s">
        <v>556</v>
      </c>
      <c r="G97" s="74"/>
      <c r="H97" s="74"/>
      <c r="I97" s="185"/>
      <c r="J97" s="74"/>
      <c r="K97" s="74"/>
      <c r="L97" s="72"/>
      <c r="M97" s="227"/>
      <c r="N97" s="47"/>
      <c r="O97" s="47"/>
      <c r="P97" s="47"/>
      <c r="Q97" s="47"/>
      <c r="R97" s="47"/>
      <c r="S97" s="47"/>
      <c r="T97" s="95"/>
      <c r="AT97" s="24" t="s">
        <v>193</v>
      </c>
      <c r="AU97" s="24" t="s">
        <v>25</v>
      </c>
    </row>
    <row r="98" s="1" customFormat="1" ht="16.5" customHeight="1">
      <c r="B98" s="46"/>
      <c r="C98" s="213" t="s">
        <v>224</v>
      </c>
      <c r="D98" s="213" t="s">
        <v>185</v>
      </c>
      <c r="E98" s="214" t="s">
        <v>557</v>
      </c>
      <c r="F98" s="215" t="s">
        <v>558</v>
      </c>
      <c r="G98" s="216" t="s">
        <v>438</v>
      </c>
      <c r="H98" s="217">
        <v>7</v>
      </c>
      <c r="I98" s="218"/>
      <c r="J98" s="219">
        <f>ROUND(I98*H98,2)</f>
        <v>0</v>
      </c>
      <c r="K98" s="215" t="s">
        <v>80</v>
      </c>
      <c r="L98" s="72"/>
      <c r="M98" s="220" t="s">
        <v>80</v>
      </c>
      <c r="N98" s="221" t="s">
        <v>52</v>
      </c>
      <c r="O98" s="47"/>
      <c r="P98" s="222">
        <f>O98*H98</f>
        <v>0</v>
      </c>
      <c r="Q98" s="222">
        <v>0</v>
      </c>
      <c r="R98" s="222">
        <f>Q98*H98</f>
        <v>0</v>
      </c>
      <c r="S98" s="222">
        <v>0</v>
      </c>
      <c r="T98" s="223">
        <f>S98*H98</f>
        <v>0</v>
      </c>
      <c r="AR98" s="24" t="s">
        <v>189</v>
      </c>
      <c r="AT98" s="24" t="s">
        <v>185</v>
      </c>
      <c r="AU98" s="24" t="s">
        <v>25</v>
      </c>
      <c r="AY98" s="24" t="s">
        <v>184</v>
      </c>
      <c r="BE98" s="224">
        <f>IF(N98="základní",J98,0)</f>
        <v>0</v>
      </c>
      <c r="BF98" s="224">
        <f>IF(N98="snížená",J98,0)</f>
        <v>0</v>
      </c>
      <c r="BG98" s="224">
        <f>IF(N98="zákl. přenesená",J98,0)</f>
        <v>0</v>
      </c>
      <c r="BH98" s="224">
        <f>IF(N98="sníž. přenesená",J98,0)</f>
        <v>0</v>
      </c>
      <c r="BI98" s="224">
        <f>IF(N98="nulová",J98,0)</f>
        <v>0</v>
      </c>
      <c r="BJ98" s="24" t="s">
        <v>25</v>
      </c>
      <c r="BK98" s="224">
        <f>ROUND(I98*H98,2)</f>
        <v>0</v>
      </c>
      <c r="BL98" s="24" t="s">
        <v>189</v>
      </c>
      <c r="BM98" s="24" t="s">
        <v>559</v>
      </c>
    </row>
    <row r="99" s="1" customFormat="1">
      <c r="B99" s="46"/>
      <c r="C99" s="74"/>
      <c r="D99" s="225" t="s">
        <v>191</v>
      </c>
      <c r="E99" s="74"/>
      <c r="F99" s="226" t="s">
        <v>560</v>
      </c>
      <c r="G99" s="74"/>
      <c r="H99" s="74"/>
      <c r="I99" s="185"/>
      <c r="J99" s="74"/>
      <c r="K99" s="74"/>
      <c r="L99" s="72"/>
      <c r="M99" s="227"/>
      <c r="N99" s="47"/>
      <c r="O99" s="47"/>
      <c r="P99" s="47"/>
      <c r="Q99" s="47"/>
      <c r="R99" s="47"/>
      <c r="S99" s="47"/>
      <c r="T99" s="95"/>
      <c r="AT99" s="24" t="s">
        <v>191</v>
      </c>
      <c r="AU99" s="24" t="s">
        <v>25</v>
      </c>
    </row>
    <row r="100" s="1" customFormat="1">
      <c r="B100" s="46"/>
      <c r="C100" s="74"/>
      <c r="D100" s="225" t="s">
        <v>193</v>
      </c>
      <c r="E100" s="74"/>
      <c r="F100" s="228" t="s">
        <v>561</v>
      </c>
      <c r="G100" s="74"/>
      <c r="H100" s="74"/>
      <c r="I100" s="185"/>
      <c r="J100" s="74"/>
      <c r="K100" s="74"/>
      <c r="L100" s="72"/>
      <c r="M100" s="243"/>
      <c r="N100" s="244"/>
      <c r="O100" s="244"/>
      <c r="P100" s="244"/>
      <c r="Q100" s="244"/>
      <c r="R100" s="244"/>
      <c r="S100" s="244"/>
      <c r="T100" s="245"/>
      <c r="AT100" s="24" t="s">
        <v>193</v>
      </c>
      <c r="AU100" s="24" t="s">
        <v>25</v>
      </c>
    </row>
    <row r="101" s="1" customFormat="1" ht="6.96" customHeight="1">
      <c r="B101" s="67"/>
      <c r="C101" s="68"/>
      <c r="D101" s="68"/>
      <c r="E101" s="68"/>
      <c r="F101" s="68"/>
      <c r="G101" s="68"/>
      <c r="H101" s="68"/>
      <c r="I101" s="167"/>
      <c r="J101" s="68"/>
      <c r="K101" s="68"/>
      <c r="L101" s="72"/>
    </row>
  </sheetData>
  <sheetProtection sheet="1" autoFilter="0" formatColumns="0" formatRows="0" objects="1" scenarios="1" spinCount="100000" saltValue="wrWinCkDpLrClBZRg4eMUNmPKOxGtwMmJrjNDgJEdowpHtYF9bd3snNA1mR2NWVreogogl6CLRLUuEz86+YyoA==" hashValue="gkvk7++0qVURkLMflfdgm3NUo2Vugu6E8hppJFgGNIF91qS3Z+3ps0Dt9zXIciCd1Q6mB2l0qBMByrdA1riiYQ==" algorithmName="SHA-512" password="CC35"/>
  <autoFilter ref="C78:K100"/>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97</v>
      </c>
      <c r="AZ2" s="141" t="s">
        <v>562</v>
      </c>
      <c r="BA2" s="141" t="s">
        <v>562</v>
      </c>
      <c r="BB2" s="141" t="s">
        <v>80</v>
      </c>
      <c r="BC2" s="141" t="s">
        <v>563</v>
      </c>
      <c r="BD2" s="141" t="s">
        <v>91</v>
      </c>
    </row>
    <row r="3" ht="6.96" customHeight="1">
      <c r="B3" s="25"/>
      <c r="C3" s="26"/>
      <c r="D3" s="26"/>
      <c r="E3" s="26"/>
      <c r="F3" s="26"/>
      <c r="G3" s="26"/>
      <c r="H3" s="26"/>
      <c r="I3" s="142"/>
      <c r="J3" s="26"/>
      <c r="K3" s="27"/>
      <c r="AT3" s="24" t="s">
        <v>91</v>
      </c>
      <c r="AZ3" s="141" t="s">
        <v>564</v>
      </c>
      <c r="BA3" s="141" t="s">
        <v>564</v>
      </c>
      <c r="BB3" s="141" t="s">
        <v>80</v>
      </c>
      <c r="BC3" s="141" t="s">
        <v>565</v>
      </c>
      <c r="BD3" s="141" t="s">
        <v>91</v>
      </c>
    </row>
    <row r="4" ht="36.96" customHeight="1">
      <c r="B4" s="28"/>
      <c r="C4" s="29"/>
      <c r="D4" s="30" t="s">
        <v>126</v>
      </c>
      <c r="E4" s="29"/>
      <c r="F4" s="29"/>
      <c r="G4" s="29"/>
      <c r="H4" s="29"/>
      <c r="I4" s="143"/>
      <c r="J4" s="29"/>
      <c r="K4" s="31"/>
      <c r="M4" s="32" t="s">
        <v>12</v>
      </c>
      <c r="AT4" s="24" t="s">
        <v>6</v>
      </c>
      <c r="AZ4" s="141" t="s">
        <v>566</v>
      </c>
      <c r="BA4" s="141" t="s">
        <v>566</v>
      </c>
      <c r="BB4" s="141" t="s">
        <v>80</v>
      </c>
      <c r="BC4" s="141" t="s">
        <v>134</v>
      </c>
      <c r="BD4" s="141" t="s">
        <v>91</v>
      </c>
    </row>
    <row r="5" ht="6.96" customHeight="1">
      <c r="B5" s="28"/>
      <c r="C5" s="29"/>
      <c r="D5" s="29"/>
      <c r="E5" s="29"/>
      <c r="F5" s="29"/>
      <c r="G5" s="29"/>
      <c r="H5" s="29"/>
      <c r="I5" s="143"/>
      <c r="J5" s="29"/>
      <c r="K5" s="31"/>
      <c r="AZ5" s="141" t="s">
        <v>567</v>
      </c>
      <c r="BA5" s="141" t="s">
        <v>567</v>
      </c>
      <c r="BB5" s="141" t="s">
        <v>80</v>
      </c>
      <c r="BC5" s="141" t="s">
        <v>452</v>
      </c>
      <c r="BD5" s="141" t="s">
        <v>91</v>
      </c>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568</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80</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ROUND(J81,2)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ROUND(SUM(BE81:BE163), 2)</f>
        <v>0</v>
      </c>
      <c r="G30" s="47"/>
      <c r="H30" s="47"/>
      <c r="I30" s="159">
        <v>0.20999999999999999</v>
      </c>
      <c r="J30" s="158">
        <f>ROUND(ROUND((SUM(BE81:BE163)), 2)*I30, 2)</f>
        <v>0</v>
      </c>
      <c r="K30" s="51"/>
    </row>
    <row r="31" s="1" customFormat="1" ht="14.4" customHeight="1">
      <c r="B31" s="46"/>
      <c r="C31" s="47"/>
      <c r="D31" s="47"/>
      <c r="E31" s="55" t="s">
        <v>53</v>
      </c>
      <c r="F31" s="158">
        <f>ROUND(SUM(BF81:BF163), 2)</f>
        <v>0</v>
      </c>
      <c r="G31" s="47"/>
      <c r="H31" s="47"/>
      <c r="I31" s="159">
        <v>0.14999999999999999</v>
      </c>
      <c r="J31" s="158">
        <f>ROUND(ROUND((SUM(BF81:BF163)), 2)*I31, 2)</f>
        <v>0</v>
      </c>
      <c r="K31" s="51"/>
    </row>
    <row r="32" hidden="1" s="1" customFormat="1" ht="14.4" customHeight="1">
      <c r="B32" s="46"/>
      <c r="C32" s="47"/>
      <c r="D32" s="47"/>
      <c r="E32" s="55" t="s">
        <v>54</v>
      </c>
      <c r="F32" s="158">
        <f>ROUND(SUM(BG81:BG163), 2)</f>
        <v>0</v>
      </c>
      <c r="G32" s="47"/>
      <c r="H32" s="47"/>
      <c r="I32" s="159">
        <v>0.20999999999999999</v>
      </c>
      <c r="J32" s="158">
        <v>0</v>
      </c>
      <c r="K32" s="51"/>
    </row>
    <row r="33" hidden="1" s="1" customFormat="1" ht="14.4" customHeight="1">
      <c r="B33" s="46"/>
      <c r="C33" s="47"/>
      <c r="D33" s="47"/>
      <c r="E33" s="55" t="s">
        <v>55</v>
      </c>
      <c r="F33" s="158">
        <f>ROUND(SUM(BH81:BH163), 2)</f>
        <v>0</v>
      </c>
      <c r="G33" s="47"/>
      <c r="H33" s="47"/>
      <c r="I33" s="159">
        <v>0.14999999999999999</v>
      </c>
      <c r="J33" s="158">
        <v>0</v>
      </c>
      <c r="K33" s="51"/>
    </row>
    <row r="34" hidden="1" s="1" customFormat="1" ht="14.4" customHeight="1">
      <c r="B34" s="46"/>
      <c r="C34" s="47"/>
      <c r="D34" s="47"/>
      <c r="E34" s="55" t="s">
        <v>56</v>
      </c>
      <c r="F34" s="158">
        <f>ROUND(SUM(BI81:BI163),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03 - SO 103.3 - Komunikace úsek ul. Čechova - U Potůčku - nezpůsobilé výdaje</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J81</f>
        <v>0</v>
      </c>
      <c r="K56" s="51"/>
      <c r="AU56" s="24" t="s">
        <v>161</v>
      </c>
    </row>
    <row r="57" s="7" customFormat="1" ht="24.96" customHeight="1">
      <c r="B57" s="178"/>
      <c r="C57" s="179"/>
      <c r="D57" s="180" t="s">
        <v>162</v>
      </c>
      <c r="E57" s="181"/>
      <c r="F57" s="181"/>
      <c r="G57" s="181"/>
      <c r="H57" s="181"/>
      <c r="I57" s="182"/>
      <c r="J57" s="183">
        <f>J82</f>
        <v>0</v>
      </c>
      <c r="K57" s="184"/>
    </row>
    <row r="58" s="7" customFormat="1" ht="24.96" customHeight="1">
      <c r="B58" s="178"/>
      <c r="C58" s="179"/>
      <c r="D58" s="180" t="s">
        <v>163</v>
      </c>
      <c r="E58" s="181"/>
      <c r="F58" s="181"/>
      <c r="G58" s="181"/>
      <c r="H58" s="181"/>
      <c r="I58" s="182"/>
      <c r="J58" s="183">
        <f>J91</f>
        <v>0</v>
      </c>
      <c r="K58" s="184"/>
    </row>
    <row r="59" s="7" customFormat="1" ht="24.96" customHeight="1">
      <c r="B59" s="178"/>
      <c r="C59" s="179"/>
      <c r="D59" s="180" t="s">
        <v>165</v>
      </c>
      <c r="E59" s="181"/>
      <c r="F59" s="181"/>
      <c r="G59" s="181"/>
      <c r="H59" s="181"/>
      <c r="I59" s="182"/>
      <c r="J59" s="183">
        <f>J115</f>
        <v>0</v>
      </c>
      <c r="K59" s="184"/>
    </row>
    <row r="60" s="7" customFormat="1" ht="24.96" customHeight="1">
      <c r="B60" s="178"/>
      <c r="C60" s="179"/>
      <c r="D60" s="180" t="s">
        <v>166</v>
      </c>
      <c r="E60" s="181"/>
      <c r="F60" s="181"/>
      <c r="G60" s="181"/>
      <c r="H60" s="181"/>
      <c r="I60" s="182"/>
      <c r="J60" s="183">
        <f>J146</f>
        <v>0</v>
      </c>
      <c r="K60" s="184"/>
    </row>
    <row r="61" s="7" customFormat="1" ht="24.96" customHeight="1">
      <c r="B61" s="178"/>
      <c r="C61" s="179"/>
      <c r="D61" s="180" t="s">
        <v>167</v>
      </c>
      <c r="E61" s="181"/>
      <c r="F61" s="181"/>
      <c r="G61" s="181"/>
      <c r="H61" s="181"/>
      <c r="I61" s="182"/>
      <c r="J61" s="183">
        <f>J153</f>
        <v>0</v>
      </c>
      <c r="K61" s="184"/>
    </row>
    <row r="62" s="1" customFormat="1" ht="21.84" customHeight="1">
      <c r="B62" s="46"/>
      <c r="C62" s="47"/>
      <c r="D62" s="47"/>
      <c r="E62" s="47"/>
      <c r="F62" s="47"/>
      <c r="G62" s="47"/>
      <c r="H62" s="47"/>
      <c r="I62" s="145"/>
      <c r="J62" s="47"/>
      <c r="K62" s="51"/>
    </row>
    <row r="63" s="1" customFormat="1" ht="6.96" customHeight="1">
      <c r="B63" s="67"/>
      <c r="C63" s="68"/>
      <c r="D63" s="68"/>
      <c r="E63" s="68"/>
      <c r="F63" s="68"/>
      <c r="G63" s="68"/>
      <c r="H63" s="68"/>
      <c r="I63" s="167"/>
      <c r="J63" s="68"/>
      <c r="K63" s="69"/>
    </row>
    <row r="67" s="1" customFormat="1" ht="6.96" customHeight="1">
      <c r="B67" s="70"/>
      <c r="C67" s="71"/>
      <c r="D67" s="71"/>
      <c r="E67" s="71"/>
      <c r="F67" s="71"/>
      <c r="G67" s="71"/>
      <c r="H67" s="71"/>
      <c r="I67" s="170"/>
      <c r="J67" s="71"/>
      <c r="K67" s="71"/>
      <c r="L67" s="72"/>
    </row>
    <row r="68" s="1" customFormat="1" ht="36.96" customHeight="1">
      <c r="B68" s="46"/>
      <c r="C68" s="73" t="s">
        <v>169</v>
      </c>
      <c r="D68" s="74"/>
      <c r="E68" s="74"/>
      <c r="F68" s="74"/>
      <c r="G68" s="74"/>
      <c r="H68" s="74"/>
      <c r="I68" s="185"/>
      <c r="J68" s="74"/>
      <c r="K68" s="74"/>
      <c r="L68" s="72"/>
    </row>
    <row r="69" s="1" customFormat="1" ht="6.96" customHeight="1">
      <c r="B69" s="46"/>
      <c r="C69" s="74"/>
      <c r="D69" s="74"/>
      <c r="E69" s="74"/>
      <c r="F69" s="74"/>
      <c r="G69" s="74"/>
      <c r="H69" s="74"/>
      <c r="I69" s="185"/>
      <c r="J69" s="74"/>
      <c r="K69" s="74"/>
      <c r="L69" s="72"/>
    </row>
    <row r="70" s="1" customFormat="1" ht="14.4" customHeight="1">
      <c r="B70" s="46"/>
      <c r="C70" s="76" t="s">
        <v>18</v>
      </c>
      <c r="D70" s="74"/>
      <c r="E70" s="74"/>
      <c r="F70" s="74"/>
      <c r="G70" s="74"/>
      <c r="H70" s="74"/>
      <c r="I70" s="185"/>
      <c r="J70" s="74"/>
      <c r="K70" s="74"/>
      <c r="L70" s="72"/>
    </row>
    <row r="71" s="1" customFormat="1" ht="16.5" customHeight="1">
      <c r="B71" s="46"/>
      <c r="C71" s="74"/>
      <c r="D71" s="74"/>
      <c r="E71" s="186" t="str">
        <f>E7</f>
        <v>Zvýšení bezpečnosti dopravy v Liberci, lokalita Milady Horákové - Čechova - U potůčku</v>
      </c>
      <c r="F71" s="76"/>
      <c r="G71" s="76"/>
      <c r="H71" s="76"/>
      <c r="I71" s="185"/>
      <c r="J71" s="74"/>
      <c r="K71" s="74"/>
      <c r="L71" s="72"/>
    </row>
    <row r="72" s="1" customFormat="1" ht="14.4" customHeight="1">
      <c r="B72" s="46"/>
      <c r="C72" s="76" t="s">
        <v>135</v>
      </c>
      <c r="D72" s="74"/>
      <c r="E72" s="74"/>
      <c r="F72" s="74"/>
      <c r="G72" s="74"/>
      <c r="H72" s="74"/>
      <c r="I72" s="185"/>
      <c r="J72" s="74"/>
      <c r="K72" s="74"/>
      <c r="L72" s="72"/>
    </row>
    <row r="73" s="1" customFormat="1" ht="17.25" customHeight="1">
      <c r="B73" s="46"/>
      <c r="C73" s="74"/>
      <c r="D73" s="74"/>
      <c r="E73" s="82" t="str">
        <f>E9</f>
        <v>03 - SO 103.3 - Komunikace úsek ul. Čechova - U Potůčku - nezpůsobilé výdaje</v>
      </c>
      <c r="F73" s="74"/>
      <c r="G73" s="74"/>
      <c r="H73" s="74"/>
      <c r="I73" s="185"/>
      <c r="J73" s="74"/>
      <c r="K73" s="74"/>
      <c r="L73" s="72"/>
    </row>
    <row r="74" s="1" customFormat="1" ht="6.96" customHeight="1">
      <c r="B74" s="46"/>
      <c r="C74" s="74"/>
      <c r="D74" s="74"/>
      <c r="E74" s="74"/>
      <c r="F74" s="74"/>
      <c r="G74" s="74"/>
      <c r="H74" s="74"/>
      <c r="I74" s="185"/>
      <c r="J74" s="74"/>
      <c r="K74" s="74"/>
      <c r="L74" s="72"/>
    </row>
    <row r="75" s="1" customFormat="1" ht="18" customHeight="1">
      <c r="B75" s="46"/>
      <c r="C75" s="76" t="s">
        <v>26</v>
      </c>
      <c r="D75" s="74"/>
      <c r="E75" s="74"/>
      <c r="F75" s="187" t="str">
        <f>F12</f>
        <v>Liberec</v>
      </c>
      <c r="G75" s="74"/>
      <c r="H75" s="74"/>
      <c r="I75" s="188" t="s">
        <v>28</v>
      </c>
      <c r="J75" s="85" t="str">
        <f>IF(J12="","",J12)</f>
        <v>2. 2. 2018</v>
      </c>
      <c r="K75" s="74"/>
      <c r="L75" s="72"/>
    </row>
    <row r="76" s="1" customFormat="1" ht="6.96" customHeight="1">
      <c r="B76" s="46"/>
      <c r="C76" s="74"/>
      <c r="D76" s="74"/>
      <c r="E76" s="74"/>
      <c r="F76" s="74"/>
      <c r="G76" s="74"/>
      <c r="H76" s="74"/>
      <c r="I76" s="185"/>
      <c r="J76" s="74"/>
      <c r="K76" s="74"/>
      <c r="L76" s="72"/>
    </row>
    <row r="77" s="1" customFormat="1">
      <c r="B77" s="46"/>
      <c r="C77" s="76" t="s">
        <v>32</v>
      </c>
      <c r="D77" s="74"/>
      <c r="E77" s="74"/>
      <c r="F77" s="187" t="str">
        <f>E15</f>
        <v>Statutární město Liberec</v>
      </c>
      <c r="G77" s="74"/>
      <c r="H77" s="74"/>
      <c r="I77" s="188" t="s">
        <v>40</v>
      </c>
      <c r="J77" s="187" t="str">
        <f>E21</f>
        <v>SNOWPLAN, spol. s r.o.</v>
      </c>
      <c r="K77" s="74"/>
      <c r="L77" s="72"/>
    </row>
    <row r="78" s="1" customFormat="1" ht="14.4" customHeight="1">
      <c r="B78" s="46"/>
      <c r="C78" s="76" t="s">
        <v>38</v>
      </c>
      <c r="D78" s="74"/>
      <c r="E78" s="74"/>
      <c r="F78" s="187" t="str">
        <f>IF(E18="","",E18)</f>
        <v/>
      </c>
      <c r="G78" s="74"/>
      <c r="H78" s="74"/>
      <c r="I78" s="185"/>
      <c r="J78" s="74"/>
      <c r="K78" s="74"/>
      <c r="L78" s="72"/>
    </row>
    <row r="79" s="1" customFormat="1" ht="10.32" customHeight="1">
      <c r="B79" s="46"/>
      <c r="C79" s="74"/>
      <c r="D79" s="74"/>
      <c r="E79" s="74"/>
      <c r="F79" s="74"/>
      <c r="G79" s="74"/>
      <c r="H79" s="74"/>
      <c r="I79" s="185"/>
      <c r="J79" s="74"/>
      <c r="K79" s="74"/>
      <c r="L79" s="72"/>
    </row>
    <row r="80" s="8" customFormat="1" ht="29.28" customHeight="1">
      <c r="B80" s="189"/>
      <c r="C80" s="190" t="s">
        <v>170</v>
      </c>
      <c r="D80" s="191" t="s">
        <v>66</v>
      </c>
      <c r="E80" s="191" t="s">
        <v>62</v>
      </c>
      <c r="F80" s="191" t="s">
        <v>171</v>
      </c>
      <c r="G80" s="191" t="s">
        <v>172</v>
      </c>
      <c r="H80" s="191" t="s">
        <v>173</v>
      </c>
      <c r="I80" s="192" t="s">
        <v>174</v>
      </c>
      <c r="J80" s="191" t="s">
        <v>159</v>
      </c>
      <c r="K80" s="193" t="s">
        <v>175</v>
      </c>
      <c r="L80" s="194"/>
      <c r="M80" s="102" t="s">
        <v>176</v>
      </c>
      <c r="N80" s="103" t="s">
        <v>51</v>
      </c>
      <c r="O80" s="103" t="s">
        <v>177</v>
      </c>
      <c r="P80" s="103" t="s">
        <v>178</v>
      </c>
      <c r="Q80" s="103" t="s">
        <v>179</v>
      </c>
      <c r="R80" s="103" t="s">
        <v>180</v>
      </c>
      <c r="S80" s="103" t="s">
        <v>181</v>
      </c>
      <c r="T80" s="104" t="s">
        <v>182</v>
      </c>
    </row>
    <row r="81" s="1" customFormat="1" ht="29.28" customHeight="1">
      <c r="B81" s="46"/>
      <c r="C81" s="108" t="s">
        <v>160</v>
      </c>
      <c r="D81" s="74"/>
      <c r="E81" s="74"/>
      <c r="F81" s="74"/>
      <c r="G81" s="74"/>
      <c r="H81" s="74"/>
      <c r="I81" s="185"/>
      <c r="J81" s="195">
        <f>BK81</f>
        <v>0</v>
      </c>
      <c r="K81" s="74"/>
      <c r="L81" s="72"/>
      <c r="M81" s="105"/>
      <c r="N81" s="106"/>
      <c r="O81" s="106"/>
      <c r="P81" s="196">
        <f>P82+P91+P115+P146+P153</f>
        <v>0</v>
      </c>
      <c r="Q81" s="106"/>
      <c r="R81" s="196">
        <f>R82+R91+R115+R146+R153</f>
        <v>0</v>
      </c>
      <c r="S81" s="106"/>
      <c r="T81" s="197">
        <f>T82+T91+T115+T146+T153</f>
        <v>0</v>
      </c>
      <c r="AT81" s="24" t="s">
        <v>81</v>
      </c>
      <c r="AU81" s="24" t="s">
        <v>161</v>
      </c>
      <c r="BK81" s="198">
        <f>BK82+BK91+BK115+BK146+BK153</f>
        <v>0</v>
      </c>
    </row>
    <row r="82" s="9" customFormat="1" ht="37.44" customHeight="1">
      <c r="B82" s="199"/>
      <c r="C82" s="200"/>
      <c r="D82" s="201" t="s">
        <v>81</v>
      </c>
      <c r="E82" s="202" t="s">
        <v>82</v>
      </c>
      <c r="F82" s="202" t="s">
        <v>183</v>
      </c>
      <c r="G82" s="200"/>
      <c r="H82" s="200"/>
      <c r="I82" s="203"/>
      <c r="J82" s="204">
        <f>BK82</f>
        <v>0</v>
      </c>
      <c r="K82" s="200"/>
      <c r="L82" s="205"/>
      <c r="M82" s="206"/>
      <c r="N82" s="207"/>
      <c r="O82" s="207"/>
      <c r="P82" s="208">
        <f>SUM(P83:P90)</f>
        <v>0</v>
      </c>
      <c r="Q82" s="207"/>
      <c r="R82" s="208">
        <f>SUM(R83:R90)</f>
        <v>0</v>
      </c>
      <c r="S82" s="207"/>
      <c r="T82" s="209">
        <f>SUM(T83:T90)</f>
        <v>0</v>
      </c>
      <c r="AR82" s="210" t="s">
        <v>25</v>
      </c>
      <c r="AT82" s="211" t="s">
        <v>81</v>
      </c>
      <c r="AU82" s="211" t="s">
        <v>82</v>
      </c>
      <c r="AY82" s="210" t="s">
        <v>184</v>
      </c>
      <c r="BK82" s="212">
        <f>SUM(BK83:BK90)</f>
        <v>0</v>
      </c>
    </row>
    <row r="83" s="1" customFormat="1" ht="16.5" customHeight="1">
      <c r="B83" s="46"/>
      <c r="C83" s="213" t="s">
        <v>25</v>
      </c>
      <c r="D83" s="213" t="s">
        <v>185</v>
      </c>
      <c r="E83" s="214" t="s">
        <v>195</v>
      </c>
      <c r="F83" s="215" t="s">
        <v>187</v>
      </c>
      <c r="G83" s="216" t="s">
        <v>196</v>
      </c>
      <c r="H83" s="217">
        <v>1384.3900000000001</v>
      </c>
      <c r="I83" s="218"/>
      <c r="J83" s="219">
        <f>ROUND(I83*H83,2)</f>
        <v>0</v>
      </c>
      <c r="K83" s="215" t="s">
        <v>80</v>
      </c>
      <c r="L83" s="72"/>
      <c r="M83" s="220" t="s">
        <v>80</v>
      </c>
      <c r="N83" s="221" t="s">
        <v>52</v>
      </c>
      <c r="O83" s="47"/>
      <c r="P83" s="222">
        <f>O83*H83</f>
        <v>0</v>
      </c>
      <c r="Q83" s="222">
        <v>0</v>
      </c>
      <c r="R83" s="222">
        <f>Q83*H83</f>
        <v>0</v>
      </c>
      <c r="S83" s="222">
        <v>0</v>
      </c>
      <c r="T83" s="223">
        <f>S83*H83</f>
        <v>0</v>
      </c>
      <c r="AR83" s="24" t="s">
        <v>189</v>
      </c>
      <c r="AT83" s="24" t="s">
        <v>185</v>
      </c>
      <c r="AU83" s="24" t="s">
        <v>25</v>
      </c>
      <c r="AY83" s="24" t="s">
        <v>184</v>
      </c>
      <c r="BE83" s="224">
        <f>IF(N83="základní",J83,0)</f>
        <v>0</v>
      </c>
      <c r="BF83" s="224">
        <f>IF(N83="snížená",J83,0)</f>
        <v>0</v>
      </c>
      <c r="BG83" s="224">
        <f>IF(N83="zákl. přenesená",J83,0)</f>
        <v>0</v>
      </c>
      <c r="BH83" s="224">
        <f>IF(N83="sníž. přenesená",J83,0)</f>
        <v>0</v>
      </c>
      <c r="BI83" s="224">
        <f>IF(N83="nulová",J83,0)</f>
        <v>0</v>
      </c>
      <c r="BJ83" s="24" t="s">
        <v>25</v>
      </c>
      <c r="BK83" s="224">
        <f>ROUND(I83*H83,2)</f>
        <v>0</v>
      </c>
      <c r="BL83" s="24" t="s">
        <v>189</v>
      </c>
      <c r="BM83" s="24" t="s">
        <v>569</v>
      </c>
    </row>
    <row r="84" s="1" customFormat="1">
      <c r="B84" s="46"/>
      <c r="C84" s="74"/>
      <c r="D84" s="225" t="s">
        <v>191</v>
      </c>
      <c r="E84" s="74"/>
      <c r="F84" s="226" t="s">
        <v>198</v>
      </c>
      <c r="G84" s="74"/>
      <c r="H84" s="74"/>
      <c r="I84" s="185"/>
      <c r="J84" s="74"/>
      <c r="K84" s="74"/>
      <c r="L84" s="72"/>
      <c r="M84" s="227"/>
      <c r="N84" s="47"/>
      <c r="O84" s="47"/>
      <c r="P84" s="47"/>
      <c r="Q84" s="47"/>
      <c r="R84" s="47"/>
      <c r="S84" s="47"/>
      <c r="T84" s="95"/>
      <c r="AT84" s="24" t="s">
        <v>191</v>
      </c>
      <c r="AU84" s="24" t="s">
        <v>25</v>
      </c>
    </row>
    <row r="85" s="1" customFormat="1">
      <c r="B85" s="46"/>
      <c r="C85" s="74"/>
      <c r="D85" s="225" t="s">
        <v>193</v>
      </c>
      <c r="E85" s="74"/>
      <c r="F85" s="228" t="s">
        <v>194</v>
      </c>
      <c r="G85" s="74"/>
      <c r="H85" s="74"/>
      <c r="I85" s="185"/>
      <c r="J85" s="74"/>
      <c r="K85" s="74"/>
      <c r="L85" s="72"/>
      <c r="M85" s="227"/>
      <c r="N85" s="47"/>
      <c r="O85" s="47"/>
      <c r="P85" s="47"/>
      <c r="Q85" s="47"/>
      <c r="R85" s="47"/>
      <c r="S85" s="47"/>
      <c r="T85" s="95"/>
      <c r="AT85" s="24" t="s">
        <v>193</v>
      </c>
      <c r="AU85" s="24" t="s">
        <v>25</v>
      </c>
    </row>
    <row r="86" s="10" customFormat="1">
      <c r="B86" s="229"/>
      <c r="C86" s="230"/>
      <c r="D86" s="225" t="s">
        <v>199</v>
      </c>
      <c r="E86" s="231" t="s">
        <v>570</v>
      </c>
      <c r="F86" s="232" t="s">
        <v>571</v>
      </c>
      <c r="G86" s="230"/>
      <c r="H86" s="233">
        <v>674.63999999999999</v>
      </c>
      <c r="I86" s="234"/>
      <c r="J86" s="230"/>
      <c r="K86" s="230"/>
      <c r="L86" s="235"/>
      <c r="M86" s="236"/>
      <c r="N86" s="237"/>
      <c r="O86" s="237"/>
      <c r="P86" s="237"/>
      <c r="Q86" s="237"/>
      <c r="R86" s="237"/>
      <c r="S86" s="237"/>
      <c r="T86" s="238"/>
      <c r="AT86" s="239" t="s">
        <v>199</v>
      </c>
      <c r="AU86" s="239" t="s">
        <v>25</v>
      </c>
      <c r="AV86" s="10" t="s">
        <v>91</v>
      </c>
      <c r="AW86" s="10" t="s">
        <v>44</v>
      </c>
      <c r="AX86" s="10" t="s">
        <v>82</v>
      </c>
      <c r="AY86" s="239" t="s">
        <v>184</v>
      </c>
    </row>
    <row r="87" s="10" customFormat="1">
      <c r="B87" s="229"/>
      <c r="C87" s="230"/>
      <c r="D87" s="225" t="s">
        <v>199</v>
      </c>
      <c r="E87" s="231" t="s">
        <v>562</v>
      </c>
      <c r="F87" s="232" t="s">
        <v>572</v>
      </c>
      <c r="G87" s="230"/>
      <c r="H87" s="233">
        <v>702.75</v>
      </c>
      <c r="I87" s="234"/>
      <c r="J87" s="230"/>
      <c r="K87" s="230"/>
      <c r="L87" s="235"/>
      <c r="M87" s="236"/>
      <c r="N87" s="237"/>
      <c r="O87" s="237"/>
      <c r="P87" s="237"/>
      <c r="Q87" s="237"/>
      <c r="R87" s="237"/>
      <c r="S87" s="237"/>
      <c r="T87" s="238"/>
      <c r="AT87" s="239" t="s">
        <v>199</v>
      </c>
      <c r="AU87" s="239" t="s">
        <v>25</v>
      </c>
      <c r="AV87" s="10" t="s">
        <v>91</v>
      </c>
      <c r="AW87" s="10" t="s">
        <v>44</v>
      </c>
      <c r="AX87" s="10" t="s">
        <v>82</v>
      </c>
      <c r="AY87" s="239" t="s">
        <v>184</v>
      </c>
    </row>
    <row r="88" s="10" customFormat="1">
      <c r="B88" s="229"/>
      <c r="C88" s="230"/>
      <c r="D88" s="225" t="s">
        <v>199</v>
      </c>
      <c r="E88" s="231" t="s">
        <v>564</v>
      </c>
      <c r="F88" s="232" t="s">
        <v>573</v>
      </c>
      <c r="G88" s="230"/>
      <c r="H88" s="233">
        <v>5.5</v>
      </c>
      <c r="I88" s="234"/>
      <c r="J88" s="230"/>
      <c r="K88" s="230"/>
      <c r="L88" s="235"/>
      <c r="M88" s="236"/>
      <c r="N88" s="237"/>
      <c r="O88" s="237"/>
      <c r="P88" s="237"/>
      <c r="Q88" s="237"/>
      <c r="R88" s="237"/>
      <c r="S88" s="237"/>
      <c r="T88" s="238"/>
      <c r="AT88" s="239" t="s">
        <v>199</v>
      </c>
      <c r="AU88" s="239" t="s">
        <v>25</v>
      </c>
      <c r="AV88" s="10" t="s">
        <v>91</v>
      </c>
      <c r="AW88" s="10" t="s">
        <v>44</v>
      </c>
      <c r="AX88" s="10" t="s">
        <v>82</v>
      </c>
      <c r="AY88" s="239" t="s">
        <v>184</v>
      </c>
    </row>
    <row r="89" s="10" customFormat="1">
      <c r="B89" s="229"/>
      <c r="C89" s="230"/>
      <c r="D89" s="225" t="s">
        <v>199</v>
      </c>
      <c r="E89" s="231" t="s">
        <v>566</v>
      </c>
      <c r="F89" s="232" t="s">
        <v>574</v>
      </c>
      <c r="G89" s="230"/>
      <c r="H89" s="233">
        <v>1.5</v>
      </c>
      <c r="I89" s="234"/>
      <c r="J89" s="230"/>
      <c r="K89" s="230"/>
      <c r="L89" s="235"/>
      <c r="M89" s="236"/>
      <c r="N89" s="237"/>
      <c r="O89" s="237"/>
      <c r="P89" s="237"/>
      <c r="Q89" s="237"/>
      <c r="R89" s="237"/>
      <c r="S89" s="237"/>
      <c r="T89" s="238"/>
      <c r="AT89" s="239" t="s">
        <v>199</v>
      </c>
      <c r="AU89" s="239" t="s">
        <v>25</v>
      </c>
      <c r="AV89" s="10" t="s">
        <v>91</v>
      </c>
      <c r="AW89" s="10" t="s">
        <v>44</v>
      </c>
      <c r="AX89" s="10" t="s">
        <v>82</v>
      </c>
      <c r="AY89" s="239" t="s">
        <v>184</v>
      </c>
    </row>
    <row r="90" s="10" customFormat="1">
      <c r="B90" s="229"/>
      <c r="C90" s="230"/>
      <c r="D90" s="225" t="s">
        <v>199</v>
      </c>
      <c r="E90" s="231" t="s">
        <v>575</v>
      </c>
      <c r="F90" s="232" t="s">
        <v>576</v>
      </c>
      <c r="G90" s="230"/>
      <c r="H90" s="233">
        <v>1384.3900000000001</v>
      </c>
      <c r="I90" s="234"/>
      <c r="J90" s="230"/>
      <c r="K90" s="230"/>
      <c r="L90" s="235"/>
      <c r="M90" s="236"/>
      <c r="N90" s="237"/>
      <c r="O90" s="237"/>
      <c r="P90" s="237"/>
      <c r="Q90" s="237"/>
      <c r="R90" s="237"/>
      <c r="S90" s="237"/>
      <c r="T90" s="238"/>
      <c r="AT90" s="239" t="s">
        <v>199</v>
      </c>
      <c r="AU90" s="239" t="s">
        <v>25</v>
      </c>
      <c r="AV90" s="10" t="s">
        <v>91</v>
      </c>
      <c r="AW90" s="10" t="s">
        <v>44</v>
      </c>
      <c r="AX90" s="10" t="s">
        <v>25</v>
      </c>
      <c r="AY90" s="239" t="s">
        <v>184</v>
      </c>
    </row>
    <row r="91" s="9" customFormat="1" ht="37.44" customHeight="1">
      <c r="B91" s="199"/>
      <c r="C91" s="200"/>
      <c r="D91" s="201" t="s">
        <v>81</v>
      </c>
      <c r="E91" s="202" t="s">
        <v>25</v>
      </c>
      <c r="F91" s="202" t="s">
        <v>210</v>
      </c>
      <c r="G91" s="200"/>
      <c r="H91" s="200"/>
      <c r="I91" s="203"/>
      <c r="J91" s="204">
        <f>BK91</f>
        <v>0</v>
      </c>
      <c r="K91" s="200"/>
      <c r="L91" s="205"/>
      <c r="M91" s="206"/>
      <c r="N91" s="207"/>
      <c r="O91" s="207"/>
      <c r="P91" s="208">
        <f>SUM(P92:P114)</f>
        <v>0</v>
      </c>
      <c r="Q91" s="207"/>
      <c r="R91" s="208">
        <f>SUM(R92:R114)</f>
        <v>0</v>
      </c>
      <c r="S91" s="207"/>
      <c r="T91" s="209">
        <f>SUM(T92:T114)</f>
        <v>0</v>
      </c>
      <c r="AR91" s="210" t="s">
        <v>25</v>
      </c>
      <c r="AT91" s="211" t="s">
        <v>81</v>
      </c>
      <c r="AU91" s="211" t="s">
        <v>82</v>
      </c>
      <c r="AY91" s="210" t="s">
        <v>184</v>
      </c>
      <c r="BK91" s="212">
        <f>SUM(BK92:BK114)</f>
        <v>0</v>
      </c>
    </row>
    <row r="92" s="1" customFormat="1" ht="25.5" customHeight="1">
      <c r="B92" s="46"/>
      <c r="C92" s="213" t="s">
        <v>91</v>
      </c>
      <c r="D92" s="213" t="s">
        <v>185</v>
      </c>
      <c r="E92" s="214" t="s">
        <v>219</v>
      </c>
      <c r="F92" s="215" t="s">
        <v>220</v>
      </c>
      <c r="G92" s="216" t="s">
        <v>188</v>
      </c>
      <c r="H92" s="217">
        <v>374.80000000000001</v>
      </c>
      <c r="I92" s="218"/>
      <c r="J92" s="219">
        <f>ROUND(I92*H92,2)</f>
        <v>0</v>
      </c>
      <c r="K92" s="215" t="s">
        <v>80</v>
      </c>
      <c r="L92" s="72"/>
      <c r="M92" s="220" t="s">
        <v>80</v>
      </c>
      <c r="N92" s="221" t="s">
        <v>52</v>
      </c>
      <c r="O92" s="47"/>
      <c r="P92" s="222">
        <f>O92*H92</f>
        <v>0</v>
      </c>
      <c r="Q92" s="222">
        <v>0</v>
      </c>
      <c r="R92" s="222">
        <f>Q92*H92</f>
        <v>0</v>
      </c>
      <c r="S92" s="222">
        <v>0</v>
      </c>
      <c r="T92" s="223">
        <f>S92*H92</f>
        <v>0</v>
      </c>
      <c r="AR92" s="24" t="s">
        <v>189</v>
      </c>
      <c r="AT92" s="24" t="s">
        <v>185</v>
      </c>
      <c r="AU92" s="24" t="s">
        <v>25</v>
      </c>
      <c r="AY92" s="24" t="s">
        <v>184</v>
      </c>
      <c r="BE92" s="224">
        <f>IF(N92="základní",J92,0)</f>
        <v>0</v>
      </c>
      <c r="BF92" s="224">
        <f>IF(N92="snížená",J92,0)</f>
        <v>0</v>
      </c>
      <c r="BG92" s="224">
        <f>IF(N92="zákl. přenesená",J92,0)</f>
        <v>0</v>
      </c>
      <c r="BH92" s="224">
        <f>IF(N92="sníž. přenesená",J92,0)</f>
        <v>0</v>
      </c>
      <c r="BI92" s="224">
        <f>IF(N92="nulová",J92,0)</f>
        <v>0</v>
      </c>
      <c r="BJ92" s="24" t="s">
        <v>25</v>
      </c>
      <c r="BK92" s="224">
        <f>ROUND(I92*H92,2)</f>
        <v>0</v>
      </c>
      <c r="BL92" s="24" t="s">
        <v>189</v>
      </c>
      <c r="BM92" s="24" t="s">
        <v>577</v>
      </c>
    </row>
    <row r="93" s="1" customFormat="1">
      <c r="B93" s="46"/>
      <c r="C93" s="74"/>
      <c r="D93" s="225" t="s">
        <v>191</v>
      </c>
      <c r="E93" s="74"/>
      <c r="F93" s="226" t="s">
        <v>220</v>
      </c>
      <c r="G93" s="74"/>
      <c r="H93" s="74"/>
      <c r="I93" s="185"/>
      <c r="J93" s="74"/>
      <c r="K93" s="74"/>
      <c r="L93" s="72"/>
      <c r="M93" s="227"/>
      <c r="N93" s="47"/>
      <c r="O93" s="47"/>
      <c r="P93" s="47"/>
      <c r="Q93" s="47"/>
      <c r="R93" s="47"/>
      <c r="S93" s="47"/>
      <c r="T93" s="95"/>
      <c r="AT93" s="24" t="s">
        <v>191</v>
      </c>
      <c r="AU93" s="24" t="s">
        <v>25</v>
      </c>
    </row>
    <row r="94" s="1" customFormat="1">
      <c r="B94" s="46"/>
      <c r="C94" s="74"/>
      <c r="D94" s="225" t="s">
        <v>193</v>
      </c>
      <c r="E94" s="74"/>
      <c r="F94" s="228" t="s">
        <v>216</v>
      </c>
      <c r="G94" s="74"/>
      <c r="H94" s="74"/>
      <c r="I94" s="185"/>
      <c r="J94" s="74"/>
      <c r="K94" s="74"/>
      <c r="L94" s="72"/>
      <c r="M94" s="227"/>
      <c r="N94" s="47"/>
      <c r="O94" s="47"/>
      <c r="P94" s="47"/>
      <c r="Q94" s="47"/>
      <c r="R94" s="47"/>
      <c r="S94" s="47"/>
      <c r="T94" s="95"/>
      <c r="AT94" s="24" t="s">
        <v>193</v>
      </c>
      <c r="AU94" s="24" t="s">
        <v>25</v>
      </c>
    </row>
    <row r="95" s="10" customFormat="1">
      <c r="B95" s="229"/>
      <c r="C95" s="230"/>
      <c r="D95" s="225" t="s">
        <v>199</v>
      </c>
      <c r="E95" s="231" t="s">
        <v>578</v>
      </c>
      <c r="F95" s="232" t="s">
        <v>579</v>
      </c>
      <c r="G95" s="230"/>
      <c r="H95" s="233">
        <v>374.80000000000001</v>
      </c>
      <c r="I95" s="234"/>
      <c r="J95" s="230"/>
      <c r="K95" s="230"/>
      <c r="L95" s="235"/>
      <c r="M95" s="236"/>
      <c r="N95" s="237"/>
      <c r="O95" s="237"/>
      <c r="P95" s="237"/>
      <c r="Q95" s="237"/>
      <c r="R95" s="237"/>
      <c r="S95" s="237"/>
      <c r="T95" s="238"/>
      <c r="AT95" s="239" t="s">
        <v>199</v>
      </c>
      <c r="AU95" s="239" t="s">
        <v>25</v>
      </c>
      <c r="AV95" s="10" t="s">
        <v>91</v>
      </c>
      <c r="AW95" s="10" t="s">
        <v>44</v>
      </c>
      <c r="AX95" s="10" t="s">
        <v>25</v>
      </c>
      <c r="AY95" s="239" t="s">
        <v>184</v>
      </c>
    </row>
    <row r="96" s="1" customFormat="1" ht="16.5" customHeight="1">
      <c r="B96" s="46"/>
      <c r="C96" s="213" t="s">
        <v>211</v>
      </c>
      <c r="D96" s="213" t="s">
        <v>185</v>
      </c>
      <c r="E96" s="214" t="s">
        <v>225</v>
      </c>
      <c r="F96" s="215" t="s">
        <v>226</v>
      </c>
      <c r="G96" s="216" t="s">
        <v>188</v>
      </c>
      <c r="H96" s="217">
        <v>281.10000000000002</v>
      </c>
      <c r="I96" s="218"/>
      <c r="J96" s="219">
        <f>ROUND(I96*H96,2)</f>
        <v>0</v>
      </c>
      <c r="K96" s="215" t="s">
        <v>80</v>
      </c>
      <c r="L96" s="72"/>
      <c r="M96" s="220" t="s">
        <v>80</v>
      </c>
      <c r="N96" s="221" t="s">
        <v>52</v>
      </c>
      <c r="O96" s="47"/>
      <c r="P96" s="222">
        <f>O96*H96</f>
        <v>0</v>
      </c>
      <c r="Q96" s="222">
        <v>0</v>
      </c>
      <c r="R96" s="222">
        <f>Q96*H96</f>
        <v>0</v>
      </c>
      <c r="S96" s="222">
        <v>0</v>
      </c>
      <c r="T96" s="223">
        <f>S96*H96</f>
        <v>0</v>
      </c>
      <c r="AR96" s="24" t="s">
        <v>189</v>
      </c>
      <c r="AT96" s="24" t="s">
        <v>185</v>
      </c>
      <c r="AU96" s="24" t="s">
        <v>25</v>
      </c>
      <c r="AY96" s="24" t="s">
        <v>184</v>
      </c>
      <c r="BE96" s="224">
        <f>IF(N96="základní",J96,0)</f>
        <v>0</v>
      </c>
      <c r="BF96" s="224">
        <f>IF(N96="snížená",J96,0)</f>
        <v>0</v>
      </c>
      <c r="BG96" s="224">
        <f>IF(N96="zákl. přenesená",J96,0)</f>
        <v>0</v>
      </c>
      <c r="BH96" s="224">
        <f>IF(N96="sníž. přenesená",J96,0)</f>
        <v>0</v>
      </c>
      <c r="BI96" s="224">
        <f>IF(N96="nulová",J96,0)</f>
        <v>0</v>
      </c>
      <c r="BJ96" s="24" t="s">
        <v>25</v>
      </c>
      <c r="BK96" s="224">
        <f>ROUND(I96*H96,2)</f>
        <v>0</v>
      </c>
      <c r="BL96" s="24" t="s">
        <v>189</v>
      </c>
      <c r="BM96" s="24" t="s">
        <v>580</v>
      </c>
    </row>
    <row r="97" s="1" customFormat="1">
      <c r="B97" s="46"/>
      <c r="C97" s="74"/>
      <c r="D97" s="225" t="s">
        <v>191</v>
      </c>
      <c r="E97" s="74"/>
      <c r="F97" s="226" t="s">
        <v>226</v>
      </c>
      <c r="G97" s="74"/>
      <c r="H97" s="74"/>
      <c r="I97" s="185"/>
      <c r="J97" s="74"/>
      <c r="K97" s="74"/>
      <c r="L97" s="72"/>
      <c r="M97" s="227"/>
      <c r="N97" s="47"/>
      <c r="O97" s="47"/>
      <c r="P97" s="47"/>
      <c r="Q97" s="47"/>
      <c r="R97" s="47"/>
      <c r="S97" s="47"/>
      <c r="T97" s="95"/>
      <c r="AT97" s="24" t="s">
        <v>191</v>
      </c>
      <c r="AU97" s="24" t="s">
        <v>25</v>
      </c>
    </row>
    <row r="98" s="1" customFormat="1">
      <c r="B98" s="46"/>
      <c r="C98" s="74"/>
      <c r="D98" s="225" t="s">
        <v>193</v>
      </c>
      <c r="E98" s="74"/>
      <c r="F98" s="228" t="s">
        <v>216</v>
      </c>
      <c r="G98" s="74"/>
      <c r="H98" s="74"/>
      <c r="I98" s="185"/>
      <c r="J98" s="74"/>
      <c r="K98" s="74"/>
      <c r="L98" s="72"/>
      <c r="M98" s="227"/>
      <c r="N98" s="47"/>
      <c r="O98" s="47"/>
      <c r="P98" s="47"/>
      <c r="Q98" s="47"/>
      <c r="R98" s="47"/>
      <c r="S98" s="47"/>
      <c r="T98" s="95"/>
      <c r="AT98" s="24" t="s">
        <v>193</v>
      </c>
      <c r="AU98" s="24" t="s">
        <v>25</v>
      </c>
    </row>
    <row r="99" s="10" customFormat="1">
      <c r="B99" s="229"/>
      <c r="C99" s="230"/>
      <c r="D99" s="225" t="s">
        <v>199</v>
      </c>
      <c r="E99" s="231" t="s">
        <v>581</v>
      </c>
      <c r="F99" s="232" t="s">
        <v>582</v>
      </c>
      <c r="G99" s="230"/>
      <c r="H99" s="233">
        <v>281.10000000000002</v>
      </c>
      <c r="I99" s="234"/>
      <c r="J99" s="230"/>
      <c r="K99" s="230"/>
      <c r="L99" s="235"/>
      <c r="M99" s="236"/>
      <c r="N99" s="237"/>
      <c r="O99" s="237"/>
      <c r="P99" s="237"/>
      <c r="Q99" s="237"/>
      <c r="R99" s="237"/>
      <c r="S99" s="237"/>
      <c r="T99" s="238"/>
      <c r="AT99" s="239" t="s">
        <v>199</v>
      </c>
      <c r="AU99" s="239" t="s">
        <v>25</v>
      </c>
      <c r="AV99" s="10" t="s">
        <v>91</v>
      </c>
      <c r="AW99" s="10" t="s">
        <v>44</v>
      </c>
      <c r="AX99" s="10" t="s">
        <v>25</v>
      </c>
      <c r="AY99" s="239" t="s">
        <v>184</v>
      </c>
    </row>
    <row r="100" s="1" customFormat="1" ht="25.5" customHeight="1">
      <c r="B100" s="46"/>
      <c r="C100" s="213" t="s">
        <v>189</v>
      </c>
      <c r="D100" s="213" t="s">
        <v>185</v>
      </c>
      <c r="E100" s="214" t="s">
        <v>238</v>
      </c>
      <c r="F100" s="215" t="s">
        <v>239</v>
      </c>
      <c r="G100" s="216" t="s">
        <v>188</v>
      </c>
      <c r="H100" s="217">
        <v>2.5</v>
      </c>
      <c r="I100" s="218"/>
      <c r="J100" s="219">
        <f>ROUND(I100*H100,2)</f>
        <v>0</v>
      </c>
      <c r="K100" s="215" t="s">
        <v>80</v>
      </c>
      <c r="L100" s="72"/>
      <c r="M100" s="220" t="s">
        <v>80</v>
      </c>
      <c r="N100" s="221" t="s">
        <v>52</v>
      </c>
      <c r="O100" s="47"/>
      <c r="P100" s="222">
        <f>O100*H100</f>
        <v>0</v>
      </c>
      <c r="Q100" s="222">
        <v>0</v>
      </c>
      <c r="R100" s="222">
        <f>Q100*H100</f>
        <v>0</v>
      </c>
      <c r="S100" s="222">
        <v>0</v>
      </c>
      <c r="T100" s="223">
        <f>S100*H100</f>
        <v>0</v>
      </c>
      <c r="AR100" s="24" t="s">
        <v>189</v>
      </c>
      <c r="AT100" s="24" t="s">
        <v>185</v>
      </c>
      <c r="AU100" s="24" t="s">
        <v>25</v>
      </c>
      <c r="AY100" s="24" t="s">
        <v>184</v>
      </c>
      <c r="BE100" s="224">
        <f>IF(N100="základní",J100,0)</f>
        <v>0</v>
      </c>
      <c r="BF100" s="224">
        <f>IF(N100="snížená",J100,0)</f>
        <v>0</v>
      </c>
      <c r="BG100" s="224">
        <f>IF(N100="zákl. přenesená",J100,0)</f>
        <v>0</v>
      </c>
      <c r="BH100" s="224">
        <f>IF(N100="sníž. přenesená",J100,0)</f>
        <v>0</v>
      </c>
      <c r="BI100" s="224">
        <f>IF(N100="nulová",J100,0)</f>
        <v>0</v>
      </c>
      <c r="BJ100" s="24" t="s">
        <v>25</v>
      </c>
      <c r="BK100" s="224">
        <f>ROUND(I100*H100,2)</f>
        <v>0</v>
      </c>
      <c r="BL100" s="24" t="s">
        <v>189</v>
      </c>
      <c r="BM100" s="24" t="s">
        <v>583</v>
      </c>
    </row>
    <row r="101" s="1" customFormat="1">
      <c r="B101" s="46"/>
      <c r="C101" s="74"/>
      <c r="D101" s="225" t="s">
        <v>191</v>
      </c>
      <c r="E101" s="74"/>
      <c r="F101" s="226" t="s">
        <v>239</v>
      </c>
      <c r="G101" s="74"/>
      <c r="H101" s="74"/>
      <c r="I101" s="185"/>
      <c r="J101" s="74"/>
      <c r="K101" s="74"/>
      <c r="L101" s="72"/>
      <c r="M101" s="227"/>
      <c r="N101" s="47"/>
      <c r="O101" s="47"/>
      <c r="P101" s="47"/>
      <c r="Q101" s="47"/>
      <c r="R101" s="47"/>
      <c r="S101" s="47"/>
      <c r="T101" s="95"/>
      <c r="AT101" s="24" t="s">
        <v>191</v>
      </c>
      <c r="AU101" s="24" t="s">
        <v>25</v>
      </c>
    </row>
    <row r="102" s="1" customFormat="1">
      <c r="B102" s="46"/>
      <c r="C102" s="74"/>
      <c r="D102" s="225" t="s">
        <v>193</v>
      </c>
      <c r="E102" s="74"/>
      <c r="F102" s="228" t="s">
        <v>216</v>
      </c>
      <c r="G102" s="74"/>
      <c r="H102" s="74"/>
      <c r="I102" s="185"/>
      <c r="J102" s="74"/>
      <c r="K102" s="74"/>
      <c r="L102" s="72"/>
      <c r="M102" s="227"/>
      <c r="N102" s="47"/>
      <c r="O102" s="47"/>
      <c r="P102" s="47"/>
      <c r="Q102" s="47"/>
      <c r="R102" s="47"/>
      <c r="S102" s="47"/>
      <c r="T102" s="95"/>
      <c r="AT102" s="24" t="s">
        <v>193</v>
      </c>
      <c r="AU102" s="24" t="s">
        <v>25</v>
      </c>
    </row>
    <row r="103" s="10" customFormat="1">
      <c r="B103" s="229"/>
      <c r="C103" s="230"/>
      <c r="D103" s="225" t="s">
        <v>199</v>
      </c>
      <c r="E103" s="231" t="s">
        <v>584</v>
      </c>
      <c r="F103" s="232" t="s">
        <v>585</v>
      </c>
      <c r="G103" s="230"/>
      <c r="H103" s="233">
        <v>2.5</v>
      </c>
      <c r="I103" s="234"/>
      <c r="J103" s="230"/>
      <c r="K103" s="230"/>
      <c r="L103" s="235"/>
      <c r="M103" s="236"/>
      <c r="N103" s="237"/>
      <c r="O103" s="237"/>
      <c r="P103" s="237"/>
      <c r="Q103" s="237"/>
      <c r="R103" s="237"/>
      <c r="S103" s="237"/>
      <c r="T103" s="238"/>
      <c r="AT103" s="239" t="s">
        <v>199</v>
      </c>
      <c r="AU103" s="239" t="s">
        <v>25</v>
      </c>
      <c r="AV103" s="10" t="s">
        <v>91</v>
      </c>
      <c r="AW103" s="10" t="s">
        <v>44</v>
      </c>
      <c r="AX103" s="10" t="s">
        <v>25</v>
      </c>
      <c r="AY103" s="239" t="s">
        <v>184</v>
      </c>
    </row>
    <row r="104" s="1" customFormat="1" ht="16.5" customHeight="1">
      <c r="B104" s="46"/>
      <c r="C104" s="213" t="s">
        <v>224</v>
      </c>
      <c r="D104" s="213" t="s">
        <v>185</v>
      </c>
      <c r="E104" s="214" t="s">
        <v>251</v>
      </c>
      <c r="F104" s="215" t="s">
        <v>252</v>
      </c>
      <c r="G104" s="216" t="s">
        <v>246</v>
      </c>
      <c r="H104" s="217">
        <v>15</v>
      </c>
      <c r="I104" s="218"/>
      <c r="J104" s="219">
        <f>ROUND(I104*H104,2)</f>
        <v>0</v>
      </c>
      <c r="K104" s="215" t="s">
        <v>80</v>
      </c>
      <c r="L104" s="72"/>
      <c r="M104" s="220" t="s">
        <v>80</v>
      </c>
      <c r="N104" s="221" t="s">
        <v>52</v>
      </c>
      <c r="O104" s="47"/>
      <c r="P104" s="222">
        <f>O104*H104</f>
        <v>0</v>
      </c>
      <c r="Q104" s="222">
        <v>0</v>
      </c>
      <c r="R104" s="222">
        <f>Q104*H104</f>
        <v>0</v>
      </c>
      <c r="S104" s="222">
        <v>0</v>
      </c>
      <c r="T104" s="223">
        <f>S104*H104</f>
        <v>0</v>
      </c>
      <c r="AR104" s="24" t="s">
        <v>189</v>
      </c>
      <c r="AT104" s="24" t="s">
        <v>185</v>
      </c>
      <c r="AU104" s="24" t="s">
        <v>25</v>
      </c>
      <c r="AY104" s="24" t="s">
        <v>184</v>
      </c>
      <c r="BE104" s="224">
        <f>IF(N104="základní",J104,0)</f>
        <v>0</v>
      </c>
      <c r="BF104" s="224">
        <f>IF(N104="snížená",J104,0)</f>
        <v>0</v>
      </c>
      <c r="BG104" s="224">
        <f>IF(N104="zákl. přenesená",J104,0)</f>
        <v>0</v>
      </c>
      <c r="BH104" s="224">
        <f>IF(N104="sníž. přenesená",J104,0)</f>
        <v>0</v>
      </c>
      <c r="BI104" s="224">
        <f>IF(N104="nulová",J104,0)</f>
        <v>0</v>
      </c>
      <c r="BJ104" s="24" t="s">
        <v>25</v>
      </c>
      <c r="BK104" s="224">
        <f>ROUND(I104*H104,2)</f>
        <v>0</v>
      </c>
      <c r="BL104" s="24" t="s">
        <v>189</v>
      </c>
      <c r="BM104" s="24" t="s">
        <v>586</v>
      </c>
    </row>
    <row r="105" s="1" customFormat="1">
      <c r="B105" s="46"/>
      <c r="C105" s="74"/>
      <c r="D105" s="225" t="s">
        <v>191</v>
      </c>
      <c r="E105" s="74"/>
      <c r="F105" s="226" t="s">
        <v>252</v>
      </c>
      <c r="G105" s="74"/>
      <c r="H105" s="74"/>
      <c r="I105" s="185"/>
      <c r="J105" s="74"/>
      <c r="K105" s="74"/>
      <c r="L105" s="72"/>
      <c r="M105" s="227"/>
      <c r="N105" s="47"/>
      <c r="O105" s="47"/>
      <c r="P105" s="47"/>
      <c r="Q105" s="47"/>
      <c r="R105" s="47"/>
      <c r="S105" s="47"/>
      <c r="T105" s="95"/>
      <c r="AT105" s="24" t="s">
        <v>191</v>
      </c>
      <c r="AU105" s="24" t="s">
        <v>25</v>
      </c>
    </row>
    <row r="106" s="1" customFormat="1">
      <c r="B106" s="46"/>
      <c r="C106" s="74"/>
      <c r="D106" s="225" t="s">
        <v>193</v>
      </c>
      <c r="E106" s="74"/>
      <c r="F106" s="228" t="s">
        <v>216</v>
      </c>
      <c r="G106" s="74"/>
      <c r="H106" s="74"/>
      <c r="I106" s="185"/>
      <c r="J106" s="74"/>
      <c r="K106" s="74"/>
      <c r="L106" s="72"/>
      <c r="M106" s="227"/>
      <c r="N106" s="47"/>
      <c r="O106" s="47"/>
      <c r="P106" s="47"/>
      <c r="Q106" s="47"/>
      <c r="R106" s="47"/>
      <c r="S106" s="47"/>
      <c r="T106" s="95"/>
      <c r="AT106" s="24" t="s">
        <v>193</v>
      </c>
      <c r="AU106" s="24" t="s">
        <v>25</v>
      </c>
    </row>
    <row r="107" s="1" customFormat="1" ht="16.5" customHeight="1">
      <c r="B107" s="46"/>
      <c r="C107" s="213" t="s">
        <v>230</v>
      </c>
      <c r="D107" s="213" t="s">
        <v>185</v>
      </c>
      <c r="E107" s="214" t="s">
        <v>259</v>
      </c>
      <c r="F107" s="215" t="s">
        <v>260</v>
      </c>
      <c r="G107" s="216" t="s">
        <v>188</v>
      </c>
      <c r="H107" s="217">
        <v>112.44</v>
      </c>
      <c r="I107" s="218"/>
      <c r="J107" s="219">
        <f>ROUND(I107*H107,2)</f>
        <v>0</v>
      </c>
      <c r="K107" s="215" t="s">
        <v>80</v>
      </c>
      <c r="L107" s="72"/>
      <c r="M107" s="220" t="s">
        <v>80</v>
      </c>
      <c r="N107" s="221" t="s">
        <v>52</v>
      </c>
      <c r="O107" s="47"/>
      <c r="P107" s="222">
        <f>O107*H107</f>
        <v>0</v>
      </c>
      <c r="Q107" s="222">
        <v>0</v>
      </c>
      <c r="R107" s="222">
        <f>Q107*H107</f>
        <v>0</v>
      </c>
      <c r="S107" s="222">
        <v>0</v>
      </c>
      <c r="T107" s="223">
        <f>S107*H107</f>
        <v>0</v>
      </c>
      <c r="AR107" s="24" t="s">
        <v>189</v>
      </c>
      <c r="AT107" s="24" t="s">
        <v>185</v>
      </c>
      <c r="AU107" s="24" t="s">
        <v>25</v>
      </c>
      <c r="AY107" s="24" t="s">
        <v>184</v>
      </c>
      <c r="BE107" s="224">
        <f>IF(N107="základní",J107,0)</f>
        <v>0</v>
      </c>
      <c r="BF107" s="224">
        <f>IF(N107="snížená",J107,0)</f>
        <v>0</v>
      </c>
      <c r="BG107" s="224">
        <f>IF(N107="zákl. přenesená",J107,0)</f>
        <v>0</v>
      </c>
      <c r="BH107" s="224">
        <f>IF(N107="sníž. přenesená",J107,0)</f>
        <v>0</v>
      </c>
      <c r="BI107" s="224">
        <f>IF(N107="nulová",J107,0)</f>
        <v>0</v>
      </c>
      <c r="BJ107" s="24" t="s">
        <v>25</v>
      </c>
      <c r="BK107" s="224">
        <f>ROUND(I107*H107,2)</f>
        <v>0</v>
      </c>
      <c r="BL107" s="24" t="s">
        <v>189</v>
      </c>
      <c r="BM107" s="24" t="s">
        <v>587</v>
      </c>
    </row>
    <row r="108" s="1" customFormat="1">
      <c r="B108" s="46"/>
      <c r="C108" s="74"/>
      <c r="D108" s="225" t="s">
        <v>191</v>
      </c>
      <c r="E108" s="74"/>
      <c r="F108" s="226" t="s">
        <v>260</v>
      </c>
      <c r="G108" s="74"/>
      <c r="H108" s="74"/>
      <c r="I108" s="185"/>
      <c r="J108" s="74"/>
      <c r="K108" s="74"/>
      <c r="L108" s="72"/>
      <c r="M108" s="227"/>
      <c r="N108" s="47"/>
      <c r="O108" s="47"/>
      <c r="P108" s="47"/>
      <c r="Q108" s="47"/>
      <c r="R108" s="47"/>
      <c r="S108" s="47"/>
      <c r="T108" s="95"/>
      <c r="AT108" s="24" t="s">
        <v>191</v>
      </c>
      <c r="AU108" s="24" t="s">
        <v>25</v>
      </c>
    </row>
    <row r="109" s="1" customFormat="1">
      <c r="B109" s="46"/>
      <c r="C109" s="74"/>
      <c r="D109" s="225" t="s">
        <v>193</v>
      </c>
      <c r="E109" s="74"/>
      <c r="F109" s="228" t="s">
        <v>216</v>
      </c>
      <c r="G109" s="74"/>
      <c r="H109" s="74"/>
      <c r="I109" s="185"/>
      <c r="J109" s="74"/>
      <c r="K109" s="74"/>
      <c r="L109" s="72"/>
      <c r="M109" s="227"/>
      <c r="N109" s="47"/>
      <c r="O109" s="47"/>
      <c r="P109" s="47"/>
      <c r="Q109" s="47"/>
      <c r="R109" s="47"/>
      <c r="S109" s="47"/>
      <c r="T109" s="95"/>
      <c r="AT109" s="24" t="s">
        <v>193</v>
      </c>
      <c r="AU109" s="24" t="s">
        <v>25</v>
      </c>
    </row>
    <row r="110" s="10" customFormat="1">
      <c r="B110" s="229"/>
      <c r="C110" s="230"/>
      <c r="D110" s="225" t="s">
        <v>199</v>
      </c>
      <c r="E110" s="231" t="s">
        <v>588</v>
      </c>
      <c r="F110" s="232" t="s">
        <v>589</v>
      </c>
      <c r="G110" s="230"/>
      <c r="H110" s="233">
        <v>112.44</v>
      </c>
      <c r="I110" s="234"/>
      <c r="J110" s="230"/>
      <c r="K110" s="230"/>
      <c r="L110" s="235"/>
      <c r="M110" s="236"/>
      <c r="N110" s="237"/>
      <c r="O110" s="237"/>
      <c r="P110" s="237"/>
      <c r="Q110" s="237"/>
      <c r="R110" s="237"/>
      <c r="S110" s="237"/>
      <c r="T110" s="238"/>
      <c r="AT110" s="239" t="s">
        <v>199</v>
      </c>
      <c r="AU110" s="239" t="s">
        <v>25</v>
      </c>
      <c r="AV110" s="10" t="s">
        <v>91</v>
      </c>
      <c r="AW110" s="10" t="s">
        <v>44</v>
      </c>
      <c r="AX110" s="10" t="s">
        <v>25</v>
      </c>
      <c r="AY110" s="239" t="s">
        <v>184</v>
      </c>
    </row>
    <row r="111" s="1" customFormat="1" ht="16.5" customHeight="1">
      <c r="B111" s="46"/>
      <c r="C111" s="213" t="s">
        <v>237</v>
      </c>
      <c r="D111" s="213" t="s">
        <v>185</v>
      </c>
      <c r="E111" s="214" t="s">
        <v>316</v>
      </c>
      <c r="F111" s="215" t="s">
        <v>317</v>
      </c>
      <c r="G111" s="216" t="s">
        <v>318</v>
      </c>
      <c r="H111" s="217">
        <v>1884</v>
      </c>
      <c r="I111" s="218"/>
      <c r="J111" s="219">
        <f>ROUND(I111*H111,2)</f>
        <v>0</v>
      </c>
      <c r="K111" s="215" t="s">
        <v>80</v>
      </c>
      <c r="L111" s="72"/>
      <c r="M111" s="220" t="s">
        <v>80</v>
      </c>
      <c r="N111" s="221" t="s">
        <v>52</v>
      </c>
      <c r="O111" s="47"/>
      <c r="P111" s="222">
        <f>O111*H111</f>
        <v>0</v>
      </c>
      <c r="Q111" s="222">
        <v>0</v>
      </c>
      <c r="R111" s="222">
        <f>Q111*H111</f>
        <v>0</v>
      </c>
      <c r="S111" s="222">
        <v>0</v>
      </c>
      <c r="T111" s="223">
        <f>S111*H111</f>
        <v>0</v>
      </c>
      <c r="AR111" s="24" t="s">
        <v>189</v>
      </c>
      <c r="AT111" s="24" t="s">
        <v>185</v>
      </c>
      <c r="AU111" s="24" t="s">
        <v>25</v>
      </c>
      <c r="AY111" s="24" t="s">
        <v>184</v>
      </c>
      <c r="BE111" s="224">
        <f>IF(N111="základní",J111,0)</f>
        <v>0</v>
      </c>
      <c r="BF111" s="224">
        <f>IF(N111="snížená",J111,0)</f>
        <v>0</v>
      </c>
      <c r="BG111" s="224">
        <f>IF(N111="zákl. přenesená",J111,0)</f>
        <v>0</v>
      </c>
      <c r="BH111" s="224">
        <f>IF(N111="sníž. přenesená",J111,0)</f>
        <v>0</v>
      </c>
      <c r="BI111" s="224">
        <f>IF(N111="nulová",J111,0)</f>
        <v>0</v>
      </c>
      <c r="BJ111" s="24" t="s">
        <v>25</v>
      </c>
      <c r="BK111" s="224">
        <f>ROUND(I111*H111,2)</f>
        <v>0</v>
      </c>
      <c r="BL111" s="24" t="s">
        <v>189</v>
      </c>
      <c r="BM111" s="24" t="s">
        <v>590</v>
      </c>
    </row>
    <row r="112" s="1" customFormat="1">
      <c r="B112" s="46"/>
      <c r="C112" s="74"/>
      <c r="D112" s="225" t="s">
        <v>191</v>
      </c>
      <c r="E112" s="74"/>
      <c r="F112" s="226" t="s">
        <v>317</v>
      </c>
      <c r="G112" s="74"/>
      <c r="H112" s="74"/>
      <c r="I112" s="185"/>
      <c r="J112" s="74"/>
      <c r="K112" s="74"/>
      <c r="L112" s="72"/>
      <c r="M112" s="227"/>
      <c r="N112" s="47"/>
      <c r="O112" s="47"/>
      <c r="P112" s="47"/>
      <c r="Q112" s="47"/>
      <c r="R112" s="47"/>
      <c r="S112" s="47"/>
      <c r="T112" s="95"/>
      <c r="AT112" s="24" t="s">
        <v>191</v>
      </c>
      <c r="AU112" s="24" t="s">
        <v>25</v>
      </c>
    </row>
    <row r="113" s="1" customFormat="1">
      <c r="B113" s="46"/>
      <c r="C113" s="74"/>
      <c r="D113" s="225" t="s">
        <v>193</v>
      </c>
      <c r="E113" s="74"/>
      <c r="F113" s="228" t="s">
        <v>320</v>
      </c>
      <c r="G113" s="74"/>
      <c r="H113" s="74"/>
      <c r="I113" s="185"/>
      <c r="J113" s="74"/>
      <c r="K113" s="74"/>
      <c r="L113" s="72"/>
      <c r="M113" s="227"/>
      <c r="N113" s="47"/>
      <c r="O113" s="47"/>
      <c r="P113" s="47"/>
      <c r="Q113" s="47"/>
      <c r="R113" s="47"/>
      <c r="S113" s="47"/>
      <c r="T113" s="95"/>
      <c r="AT113" s="24" t="s">
        <v>193</v>
      </c>
      <c r="AU113" s="24" t="s">
        <v>25</v>
      </c>
    </row>
    <row r="114" s="10" customFormat="1">
      <c r="B114" s="229"/>
      <c r="C114" s="230"/>
      <c r="D114" s="225" t="s">
        <v>199</v>
      </c>
      <c r="E114" s="231" t="s">
        <v>591</v>
      </c>
      <c r="F114" s="232" t="s">
        <v>592</v>
      </c>
      <c r="G114" s="230"/>
      <c r="H114" s="233">
        <v>1884</v>
      </c>
      <c r="I114" s="234"/>
      <c r="J114" s="230"/>
      <c r="K114" s="230"/>
      <c r="L114" s="235"/>
      <c r="M114" s="236"/>
      <c r="N114" s="237"/>
      <c r="O114" s="237"/>
      <c r="P114" s="237"/>
      <c r="Q114" s="237"/>
      <c r="R114" s="237"/>
      <c r="S114" s="237"/>
      <c r="T114" s="238"/>
      <c r="AT114" s="239" t="s">
        <v>199</v>
      </c>
      <c r="AU114" s="239" t="s">
        <v>25</v>
      </c>
      <c r="AV114" s="10" t="s">
        <v>91</v>
      </c>
      <c r="AW114" s="10" t="s">
        <v>44</v>
      </c>
      <c r="AX114" s="10" t="s">
        <v>25</v>
      </c>
      <c r="AY114" s="239" t="s">
        <v>184</v>
      </c>
    </row>
    <row r="115" s="9" customFormat="1" ht="37.44" customHeight="1">
      <c r="B115" s="199"/>
      <c r="C115" s="200"/>
      <c r="D115" s="201" t="s">
        <v>81</v>
      </c>
      <c r="E115" s="202" t="s">
        <v>224</v>
      </c>
      <c r="F115" s="202" t="s">
        <v>340</v>
      </c>
      <c r="G115" s="200"/>
      <c r="H115" s="200"/>
      <c r="I115" s="203"/>
      <c r="J115" s="204">
        <f>BK115</f>
        <v>0</v>
      </c>
      <c r="K115" s="200"/>
      <c r="L115" s="205"/>
      <c r="M115" s="206"/>
      <c r="N115" s="207"/>
      <c r="O115" s="207"/>
      <c r="P115" s="208">
        <f>SUM(P116:P145)</f>
        <v>0</v>
      </c>
      <c r="Q115" s="207"/>
      <c r="R115" s="208">
        <f>SUM(R116:R145)</f>
        <v>0</v>
      </c>
      <c r="S115" s="207"/>
      <c r="T115" s="209">
        <f>SUM(T116:T145)</f>
        <v>0</v>
      </c>
      <c r="AR115" s="210" t="s">
        <v>25</v>
      </c>
      <c r="AT115" s="211" t="s">
        <v>81</v>
      </c>
      <c r="AU115" s="211" t="s">
        <v>82</v>
      </c>
      <c r="AY115" s="210" t="s">
        <v>184</v>
      </c>
      <c r="BK115" s="212">
        <f>SUM(BK116:BK145)</f>
        <v>0</v>
      </c>
    </row>
    <row r="116" s="1" customFormat="1" ht="16.5" customHeight="1">
      <c r="B116" s="46"/>
      <c r="C116" s="213" t="s">
        <v>243</v>
      </c>
      <c r="D116" s="213" t="s">
        <v>185</v>
      </c>
      <c r="E116" s="214" t="s">
        <v>342</v>
      </c>
      <c r="F116" s="215" t="s">
        <v>343</v>
      </c>
      <c r="G116" s="216" t="s">
        <v>188</v>
      </c>
      <c r="H116" s="217">
        <v>320.27999999999997</v>
      </c>
      <c r="I116" s="218"/>
      <c r="J116" s="219">
        <f>ROUND(I116*H116,2)</f>
        <v>0</v>
      </c>
      <c r="K116" s="215" t="s">
        <v>80</v>
      </c>
      <c r="L116" s="72"/>
      <c r="M116" s="220" t="s">
        <v>80</v>
      </c>
      <c r="N116" s="221" t="s">
        <v>52</v>
      </c>
      <c r="O116" s="47"/>
      <c r="P116" s="222">
        <f>O116*H116</f>
        <v>0</v>
      </c>
      <c r="Q116" s="222">
        <v>0</v>
      </c>
      <c r="R116" s="222">
        <f>Q116*H116</f>
        <v>0</v>
      </c>
      <c r="S116" s="222">
        <v>0</v>
      </c>
      <c r="T116" s="223">
        <f>S116*H116</f>
        <v>0</v>
      </c>
      <c r="AR116" s="24" t="s">
        <v>189</v>
      </c>
      <c r="AT116" s="24" t="s">
        <v>185</v>
      </c>
      <c r="AU116" s="24" t="s">
        <v>25</v>
      </c>
      <c r="AY116" s="24" t="s">
        <v>184</v>
      </c>
      <c r="BE116" s="224">
        <f>IF(N116="základní",J116,0)</f>
        <v>0</v>
      </c>
      <c r="BF116" s="224">
        <f>IF(N116="snížená",J116,0)</f>
        <v>0</v>
      </c>
      <c r="BG116" s="224">
        <f>IF(N116="zákl. přenesená",J116,0)</f>
        <v>0</v>
      </c>
      <c r="BH116" s="224">
        <f>IF(N116="sníž. přenesená",J116,0)</f>
        <v>0</v>
      </c>
      <c r="BI116" s="224">
        <f>IF(N116="nulová",J116,0)</f>
        <v>0</v>
      </c>
      <c r="BJ116" s="24" t="s">
        <v>25</v>
      </c>
      <c r="BK116" s="224">
        <f>ROUND(I116*H116,2)</f>
        <v>0</v>
      </c>
      <c r="BL116" s="24" t="s">
        <v>189</v>
      </c>
      <c r="BM116" s="24" t="s">
        <v>593</v>
      </c>
    </row>
    <row r="117" s="1" customFormat="1">
      <c r="B117" s="46"/>
      <c r="C117" s="74"/>
      <c r="D117" s="225" t="s">
        <v>191</v>
      </c>
      <c r="E117" s="74"/>
      <c r="F117" s="226" t="s">
        <v>345</v>
      </c>
      <c r="G117" s="74"/>
      <c r="H117" s="74"/>
      <c r="I117" s="185"/>
      <c r="J117" s="74"/>
      <c r="K117" s="74"/>
      <c r="L117" s="72"/>
      <c r="M117" s="227"/>
      <c r="N117" s="47"/>
      <c r="O117" s="47"/>
      <c r="P117" s="47"/>
      <c r="Q117" s="47"/>
      <c r="R117" s="47"/>
      <c r="S117" s="47"/>
      <c r="T117" s="95"/>
      <c r="AT117" s="24" t="s">
        <v>191</v>
      </c>
      <c r="AU117" s="24" t="s">
        <v>25</v>
      </c>
    </row>
    <row r="118" s="1" customFormat="1">
      <c r="B118" s="46"/>
      <c r="C118" s="74"/>
      <c r="D118" s="225" t="s">
        <v>193</v>
      </c>
      <c r="E118" s="74"/>
      <c r="F118" s="228" t="s">
        <v>346</v>
      </c>
      <c r="G118" s="74"/>
      <c r="H118" s="74"/>
      <c r="I118" s="185"/>
      <c r="J118" s="74"/>
      <c r="K118" s="74"/>
      <c r="L118" s="72"/>
      <c r="M118" s="227"/>
      <c r="N118" s="47"/>
      <c r="O118" s="47"/>
      <c r="P118" s="47"/>
      <c r="Q118" s="47"/>
      <c r="R118" s="47"/>
      <c r="S118" s="47"/>
      <c r="T118" s="95"/>
      <c r="AT118" s="24" t="s">
        <v>193</v>
      </c>
      <c r="AU118" s="24" t="s">
        <v>25</v>
      </c>
    </row>
    <row r="119" s="10" customFormat="1">
      <c r="B119" s="229"/>
      <c r="C119" s="230"/>
      <c r="D119" s="225" t="s">
        <v>199</v>
      </c>
      <c r="E119" s="231" t="s">
        <v>514</v>
      </c>
      <c r="F119" s="232" t="s">
        <v>594</v>
      </c>
      <c r="G119" s="230"/>
      <c r="H119" s="233">
        <v>320.27999999999997</v>
      </c>
      <c r="I119" s="234"/>
      <c r="J119" s="230"/>
      <c r="K119" s="230"/>
      <c r="L119" s="235"/>
      <c r="M119" s="236"/>
      <c r="N119" s="237"/>
      <c r="O119" s="237"/>
      <c r="P119" s="237"/>
      <c r="Q119" s="237"/>
      <c r="R119" s="237"/>
      <c r="S119" s="237"/>
      <c r="T119" s="238"/>
      <c r="AT119" s="239" t="s">
        <v>199</v>
      </c>
      <c r="AU119" s="239" t="s">
        <v>25</v>
      </c>
      <c r="AV119" s="10" t="s">
        <v>91</v>
      </c>
      <c r="AW119" s="10" t="s">
        <v>44</v>
      </c>
      <c r="AX119" s="10" t="s">
        <v>25</v>
      </c>
      <c r="AY119" s="239" t="s">
        <v>184</v>
      </c>
    </row>
    <row r="120" s="1" customFormat="1" ht="16.5" customHeight="1">
      <c r="B120" s="46"/>
      <c r="C120" s="213" t="s">
        <v>250</v>
      </c>
      <c r="D120" s="213" t="s">
        <v>185</v>
      </c>
      <c r="E120" s="214" t="s">
        <v>350</v>
      </c>
      <c r="F120" s="215" t="s">
        <v>351</v>
      </c>
      <c r="G120" s="216" t="s">
        <v>188</v>
      </c>
      <c r="H120" s="217">
        <v>320.27999999999997</v>
      </c>
      <c r="I120" s="218"/>
      <c r="J120" s="219">
        <f>ROUND(I120*H120,2)</f>
        <v>0</v>
      </c>
      <c r="K120" s="215" t="s">
        <v>80</v>
      </c>
      <c r="L120" s="72"/>
      <c r="M120" s="220" t="s">
        <v>80</v>
      </c>
      <c r="N120" s="221" t="s">
        <v>52</v>
      </c>
      <c r="O120" s="47"/>
      <c r="P120" s="222">
        <f>O120*H120</f>
        <v>0</v>
      </c>
      <c r="Q120" s="222">
        <v>0</v>
      </c>
      <c r="R120" s="222">
        <f>Q120*H120</f>
        <v>0</v>
      </c>
      <c r="S120" s="222">
        <v>0</v>
      </c>
      <c r="T120" s="223">
        <f>S120*H120</f>
        <v>0</v>
      </c>
      <c r="AR120" s="24" t="s">
        <v>189</v>
      </c>
      <c r="AT120" s="24" t="s">
        <v>185</v>
      </c>
      <c r="AU120" s="24" t="s">
        <v>25</v>
      </c>
      <c r="AY120" s="24" t="s">
        <v>184</v>
      </c>
      <c r="BE120" s="224">
        <f>IF(N120="základní",J120,0)</f>
        <v>0</v>
      </c>
      <c r="BF120" s="224">
        <f>IF(N120="snížená",J120,0)</f>
        <v>0</v>
      </c>
      <c r="BG120" s="224">
        <f>IF(N120="zákl. přenesená",J120,0)</f>
        <v>0</v>
      </c>
      <c r="BH120" s="224">
        <f>IF(N120="sníž. přenesená",J120,0)</f>
        <v>0</v>
      </c>
      <c r="BI120" s="224">
        <f>IF(N120="nulová",J120,0)</f>
        <v>0</v>
      </c>
      <c r="BJ120" s="24" t="s">
        <v>25</v>
      </c>
      <c r="BK120" s="224">
        <f>ROUND(I120*H120,2)</f>
        <v>0</v>
      </c>
      <c r="BL120" s="24" t="s">
        <v>189</v>
      </c>
      <c r="BM120" s="24" t="s">
        <v>595</v>
      </c>
    </row>
    <row r="121" s="1" customFormat="1">
      <c r="B121" s="46"/>
      <c r="C121" s="74"/>
      <c r="D121" s="225" t="s">
        <v>191</v>
      </c>
      <c r="E121" s="74"/>
      <c r="F121" s="226" t="s">
        <v>353</v>
      </c>
      <c r="G121" s="74"/>
      <c r="H121" s="74"/>
      <c r="I121" s="185"/>
      <c r="J121" s="74"/>
      <c r="K121" s="74"/>
      <c r="L121" s="72"/>
      <c r="M121" s="227"/>
      <c r="N121" s="47"/>
      <c r="O121" s="47"/>
      <c r="P121" s="47"/>
      <c r="Q121" s="47"/>
      <c r="R121" s="47"/>
      <c r="S121" s="47"/>
      <c r="T121" s="95"/>
      <c r="AT121" s="24" t="s">
        <v>191</v>
      </c>
      <c r="AU121" s="24" t="s">
        <v>25</v>
      </c>
    </row>
    <row r="122" s="1" customFormat="1">
      <c r="B122" s="46"/>
      <c r="C122" s="74"/>
      <c r="D122" s="225" t="s">
        <v>193</v>
      </c>
      <c r="E122" s="74"/>
      <c r="F122" s="228" t="s">
        <v>354</v>
      </c>
      <c r="G122" s="74"/>
      <c r="H122" s="74"/>
      <c r="I122" s="185"/>
      <c r="J122" s="74"/>
      <c r="K122" s="74"/>
      <c r="L122" s="72"/>
      <c r="M122" s="227"/>
      <c r="N122" s="47"/>
      <c r="O122" s="47"/>
      <c r="P122" s="47"/>
      <c r="Q122" s="47"/>
      <c r="R122" s="47"/>
      <c r="S122" s="47"/>
      <c r="T122" s="95"/>
      <c r="AT122" s="24" t="s">
        <v>193</v>
      </c>
      <c r="AU122" s="24" t="s">
        <v>25</v>
      </c>
    </row>
    <row r="123" s="10" customFormat="1">
      <c r="B123" s="229"/>
      <c r="C123" s="230"/>
      <c r="D123" s="225" t="s">
        <v>199</v>
      </c>
      <c r="E123" s="231" t="s">
        <v>596</v>
      </c>
      <c r="F123" s="232" t="s">
        <v>597</v>
      </c>
      <c r="G123" s="230"/>
      <c r="H123" s="233">
        <v>320.27999999999997</v>
      </c>
      <c r="I123" s="234"/>
      <c r="J123" s="230"/>
      <c r="K123" s="230"/>
      <c r="L123" s="235"/>
      <c r="M123" s="236"/>
      <c r="N123" s="237"/>
      <c r="O123" s="237"/>
      <c r="P123" s="237"/>
      <c r="Q123" s="237"/>
      <c r="R123" s="237"/>
      <c r="S123" s="237"/>
      <c r="T123" s="238"/>
      <c r="AT123" s="239" t="s">
        <v>199</v>
      </c>
      <c r="AU123" s="239" t="s">
        <v>25</v>
      </c>
      <c r="AV123" s="10" t="s">
        <v>91</v>
      </c>
      <c r="AW123" s="10" t="s">
        <v>44</v>
      </c>
      <c r="AX123" s="10" t="s">
        <v>25</v>
      </c>
      <c r="AY123" s="239" t="s">
        <v>184</v>
      </c>
    </row>
    <row r="124" s="1" customFormat="1" ht="16.5" customHeight="1">
      <c r="B124" s="46"/>
      <c r="C124" s="213" t="s">
        <v>30</v>
      </c>
      <c r="D124" s="213" t="s">
        <v>185</v>
      </c>
      <c r="E124" s="214" t="s">
        <v>362</v>
      </c>
      <c r="F124" s="215" t="s">
        <v>363</v>
      </c>
      <c r="G124" s="216" t="s">
        <v>318</v>
      </c>
      <c r="H124" s="217">
        <v>80</v>
      </c>
      <c r="I124" s="218"/>
      <c r="J124" s="219">
        <f>ROUND(I124*H124,2)</f>
        <v>0</v>
      </c>
      <c r="K124" s="215" t="s">
        <v>80</v>
      </c>
      <c r="L124" s="72"/>
      <c r="M124" s="220" t="s">
        <v>80</v>
      </c>
      <c r="N124" s="221" t="s">
        <v>52</v>
      </c>
      <c r="O124" s="47"/>
      <c r="P124" s="222">
        <f>O124*H124</f>
        <v>0</v>
      </c>
      <c r="Q124" s="222">
        <v>0</v>
      </c>
      <c r="R124" s="222">
        <f>Q124*H124</f>
        <v>0</v>
      </c>
      <c r="S124" s="222">
        <v>0</v>
      </c>
      <c r="T124" s="223">
        <f>S124*H124</f>
        <v>0</v>
      </c>
      <c r="AR124" s="24" t="s">
        <v>189</v>
      </c>
      <c r="AT124" s="24" t="s">
        <v>185</v>
      </c>
      <c r="AU124" s="24" t="s">
        <v>25</v>
      </c>
      <c r="AY124" s="24" t="s">
        <v>184</v>
      </c>
      <c r="BE124" s="224">
        <f>IF(N124="základní",J124,0)</f>
        <v>0</v>
      </c>
      <c r="BF124" s="224">
        <f>IF(N124="snížená",J124,0)</f>
        <v>0</v>
      </c>
      <c r="BG124" s="224">
        <f>IF(N124="zákl. přenesená",J124,0)</f>
        <v>0</v>
      </c>
      <c r="BH124" s="224">
        <f>IF(N124="sníž. přenesená",J124,0)</f>
        <v>0</v>
      </c>
      <c r="BI124" s="224">
        <f>IF(N124="nulová",J124,0)</f>
        <v>0</v>
      </c>
      <c r="BJ124" s="24" t="s">
        <v>25</v>
      </c>
      <c r="BK124" s="224">
        <f>ROUND(I124*H124,2)</f>
        <v>0</v>
      </c>
      <c r="BL124" s="24" t="s">
        <v>189</v>
      </c>
      <c r="BM124" s="24" t="s">
        <v>598</v>
      </c>
    </row>
    <row r="125" s="1" customFormat="1">
      <c r="B125" s="46"/>
      <c r="C125" s="74"/>
      <c r="D125" s="225" t="s">
        <v>191</v>
      </c>
      <c r="E125" s="74"/>
      <c r="F125" s="226" t="s">
        <v>363</v>
      </c>
      <c r="G125" s="74"/>
      <c r="H125" s="74"/>
      <c r="I125" s="185"/>
      <c r="J125" s="74"/>
      <c r="K125" s="74"/>
      <c r="L125" s="72"/>
      <c r="M125" s="227"/>
      <c r="N125" s="47"/>
      <c r="O125" s="47"/>
      <c r="P125" s="47"/>
      <c r="Q125" s="47"/>
      <c r="R125" s="47"/>
      <c r="S125" s="47"/>
      <c r="T125" s="95"/>
      <c r="AT125" s="24" t="s">
        <v>191</v>
      </c>
      <c r="AU125" s="24" t="s">
        <v>25</v>
      </c>
    </row>
    <row r="126" s="1" customFormat="1">
      <c r="B126" s="46"/>
      <c r="C126" s="74"/>
      <c r="D126" s="225" t="s">
        <v>193</v>
      </c>
      <c r="E126" s="74"/>
      <c r="F126" s="228" t="s">
        <v>365</v>
      </c>
      <c r="G126" s="74"/>
      <c r="H126" s="74"/>
      <c r="I126" s="185"/>
      <c r="J126" s="74"/>
      <c r="K126" s="74"/>
      <c r="L126" s="72"/>
      <c r="M126" s="227"/>
      <c r="N126" s="47"/>
      <c r="O126" s="47"/>
      <c r="P126" s="47"/>
      <c r="Q126" s="47"/>
      <c r="R126" s="47"/>
      <c r="S126" s="47"/>
      <c r="T126" s="95"/>
      <c r="AT126" s="24" t="s">
        <v>193</v>
      </c>
      <c r="AU126" s="24" t="s">
        <v>25</v>
      </c>
    </row>
    <row r="127" s="10" customFormat="1">
      <c r="B127" s="229"/>
      <c r="C127" s="230"/>
      <c r="D127" s="225" t="s">
        <v>199</v>
      </c>
      <c r="E127" s="231" t="s">
        <v>599</v>
      </c>
      <c r="F127" s="232" t="s">
        <v>600</v>
      </c>
      <c r="G127" s="230"/>
      <c r="H127" s="233">
        <v>80</v>
      </c>
      <c r="I127" s="234"/>
      <c r="J127" s="230"/>
      <c r="K127" s="230"/>
      <c r="L127" s="235"/>
      <c r="M127" s="236"/>
      <c r="N127" s="237"/>
      <c r="O127" s="237"/>
      <c r="P127" s="237"/>
      <c r="Q127" s="237"/>
      <c r="R127" s="237"/>
      <c r="S127" s="237"/>
      <c r="T127" s="238"/>
      <c r="AT127" s="239" t="s">
        <v>199</v>
      </c>
      <c r="AU127" s="239" t="s">
        <v>25</v>
      </c>
      <c r="AV127" s="10" t="s">
        <v>91</v>
      </c>
      <c r="AW127" s="10" t="s">
        <v>44</v>
      </c>
      <c r="AX127" s="10" t="s">
        <v>25</v>
      </c>
      <c r="AY127" s="239" t="s">
        <v>184</v>
      </c>
    </row>
    <row r="128" s="1" customFormat="1" ht="16.5" customHeight="1">
      <c r="B128" s="46"/>
      <c r="C128" s="213" t="s">
        <v>258</v>
      </c>
      <c r="D128" s="213" t="s">
        <v>185</v>
      </c>
      <c r="E128" s="214" t="s">
        <v>369</v>
      </c>
      <c r="F128" s="215" t="s">
        <v>370</v>
      </c>
      <c r="G128" s="216" t="s">
        <v>318</v>
      </c>
      <c r="H128" s="217">
        <v>1924</v>
      </c>
      <c r="I128" s="218"/>
      <c r="J128" s="219">
        <f>ROUND(I128*H128,2)</f>
        <v>0</v>
      </c>
      <c r="K128" s="215" t="s">
        <v>80</v>
      </c>
      <c r="L128" s="72"/>
      <c r="M128" s="220" t="s">
        <v>80</v>
      </c>
      <c r="N128" s="221" t="s">
        <v>52</v>
      </c>
      <c r="O128" s="47"/>
      <c r="P128" s="222">
        <f>O128*H128</f>
        <v>0</v>
      </c>
      <c r="Q128" s="222">
        <v>0</v>
      </c>
      <c r="R128" s="222">
        <f>Q128*H128</f>
        <v>0</v>
      </c>
      <c r="S128" s="222">
        <v>0</v>
      </c>
      <c r="T128" s="223">
        <f>S128*H128</f>
        <v>0</v>
      </c>
      <c r="AR128" s="24" t="s">
        <v>189</v>
      </c>
      <c r="AT128" s="24" t="s">
        <v>185</v>
      </c>
      <c r="AU128" s="24" t="s">
        <v>25</v>
      </c>
      <c r="AY128" s="24" t="s">
        <v>184</v>
      </c>
      <c r="BE128" s="224">
        <f>IF(N128="základní",J128,0)</f>
        <v>0</v>
      </c>
      <c r="BF128" s="224">
        <f>IF(N128="snížená",J128,0)</f>
        <v>0</v>
      </c>
      <c r="BG128" s="224">
        <f>IF(N128="zákl. přenesená",J128,0)</f>
        <v>0</v>
      </c>
      <c r="BH128" s="224">
        <f>IF(N128="sníž. přenesená",J128,0)</f>
        <v>0</v>
      </c>
      <c r="BI128" s="224">
        <f>IF(N128="nulová",J128,0)</f>
        <v>0</v>
      </c>
      <c r="BJ128" s="24" t="s">
        <v>25</v>
      </c>
      <c r="BK128" s="224">
        <f>ROUND(I128*H128,2)</f>
        <v>0</v>
      </c>
      <c r="BL128" s="24" t="s">
        <v>189</v>
      </c>
      <c r="BM128" s="24" t="s">
        <v>601</v>
      </c>
    </row>
    <row r="129" s="1" customFormat="1">
      <c r="B129" s="46"/>
      <c r="C129" s="74"/>
      <c r="D129" s="225" t="s">
        <v>191</v>
      </c>
      <c r="E129" s="74"/>
      <c r="F129" s="226" t="s">
        <v>370</v>
      </c>
      <c r="G129" s="74"/>
      <c r="H129" s="74"/>
      <c r="I129" s="185"/>
      <c r="J129" s="74"/>
      <c r="K129" s="74"/>
      <c r="L129" s="72"/>
      <c r="M129" s="227"/>
      <c r="N129" s="47"/>
      <c r="O129" s="47"/>
      <c r="P129" s="47"/>
      <c r="Q129" s="47"/>
      <c r="R129" s="47"/>
      <c r="S129" s="47"/>
      <c r="T129" s="95"/>
      <c r="AT129" s="24" t="s">
        <v>191</v>
      </c>
      <c r="AU129" s="24" t="s">
        <v>25</v>
      </c>
    </row>
    <row r="130" s="1" customFormat="1">
      <c r="B130" s="46"/>
      <c r="C130" s="74"/>
      <c r="D130" s="225" t="s">
        <v>193</v>
      </c>
      <c r="E130" s="74"/>
      <c r="F130" s="228" t="s">
        <v>372</v>
      </c>
      <c r="G130" s="74"/>
      <c r="H130" s="74"/>
      <c r="I130" s="185"/>
      <c r="J130" s="74"/>
      <c r="K130" s="74"/>
      <c r="L130" s="72"/>
      <c r="M130" s="227"/>
      <c r="N130" s="47"/>
      <c r="O130" s="47"/>
      <c r="P130" s="47"/>
      <c r="Q130" s="47"/>
      <c r="R130" s="47"/>
      <c r="S130" s="47"/>
      <c r="T130" s="95"/>
      <c r="AT130" s="24" t="s">
        <v>193</v>
      </c>
      <c r="AU130" s="24" t="s">
        <v>25</v>
      </c>
    </row>
    <row r="131" s="10" customFormat="1">
      <c r="B131" s="229"/>
      <c r="C131" s="230"/>
      <c r="D131" s="225" t="s">
        <v>199</v>
      </c>
      <c r="E131" s="231" t="s">
        <v>602</v>
      </c>
      <c r="F131" s="232" t="s">
        <v>551</v>
      </c>
      <c r="G131" s="230"/>
      <c r="H131" s="233">
        <v>1884</v>
      </c>
      <c r="I131" s="234"/>
      <c r="J131" s="230"/>
      <c r="K131" s="230"/>
      <c r="L131" s="235"/>
      <c r="M131" s="236"/>
      <c r="N131" s="237"/>
      <c r="O131" s="237"/>
      <c r="P131" s="237"/>
      <c r="Q131" s="237"/>
      <c r="R131" s="237"/>
      <c r="S131" s="237"/>
      <c r="T131" s="238"/>
      <c r="AT131" s="239" t="s">
        <v>199</v>
      </c>
      <c r="AU131" s="239" t="s">
        <v>25</v>
      </c>
      <c r="AV131" s="10" t="s">
        <v>91</v>
      </c>
      <c r="AW131" s="10" t="s">
        <v>44</v>
      </c>
      <c r="AX131" s="10" t="s">
        <v>82</v>
      </c>
      <c r="AY131" s="239" t="s">
        <v>184</v>
      </c>
    </row>
    <row r="132" s="10" customFormat="1">
      <c r="B132" s="229"/>
      <c r="C132" s="230"/>
      <c r="D132" s="225" t="s">
        <v>199</v>
      </c>
      <c r="E132" s="231" t="s">
        <v>567</v>
      </c>
      <c r="F132" s="232" t="s">
        <v>603</v>
      </c>
      <c r="G132" s="230"/>
      <c r="H132" s="233">
        <v>40</v>
      </c>
      <c r="I132" s="234"/>
      <c r="J132" s="230"/>
      <c r="K132" s="230"/>
      <c r="L132" s="235"/>
      <c r="M132" s="236"/>
      <c r="N132" s="237"/>
      <c r="O132" s="237"/>
      <c r="P132" s="237"/>
      <c r="Q132" s="237"/>
      <c r="R132" s="237"/>
      <c r="S132" s="237"/>
      <c r="T132" s="238"/>
      <c r="AT132" s="239" t="s">
        <v>199</v>
      </c>
      <c r="AU132" s="239" t="s">
        <v>25</v>
      </c>
      <c r="AV132" s="10" t="s">
        <v>91</v>
      </c>
      <c r="AW132" s="10" t="s">
        <v>44</v>
      </c>
      <c r="AX132" s="10" t="s">
        <v>82</v>
      </c>
      <c r="AY132" s="239" t="s">
        <v>184</v>
      </c>
    </row>
    <row r="133" s="10" customFormat="1">
      <c r="B133" s="229"/>
      <c r="C133" s="230"/>
      <c r="D133" s="225" t="s">
        <v>199</v>
      </c>
      <c r="E133" s="231" t="s">
        <v>604</v>
      </c>
      <c r="F133" s="232" t="s">
        <v>605</v>
      </c>
      <c r="G133" s="230"/>
      <c r="H133" s="233">
        <v>1924</v>
      </c>
      <c r="I133" s="234"/>
      <c r="J133" s="230"/>
      <c r="K133" s="230"/>
      <c r="L133" s="235"/>
      <c r="M133" s="236"/>
      <c r="N133" s="237"/>
      <c r="O133" s="237"/>
      <c r="P133" s="237"/>
      <c r="Q133" s="237"/>
      <c r="R133" s="237"/>
      <c r="S133" s="237"/>
      <c r="T133" s="238"/>
      <c r="AT133" s="239" t="s">
        <v>199</v>
      </c>
      <c r="AU133" s="239" t="s">
        <v>25</v>
      </c>
      <c r="AV133" s="10" t="s">
        <v>91</v>
      </c>
      <c r="AW133" s="10" t="s">
        <v>44</v>
      </c>
      <c r="AX133" s="10" t="s">
        <v>25</v>
      </c>
      <c r="AY133" s="239" t="s">
        <v>184</v>
      </c>
    </row>
    <row r="134" s="1" customFormat="1" ht="16.5" customHeight="1">
      <c r="B134" s="46"/>
      <c r="C134" s="213" t="s">
        <v>264</v>
      </c>
      <c r="D134" s="213" t="s">
        <v>185</v>
      </c>
      <c r="E134" s="214" t="s">
        <v>376</v>
      </c>
      <c r="F134" s="215" t="s">
        <v>377</v>
      </c>
      <c r="G134" s="216" t="s">
        <v>318</v>
      </c>
      <c r="H134" s="217">
        <v>1884</v>
      </c>
      <c r="I134" s="218"/>
      <c r="J134" s="219">
        <f>ROUND(I134*H134,2)</f>
        <v>0</v>
      </c>
      <c r="K134" s="215" t="s">
        <v>80</v>
      </c>
      <c r="L134" s="72"/>
      <c r="M134" s="220" t="s">
        <v>80</v>
      </c>
      <c r="N134" s="221" t="s">
        <v>52</v>
      </c>
      <c r="O134" s="47"/>
      <c r="P134" s="222">
        <f>O134*H134</f>
        <v>0</v>
      </c>
      <c r="Q134" s="222">
        <v>0</v>
      </c>
      <c r="R134" s="222">
        <f>Q134*H134</f>
        <v>0</v>
      </c>
      <c r="S134" s="222">
        <v>0</v>
      </c>
      <c r="T134" s="223">
        <f>S134*H134</f>
        <v>0</v>
      </c>
      <c r="AR134" s="24" t="s">
        <v>189</v>
      </c>
      <c r="AT134" s="24" t="s">
        <v>185</v>
      </c>
      <c r="AU134" s="24" t="s">
        <v>25</v>
      </c>
      <c r="AY134" s="24" t="s">
        <v>184</v>
      </c>
      <c r="BE134" s="224">
        <f>IF(N134="základní",J134,0)</f>
        <v>0</v>
      </c>
      <c r="BF134" s="224">
        <f>IF(N134="snížená",J134,0)</f>
        <v>0</v>
      </c>
      <c r="BG134" s="224">
        <f>IF(N134="zákl. přenesená",J134,0)</f>
        <v>0</v>
      </c>
      <c r="BH134" s="224">
        <f>IF(N134="sníž. přenesená",J134,0)</f>
        <v>0</v>
      </c>
      <c r="BI134" s="224">
        <f>IF(N134="nulová",J134,0)</f>
        <v>0</v>
      </c>
      <c r="BJ134" s="24" t="s">
        <v>25</v>
      </c>
      <c r="BK134" s="224">
        <f>ROUND(I134*H134,2)</f>
        <v>0</v>
      </c>
      <c r="BL134" s="24" t="s">
        <v>189</v>
      </c>
      <c r="BM134" s="24" t="s">
        <v>606</v>
      </c>
    </row>
    <row r="135" s="1" customFormat="1">
      <c r="B135" s="46"/>
      <c r="C135" s="74"/>
      <c r="D135" s="225" t="s">
        <v>191</v>
      </c>
      <c r="E135" s="74"/>
      <c r="F135" s="226" t="s">
        <v>377</v>
      </c>
      <c r="G135" s="74"/>
      <c r="H135" s="74"/>
      <c r="I135" s="185"/>
      <c r="J135" s="74"/>
      <c r="K135" s="74"/>
      <c r="L135" s="72"/>
      <c r="M135" s="227"/>
      <c r="N135" s="47"/>
      <c r="O135" s="47"/>
      <c r="P135" s="47"/>
      <c r="Q135" s="47"/>
      <c r="R135" s="47"/>
      <c r="S135" s="47"/>
      <c r="T135" s="95"/>
      <c r="AT135" s="24" t="s">
        <v>191</v>
      </c>
      <c r="AU135" s="24" t="s">
        <v>25</v>
      </c>
    </row>
    <row r="136" s="1" customFormat="1">
      <c r="B136" s="46"/>
      <c r="C136" s="74"/>
      <c r="D136" s="225" t="s">
        <v>193</v>
      </c>
      <c r="E136" s="74"/>
      <c r="F136" s="228" t="s">
        <v>372</v>
      </c>
      <c r="G136" s="74"/>
      <c r="H136" s="74"/>
      <c r="I136" s="185"/>
      <c r="J136" s="74"/>
      <c r="K136" s="74"/>
      <c r="L136" s="72"/>
      <c r="M136" s="227"/>
      <c r="N136" s="47"/>
      <c r="O136" s="47"/>
      <c r="P136" s="47"/>
      <c r="Q136" s="47"/>
      <c r="R136" s="47"/>
      <c r="S136" s="47"/>
      <c r="T136" s="95"/>
      <c r="AT136" s="24" t="s">
        <v>193</v>
      </c>
      <c r="AU136" s="24" t="s">
        <v>25</v>
      </c>
    </row>
    <row r="137" s="10" customFormat="1">
      <c r="B137" s="229"/>
      <c r="C137" s="230"/>
      <c r="D137" s="225" t="s">
        <v>199</v>
      </c>
      <c r="E137" s="231" t="s">
        <v>607</v>
      </c>
      <c r="F137" s="232" t="s">
        <v>551</v>
      </c>
      <c r="G137" s="230"/>
      <c r="H137" s="233">
        <v>1884</v>
      </c>
      <c r="I137" s="234"/>
      <c r="J137" s="230"/>
      <c r="K137" s="230"/>
      <c r="L137" s="235"/>
      <c r="M137" s="236"/>
      <c r="N137" s="237"/>
      <c r="O137" s="237"/>
      <c r="P137" s="237"/>
      <c r="Q137" s="237"/>
      <c r="R137" s="237"/>
      <c r="S137" s="237"/>
      <c r="T137" s="238"/>
      <c r="AT137" s="239" t="s">
        <v>199</v>
      </c>
      <c r="AU137" s="239" t="s">
        <v>25</v>
      </c>
      <c r="AV137" s="10" t="s">
        <v>91</v>
      </c>
      <c r="AW137" s="10" t="s">
        <v>44</v>
      </c>
      <c r="AX137" s="10" t="s">
        <v>25</v>
      </c>
      <c r="AY137" s="239" t="s">
        <v>184</v>
      </c>
    </row>
    <row r="138" s="1" customFormat="1" ht="16.5" customHeight="1">
      <c r="B138" s="46"/>
      <c r="C138" s="213" t="s">
        <v>271</v>
      </c>
      <c r="D138" s="213" t="s">
        <v>185</v>
      </c>
      <c r="E138" s="214" t="s">
        <v>381</v>
      </c>
      <c r="F138" s="215" t="s">
        <v>382</v>
      </c>
      <c r="G138" s="216" t="s">
        <v>318</v>
      </c>
      <c r="H138" s="217">
        <v>40</v>
      </c>
      <c r="I138" s="218"/>
      <c r="J138" s="219">
        <f>ROUND(I138*H138,2)</f>
        <v>0</v>
      </c>
      <c r="K138" s="215" t="s">
        <v>80</v>
      </c>
      <c r="L138" s="72"/>
      <c r="M138" s="220" t="s">
        <v>80</v>
      </c>
      <c r="N138" s="221" t="s">
        <v>52</v>
      </c>
      <c r="O138" s="47"/>
      <c r="P138" s="222">
        <f>O138*H138</f>
        <v>0</v>
      </c>
      <c r="Q138" s="222">
        <v>0</v>
      </c>
      <c r="R138" s="222">
        <f>Q138*H138</f>
        <v>0</v>
      </c>
      <c r="S138" s="222">
        <v>0</v>
      </c>
      <c r="T138" s="223">
        <f>S138*H138</f>
        <v>0</v>
      </c>
      <c r="AR138" s="24" t="s">
        <v>189</v>
      </c>
      <c r="AT138" s="24" t="s">
        <v>185</v>
      </c>
      <c r="AU138" s="24" t="s">
        <v>25</v>
      </c>
      <c r="AY138" s="24" t="s">
        <v>184</v>
      </c>
      <c r="BE138" s="224">
        <f>IF(N138="základní",J138,0)</f>
        <v>0</v>
      </c>
      <c r="BF138" s="224">
        <f>IF(N138="snížená",J138,0)</f>
        <v>0</v>
      </c>
      <c r="BG138" s="224">
        <f>IF(N138="zákl. přenesená",J138,0)</f>
        <v>0</v>
      </c>
      <c r="BH138" s="224">
        <f>IF(N138="sníž. přenesená",J138,0)</f>
        <v>0</v>
      </c>
      <c r="BI138" s="224">
        <f>IF(N138="nulová",J138,0)</f>
        <v>0</v>
      </c>
      <c r="BJ138" s="24" t="s">
        <v>25</v>
      </c>
      <c r="BK138" s="224">
        <f>ROUND(I138*H138,2)</f>
        <v>0</v>
      </c>
      <c r="BL138" s="24" t="s">
        <v>189</v>
      </c>
      <c r="BM138" s="24" t="s">
        <v>608</v>
      </c>
    </row>
    <row r="139" s="1" customFormat="1">
      <c r="B139" s="46"/>
      <c r="C139" s="74"/>
      <c r="D139" s="225" t="s">
        <v>191</v>
      </c>
      <c r="E139" s="74"/>
      <c r="F139" s="226" t="s">
        <v>382</v>
      </c>
      <c r="G139" s="74"/>
      <c r="H139" s="74"/>
      <c r="I139" s="185"/>
      <c r="J139" s="74"/>
      <c r="K139" s="74"/>
      <c r="L139" s="72"/>
      <c r="M139" s="227"/>
      <c r="N139" s="47"/>
      <c r="O139" s="47"/>
      <c r="P139" s="47"/>
      <c r="Q139" s="47"/>
      <c r="R139" s="47"/>
      <c r="S139" s="47"/>
      <c r="T139" s="95"/>
      <c r="AT139" s="24" t="s">
        <v>191</v>
      </c>
      <c r="AU139" s="24" t="s">
        <v>25</v>
      </c>
    </row>
    <row r="140" s="1" customFormat="1">
      <c r="B140" s="46"/>
      <c r="C140" s="74"/>
      <c r="D140" s="225" t="s">
        <v>193</v>
      </c>
      <c r="E140" s="74"/>
      <c r="F140" s="228" t="s">
        <v>372</v>
      </c>
      <c r="G140" s="74"/>
      <c r="H140" s="74"/>
      <c r="I140" s="185"/>
      <c r="J140" s="74"/>
      <c r="K140" s="74"/>
      <c r="L140" s="72"/>
      <c r="M140" s="227"/>
      <c r="N140" s="47"/>
      <c r="O140" s="47"/>
      <c r="P140" s="47"/>
      <c r="Q140" s="47"/>
      <c r="R140" s="47"/>
      <c r="S140" s="47"/>
      <c r="T140" s="95"/>
      <c r="AT140" s="24" t="s">
        <v>193</v>
      </c>
      <c r="AU140" s="24" t="s">
        <v>25</v>
      </c>
    </row>
    <row r="141" s="10" customFormat="1">
      <c r="B141" s="229"/>
      <c r="C141" s="230"/>
      <c r="D141" s="225" t="s">
        <v>199</v>
      </c>
      <c r="E141" s="231" t="s">
        <v>609</v>
      </c>
      <c r="F141" s="232" t="s">
        <v>603</v>
      </c>
      <c r="G141" s="230"/>
      <c r="H141" s="233">
        <v>40</v>
      </c>
      <c r="I141" s="234"/>
      <c r="J141" s="230"/>
      <c r="K141" s="230"/>
      <c r="L141" s="235"/>
      <c r="M141" s="236"/>
      <c r="N141" s="237"/>
      <c r="O141" s="237"/>
      <c r="P141" s="237"/>
      <c r="Q141" s="237"/>
      <c r="R141" s="237"/>
      <c r="S141" s="237"/>
      <c r="T141" s="238"/>
      <c r="AT141" s="239" t="s">
        <v>199</v>
      </c>
      <c r="AU141" s="239" t="s">
        <v>25</v>
      </c>
      <c r="AV141" s="10" t="s">
        <v>91</v>
      </c>
      <c r="AW141" s="10" t="s">
        <v>44</v>
      </c>
      <c r="AX141" s="10" t="s">
        <v>25</v>
      </c>
      <c r="AY141" s="239" t="s">
        <v>184</v>
      </c>
    </row>
    <row r="142" s="1" customFormat="1" ht="16.5" customHeight="1">
      <c r="B142" s="46"/>
      <c r="C142" s="213" t="s">
        <v>279</v>
      </c>
      <c r="D142" s="213" t="s">
        <v>185</v>
      </c>
      <c r="E142" s="214" t="s">
        <v>610</v>
      </c>
      <c r="F142" s="215" t="s">
        <v>611</v>
      </c>
      <c r="G142" s="216" t="s">
        <v>246</v>
      </c>
      <c r="H142" s="217">
        <v>40</v>
      </c>
      <c r="I142" s="218"/>
      <c r="J142" s="219">
        <f>ROUND(I142*H142,2)</f>
        <v>0</v>
      </c>
      <c r="K142" s="215" t="s">
        <v>80</v>
      </c>
      <c r="L142" s="72"/>
      <c r="M142" s="220" t="s">
        <v>80</v>
      </c>
      <c r="N142" s="221" t="s">
        <v>52</v>
      </c>
      <c r="O142" s="47"/>
      <c r="P142" s="222">
        <f>O142*H142</f>
        <v>0</v>
      </c>
      <c r="Q142" s="222">
        <v>0</v>
      </c>
      <c r="R142" s="222">
        <f>Q142*H142</f>
        <v>0</v>
      </c>
      <c r="S142" s="222">
        <v>0</v>
      </c>
      <c r="T142" s="223">
        <f>S142*H142</f>
        <v>0</v>
      </c>
      <c r="AR142" s="24" t="s">
        <v>189</v>
      </c>
      <c r="AT142" s="24" t="s">
        <v>185</v>
      </c>
      <c r="AU142" s="24" t="s">
        <v>25</v>
      </c>
      <c r="AY142" s="24" t="s">
        <v>184</v>
      </c>
      <c r="BE142" s="224">
        <f>IF(N142="základní",J142,0)</f>
        <v>0</v>
      </c>
      <c r="BF142" s="224">
        <f>IF(N142="snížená",J142,0)</f>
        <v>0</v>
      </c>
      <c r="BG142" s="224">
        <f>IF(N142="zákl. přenesená",J142,0)</f>
        <v>0</v>
      </c>
      <c r="BH142" s="224">
        <f>IF(N142="sníž. přenesená",J142,0)</f>
        <v>0</v>
      </c>
      <c r="BI142" s="224">
        <f>IF(N142="nulová",J142,0)</f>
        <v>0</v>
      </c>
      <c r="BJ142" s="24" t="s">
        <v>25</v>
      </c>
      <c r="BK142" s="224">
        <f>ROUND(I142*H142,2)</f>
        <v>0</v>
      </c>
      <c r="BL142" s="24" t="s">
        <v>189</v>
      </c>
      <c r="BM142" s="24" t="s">
        <v>612</v>
      </c>
    </row>
    <row r="143" s="1" customFormat="1">
      <c r="B143" s="46"/>
      <c r="C143" s="74"/>
      <c r="D143" s="225" t="s">
        <v>191</v>
      </c>
      <c r="E143" s="74"/>
      <c r="F143" s="226" t="s">
        <v>611</v>
      </c>
      <c r="G143" s="74"/>
      <c r="H143" s="74"/>
      <c r="I143" s="185"/>
      <c r="J143" s="74"/>
      <c r="K143" s="74"/>
      <c r="L143" s="72"/>
      <c r="M143" s="227"/>
      <c r="N143" s="47"/>
      <c r="O143" s="47"/>
      <c r="P143" s="47"/>
      <c r="Q143" s="47"/>
      <c r="R143" s="47"/>
      <c r="S143" s="47"/>
      <c r="T143" s="95"/>
      <c r="AT143" s="24" t="s">
        <v>191</v>
      </c>
      <c r="AU143" s="24" t="s">
        <v>25</v>
      </c>
    </row>
    <row r="144" s="1" customFormat="1">
      <c r="B144" s="46"/>
      <c r="C144" s="74"/>
      <c r="D144" s="225" t="s">
        <v>193</v>
      </c>
      <c r="E144" s="74"/>
      <c r="F144" s="228" t="s">
        <v>613</v>
      </c>
      <c r="G144" s="74"/>
      <c r="H144" s="74"/>
      <c r="I144" s="185"/>
      <c r="J144" s="74"/>
      <c r="K144" s="74"/>
      <c r="L144" s="72"/>
      <c r="M144" s="227"/>
      <c r="N144" s="47"/>
      <c r="O144" s="47"/>
      <c r="P144" s="47"/>
      <c r="Q144" s="47"/>
      <c r="R144" s="47"/>
      <c r="S144" s="47"/>
      <c r="T144" s="95"/>
      <c r="AT144" s="24" t="s">
        <v>193</v>
      </c>
      <c r="AU144" s="24" t="s">
        <v>25</v>
      </c>
    </row>
    <row r="145" s="10" customFormat="1">
      <c r="B145" s="229"/>
      <c r="C145" s="230"/>
      <c r="D145" s="225" t="s">
        <v>199</v>
      </c>
      <c r="E145" s="231" t="s">
        <v>546</v>
      </c>
      <c r="F145" s="232" t="s">
        <v>614</v>
      </c>
      <c r="G145" s="230"/>
      <c r="H145" s="233">
        <v>40</v>
      </c>
      <c r="I145" s="234"/>
      <c r="J145" s="230"/>
      <c r="K145" s="230"/>
      <c r="L145" s="235"/>
      <c r="M145" s="236"/>
      <c r="N145" s="237"/>
      <c r="O145" s="237"/>
      <c r="P145" s="237"/>
      <c r="Q145" s="237"/>
      <c r="R145" s="237"/>
      <c r="S145" s="237"/>
      <c r="T145" s="238"/>
      <c r="AT145" s="239" t="s">
        <v>199</v>
      </c>
      <c r="AU145" s="239" t="s">
        <v>25</v>
      </c>
      <c r="AV145" s="10" t="s">
        <v>91</v>
      </c>
      <c r="AW145" s="10" t="s">
        <v>44</v>
      </c>
      <c r="AX145" s="10" t="s">
        <v>25</v>
      </c>
      <c r="AY145" s="239" t="s">
        <v>184</v>
      </c>
    </row>
    <row r="146" s="9" customFormat="1" ht="37.44" customHeight="1">
      <c r="B146" s="199"/>
      <c r="C146" s="200"/>
      <c r="D146" s="201" t="s">
        <v>81</v>
      </c>
      <c r="E146" s="202" t="s">
        <v>243</v>
      </c>
      <c r="F146" s="202" t="s">
        <v>434</v>
      </c>
      <c r="G146" s="200"/>
      <c r="H146" s="200"/>
      <c r="I146" s="203"/>
      <c r="J146" s="204">
        <f>BK146</f>
        <v>0</v>
      </c>
      <c r="K146" s="200"/>
      <c r="L146" s="205"/>
      <c r="M146" s="206"/>
      <c r="N146" s="207"/>
      <c r="O146" s="207"/>
      <c r="P146" s="208">
        <f>SUM(P147:P152)</f>
        <v>0</v>
      </c>
      <c r="Q146" s="207"/>
      <c r="R146" s="208">
        <f>SUM(R147:R152)</f>
        <v>0</v>
      </c>
      <c r="S146" s="207"/>
      <c r="T146" s="209">
        <f>SUM(T147:T152)</f>
        <v>0</v>
      </c>
      <c r="AR146" s="210" t="s">
        <v>25</v>
      </c>
      <c r="AT146" s="211" t="s">
        <v>81</v>
      </c>
      <c r="AU146" s="211" t="s">
        <v>82</v>
      </c>
      <c r="AY146" s="210" t="s">
        <v>184</v>
      </c>
      <c r="BK146" s="212">
        <f>SUM(BK147:BK152)</f>
        <v>0</v>
      </c>
    </row>
    <row r="147" s="1" customFormat="1" ht="16.5" customHeight="1">
      <c r="B147" s="46"/>
      <c r="C147" s="213" t="s">
        <v>10</v>
      </c>
      <c r="D147" s="213" t="s">
        <v>185</v>
      </c>
      <c r="E147" s="214" t="s">
        <v>615</v>
      </c>
      <c r="F147" s="215" t="s">
        <v>616</v>
      </c>
      <c r="G147" s="216" t="s">
        <v>438</v>
      </c>
      <c r="H147" s="217">
        <v>6</v>
      </c>
      <c r="I147" s="218"/>
      <c r="J147" s="219">
        <f>ROUND(I147*H147,2)</f>
        <v>0</v>
      </c>
      <c r="K147" s="215" t="s">
        <v>80</v>
      </c>
      <c r="L147" s="72"/>
      <c r="M147" s="220" t="s">
        <v>80</v>
      </c>
      <c r="N147" s="221" t="s">
        <v>52</v>
      </c>
      <c r="O147" s="47"/>
      <c r="P147" s="222">
        <f>O147*H147</f>
        <v>0</v>
      </c>
      <c r="Q147" s="222">
        <v>0</v>
      </c>
      <c r="R147" s="222">
        <f>Q147*H147</f>
        <v>0</v>
      </c>
      <c r="S147" s="222">
        <v>0</v>
      </c>
      <c r="T147" s="223">
        <f>S147*H147</f>
        <v>0</v>
      </c>
      <c r="AR147" s="24" t="s">
        <v>189</v>
      </c>
      <c r="AT147" s="24" t="s">
        <v>185</v>
      </c>
      <c r="AU147" s="24" t="s">
        <v>25</v>
      </c>
      <c r="AY147" s="24" t="s">
        <v>184</v>
      </c>
      <c r="BE147" s="224">
        <f>IF(N147="základní",J147,0)</f>
        <v>0</v>
      </c>
      <c r="BF147" s="224">
        <f>IF(N147="snížená",J147,0)</f>
        <v>0</v>
      </c>
      <c r="BG147" s="224">
        <f>IF(N147="zákl. přenesená",J147,0)</f>
        <v>0</v>
      </c>
      <c r="BH147" s="224">
        <f>IF(N147="sníž. přenesená",J147,0)</f>
        <v>0</v>
      </c>
      <c r="BI147" s="224">
        <f>IF(N147="nulová",J147,0)</f>
        <v>0</v>
      </c>
      <c r="BJ147" s="24" t="s">
        <v>25</v>
      </c>
      <c r="BK147" s="224">
        <f>ROUND(I147*H147,2)</f>
        <v>0</v>
      </c>
      <c r="BL147" s="24" t="s">
        <v>189</v>
      </c>
      <c r="BM147" s="24" t="s">
        <v>617</v>
      </c>
    </row>
    <row r="148" s="1" customFormat="1">
      <c r="B148" s="46"/>
      <c r="C148" s="74"/>
      <c r="D148" s="225" t="s">
        <v>191</v>
      </c>
      <c r="E148" s="74"/>
      <c r="F148" s="226" t="s">
        <v>616</v>
      </c>
      <c r="G148" s="74"/>
      <c r="H148" s="74"/>
      <c r="I148" s="185"/>
      <c r="J148" s="74"/>
      <c r="K148" s="74"/>
      <c r="L148" s="72"/>
      <c r="M148" s="227"/>
      <c r="N148" s="47"/>
      <c r="O148" s="47"/>
      <c r="P148" s="47"/>
      <c r="Q148" s="47"/>
      <c r="R148" s="47"/>
      <c r="S148" s="47"/>
      <c r="T148" s="95"/>
      <c r="AT148" s="24" t="s">
        <v>191</v>
      </c>
      <c r="AU148" s="24" t="s">
        <v>25</v>
      </c>
    </row>
    <row r="149" s="1" customFormat="1">
      <c r="B149" s="46"/>
      <c r="C149" s="74"/>
      <c r="D149" s="225" t="s">
        <v>193</v>
      </c>
      <c r="E149" s="74"/>
      <c r="F149" s="228" t="s">
        <v>618</v>
      </c>
      <c r="G149" s="74"/>
      <c r="H149" s="74"/>
      <c r="I149" s="185"/>
      <c r="J149" s="74"/>
      <c r="K149" s="74"/>
      <c r="L149" s="72"/>
      <c r="M149" s="227"/>
      <c r="N149" s="47"/>
      <c r="O149" s="47"/>
      <c r="P149" s="47"/>
      <c r="Q149" s="47"/>
      <c r="R149" s="47"/>
      <c r="S149" s="47"/>
      <c r="T149" s="95"/>
      <c r="AT149" s="24" t="s">
        <v>193</v>
      </c>
      <c r="AU149" s="24" t="s">
        <v>25</v>
      </c>
    </row>
    <row r="150" s="1" customFormat="1" ht="16.5" customHeight="1">
      <c r="B150" s="46"/>
      <c r="C150" s="213" t="s">
        <v>137</v>
      </c>
      <c r="D150" s="213" t="s">
        <v>185</v>
      </c>
      <c r="E150" s="214" t="s">
        <v>619</v>
      </c>
      <c r="F150" s="215" t="s">
        <v>620</v>
      </c>
      <c r="G150" s="216" t="s">
        <v>438</v>
      </c>
      <c r="H150" s="217">
        <v>6</v>
      </c>
      <c r="I150" s="218"/>
      <c r="J150" s="219">
        <f>ROUND(I150*H150,2)</f>
        <v>0</v>
      </c>
      <c r="K150" s="215" t="s">
        <v>80</v>
      </c>
      <c r="L150" s="72"/>
      <c r="M150" s="220" t="s">
        <v>80</v>
      </c>
      <c r="N150" s="221" t="s">
        <v>52</v>
      </c>
      <c r="O150" s="47"/>
      <c r="P150" s="222">
        <f>O150*H150</f>
        <v>0</v>
      </c>
      <c r="Q150" s="222">
        <v>0</v>
      </c>
      <c r="R150" s="222">
        <f>Q150*H150</f>
        <v>0</v>
      </c>
      <c r="S150" s="222">
        <v>0</v>
      </c>
      <c r="T150" s="223">
        <f>S150*H150</f>
        <v>0</v>
      </c>
      <c r="AR150" s="24" t="s">
        <v>189</v>
      </c>
      <c r="AT150" s="24" t="s">
        <v>185</v>
      </c>
      <c r="AU150" s="24" t="s">
        <v>25</v>
      </c>
      <c r="AY150" s="24" t="s">
        <v>184</v>
      </c>
      <c r="BE150" s="224">
        <f>IF(N150="základní",J150,0)</f>
        <v>0</v>
      </c>
      <c r="BF150" s="224">
        <f>IF(N150="snížená",J150,0)</f>
        <v>0</v>
      </c>
      <c r="BG150" s="224">
        <f>IF(N150="zákl. přenesená",J150,0)</f>
        <v>0</v>
      </c>
      <c r="BH150" s="224">
        <f>IF(N150="sníž. přenesená",J150,0)</f>
        <v>0</v>
      </c>
      <c r="BI150" s="224">
        <f>IF(N150="nulová",J150,0)</f>
        <v>0</v>
      </c>
      <c r="BJ150" s="24" t="s">
        <v>25</v>
      </c>
      <c r="BK150" s="224">
        <f>ROUND(I150*H150,2)</f>
        <v>0</v>
      </c>
      <c r="BL150" s="24" t="s">
        <v>189</v>
      </c>
      <c r="BM150" s="24" t="s">
        <v>621</v>
      </c>
    </row>
    <row r="151" s="1" customFormat="1">
      <c r="B151" s="46"/>
      <c r="C151" s="74"/>
      <c r="D151" s="225" t="s">
        <v>191</v>
      </c>
      <c r="E151" s="74"/>
      <c r="F151" s="226" t="s">
        <v>620</v>
      </c>
      <c r="G151" s="74"/>
      <c r="H151" s="74"/>
      <c r="I151" s="185"/>
      <c r="J151" s="74"/>
      <c r="K151" s="74"/>
      <c r="L151" s="72"/>
      <c r="M151" s="227"/>
      <c r="N151" s="47"/>
      <c r="O151" s="47"/>
      <c r="P151" s="47"/>
      <c r="Q151" s="47"/>
      <c r="R151" s="47"/>
      <c r="S151" s="47"/>
      <c r="T151" s="95"/>
      <c r="AT151" s="24" t="s">
        <v>191</v>
      </c>
      <c r="AU151" s="24" t="s">
        <v>25</v>
      </c>
    </row>
    <row r="152" s="1" customFormat="1">
      <c r="B152" s="46"/>
      <c r="C152" s="74"/>
      <c r="D152" s="225" t="s">
        <v>193</v>
      </c>
      <c r="E152" s="74"/>
      <c r="F152" s="228" t="s">
        <v>618</v>
      </c>
      <c r="G152" s="74"/>
      <c r="H152" s="74"/>
      <c r="I152" s="185"/>
      <c r="J152" s="74"/>
      <c r="K152" s="74"/>
      <c r="L152" s="72"/>
      <c r="M152" s="227"/>
      <c r="N152" s="47"/>
      <c r="O152" s="47"/>
      <c r="P152" s="47"/>
      <c r="Q152" s="47"/>
      <c r="R152" s="47"/>
      <c r="S152" s="47"/>
      <c r="T152" s="95"/>
      <c r="AT152" s="24" t="s">
        <v>193</v>
      </c>
      <c r="AU152" s="24" t="s">
        <v>25</v>
      </c>
    </row>
    <row r="153" s="9" customFormat="1" ht="37.44" customHeight="1">
      <c r="B153" s="199"/>
      <c r="C153" s="200"/>
      <c r="D153" s="201" t="s">
        <v>81</v>
      </c>
      <c r="E153" s="202" t="s">
        <v>250</v>
      </c>
      <c r="F153" s="202" t="s">
        <v>442</v>
      </c>
      <c r="G153" s="200"/>
      <c r="H153" s="200"/>
      <c r="I153" s="203"/>
      <c r="J153" s="204">
        <f>BK153</f>
        <v>0</v>
      </c>
      <c r="K153" s="200"/>
      <c r="L153" s="205"/>
      <c r="M153" s="206"/>
      <c r="N153" s="207"/>
      <c r="O153" s="207"/>
      <c r="P153" s="208">
        <f>SUM(P154:P163)</f>
        <v>0</v>
      </c>
      <c r="Q153" s="207"/>
      <c r="R153" s="208">
        <f>SUM(R154:R163)</f>
        <v>0</v>
      </c>
      <c r="S153" s="207"/>
      <c r="T153" s="209">
        <f>SUM(T154:T163)</f>
        <v>0</v>
      </c>
      <c r="AR153" s="210" t="s">
        <v>25</v>
      </c>
      <c r="AT153" s="211" t="s">
        <v>81</v>
      </c>
      <c r="AU153" s="211" t="s">
        <v>82</v>
      </c>
      <c r="AY153" s="210" t="s">
        <v>184</v>
      </c>
      <c r="BK153" s="212">
        <f>SUM(BK154:BK163)</f>
        <v>0</v>
      </c>
    </row>
    <row r="154" s="1" customFormat="1" ht="25.5" customHeight="1">
      <c r="B154" s="46"/>
      <c r="C154" s="213" t="s">
        <v>298</v>
      </c>
      <c r="D154" s="213" t="s">
        <v>185</v>
      </c>
      <c r="E154" s="214" t="s">
        <v>622</v>
      </c>
      <c r="F154" s="215" t="s">
        <v>623</v>
      </c>
      <c r="G154" s="216" t="s">
        <v>246</v>
      </c>
      <c r="H154" s="217">
        <v>25</v>
      </c>
      <c r="I154" s="218"/>
      <c r="J154" s="219">
        <f>ROUND(I154*H154,2)</f>
        <v>0</v>
      </c>
      <c r="K154" s="215" t="s">
        <v>80</v>
      </c>
      <c r="L154" s="72"/>
      <c r="M154" s="220" t="s">
        <v>80</v>
      </c>
      <c r="N154" s="221" t="s">
        <v>52</v>
      </c>
      <c r="O154" s="47"/>
      <c r="P154" s="222">
        <f>O154*H154</f>
        <v>0</v>
      </c>
      <c r="Q154" s="222">
        <v>0</v>
      </c>
      <c r="R154" s="222">
        <f>Q154*H154</f>
        <v>0</v>
      </c>
      <c r="S154" s="222">
        <v>0</v>
      </c>
      <c r="T154" s="223">
        <f>S154*H154</f>
        <v>0</v>
      </c>
      <c r="AR154" s="24" t="s">
        <v>189</v>
      </c>
      <c r="AT154" s="24" t="s">
        <v>185</v>
      </c>
      <c r="AU154" s="24" t="s">
        <v>25</v>
      </c>
      <c r="AY154" s="24" t="s">
        <v>184</v>
      </c>
      <c r="BE154" s="224">
        <f>IF(N154="základní",J154,0)</f>
        <v>0</v>
      </c>
      <c r="BF154" s="224">
        <f>IF(N154="snížená",J154,0)</f>
        <v>0</v>
      </c>
      <c r="BG154" s="224">
        <f>IF(N154="zákl. přenesená",J154,0)</f>
        <v>0</v>
      </c>
      <c r="BH154" s="224">
        <f>IF(N154="sníž. přenesená",J154,0)</f>
        <v>0</v>
      </c>
      <c r="BI154" s="224">
        <f>IF(N154="nulová",J154,0)</f>
        <v>0</v>
      </c>
      <c r="BJ154" s="24" t="s">
        <v>25</v>
      </c>
      <c r="BK154" s="224">
        <f>ROUND(I154*H154,2)</f>
        <v>0</v>
      </c>
      <c r="BL154" s="24" t="s">
        <v>189</v>
      </c>
      <c r="BM154" s="24" t="s">
        <v>624</v>
      </c>
    </row>
    <row r="155" s="1" customFormat="1">
      <c r="B155" s="46"/>
      <c r="C155" s="74"/>
      <c r="D155" s="225" t="s">
        <v>191</v>
      </c>
      <c r="E155" s="74"/>
      <c r="F155" s="226" t="s">
        <v>625</v>
      </c>
      <c r="G155" s="74"/>
      <c r="H155" s="74"/>
      <c r="I155" s="185"/>
      <c r="J155" s="74"/>
      <c r="K155" s="74"/>
      <c r="L155" s="72"/>
      <c r="M155" s="227"/>
      <c r="N155" s="47"/>
      <c r="O155" s="47"/>
      <c r="P155" s="47"/>
      <c r="Q155" s="47"/>
      <c r="R155" s="47"/>
      <c r="S155" s="47"/>
      <c r="T155" s="95"/>
      <c r="AT155" s="24" t="s">
        <v>191</v>
      </c>
      <c r="AU155" s="24" t="s">
        <v>25</v>
      </c>
    </row>
    <row r="156" s="1" customFormat="1">
      <c r="B156" s="46"/>
      <c r="C156" s="74"/>
      <c r="D156" s="225" t="s">
        <v>193</v>
      </c>
      <c r="E156" s="74"/>
      <c r="F156" s="228" t="s">
        <v>626</v>
      </c>
      <c r="G156" s="74"/>
      <c r="H156" s="74"/>
      <c r="I156" s="185"/>
      <c r="J156" s="74"/>
      <c r="K156" s="74"/>
      <c r="L156" s="72"/>
      <c r="M156" s="227"/>
      <c r="N156" s="47"/>
      <c r="O156" s="47"/>
      <c r="P156" s="47"/>
      <c r="Q156" s="47"/>
      <c r="R156" s="47"/>
      <c r="S156" s="47"/>
      <c r="T156" s="95"/>
      <c r="AT156" s="24" t="s">
        <v>193</v>
      </c>
      <c r="AU156" s="24" t="s">
        <v>25</v>
      </c>
    </row>
    <row r="157" s="1" customFormat="1" ht="25.5" customHeight="1">
      <c r="B157" s="46"/>
      <c r="C157" s="213" t="s">
        <v>308</v>
      </c>
      <c r="D157" s="213" t="s">
        <v>185</v>
      </c>
      <c r="E157" s="214" t="s">
        <v>627</v>
      </c>
      <c r="F157" s="215" t="s">
        <v>628</v>
      </c>
      <c r="G157" s="216" t="s">
        <v>246</v>
      </c>
      <c r="H157" s="217">
        <v>25</v>
      </c>
      <c r="I157" s="218"/>
      <c r="J157" s="219">
        <f>ROUND(I157*H157,2)</f>
        <v>0</v>
      </c>
      <c r="K157" s="215" t="s">
        <v>80</v>
      </c>
      <c r="L157" s="72"/>
      <c r="M157" s="220" t="s">
        <v>80</v>
      </c>
      <c r="N157" s="221" t="s">
        <v>52</v>
      </c>
      <c r="O157" s="47"/>
      <c r="P157" s="222">
        <f>O157*H157</f>
        <v>0</v>
      </c>
      <c r="Q157" s="222">
        <v>0</v>
      </c>
      <c r="R157" s="222">
        <f>Q157*H157</f>
        <v>0</v>
      </c>
      <c r="S157" s="222">
        <v>0</v>
      </c>
      <c r="T157" s="223">
        <f>S157*H157</f>
        <v>0</v>
      </c>
      <c r="AR157" s="24" t="s">
        <v>189</v>
      </c>
      <c r="AT157" s="24" t="s">
        <v>185</v>
      </c>
      <c r="AU157" s="24" t="s">
        <v>25</v>
      </c>
      <c r="AY157" s="24" t="s">
        <v>184</v>
      </c>
      <c r="BE157" s="224">
        <f>IF(N157="základní",J157,0)</f>
        <v>0</v>
      </c>
      <c r="BF157" s="224">
        <f>IF(N157="snížená",J157,0)</f>
        <v>0</v>
      </c>
      <c r="BG157" s="224">
        <f>IF(N157="zákl. přenesená",J157,0)</f>
        <v>0</v>
      </c>
      <c r="BH157" s="224">
        <f>IF(N157="sníž. přenesená",J157,0)</f>
        <v>0</v>
      </c>
      <c r="BI157" s="224">
        <f>IF(N157="nulová",J157,0)</f>
        <v>0</v>
      </c>
      <c r="BJ157" s="24" t="s">
        <v>25</v>
      </c>
      <c r="BK157" s="224">
        <f>ROUND(I157*H157,2)</f>
        <v>0</v>
      </c>
      <c r="BL157" s="24" t="s">
        <v>189</v>
      </c>
      <c r="BM157" s="24" t="s">
        <v>629</v>
      </c>
    </row>
    <row r="158" s="1" customFormat="1">
      <c r="B158" s="46"/>
      <c r="C158" s="74"/>
      <c r="D158" s="225" t="s">
        <v>191</v>
      </c>
      <c r="E158" s="74"/>
      <c r="F158" s="226" t="s">
        <v>630</v>
      </c>
      <c r="G158" s="74"/>
      <c r="H158" s="74"/>
      <c r="I158" s="185"/>
      <c r="J158" s="74"/>
      <c r="K158" s="74"/>
      <c r="L158" s="72"/>
      <c r="M158" s="227"/>
      <c r="N158" s="47"/>
      <c r="O158" s="47"/>
      <c r="P158" s="47"/>
      <c r="Q158" s="47"/>
      <c r="R158" s="47"/>
      <c r="S158" s="47"/>
      <c r="T158" s="95"/>
      <c r="AT158" s="24" t="s">
        <v>191</v>
      </c>
      <c r="AU158" s="24" t="s">
        <v>25</v>
      </c>
    </row>
    <row r="159" s="1" customFormat="1">
      <c r="B159" s="46"/>
      <c r="C159" s="74"/>
      <c r="D159" s="225" t="s">
        <v>193</v>
      </c>
      <c r="E159" s="74"/>
      <c r="F159" s="228" t="s">
        <v>631</v>
      </c>
      <c r="G159" s="74"/>
      <c r="H159" s="74"/>
      <c r="I159" s="185"/>
      <c r="J159" s="74"/>
      <c r="K159" s="74"/>
      <c r="L159" s="72"/>
      <c r="M159" s="227"/>
      <c r="N159" s="47"/>
      <c r="O159" s="47"/>
      <c r="P159" s="47"/>
      <c r="Q159" s="47"/>
      <c r="R159" s="47"/>
      <c r="S159" s="47"/>
      <c r="T159" s="95"/>
      <c r="AT159" s="24" t="s">
        <v>193</v>
      </c>
      <c r="AU159" s="24" t="s">
        <v>25</v>
      </c>
    </row>
    <row r="160" s="1" customFormat="1" ht="16.5" customHeight="1">
      <c r="B160" s="46"/>
      <c r="C160" s="213" t="s">
        <v>315</v>
      </c>
      <c r="D160" s="213" t="s">
        <v>185</v>
      </c>
      <c r="E160" s="214" t="s">
        <v>632</v>
      </c>
      <c r="F160" s="215" t="s">
        <v>633</v>
      </c>
      <c r="G160" s="216" t="s">
        <v>246</v>
      </c>
      <c r="H160" s="217">
        <v>40</v>
      </c>
      <c r="I160" s="218"/>
      <c r="J160" s="219">
        <f>ROUND(I160*H160,2)</f>
        <v>0</v>
      </c>
      <c r="K160" s="215" t="s">
        <v>80</v>
      </c>
      <c r="L160" s="72"/>
      <c r="M160" s="220" t="s">
        <v>80</v>
      </c>
      <c r="N160" s="221" t="s">
        <v>52</v>
      </c>
      <c r="O160" s="47"/>
      <c r="P160" s="222">
        <f>O160*H160</f>
        <v>0</v>
      </c>
      <c r="Q160" s="222">
        <v>0</v>
      </c>
      <c r="R160" s="222">
        <f>Q160*H160</f>
        <v>0</v>
      </c>
      <c r="S160" s="222">
        <v>0</v>
      </c>
      <c r="T160" s="223">
        <f>S160*H160</f>
        <v>0</v>
      </c>
      <c r="AR160" s="24" t="s">
        <v>189</v>
      </c>
      <c r="AT160" s="24" t="s">
        <v>185</v>
      </c>
      <c r="AU160" s="24" t="s">
        <v>25</v>
      </c>
      <c r="AY160" s="24" t="s">
        <v>184</v>
      </c>
      <c r="BE160" s="224">
        <f>IF(N160="základní",J160,0)</f>
        <v>0</v>
      </c>
      <c r="BF160" s="224">
        <f>IF(N160="snížená",J160,0)</f>
        <v>0</v>
      </c>
      <c r="BG160" s="224">
        <f>IF(N160="zákl. přenesená",J160,0)</f>
        <v>0</v>
      </c>
      <c r="BH160" s="224">
        <f>IF(N160="sníž. přenesená",J160,0)</f>
        <v>0</v>
      </c>
      <c r="BI160" s="224">
        <f>IF(N160="nulová",J160,0)</f>
        <v>0</v>
      </c>
      <c r="BJ160" s="24" t="s">
        <v>25</v>
      </c>
      <c r="BK160" s="224">
        <f>ROUND(I160*H160,2)</f>
        <v>0</v>
      </c>
      <c r="BL160" s="24" t="s">
        <v>189</v>
      </c>
      <c r="BM160" s="24" t="s">
        <v>634</v>
      </c>
    </row>
    <row r="161" s="1" customFormat="1">
      <c r="B161" s="46"/>
      <c r="C161" s="74"/>
      <c r="D161" s="225" t="s">
        <v>191</v>
      </c>
      <c r="E161" s="74"/>
      <c r="F161" s="226" t="s">
        <v>633</v>
      </c>
      <c r="G161" s="74"/>
      <c r="H161" s="74"/>
      <c r="I161" s="185"/>
      <c r="J161" s="74"/>
      <c r="K161" s="74"/>
      <c r="L161" s="72"/>
      <c r="M161" s="227"/>
      <c r="N161" s="47"/>
      <c r="O161" s="47"/>
      <c r="P161" s="47"/>
      <c r="Q161" s="47"/>
      <c r="R161" s="47"/>
      <c r="S161" s="47"/>
      <c r="T161" s="95"/>
      <c r="AT161" s="24" t="s">
        <v>191</v>
      </c>
      <c r="AU161" s="24" t="s">
        <v>25</v>
      </c>
    </row>
    <row r="162" s="1" customFormat="1">
      <c r="B162" s="46"/>
      <c r="C162" s="74"/>
      <c r="D162" s="225" t="s">
        <v>193</v>
      </c>
      <c r="E162" s="74"/>
      <c r="F162" s="228" t="s">
        <v>635</v>
      </c>
      <c r="G162" s="74"/>
      <c r="H162" s="74"/>
      <c r="I162" s="185"/>
      <c r="J162" s="74"/>
      <c r="K162" s="74"/>
      <c r="L162" s="72"/>
      <c r="M162" s="227"/>
      <c r="N162" s="47"/>
      <c r="O162" s="47"/>
      <c r="P162" s="47"/>
      <c r="Q162" s="47"/>
      <c r="R162" s="47"/>
      <c r="S162" s="47"/>
      <c r="T162" s="95"/>
      <c r="AT162" s="24" t="s">
        <v>193</v>
      </c>
      <c r="AU162" s="24" t="s">
        <v>25</v>
      </c>
    </row>
    <row r="163" s="10" customFormat="1">
      <c r="B163" s="229"/>
      <c r="C163" s="230"/>
      <c r="D163" s="225" t="s">
        <v>199</v>
      </c>
      <c r="E163" s="231" t="s">
        <v>338</v>
      </c>
      <c r="F163" s="232" t="s">
        <v>614</v>
      </c>
      <c r="G163" s="230"/>
      <c r="H163" s="233">
        <v>40</v>
      </c>
      <c r="I163" s="234"/>
      <c r="J163" s="230"/>
      <c r="K163" s="230"/>
      <c r="L163" s="235"/>
      <c r="M163" s="240"/>
      <c r="N163" s="241"/>
      <c r="O163" s="241"/>
      <c r="P163" s="241"/>
      <c r="Q163" s="241"/>
      <c r="R163" s="241"/>
      <c r="S163" s="241"/>
      <c r="T163" s="242"/>
      <c r="AT163" s="239" t="s">
        <v>199</v>
      </c>
      <c r="AU163" s="239" t="s">
        <v>25</v>
      </c>
      <c r="AV163" s="10" t="s">
        <v>91</v>
      </c>
      <c r="AW163" s="10" t="s">
        <v>44</v>
      </c>
      <c r="AX163" s="10" t="s">
        <v>25</v>
      </c>
      <c r="AY163" s="239" t="s">
        <v>184</v>
      </c>
    </row>
    <row r="164" s="1" customFormat="1" ht="6.96" customHeight="1">
      <c r="B164" s="67"/>
      <c r="C164" s="68"/>
      <c r="D164" s="68"/>
      <c r="E164" s="68"/>
      <c r="F164" s="68"/>
      <c r="G164" s="68"/>
      <c r="H164" s="68"/>
      <c r="I164" s="167"/>
      <c r="J164" s="68"/>
      <c r="K164" s="68"/>
      <c r="L164" s="72"/>
    </row>
  </sheetData>
  <sheetProtection sheet="1" autoFilter="0" formatColumns="0" formatRows="0" objects="1" scenarios="1" spinCount="100000" saltValue="zLyuqLDwFcEdb7qvj3Mzq1MS6nBjIN2YJJGRvAhR082/rVcwqLyFP7gIRiy5Ev9ptO98Jd+qugmkfCVZZzvK4A==" hashValue="44lYZVtfyeZMQVLhLPKN/+j+WkCzfGaXKVfAJVqVYedPqHNnNtsBjW2Qp5YoZcSqtTtJfJA3vknSa6wAzlUKcg==" algorithmName="SHA-512" password="CC35"/>
  <autoFilter ref="C80:K163"/>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100</v>
      </c>
      <c r="AZ2" s="141" t="s">
        <v>636</v>
      </c>
      <c r="BA2" s="141" t="s">
        <v>636</v>
      </c>
      <c r="BB2" s="141" t="s">
        <v>80</v>
      </c>
      <c r="BC2" s="141" t="s">
        <v>637</v>
      </c>
      <c r="BD2" s="141" t="s">
        <v>91</v>
      </c>
    </row>
    <row r="3" ht="6.96" customHeight="1">
      <c r="B3" s="25"/>
      <c r="C3" s="26"/>
      <c r="D3" s="26"/>
      <c r="E3" s="26"/>
      <c r="F3" s="26"/>
      <c r="G3" s="26"/>
      <c r="H3" s="26"/>
      <c r="I3" s="142"/>
      <c r="J3" s="26"/>
      <c r="K3" s="27"/>
      <c r="AT3" s="24" t="s">
        <v>91</v>
      </c>
      <c r="AZ3" s="141" t="s">
        <v>638</v>
      </c>
      <c r="BA3" s="141" t="s">
        <v>638</v>
      </c>
      <c r="BB3" s="141" t="s">
        <v>80</v>
      </c>
      <c r="BC3" s="141" t="s">
        <v>639</v>
      </c>
      <c r="BD3" s="141" t="s">
        <v>91</v>
      </c>
    </row>
    <row r="4" ht="36.96" customHeight="1">
      <c r="B4" s="28"/>
      <c r="C4" s="29"/>
      <c r="D4" s="30" t="s">
        <v>126</v>
      </c>
      <c r="E4" s="29"/>
      <c r="F4" s="29"/>
      <c r="G4" s="29"/>
      <c r="H4" s="29"/>
      <c r="I4" s="143"/>
      <c r="J4" s="29"/>
      <c r="K4" s="31"/>
      <c r="M4" s="32" t="s">
        <v>12</v>
      </c>
      <c r="AT4" s="24" t="s">
        <v>6</v>
      </c>
      <c r="AZ4" s="141" t="s">
        <v>567</v>
      </c>
      <c r="BA4" s="141" t="s">
        <v>567</v>
      </c>
      <c r="BB4" s="141" t="s">
        <v>80</v>
      </c>
      <c r="BC4" s="141" t="s">
        <v>640</v>
      </c>
      <c r="BD4" s="141" t="s">
        <v>91</v>
      </c>
    </row>
    <row r="5" ht="6.96" customHeight="1">
      <c r="B5" s="28"/>
      <c r="C5" s="29"/>
      <c r="D5" s="29"/>
      <c r="E5" s="29"/>
      <c r="F5" s="29"/>
      <c r="G5" s="29"/>
      <c r="H5" s="29"/>
      <c r="I5" s="143"/>
      <c r="J5" s="29"/>
      <c r="K5" s="31"/>
      <c r="AZ5" s="141" t="s">
        <v>641</v>
      </c>
      <c r="BA5" s="141" t="s">
        <v>641</v>
      </c>
      <c r="BB5" s="141" t="s">
        <v>80</v>
      </c>
      <c r="BC5" s="141" t="s">
        <v>642</v>
      </c>
      <c r="BD5" s="141" t="s">
        <v>91</v>
      </c>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643</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80</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ROUND(J84,2)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ROUND(SUM(BE84:BE175), 2)</f>
        <v>0</v>
      </c>
      <c r="G30" s="47"/>
      <c r="H30" s="47"/>
      <c r="I30" s="159">
        <v>0.20999999999999999</v>
      </c>
      <c r="J30" s="158">
        <f>ROUND(ROUND((SUM(BE84:BE175)), 2)*I30, 2)</f>
        <v>0</v>
      </c>
      <c r="K30" s="51"/>
    </row>
    <row r="31" s="1" customFormat="1" ht="14.4" customHeight="1">
      <c r="B31" s="46"/>
      <c r="C31" s="47"/>
      <c r="D31" s="47"/>
      <c r="E31" s="55" t="s">
        <v>53</v>
      </c>
      <c r="F31" s="158">
        <f>ROUND(SUM(BF84:BF175), 2)</f>
        <v>0</v>
      </c>
      <c r="G31" s="47"/>
      <c r="H31" s="47"/>
      <c r="I31" s="159">
        <v>0.14999999999999999</v>
      </c>
      <c r="J31" s="158">
        <f>ROUND(ROUND((SUM(BF84:BF175)), 2)*I31, 2)</f>
        <v>0</v>
      </c>
      <c r="K31" s="51"/>
    </row>
    <row r="32" hidden="1" s="1" customFormat="1" ht="14.4" customHeight="1">
      <c r="B32" s="46"/>
      <c r="C32" s="47"/>
      <c r="D32" s="47"/>
      <c r="E32" s="55" t="s">
        <v>54</v>
      </c>
      <c r="F32" s="158">
        <f>ROUND(SUM(BG84:BG175), 2)</f>
        <v>0</v>
      </c>
      <c r="G32" s="47"/>
      <c r="H32" s="47"/>
      <c r="I32" s="159">
        <v>0.20999999999999999</v>
      </c>
      <c r="J32" s="158">
        <v>0</v>
      </c>
      <c r="K32" s="51"/>
    </row>
    <row r="33" hidden="1" s="1" customFormat="1" ht="14.4" customHeight="1">
      <c r="B33" s="46"/>
      <c r="C33" s="47"/>
      <c r="D33" s="47"/>
      <c r="E33" s="55" t="s">
        <v>55</v>
      </c>
      <c r="F33" s="158">
        <f>ROUND(SUM(BH84:BH175), 2)</f>
        <v>0</v>
      </c>
      <c r="G33" s="47"/>
      <c r="H33" s="47"/>
      <c r="I33" s="159">
        <v>0.14999999999999999</v>
      </c>
      <c r="J33" s="158">
        <v>0</v>
      </c>
      <c r="K33" s="51"/>
    </row>
    <row r="34" hidden="1" s="1" customFormat="1" ht="14.4" customHeight="1">
      <c r="B34" s="46"/>
      <c r="C34" s="47"/>
      <c r="D34" s="47"/>
      <c r="E34" s="55" t="s">
        <v>56</v>
      </c>
      <c r="F34" s="158">
        <f>ROUND(SUM(BI84:BI175),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04 - SO 103.534 - Stavební úprava sjezdu k nemovitosti č. 534 (Logbal, s.r.o) - nezpůsobilé výdaje</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J84</f>
        <v>0</v>
      </c>
      <c r="K56" s="51"/>
      <c r="AU56" s="24" t="s">
        <v>161</v>
      </c>
    </row>
    <row r="57" s="7" customFormat="1" ht="24.96" customHeight="1">
      <c r="B57" s="178"/>
      <c r="C57" s="179"/>
      <c r="D57" s="180" t="s">
        <v>162</v>
      </c>
      <c r="E57" s="181"/>
      <c r="F57" s="181"/>
      <c r="G57" s="181"/>
      <c r="H57" s="181"/>
      <c r="I57" s="182"/>
      <c r="J57" s="183">
        <f>J85</f>
        <v>0</v>
      </c>
      <c r="K57" s="184"/>
    </row>
    <row r="58" s="7" customFormat="1" ht="24.96" customHeight="1">
      <c r="B58" s="178"/>
      <c r="C58" s="179"/>
      <c r="D58" s="180" t="s">
        <v>163</v>
      </c>
      <c r="E58" s="181"/>
      <c r="F58" s="181"/>
      <c r="G58" s="181"/>
      <c r="H58" s="181"/>
      <c r="I58" s="182"/>
      <c r="J58" s="183">
        <f>J93</f>
        <v>0</v>
      </c>
      <c r="K58" s="184"/>
    </row>
    <row r="59" s="7" customFormat="1" ht="24.96" customHeight="1">
      <c r="B59" s="178"/>
      <c r="C59" s="179"/>
      <c r="D59" s="180" t="s">
        <v>644</v>
      </c>
      <c r="E59" s="181"/>
      <c r="F59" s="181"/>
      <c r="G59" s="181"/>
      <c r="H59" s="181"/>
      <c r="I59" s="182"/>
      <c r="J59" s="183">
        <f>J128</f>
        <v>0</v>
      </c>
      <c r="K59" s="184"/>
    </row>
    <row r="60" s="7" customFormat="1" ht="24.96" customHeight="1">
      <c r="B60" s="178"/>
      <c r="C60" s="179"/>
      <c r="D60" s="180" t="s">
        <v>645</v>
      </c>
      <c r="E60" s="181"/>
      <c r="F60" s="181"/>
      <c r="G60" s="181"/>
      <c r="H60" s="181"/>
      <c r="I60" s="182"/>
      <c r="J60" s="183">
        <f>J133</f>
        <v>0</v>
      </c>
      <c r="K60" s="184"/>
    </row>
    <row r="61" s="7" customFormat="1" ht="24.96" customHeight="1">
      <c r="B61" s="178"/>
      <c r="C61" s="179"/>
      <c r="D61" s="180" t="s">
        <v>165</v>
      </c>
      <c r="E61" s="181"/>
      <c r="F61" s="181"/>
      <c r="G61" s="181"/>
      <c r="H61" s="181"/>
      <c r="I61" s="182"/>
      <c r="J61" s="183">
        <f>J138</f>
        <v>0</v>
      </c>
      <c r="K61" s="184"/>
    </row>
    <row r="62" s="7" customFormat="1" ht="24.96" customHeight="1">
      <c r="B62" s="178"/>
      <c r="C62" s="179"/>
      <c r="D62" s="180" t="s">
        <v>646</v>
      </c>
      <c r="E62" s="181"/>
      <c r="F62" s="181"/>
      <c r="G62" s="181"/>
      <c r="H62" s="181"/>
      <c r="I62" s="182"/>
      <c r="J62" s="183">
        <f>J149</f>
        <v>0</v>
      </c>
      <c r="K62" s="184"/>
    </row>
    <row r="63" s="7" customFormat="1" ht="24.96" customHeight="1">
      <c r="B63" s="178"/>
      <c r="C63" s="179"/>
      <c r="D63" s="180" t="s">
        <v>167</v>
      </c>
      <c r="E63" s="181"/>
      <c r="F63" s="181"/>
      <c r="G63" s="181"/>
      <c r="H63" s="181"/>
      <c r="I63" s="182"/>
      <c r="J63" s="183">
        <f>J154</f>
        <v>0</v>
      </c>
      <c r="K63" s="184"/>
    </row>
    <row r="64" s="7" customFormat="1" ht="24.96" customHeight="1">
      <c r="B64" s="178"/>
      <c r="C64" s="179"/>
      <c r="D64" s="180" t="s">
        <v>168</v>
      </c>
      <c r="E64" s="181"/>
      <c r="F64" s="181"/>
      <c r="G64" s="181"/>
      <c r="H64" s="181"/>
      <c r="I64" s="182"/>
      <c r="J64" s="183">
        <f>J168</f>
        <v>0</v>
      </c>
      <c r="K64" s="184"/>
    </row>
    <row r="65" s="1" customFormat="1" ht="21.84" customHeight="1">
      <c r="B65" s="46"/>
      <c r="C65" s="47"/>
      <c r="D65" s="47"/>
      <c r="E65" s="47"/>
      <c r="F65" s="47"/>
      <c r="G65" s="47"/>
      <c r="H65" s="47"/>
      <c r="I65" s="145"/>
      <c r="J65" s="47"/>
      <c r="K65" s="51"/>
    </row>
    <row r="66" s="1" customFormat="1" ht="6.96" customHeight="1">
      <c r="B66" s="67"/>
      <c r="C66" s="68"/>
      <c r="D66" s="68"/>
      <c r="E66" s="68"/>
      <c r="F66" s="68"/>
      <c r="G66" s="68"/>
      <c r="H66" s="68"/>
      <c r="I66" s="167"/>
      <c r="J66" s="68"/>
      <c r="K66" s="69"/>
    </row>
    <row r="70" s="1" customFormat="1" ht="6.96" customHeight="1">
      <c r="B70" s="70"/>
      <c r="C70" s="71"/>
      <c r="D70" s="71"/>
      <c r="E70" s="71"/>
      <c r="F70" s="71"/>
      <c r="G70" s="71"/>
      <c r="H70" s="71"/>
      <c r="I70" s="170"/>
      <c r="J70" s="71"/>
      <c r="K70" s="71"/>
      <c r="L70" s="72"/>
    </row>
    <row r="71" s="1" customFormat="1" ht="36.96" customHeight="1">
      <c r="B71" s="46"/>
      <c r="C71" s="73" t="s">
        <v>169</v>
      </c>
      <c r="D71" s="74"/>
      <c r="E71" s="74"/>
      <c r="F71" s="74"/>
      <c r="G71" s="74"/>
      <c r="H71" s="74"/>
      <c r="I71" s="185"/>
      <c r="J71" s="74"/>
      <c r="K71" s="74"/>
      <c r="L71" s="72"/>
    </row>
    <row r="72" s="1" customFormat="1" ht="6.96" customHeight="1">
      <c r="B72" s="46"/>
      <c r="C72" s="74"/>
      <c r="D72" s="74"/>
      <c r="E72" s="74"/>
      <c r="F72" s="74"/>
      <c r="G72" s="74"/>
      <c r="H72" s="74"/>
      <c r="I72" s="185"/>
      <c r="J72" s="74"/>
      <c r="K72" s="74"/>
      <c r="L72" s="72"/>
    </row>
    <row r="73" s="1" customFormat="1" ht="14.4" customHeight="1">
      <c r="B73" s="46"/>
      <c r="C73" s="76" t="s">
        <v>18</v>
      </c>
      <c r="D73" s="74"/>
      <c r="E73" s="74"/>
      <c r="F73" s="74"/>
      <c r="G73" s="74"/>
      <c r="H73" s="74"/>
      <c r="I73" s="185"/>
      <c r="J73" s="74"/>
      <c r="K73" s="74"/>
      <c r="L73" s="72"/>
    </row>
    <row r="74" s="1" customFormat="1" ht="16.5" customHeight="1">
      <c r="B74" s="46"/>
      <c r="C74" s="74"/>
      <c r="D74" s="74"/>
      <c r="E74" s="186" t="str">
        <f>E7</f>
        <v>Zvýšení bezpečnosti dopravy v Liberci, lokalita Milady Horákové - Čechova - U potůčku</v>
      </c>
      <c r="F74" s="76"/>
      <c r="G74" s="76"/>
      <c r="H74" s="76"/>
      <c r="I74" s="185"/>
      <c r="J74" s="74"/>
      <c r="K74" s="74"/>
      <c r="L74" s="72"/>
    </row>
    <row r="75" s="1" customFormat="1" ht="14.4" customHeight="1">
      <c r="B75" s="46"/>
      <c r="C75" s="76" t="s">
        <v>135</v>
      </c>
      <c r="D75" s="74"/>
      <c r="E75" s="74"/>
      <c r="F75" s="74"/>
      <c r="G75" s="74"/>
      <c r="H75" s="74"/>
      <c r="I75" s="185"/>
      <c r="J75" s="74"/>
      <c r="K75" s="74"/>
      <c r="L75" s="72"/>
    </row>
    <row r="76" s="1" customFormat="1" ht="17.25" customHeight="1">
      <c r="B76" s="46"/>
      <c r="C76" s="74"/>
      <c r="D76" s="74"/>
      <c r="E76" s="82" t="str">
        <f>E9</f>
        <v>04 - SO 103.534 - Stavební úprava sjezdu k nemovitosti č. 534 (Logbal, s.r.o) - nezpůsobilé výdaje</v>
      </c>
      <c r="F76" s="74"/>
      <c r="G76" s="74"/>
      <c r="H76" s="74"/>
      <c r="I76" s="185"/>
      <c r="J76" s="74"/>
      <c r="K76" s="74"/>
      <c r="L76" s="72"/>
    </row>
    <row r="77" s="1" customFormat="1" ht="6.96" customHeight="1">
      <c r="B77" s="46"/>
      <c r="C77" s="74"/>
      <c r="D77" s="74"/>
      <c r="E77" s="74"/>
      <c r="F77" s="74"/>
      <c r="G77" s="74"/>
      <c r="H77" s="74"/>
      <c r="I77" s="185"/>
      <c r="J77" s="74"/>
      <c r="K77" s="74"/>
      <c r="L77" s="72"/>
    </row>
    <row r="78" s="1" customFormat="1" ht="18" customHeight="1">
      <c r="B78" s="46"/>
      <c r="C78" s="76" t="s">
        <v>26</v>
      </c>
      <c r="D78" s="74"/>
      <c r="E78" s="74"/>
      <c r="F78" s="187" t="str">
        <f>F12</f>
        <v>Liberec</v>
      </c>
      <c r="G78" s="74"/>
      <c r="H78" s="74"/>
      <c r="I78" s="188" t="s">
        <v>28</v>
      </c>
      <c r="J78" s="85" t="str">
        <f>IF(J12="","",J12)</f>
        <v>2. 2. 2018</v>
      </c>
      <c r="K78" s="74"/>
      <c r="L78" s="72"/>
    </row>
    <row r="79" s="1" customFormat="1" ht="6.96" customHeight="1">
      <c r="B79" s="46"/>
      <c r="C79" s="74"/>
      <c r="D79" s="74"/>
      <c r="E79" s="74"/>
      <c r="F79" s="74"/>
      <c r="G79" s="74"/>
      <c r="H79" s="74"/>
      <c r="I79" s="185"/>
      <c r="J79" s="74"/>
      <c r="K79" s="74"/>
      <c r="L79" s="72"/>
    </row>
    <row r="80" s="1" customFormat="1">
      <c r="B80" s="46"/>
      <c r="C80" s="76" t="s">
        <v>32</v>
      </c>
      <c r="D80" s="74"/>
      <c r="E80" s="74"/>
      <c r="F80" s="187" t="str">
        <f>E15</f>
        <v>Statutární město Liberec</v>
      </c>
      <c r="G80" s="74"/>
      <c r="H80" s="74"/>
      <c r="I80" s="188" t="s">
        <v>40</v>
      </c>
      <c r="J80" s="187" t="str">
        <f>E21</f>
        <v>SNOWPLAN, spol. s r.o.</v>
      </c>
      <c r="K80" s="74"/>
      <c r="L80" s="72"/>
    </row>
    <row r="81" s="1" customFormat="1" ht="14.4" customHeight="1">
      <c r="B81" s="46"/>
      <c r="C81" s="76" t="s">
        <v>38</v>
      </c>
      <c r="D81" s="74"/>
      <c r="E81" s="74"/>
      <c r="F81" s="187" t="str">
        <f>IF(E18="","",E18)</f>
        <v/>
      </c>
      <c r="G81" s="74"/>
      <c r="H81" s="74"/>
      <c r="I81" s="185"/>
      <c r="J81" s="74"/>
      <c r="K81" s="74"/>
      <c r="L81" s="72"/>
    </row>
    <row r="82" s="1" customFormat="1" ht="10.32" customHeight="1">
      <c r="B82" s="46"/>
      <c r="C82" s="74"/>
      <c r="D82" s="74"/>
      <c r="E82" s="74"/>
      <c r="F82" s="74"/>
      <c r="G82" s="74"/>
      <c r="H82" s="74"/>
      <c r="I82" s="185"/>
      <c r="J82" s="74"/>
      <c r="K82" s="74"/>
      <c r="L82" s="72"/>
    </row>
    <row r="83" s="8" customFormat="1" ht="29.28" customHeight="1">
      <c r="B83" s="189"/>
      <c r="C83" s="190" t="s">
        <v>170</v>
      </c>
      <c r="D83" s="191" t="s">
        <v>66</v>
      </c>
      <c r="E83" s="191" t="s">
        <v>62</v>
      </c>
      <c r="F83" s="191" t="s">
        <v>171</v>
      </c>
      <c r="G83" s="191" t="s">
        <v>172</v>
      </c>
      <c r="H83" s="191" t="s">
        <v>173</v>
      </c>
      <c r="I83" s="192" t="s">
        <v>174</v>
      </c>
      <c r="J83" s="191" t="s">
        <v>159</v>
      </c>
      <c r="K83" s="193" t="s">
        <v>175</v>
      </c>
      <c r="L83" s="194"/>
      <c r="M83" s="102" t="s">
        <v>176</v>
      </c>
      <c r="N83" s="103" t="s">
        <v>51</v>
      </c>
      <c r="O83" s="103" t="s">
        <v>177</v>
      </c>
      <c r="P83" s="103" t="s">
        <v>178</v>
      </c>
      <c r="Q83" s="103" t="s">
        <v>179</v>
      </c>
      <c r="R83" s="103" t="s">
        <v>180</v>
      </c>
      <c r="S83" s="103" t="s">
        <v>181</v>
      </c>
      <c r="T83" s="104" t="s">
        <v>182</v>
      </c>
    </row>
    <row r="84" s="1" customFormat="1" ht="29.28" customHeight="1">
      <c r="B84" s="46"/>
      <c r="C84" s="108" t="s">
        <v>160</v>
      </c>
      <c r="D84" s="74"/>
      <c r="E84" s="74"/>
      <c r="F84" s="74"/>
      <c r="G84" s="74"/>
      <c r="H84" s="74"/>
      <c r="I84" s="185"/>
      <c r="J84" s="195">
        <f>BK84</f>
        <v>0</v>
      </c>
      <c r="K84" s="74"/>
      <c r="L84" s="72"/>
      <c r="M84" s="105"/>
      <c r="N84" s="106"/>
      <c r="O84" s="106"/>
      <c r="P84" s="196">
        <f>P85+P93+P128+P133+P138+P149+P154+P168</f>
        <v>0</v>
      </c>
      <c r="Q84" s="106"/>
      <c r="R84" s="196">
        <f>R85+R93+R128+R133+R138+R149+R154+R168</f>
        <v>0</v>
      </c>
      <c r="S84" s="106"/>
      <c r="T84" s="197">
        <f>T85+T93+T128+T133+T138+T149+T154+T168</f>
        <v>0</v>
      </c>
      <c r="AT84" s="24" t="s">
        <v>81</v>
      </c>
      <c r="AU84" s="24" t="s">
        <v>161</v>
      </c>
      <c r="BK84" s="198">
        <f>BK85+BK93+BK128+BK133+BK138+BK149+BK154+BK168</f>
        <v>0</v>
      </c>
    </row>
    <row r="85" s="9" customFormat="1" ht="37.44" customHeight="1">
      <c r="B85" s="199"/>
      <c r="C85" s="200"/>
      <c r="D85" s="201" t="s">
        <v>81</v>
      </c>
      <c r="E85" s="202" t="s">
        <v>82</v>
      </c>
      <c r="F85" s="202" t="s">
        <v>183</v>
      </c>
      <c r="G85" s="200"/>
      <c r="H85" s="200"/>
      <c r="I85" s="203"/>
      <c r="J85" s="204">
        <f>BK85</f>
        <v>0</v>
      </c>
      <c r="K85" s="200"/>
      <c r="L85" s="205"/>
      <c r="M85" s="206"/>
      <c r="N85" s="207"/>
      <c r="O85" s="207"/>
      <c r="P85" s="208">
        <f>SUM(P86:P92)</f>
        <v>0</v>
      </c>
      <c r="Q85" s="207"/>
      <c r="R85" s="208">
        <f>SUM(R86:R92)</f>
        <v>0</v>
      </c>
      <c r="S85" s="207"/>
      <c r="T85" s="209">
        <f>SUM(T86:T92)</f>
        <v>0</v>
      </c>
      <c r="AR85" s="210" t="s">
        <v>25</v>
      </c>
      <c r="AT85" s="211" t="s">
        <v>81</v>
      </c>
      <c r="AU85" s="211" t="s">
        <v>82</v>
      </c>
      <c r="AY85" s="210" t="s">
        <v>184</v>
      </c>
      <c r="BK85" s="212">
        <f>SUM(BK86:BK92)</f>
        <v>0</v>
      </c>
    </row>
    <row r="86" s="1" customFormat="1" ht="16.5" customHeight="1">
      <c r="B86" s="46"/>
      <c r="C86" s="213" t="s">
        <v>25</v>
      </c>
      <c r="D86" s="213" t="s">
        <v>185</v>
      </c>
      <c r="E86" s="214" t="s">
        <v>195</v>
      </c>
      <c r="F86" s="215" t="s">
        <v>187</v>
      </c>
      <c r="G86" s="216" t="s">
        <v>196</v>
      </c>
      <c r="H86" s="217">
        <v>30.312999999999999</v>
      </c>
      <c r="I86" s="218"/>
      <c r="J86" s="219">
        <f>ROUND(I86*H86,2)</f>
        <v>0</v>
      </c>
      <c r="K86" s="215" t="s">
        <v>80</v>
      </c>
      <c r="L86" s="72"/>
      <c r="M86" s="220" t="s">
        <v>80</v>
      </c>
      <c r="N86" s="221" t="s">
        <v>52</v>
      </c>
      <c r="O86" s="47"/>
      <c r="P86" s="222">
        <f>O86*H86</f>
        <v>0</v>
      </c>
      <c r="Q86" s="222">
        <v>0</v>
      </c>
      <c r="R86" s="222">
        <f>Q86*H86</f>
        <v>0</v>
      </c>
      <c r="S86" s="222">
        <v>0</v>
      </c>
      <c r="T86" s="223">
        <f>S86*H86</f>
        <v>0</v>
      </c>
      <c r="AR86" s="24" t="s">
        <v>189</v>
      </c>
      <c r="AT86" s="24" t="s">
        <v>185</v>
      </c>
      <c r="AU86" s="24" t="s">
        <v>25</v>
      </c>
      <c r="AY86" s="24" t="s">
        <v>184</v>
      </c>
      <c r="BE86" s="224">
        <f>IF(N86="základní",J86,0)</f>
        <v>0</v>
      </c>
      <c r="BF86" s="224">
        <f>IF(N86="snížená",J86,0)</f>
        <v>0</v>
      </c>
      <c r="BG86" s="224">
        <f>IF(N86="zákl. přenesená",J86,0)</f>
        <v>0</v>
      </c>
      <c r="BH86" s="224">
        <f>IF(N86="sníž. přenesená",J86,0)</f>
        <v>0</v>
      </c>
      <c r="BI86" s="224">
        <f>IF(N86="nulová",J86,0)</f>
        <v>0</v>
      </c>
      <c r="BJ86" s="24" t="s">
        <v>25</v>
      </c>
      <c r="BK86" s="224">
        <f>ROUND(I86*H86,2)</f>
        <v>0</v>
      </c>
      <c r="BL86" s="24" t="s">
        <v>189</v>
      </c>
      <c r="BM86" s="24" t="s">
        <v>647</v>
      </c>
    </row>
    <row r="87" s="1" customFormat="1">
      <c r="B87" s="46"/>
      <c r="C87" s="74"/>
      <c r="D87" s="225" t="s">
        <v>191</v>
      </c>
      <c r="E87" s="74"/>
      <c r="F87" s="226" t="s">
        <v>198</v>
      </c>
      <c r="G87" s="74"/>
      <c r="H87" s="74"/>
      <c r="I87" s="185"/>
      <c r="J87" s="74"/>
      <c r="K87" s="74"/>
      <c r="L87" s="72"/>
      <c r="M87" s="227"/>
      <c r="N87" s="47"/>
      <c r="O87" s="47"/>
      <c r="P87" s="47"/>
      <c r="Q87" s="47"/>
      <c r="R87" s="47"/>
      <c r="S87" s="47"/>
      <c r="T87" s="95"/>
      <c r="AT87" s="24" t="s">
        <v>191</v>
      </c>
      <c r="AU87" s="24" t="s">
        <v>25</v>
      </c>
    </row>
    <row r="88" s="1" customFormat="1">
      <c r="B88" s="46"/>
      <c r="C88" s="74"/>
      <c r="D88" s="225" t="s">
        <v>193</v>
      </c>
      <c r="E88" s="74"/>
      <c r="F88" s="228" t="s">
        <v>194</v>
      </c>
      <c r="G88" s="74"/>
      <c r="H88" s="74"/>
      <c r="I88" s="185"/>
      <c r="J88" s="74"/>
      <c r="K88" s="74"/>
      <c r="L88" s="72"/>
      <c r="M88" s="227"/>
      <c r="N88" s="47"/>
      <c r="O88" s="47"/>
      <c r="P88" s="47"/>
      <c r="Q88" s="47"/>
      <c r="R88" s="47"/>
      <c r="S88" s="47"/>
      <c r="T88" s="95"/>
      <c r="AT88" s="24" t="s">
        <v>193</v>
      </c>
      <c r="AU88" s="24" t="s">
        <v>25</v>
      </c>
    </row>
    <row r="89" s="10" customFormat="1">
      <c r="B89" s="229"/>
      <c r="C89" s="230"/>
      <c r="D89" s="225" t="s">
        <v>199</v>
      </c>
      <c r="E89" s="231" t="s">
        <v>584</v>
      </c>
      <c r="F89" s="232" t="s">
        <v>648</v>
      </c>
      <c r="G89" s="230"/>
      <c r="H89" s="233">
        <v>4.0629999999999997</v>
      </c>
      <c r="I89" s="234"/>
      <c r="J89" s="230"/>
      <c r="K89" s="230"/>
      <c r="L89" s="235"/>
      <c r="M89" s="236"/>
      <c r="N89" s="237"/>
      <c r="O89" s="237"/>
      <c r="P89" s="237"/>
      <c r="Q89" s="237"/>
      <c r="R89" s="237"/>
      <c r="S89" s="237"/>
      <c r="T89" s="238"/>
      <c r="AT89" s="239" t="s">
        <v>199</v>
      </c>
      <c r="AU89" s="239" t="s">
        <v>25</v>
      </c>
      <c r="AV89" s="10" t="s">
        <v>91</v>
      </c>
      <c r="AW89" s="10" t="s">
        <v>44</v>
      </c>
      <c r="AX89" s="10" t="s">
        <v>82</v>
      </c>
      <c r="AY89" s="239" t="s">
        <v>184</v>
      </c>
    </row>
    <row r="90" s="10" customFormat="1">
      <c r="B90" s="229"/>
      <c r="C90" s="230"/>
      <c r="D90" s="225" t="s">
        <v>199</v>
      </c>
      <c r="E90" s="231" t="s">
        <v>636</v>
      </c>
      <c r="F90" s="232" t="s">
        <v>649</v>
      </c>
      <c r="G90" s="230"/>
      <c r="H90" s="233">
        <v>22.5</v>
      </c>
      <c r="I90" s="234"/>
      <c r="J90" s="230"/>
      <c r="K90" s="230"/>
      <c r="L90" s="235"/>
      <c r="M90" s="236"/>
      <c r="N90" s="237"/>
      <c r="O90" s="237"/>
      <c r="P90" s="237"/>
      <c r="Q90" s="237"/>
      <c r="R90" s="237"/>
      <c r="S90" s="237"/>
      <c r="T90" s="238"/>
      <c r="AT90" s="239" t="s">
        <v>199</v>
      </c>
      <c r="AU90" s="239" t="s">
        <v>25</v>
      </c>
      <c r="AV90" s="10" t="s">
        <v>91</v>
      </c>
      <c r="AW90" s="10" t="s">
        <v>44</v>
      </c>
      <c r="AX90" s="10" t="s">
        <v>82</v>
      </c>
      <c r="AY90" s="239" t="s">
        <v>184</v>
      </c>
    </row>
    <row r="91" s="10" customFormat="1">
      <c r="B91" s="229"/>
      <c r="C91" s="230"/>
      <c r="D91" s="225" t="s">
        <v>199</v>
      </c>
      <c r="E91" s="231" t="s">
        <v>638</v>
      </c>
      <c r="F91" s="232" t="s">
        <v>650</v>
      </c>
      <c r="G91" s="230"/>
      <c r="H91" s="233">
        <v>3.75</v>
      </c>
      <c r="I91" s="234"/>
      <c r="J91" s="230"/>
      <c r="K91" s="230"/>
      <c r="L91" s="235"/>
      <c r="M91" s="236"/>
      <c r="N91" s="237"/>
      <c r="O91" s="237"/>
      <c r="P91" s="237"/>
      <c r="Q91" s="237"/>
      <c r="R91" s="237"/>
      <c r="S91" s="237"/>
      <c r="T91" s="238"/>
      <c r="AT91" s="239" t="s">
        <v>199</v>
      </c>
      <c r="AU91" s="239" t="s">
        <v>25</v>
      </c>
      <c r="AV91" s="10" t="s">
        <v>91</v>
      </c>
      <c r="AW91" s="10" t="s">
        <v>44</v>
      </c>
      <c r="AX91" s="10" t="s">
        <v>82</v>
      </c>
      <c r="AY91" s="239" t="s">
        <v>184</v>
      </c>
    </row>
    <row r="92" s="10" customFormat="1">
      <c r="B92" s="229"/>
      <c r="C92" s="230"/>
      <c r="D92" s="225" t="s">
        <v>199</v>
      </c>
      <c r="E92" s="231" t="s">
        <v>651</v>
      </c>
      <c r="F92" s="232" t="s">
        <v>652</v>
      </c>
      <c r="G92" s="230"/>
      <c r="H92" s="233">
        <v>30.312999999999999</v>
      </c>
      <c r="I92" s="234"/>
      <c r="J92" s="230"/>
      <c r="K92" s="230"/>
      <c r="L92" s="235"/>
      <c r="M92" s="236"/>
      <c r="N92" s="237"/>
      <c r="O92" s="237"/>
      <c r="P92" s="237"/>
      <c r="Q92" s="237"/>
      <c r="R92" s="237"/>
      <c r="S92" s="237"/>
      <c r="T92" s="238"/>
      <c r="AT92" s="239" t="s">
        <v>199</v>
      </c>
      <c r="AU92" s="239" t="s">
        <v>25</v>
      </c>
      <c r="AV92" s="10" t="s">
        <v>91</v>
      </c>
      <c r="AW92" s="10" t="s">
        <v>44</v>
      </c>
      <c r="AX92" s="10" t="s">
        <v>25</v>
      </c>
      <c r="AY92" s="239" t="s">
        <v>184</v>
      </c>
    </row>
    <row r="93" s="9" customFormat="1" ht="37.44" customHeight="1">
      <c r="B93" s="199"/>
      <c r="C93" s="200"/>
      <c r="D93" s="201" t="s">
        <v>81</v>
      </c>
      <c r="E93" s="202" t="s">
        <v>25</v>
      </c>
      <c r="F93" s="202" t="s">
        <v>210</v>
      </c>
      <c r="G93" s="200"/>
      <c r="H93" s="200"/>
      <c r="I93" s="203"/>
      <c r="J93" s="204">
        <f>BK93</f>
        <v>0</v>
      </c>
      <c r="K93" s="200"/>
      <c r="L93" s="205"/>
      <c r="M93" s="206"/>
      <c r="N93" s="207"/>
      <c r="O93" s="207"/>
      <c r="P93" s="208">
        <f>SUM(P94:P127)</f>
        <v>0</v>
      </c>
      <c r="Q93" s="207"/>
      <c r="R93" s="208">
        <f>SUM(R94:R127)</f>
        <v>0</v>
      </c>
      <c r="S93" s="207"/>
      <c r="T93" s="209">
        <f>SUM(T94:T127)</f>
        <v>0</v>
      </c>
      <c r="AR93" s="210" t="s">
        <v>25</v>
      </c>
      <c r="AT93" s="211" t="s">
        <v>81</v>
      </c>
      <c r="AU93" s="211" t="s">
        <v>82</v>
      </c>
      <c r="AY93" s="210" t="s">
        <v>184</v>
      </c>
      <c r="BK93" s="212">
        <f>SUM(BK94:BK127)</f>
        <v>0</v>
      </c>
    </row>
    <row r="94" s="1" customFormat="1" ht="16.5" customHeight="1">
      <c r="B94" s="46"/>
      <c r="C94" s="213" t="s">
        <v>91</v>
      </c>
      <c r="D94" s="213" t="s">
        <v>185</v>
      </c>
      <c r="E94" s="214" t="s">
        <v>653</v>
      </c>
      <c r="F94" s="215" t="s">
        <v>654</v>
      </c>
      <c r="G94" s="216" t="s">
        <v>188</v>
      </c>
      <c r="H94" s="217">
        <v>9</v>
      </c>
      <c r="I94" s="218"/>
      <c r="J94" s="219">
        <f>ROUND(I94*H94,2)</f>
        <v>0</v>
      </c>
      <c r="K94" s="215" t="s">
        <v>80</v>
      </c>
      <c r="L94" s="72"/>
      <c r="M94" s="220" t="s">
        <v>80</v>
      </c>
      <c r="N94" s="221" t="s">
        <v>52</v>
      </c>
      <c r="O94" s="47"/>
      <c r="P94" s="222">
        <f>O94*H94</f>
        <v>0</v>
      </c>
      <c r="Q94" s="222">
        <v>0</v>
      </c>
      <c r="R94" s="222">
        <f>Q94*H94</f>
        <v>0</v>
      </c>
      <c r="S94" s="222">
        <v>0</v>
      </c>
      <c r="T94" s="223">
        <f>S94*H94</f>
        <v>0</v>
      </c>
      <c r="AR94" s="24" t="s">
        <v>189</v>
      </c>
      <c r="AT94" s="24" t="s">
        <v>185</v>
      </c>
      <c r="AU94" s="24" t="s">
        <v>25</v>
      </c>
      <c r="AY94" s="24" t="s">
        <v>184</v>
      </c>
      <c r="BE94" s="224">
        <f>IF(N94="základní",J94,0)</f>
        <v>0</v>
      </c>
      <c r="BF94" s="224">
        <f>IF(N94="snížená",J94,0)</f>
        <v>0</v>
      </c>
      <c r="BG94" s="224">
        <f>IF(N94="zákl. přenesená",J94,0)</f>
        <v>0</v>
      </c>
      <c r="BH94" s="224">
        <f>IF(N94="sníž. přenesená",J94,0)</f>
        <v>0</v>
      </c>
      <c r="BI94" s="224">
        <f>IF(N94="nulová",J94,0)</f>
        <v>0</v>
      </c>
      <c r="BJ94" s="24" t="s">
        <v>25</v>
      </c>
      <c r="BK94" s="224">
        <f>ROUND(I94*H94,2)</f>
        <v>0</v>
      </c>
      <c r="BL94" s="24" t="s">
        <v>189</v>
      </c>
      <c r="BM94" s="24" t="s">
        <v>655</v>
      </c>
    </row>
    <row r="95" s="1" customFormat="1">
      <c r="B95" s="46"/>
      <c r="C95" s="74"/>
      <c r="D95" s="225" t="s">
        <v>191</v>
      </c>
      <c r="E95" s="74"/>
      <c r="F95" s="226" t="s">
        <v>656</v>
      </c>
      <c r="G95" s="74"/>
      <c r="H95" s="74"/>
      <c r="I95" s="185"/>
      <c r="J95" s="74"/>
      <c r="K95" s="74"/>
      <c r="L95" s="72"/>
      <c r="M95" s="227"/>
      <c r="N95" s="47"/>
      <c r="O95" s="47"/>
      <c r="P95" s="47"/>
      <c r="Q95" s="47"/>
      <c r="R95" s="47"/>
      <c r="S95" s="47"/>
      <c r="T95" s="95"/>
      <c r="AT95" s="24" t="s">
        <v>191</v>
      </c>
      <c r="AU95" s="24" t="s">
        <v>25</v>
      </c>
    </row>
    <row r="96" s="1" customFormat="1">
      <c r="B96" s="46"/>
      <c r="C96" s="74"/>
      <c r="D96" s="225" t="s">
        <v>193</v>
      </c>
      <c r="E96" s="74"/>
      <c r="F96" s="228" t="s">
        <v>216</v>
      </c>
      <c r="G96" s="74"/>
      <c r="H96" s="74"/>
      <c r="I96" s="185"/>
      <c r="J96" s="74"/>
      <c r="K96" s="74"/>
      <c r="L96" s="72"/>
      <c r="M96" s="227"/>
      <c r="N96" s="47"/>
      <c r="O96" s="47"/>
      <c r="P96" s="47"/>
      <c r="Q96" s="47"/>
      <c r="R96" s="47"/>
      <c r="S96" s="47"/>
      <c r="T96" s="95"/>
      <c r="AT96" s="24" t="s">
        <v>193</v>
      </c>
      <c r="AU96" s="24" t="s">
        <v>25</v>
      </c>
    </row>
    <row r="97" s="10" customFormat="1">
      <c r="B97" s="229"/>
      <c r="C97" s="230"/>
      <c r="D97" s="225" t="s">
        <v>199</v>
      </c>
      <c r="E97" s="231" t="s">
        <v>599</v>
      </c>
      <c r="F97" s="232" t="s">
        <v>657</v>
      </c>
      <c r="G97" s="230"/>
      <c r="H97" s="233">
        <v>9</v>
      </c>
      <c r="I97" s="234"/>
      <c r="J97" s="230"/>
      <c r="K97" s="230"/>
      <c r="L97" s="235"/>
      <c r="M97" s="236"/>
      <c r="N97" s="237"/>
      <c r="O97" s="237"/>
      <c r="P97" s="237"/>
      <c r="Q97" s="237"/>
      <c r="R97" s="237"/>
      <c r="S97" s="237"/>
      <c r="T97" s="238"/>
      <c r="AT97" s="239" t="s">
        <v>199</v>
      </c>
      <c r="AU97" s="239" t="s">
        <v>25</v>
      </c>
      <c r="AV97" s="10" t="s">
        <v>91</v>
      </c>
      <c r="AW97" s="10" t="s">
        <v>44</v>
      </c>
      <c r="AX97" s="10" t="s">
        <v>25</v>
      </c>
      <c r="AY97" s="239" t="s">
        <v>184</v>
      </c>
    </row>
    <row r="98" s="1" customFormat="1" ht="16.5" customHeight="1">
      <c r="B98" s="46"/>
      <c r="C98" s="213" t="s">
        <v>211</v>
      </c>
      <c r="D98" s="213" t="s">
        <v>185</v>
      </c>
      <c r="E98" s="214" t="s">
        <v>658</v>
      </c>
      <c r="F98" s="215" t="s">
        <v>659</v>
      </c>
      <c r="G98" s="216" t="s">
        <v>188</v>
      </c>
      <c r="H98" s="217">
        <v>1.5</v>
      </c>
      <c r="I98" s="218"/>
      <c r="J98" s="219">
        <f>ROUND(I98*H98,2)</f>
        <v>0</v>
      </c>
      <c r="K98" s="215" t="s">
        <v>80</v>
      </c>
      <c r="L98" s="72"/>
      <c r="M98" s="220" t="s">
        <v>80</v>
      </c>
      <c r="N98" s="221" t="s">
        <v>52</v>
      </c>
      <c r="O98" s="47"/>
      <c r="P98" s="222">
        <f>O98*H98</f>
        <v>0</v>
      </c>
      <c r="Q98" s="222">
        <v>0</v>
      </c>
      <c r="R98" s="222">
        <f>Q98*H98</f>
        <v>0</v>
      </c>
      <c r="S98" s="222">
        <v>0</v>
      </c>
      <c r="T98" s="223">
        <f>S98*H98</f>
        <v>0</v>
      </c>
      <c r="AR98" s="24" t="s">
        <v>189</v>
      </c>
      <c r="AT98" s="24" t="s">
        <v>185</v>
      </c>
      <c r="AU98" s="24" t="s">
        <v>25</v>
      </c>
      <c r="AY98" s="24" t="s">
        <v>184</v>
      </c>
      <c r="BE98" s="224">
        <f>IF(N98="základní",J98,0)</f>
        <v>0</v>
      </c>
      <c r="BF98" s="224">
        <f>IF(N98="snížená",J98,0)</f>
        <v>0</v>
      </c>
      <c r="BG98" s="224">
        <f>IF(N98="zákl. přenesená",J98,0)</f>
        <v>0</v>
      </c>
      <c r="BH98" s="224">
        <f>IF(N98="sníž. přenesená",J98,0)</f>
        <v>0</v>
      </c>
      <c r="BI98" s="224">
        <f>IF(N98="nulová",J98,0)</f>
        <v>0</v>
      </c>
      <c r="BJ98" s="24" t="s">
        <v>25</v>
      </c>
      <c r="BK98" s="224">
        <f>ROUND(I98*H98,2)</f>
        <v>0</v>
      </c>
      <c r="BL98" s="24" t="s">
        <v>189</v>
      </c>
      <c r="BM98" s="24" t="s">
        <v>660</v>
      </c>
    </row>
    <row r="99" s="1" customFormat="1">
      <c r="B99" s="46"/>
      <c r="C99" s="74"/>
      <c r="D99" s="225" t="s">
        <v>191</v>
      </c>
      <c r="E99" s="74"/>
      <c r="F99" s="226" t="s">
        <v>661</v>
      </c>
      <c r="G99" s="74"/>
      <c r="H99" s="74"/>
      <c r="I99" s="185"/>
      <c r="J99" s="74"/>
      <c r="K99" s="74"/>
      <c r="L99" s="72"/>
      <c r="M99" s="227"/>
      <c r="N99" s="47"/>
      <c r="O99" s="47"/>
      <c r="P99" s="47"/>
      <c r="Q99" s="47"/>
      <c r="R99" s="47"/>
      <c r="S99" s="47"/>
      <c r="T99" s="95"/>
      <c r="AT99" s="24" t="s">
        <v>191</v>
      </c>
      <c r="AU99" s="24" t="s">
        <v>25</v>
      </c>
    </row>
    <row r="100" s="1" customFormat="1">
      <c r="B100" s="46"/>
      <c r="C100" s="74"/>
      <c r="D100" s="225" t="s">
        <v>193</v>
      </c>
      <c r="E100" s="74"/>
      <c r="F100" s="228" t="s">
        <v>216</v>
      </c>
      <c r="G100" s="74"/>
      <c r="H100" s="74"/>
      <c r="I100" s="185"/>
      <c r="J100" s="74"/>
      <c r="K100" s="74"/>
      <c r="L100" s="72"/>
      <c r="M100" s="227"/>
      <c r="N100" s="47"/>
      <c r="O100" s="47"/>
      <c r="P100" s="47"/>
      <c r="Q100" s="47"/>
      <c r="R100" s="47"/>
      <c r="S100" s="47"/>
      <c r="T100" s="95"/>
      <c r="AT100" s="24" t="s">
        <v>193</v>
      </c>
      <c r="AU100" s="24" t="s">
        <v>25</v>
      </c>
    </row>
    <row r="101" s="10" customFormat="1">
      <c r="B101" s="229"/>
      <c r="C101" s="230"/>
      <c r="D101" s="225" t="s">
        <v>199</v>
      </c>
      <c r="E101" s="231" t="s">
        <v>607</v>
      </c>
      <c r="F101" s="232" t="s">
        <v>662</v>
      </c>
      <c r="G101" s="230"/>
      <c r="H101" s="233">
        <v>1.5</v>
      </c>
      <c r="I101" s="234"/>
      <c r="J101" s="230"/>
      <c r="K101" s="230"/>
      <c r="L101" s="235"/>
      <c r="M101" s="236"/>
      <c r="N101" s="237"/>
      <c r="O101" s="237"/>
      <c r="P101" s="237"/>
      <c r="Q101" s="237"/>
      <c r="R101" s="237"/>
      <c r="S101" s="237"/>
      <c r="T101" s="238"/>
      <c r="AT101" s="239" t="s">
        <v>199</v>
      </c>
      <c r="AU101" s="239" t="s">
        <v>25</v>
      </c>
      <c r="AV101" s="10" t="s">
        <v>91</v>
      </c>
      <c r="AW101" s="10" t="s">
        <v>44</v>
      </c>
      <c r="AX101" s="10" t="s">
        <v>25</v>
      </c>
      <c r="AY101" s="239" t="s">
        <v>184</v>
      </c>
    </row>
    <row r="102" s="1" customFormat="1" ht="16.5" customHeight="1">
      <c r="B102" s="46"/>
      <c r="C102" s="213" t="s">
        <v>189</v>
      </c>
      <c r="D102" s="213" t="s">
        <v>185</v>
      </c>
      <c r="E102" s="214" t="s">
        <v>663</v>
      </c>
      <c r="F102" s="215" t="s">
        <v>664</v>
      </c>
      <c r="G102" s="216" t="s">
        <v>188</v>
      </c>
      <c r="H102" s="217">
        <v>10</v>
      </c>
      <c r="I102" s="218"/>
      <c r="J102" s="219">
        <f>ROUND(I102*H102,2)</f>
        <v>0</v>
      </c>
      <c r="K102" s="215" t="s">
        <v>80</v>
      </c>
      <c r="L102" s="72"/>
      <c r="M102" s="220" t="s">
        <v>80</v>
      </c>
      <c r="N102" s="221" t="s">
        <v>52</v>
      </c>
      <c r="O102" s="47"/>
      <c r="P102" s="222">
        <f>O102*H102</f>
        <v>0</v>
      </c>
      <c r="Q102" s="222">
        <v>0</v>
      </c>
      <c r="R102" s="222">
        <f>Q102*H102</f>
        <v>0</v>
      </c>
      <c r="S102" s="222">
        <v>0</v>
      </c>
      <c r="T102" s="223">
        <f>S102*H102</f>
        <v>0</v>
      </c>
      <c r="AR102" s="24" t="s">
        <v>189</v>
      </c>
      <c r="AT102" s="24" t="s">
        <v>185</v>
      </c>
      <c r="AU102" s="24" t="s">
        <v>25</v>
      </c>
      <c r="AY102" s="24" t="s">
        <v>184</v>
      </c>
      <c r="BE102" s="224">
        <f>IF(N102="základní",J102,0)</f>
        <v>0</v>
      </c>
      <c r="BF102" s="224">
        <f>IF(N102="snížená",J102,0)</f>
        <v>0</v>
      </c>
      <c r="BG102" s="224">
        <f>IF(N102="zákl. přenesená",J102,0)</f>
        <v>0</v>
      </c>
      <c r="BH102" s="224">
        <f>IF(N102="sníž. přenesená",J102,0)</f>
        <v>0</v>
      </c>
      <c r="BI102" s="224">
        <f>IF(N102="nulová",J102,0)</f>
        <v>0</v>
      </c>
      <c r="BJ102" s="24" t="s">
        <v>25</v>
      </c>
      <c r="BK102" s="224">
        <f>ROUND(I102*H102,2)</f>
        <v>0</v>
      </c>
      <c r="BL102" s="24" t="s">
        <v>189</v>
      </c>
      <c r="BM102" s="24" t="s">
        <v>665</v>
      </c>
    </row>
    <row r="103" s="1" customFormat="1">
      <c r="B103" s="46"/>
      <c r="C103" s="74"/>
      <c r="D103" s="225" t="s">
        <v>191</v>
      </c>
      <c r="E103" s="74"/>
      <c r="F103" s="226" t="s">
        <v>666</v>
      </c>
      <c r="G103" s="74"/>
      <c r="H103" s="74"/>
      <c r="I103" s="185"/>
      <c r="J103" s="74"/>
      <c r="K103" s="74"/>
      <c r="L103" s="72"/>
      <c r="M103" s="227"/>
      <c r="N103" s="47"/>
      <c r="O103" s="47"/>
      <c r="P103" s="47"/>
      <c r="Q103" s="47"/>
      <c r="R103" s="47"/>
      <c r="S103" s="47"/>
      <c r="T103" s="95"/>
      <c r="AT103" s="24" t="s">
        <v>191</v>
      </c>
      <c r="AU103" s="24" t="s">
        <v>25</v>
      </c>
    </row>
    <row r="104" s="1" customFormat="1">
      <c r="B104" s="46"/>
      <c r="C104" s="74"/>
      <c r="D104" s="225" t="s">
        <v>193</v>
      </c>
      <c r="E104" s="74"/>
      <c r="F104" s="228" t="s">
        <v>216</v>
      </c>
      <c r="G104" s="74"/>
      <c r="H104" s="74"/>
      <c r="I104" s="185"/>
      <c r="J104" s="74"/>
      <c r="K104" s="74"/>
      <c r="L104" s="72"/>
      <c r="M104" s="227"/>
      <c r="N104" s="47"/>
      <c r="O104" s="47"/>
      <c r="P104" s="47"/>
      <c r="Q104" s="47"/>
      <c r="R104" s="47"/>
      <c r="S104" s="47"/>
      <c r="T104" s="95"/>
      <c r="AT104" s="24" t="s">
        <v>193</v>
      </c>
      <c r="AU104" s="24" t="s">
        <v>25</v>
      </c>
    </row>
    <row r="105" s="10" customFormat="1">
      <c r="B105" s="229"/>
      <c r="C105" s="230"/>
      <c r="D105" s="225" t="s">
        <v>199</v>
      </c>
      <c r="E105" s="231" t="s">
        <v>609</v>
      </c>
      <c r="F105" s="232" t="s">
        <v>667</v>
      </c>
      <c r="G105" s="230"/>
      <c r="H105" s="233">
        <v>10</v>
      </c>
      <c r="I105" s="234"/>
      <c r="J105" s="230"/>
      <c r="K105" s="230"/>
      <c r="L105" s="235"/>
      <c r="M105" s="236"/>
      <c r="N105" s="237"/>
      <c r="O105" s="237"/>
      <c r="P105" s="237"/>
      <c r="Q105" s="237"/>
      <c r="R105" s="237"/>
      <c r="S105" s="237"/>
      <c r="T105" s="238"/>
      <c r="AT105" s="239" t="s">
        <v>199</v>
      </c>
      <c r="AU105" s="239" t="s">
        <v>25</v>
      </c>
      <c r="AV105" s="10" t="s">
        <v>91</v>
      </c>
      <c r="AW105" s="10" t="s">
        <v>44</v>
      </c>
      <c r="AX105" s="10" t="s">
        <v>25</v>
      </c>
      <c r="AY105" s="239" t="s">
        <v>184</v>
      </c>
    </row>
    <row r="106" s="1" customFormat="1" ht="25.5" customHeight="1">
      <c r="B106" s="46"/>
      <c r="C106" s="213" t="s">
        <v>224</v>
      </c>
      <c r="D106" s="213" t="s">
        <v>185</v>
      </c>
      <c r="E106" s="214" t="s">
        <v>219</v>
      </c>
      <c r="F106" s="215" t="s">
        <v>220</v>
      </c>
      <c r="G106" s="216" t="s">
        <v>188</v>
      </c>
      <c r="H106" s="217">
        <v>10.25</v>
      </c>
      <c r="I106" s="218"/>
      <c r="J106" s="219">
        <f>ROUND(I106*H106,2)</f>
        <v>0</v>
      </c>
      <c r="K106" s="215" t="s">
        <v>80</v>
      </c>
      <c r="L106" s="72"/>
      <c r="M106" s="220" t="s">
        <v>80</v>
      </c>
      <c r="N106" s="221" t="s">
        <v>52</v>
      </c>
      <c r="O106" s="47"/>
      <c r="P106" s="222">
        <f>O106*H106</f>
        <v>0</v>
      </c>
      <c r="Q106" s="222">
        <v>0</v>
      </c>
      <c r="R106" s="222">
        <f>Q106*H106</f>
        <v>0</v>
      </c>
      <c r="S106" s="222">
        <v>0</v>
      </c>
      <c r="T106" s="223">
        <f>S106*H106</f>
        <v>0</v>
      </c>
      <c r="AR106" s="24" t="s">
        <v>189</v>
      </c>
      <c r="AT106" s="24" t="s">
        <v>185</v>
      </c>
      <c r="AU106" s="24" t="s">
        <v>25</v>
      </c>
      <c r="AY106" s="24" t="s">
        <v>184</v>
      </c>
      <c r="BE106" s="224">
        <f>IF(N106="základní",J106,0)</f>
        <v>0</v>
      </c>
      <c r="BF106" s="224">
        <f>IF(N106="snížená",J106,0)</f>
        <v>0</v>
      </c>
      <c r="BG106" s="224">
        <f>IF(N106="zákl. přenesená",J106,0)</f>
        <v>0</v>
      </c>
      <c r="BH106" s="224">
        <f>IF(N106="sníž. přenesená",J106,0)</f>
        <v>0</v>
      </c>
      <c r="BI106" s="224">
        <f>IF(N106="nulová",J106,0)</f>
        <v>0</v>
      </c>
      <c r="BJ106" s="24" t="s">
        <v>25</v>
      </c>
      <c r="BK106" s="224">
        <f>ROUND(I106*H106,2)</f>
        <v>0</v>
      </c>
      <c r="BL106" s="24" t="s">
        <v>189</v>
      </c>
      <c r="BM106" s="24" t="s">
        <v>668</v>
      </c>
    </row>
    <row r="107" s="1" customFormat="1">
      <c r="B107" s="46"/>
      <c r="C107" s="74"/>
      <c r="D107" s="225" t="s">
        <v>191</v>
      </c>
      <c r="E107" s="74"/>
      <c r="F107" s="226" t="s">
        <v>666</v>
      </c>
      <c r="G107" s="74"/>
      <c r="H107" s="74"/>
      <c r="I107" s="185"/>
      <c r="J107" s="74"/>
      <c r="K107" s="74"/>
      <c r="L107" s="72"/>
      <c r="M107" s="227"/>
      <c r="N107" s="47"/>
      <c r="O107" s="47"/>
      <c r="P107" s="47"/>
      <c r="Q107" s="47"/>
      <c r="R107" s="47"/>
      <c r="S107" s="47"/>
      <c r="T107" s="95"/>
      <c r="AT107" s="24" t="s">
        <v>191</v>
      </c>
      <c r="AU107" s="24" t="s">
        <v>25</v>
      </c>
    </row>
    <row r="108" s="1" customFormat="1">
      <c r="B108" s="46"/>
      <c r="C108" s="74"/>
      <c r="D108" s="225" t="s">
        <v>193</v>
      </c>
      <c r="E108" s="74"/>
      <c r="F108" s="228" t="s">
        <v>216</v>
      </c>
      <c r="G108" s="74"/>
      <c r="H108" s="74"/>
      <c r="I108" s="185"/>
      <c r="J108" s="74"/>
      <c r="K108" s="74"/>
      <c r="L108" s="72"/>
      <c r="M108" s="227"/>
      <c r="N108" s="47"/>
      <c r="O108" s="47"/>
      <c r="P108" s="47"/>
      <c r="Q108" s="47"/>
      <c r="R108" s="47"/>
      <c r="S108" s="47"/>
      <c r="T108" s="95"/>
      <c r="AT108" s="24" t="s">
        <v>193</v>
      </c>
      <c r="AU108" s="24" t="s">
        <v>25</v>
      </c>
    </row>
    <row r="109" s="10" customFormat="1">
      <c r="B109" s="229"/>
      <c r="C109" s="230"/>
      <c r="D109" s="225" t="s">
        <v>199</v>
      </c>
      <c r="E109" s="231" t="s">
        <v>602</v>
      </c>
      <c r="F109" s="232" t="s">
        <v>669</v>
      </c>
      <c r="G109" s="230"/>
      <c r="H109" s="233">
        <v>15</v>
      </c>
      <c r="I109" s="234"/>
      <c r="J109" s="230"/>
      <c r="K109" s="230"/>
      <c r="L109" s="235"/>
      <c r="M109" s="236"/>
      <c r="N109" s="237"/>
      <c r="O109" s="237"/>
      <c r="P109" s="237"/>
      <c r="Q109" s="237"/>
      <c r="R109" s="237"/>
      <c r="S109" s="237"/>
      <c r="T109" s="238"/>
      <c r="AT109" s="239" t="s">
        <v>199</v>
      </c>
      <c r="AU109" s="239" t="s">
        <v>25</v>
      </c>
      <c r="AV109" s="10" t="s">
        <v>91</v>
      </c>
      <c r="AW109" s="10" t="s">
        <v>44</v>
      </c>
      <c r="AX109" s="10" t="s">
        <v>82</v>
      </c>
      <c r="AY109" s="239" t="s">
        <v>184</v>
      </c>
    </row>
    <row r="110" s="10" customFormat="1">
      <c r="B110" s="229"/>
      <c r="C110" s="230"/>
      <c r="D110" s="225" t="s">
        <v>199</v>
      </c>
      <c r="E110" s="231" t="s">
        <v>567</v>
      </c>
      <c r="F110" s="232" t="s">
        <v>670</v>
      </c>
      <c r="G110" s="230"/>
      <c r="H110" s="233">
        <v>5.25</v>
      </c>
      <c r="I110" s="234"/>
      <c r="J110" s="230"/>
      <c r="K110" s="230"/>
      <c r="L110" s="235"/>
      <c r="M110" s="236"/>
      <c r="N110" s="237"/>
      <c r="O110" s="237"/>
      <c r="P110" s="237"/>
      <c r="Q110" s="237"/>
      <c r="R110" s="237"/>
      <c r="S110" s="237"/>
      <c r="T110" s="238"/>
      <c r="AT110" s="239" t="s">
        <v>199</v>
      </c>
      <c r="AU110" s="239" t="s">
        <v>25</v>
      </c>
      <c r="AV110" s="10" t="s">
        <v>91</v>
      </c>
      <c r="AW110" s="10" t="s">
        <v>44</v>
      </c>
      <c r="AX110" s="10" t="s">
        <v>82</v>
      </c>
      <c r="AY110" s="239" t="s">
        <v>184</v>
      </c>
    </row>
    <row r="111" s="10" customFormat="1">
      <c r="B111" s="229"/>
      <c r="C111" s="230"/>
      <c r="D111" s="225" t="s">
        <v>199</v>
      </c>
      <c r="E111" s="231" t="s">
        <v>604</v>
      </c>
      <c r="F111" s="232" t="s">
        <v>605</v>
      </c>
      <c r="G111" s="230"/>
      <c r="H111" s="233">
        <v>20.25</v>
      </c>
      <c r="I111" s="234"/>
      <c r="J111" s="230"/>
      <c r="K111" s="230"/>
      <c r="L111" s="235"/>
      <c r="M111" s="236"/>
      <c r="N111" s="237"/>
      <c r="O111" s="237"/>
      <c r="P111" s="237"/>
      <c r="Q111" s="237"/>
      <c r="R111" s="237"/>
      <c r="S111" s="237"/>
      <c r="T111" s="238"/>
      <c r="AT111" s="239" t="s">
        <v>199</v>
      </c>
      <c r="AU111" s="239" t="s">
        <v>25</v>
      </c>
      <c r="AV111" s="10" t="s">
        <v>91</v>
      </c>
      <c r="AW111" s="10" t="s">
        <v>44</v>
      </c>
      <c r="AX111" s="10" t="s">
        <v>82</v>
      </c>
      <c r="AY111" s="239" t="s">
        <v>184</v>
      </c>
    </row>
    <row r="112" s="10" customFormat="1">
      <c r="B112" s="229"/>
      <c r="C112" s="230"/>
      <c r="D112" s="225" t="s">
        <v>199</v>
      </c>
      <c r="E112" s="231" t="s">
        <v>641</v>
      </c>
      <c r="F112" s="232" t="s">
        <v>671</v>
      </c>
      <c r="G112" s="230"/>
      <c r="H112" s="233">
        <v>-10</v>
      </c>
      <c r="I112" s="234"/>
      <c r="J112" s="230"/>
      <c r="K112" s="230"/>
      <c r="L112" s="235"/>
      <c r="M112" s="236"/>
      <c r="N112" s="237"/>
      <c r="O112" s="237"/>
      <c r="P112" s="237"/>
      <c r="Q112" s="237"/>
      <c r="R112" s="237"/>
      <c r="S112" s="237"/>
      <c r="T112" s="238"/>
      <c r="AT112" s="239" t="s">
        <v>199</v>
      </c>
      <c r="AU112" s="239" t="s">
        <v>25</v>
      </c>
      <c r="AV112" s="10" t="s">
        <v>91</v>
      </c>
      <c r="AW112" s="10" t="s">
        <v>44</v>
      </c>
      <c r="AX112" s="10" t="s">
        <v>82</v>
      </c>
      <c r="AY112" s="239" t="s">
        <v>184</v>
      </c>
    </row>
    <row r="113" s="10" customFormat="1">
      <c r="B113" s="229"/>
      <c r="C113" s="230"/>
      <c r="D113" s="225" t="s">
        <v>199</v>
      </c>
      <c r="E113" s="231" t="s">
        <v>672</v>
      </c>
      <c r="F113" s="232" t="s">
        <v>673</v>
      </c>
      <c r="G113" s="230"/>
      <c r="H113" s="233">
        <v>10.25</v>
      </c>
      <c r="I113" s="234"/>
      <c r="J113" s="230"/>
      <c r="K113" s="230"/>
      <c r="L113" s="235"/>
      <c r="M113" s="236"/>
      <c r="N113" s="237"/>
      <c r="O113" s="237"/>
      <c r="P113" s="237"/>
      <c r="Q113" s="237"/>
      <c r="R113" s="237"/>
      <c r="S113" s="237"/>
      <c r="T113" s="238"/>
      <c r="AT113" s="239" t="s">
        <v>199</v>
      </c>
      <c r="AU113" s="239" t="s">
        <v>25</v>
      </c>
      <c r="AV113" s="10" t="s">
        <v>91</v>
      </c>
      <c r="AW113" s="10" t="s">
        <v>44</v>
      </c>
      <c r="AX113" s="10" t="s">
        <v>25</v>
      </c>
      <c r="AY113" s="239" t="s">
        <v>184</v>
      </c>
    </row>
    <row r="114" s="1" customFormat="1" ht="16.5" customHeight="1">
      <c r="B114" s="46"/>
      <c r="C114" s="213" t="s">
        <v>230</v>
      </c>
      <c r="D114" s="213" t="s">
        <v>185</v>
      </c>
      <c r="E114" s="214" t="s">
        <v>674</v>
      </c>
      <c r="F114" s="215" t="s">
        <v>675</v>
      </c>
      <c r="G114" s="216" t="s">
        <v>188</v>
      </c>
      <c r="H114" s="217">
        <v>3.3599999999999999</v>
      </c>
      <c r="I114" s="218"/>
      <c r="J114" s="219">
        <f>ROUND(I114*H114,2)</f>
        <v>0</v>
      </c>
      <c r="K114" s="215" t="s">
        <v>80</v>
      </c>
      <c r="L114" s="72"/>
      <c r="M114" s="220" t="s">
        <v>80</v>
      </c>
      <c r="N114" s="221" t="s">
        <v>52</v>
      </c>
      <c r="O114" s="47"/>
      <c r="P114" s="222">
        <f>O114*H114</f>
        <v>0</v>
      </c>
      <c r="Q114" s="222">
        <v>0</v>
      </c>
      <c r="R114" s="222">
        <f>Q114*H114</f>
        <v>0</v>
      </c>
      <c r="S114" s="222">
        <v>0</v>
      </c>
      <c r="T114" s="223">
        <f>S114*H114</f>
        <v>0</v>
      </c>
      <c r="AR114" s="24" t="s">
        <v>189</v>
      </c>
      <c r="AT114" s="24" t="s">
        <v>185</v>
      </c>
      <c r="AU114" s="24" t="s">
        <v>25</v>
      </c>
      <c r="AY114" s="24" t="s">
        <v>184</v>
      </c>
      <c r="BE114" s="224">
        <f>IF(N114="základní",J114,0)</f>
        <v>0</v>
      </c>
      <c r="BF114" s="224">
        <f>IF(N114="snížená",J114,0)</f>
        <v>0</v>
      </c>
      <c r="BG114" s="224">
        <f>IF(N114="zákl. přenesená",J114,0)</f>
        <v>0</v>
      </c>
      <c r="BH114" s="224">
        <f>IF(N114="sníž. přenesená",J114,0)</f>
        <v>0</v>
      </c>
      <c r="BI114" s="224">
        <f>IF(N114="nulová",J114,0)</f>
        <v>0</v>
      </c>
      <c r="BJ114" s="24" t="s">
        <v>25</v>
      </c>
      <c r="BK114" s="224">
        <f>ROUND(I114*H114,2)</f>
        <v>0</v>
      </c>
      <c r="BL114" s="24" t="s">
        <v>189</v>
      </c>
      <c r="BM114" s="24" t="s">
        <v>676</v>
      </c>
    </row>
    <row r="115" s="1" customFormat="1">
      <c r="B115" s="46"/>
      <c r="C115" s="74"/>
      <c r="D115" s="225" t="s">
        <v>191</v>
      </c>
      <c r="E115" s="74"/>
      <c r="F115" s="226" t="s">
        <v>675</v>
      </c>
      <c r="G115" s="74"/>
      <c r="H115" s="74"/>
      <c r="I115" s="185"/>
      <c r="J115" s="74"/>
      <c r="K115" s="74"/>
      <c r="L115" s="72"/>
      <c r="M115" s="227"/>
      <c r="N115" s="47"/>
      <c r="O115" s="47"/>
      <c r="P115" s="47"/>
      <c r="Q115" s="47"/>
      <c r="R115" s="47"/>
      <c r="S115" s="47"/>
      <c r="T115" s="95"/>
      <c r="AT115" s="24" t="s">
        <v>191</v>
      </c>
      <c r="AU115" s="24" t="s">
        <v>25</v>
      </c>
    </row>
    <row r="116" s="1" customFormat="1">
      <c r="B116" s="46"/>
      <c r="C116" s="74"/>
      <c r="D116" s="225" t="s">
        <v>193</v>
      </c>
      <c r="E116" s="74"/>
      <c r="F116" s="228" t="s">
        <v>289</v>
      </c>
      <c r="G116" s="74"/>
      <c r="H116" s="74"/>
      <c r="I116" s="185"/>
      <c r="J116" s="74"/>
      <c r="K116" s="74"/>
      <c r="L116" s="72"/>
      <c r="M116" s="227"/>
      <c r="N116" s="47"/>
      <c r="O116" s="47"/>
      <c r="P116" s="47"/>
      <c r="Q116" s="47"/>
      <c r="R116" s="47"/>
      <c r="S116" s="47"/>
      <c r="T116" s="95"/>
      <c r="AT116" s="24" t="s">
        <v>193</v>
      </c>
      <c r="AU116" s="24" t="s">
        <v>25</v>
      </c>
    </row>
    <row r="117" s="10" customFormat="1">
      <c r="B117" s="229"/>
      <c r="C117" s="230"/>
      <c r="D117" s="225" t="s">
        <v>199</v>
      </c>
      <c r="E117" s="231" t="s">
        <v>578</v>
      </c>
      <c r="F117" s="232" t="s">
        <v>677</v>
      </c>
      <c r="G117" s="230"/>
      <c r="H117" s="233">
        <v>3.3599999999999999</v>
      </c>
      <c r="I117" s="234"/>
      <c r="J117" s="230"/>
      <c r="K117" s="230"/>
      <c r="L117" s="235"/>
      <c r="M117" s="236"/>
      <c r="N117" s="237"/>
      <c r="O117" s="237"/>
      <c r="P117" s="237"/>
      <c r="Q117" s="237"/>
      <c r="R117" s="237"/>
      <c r="S117" s="237"/>
      <c r="T117" s="238"/>
      <c r="AT117" s="239" t="s">
        <v>199</v>
      </c>
      <c r="AU117" s="239" t="s">
        <v>25</v>
      </c>
      <c r="AV117" s="10" t="s">
        <v>91</v>
      </c>
      <c r="AW117" s="10" t="s">
        <v>44</v>
      </c>
      <c r="AX117" s="10" t="s">
        <v>25</v>
      </c>
      <c r="AY117" s="239" t="s">
        <v>184</v>
      </c>
    </row>
    <row r="118" s="1" customFormat="1" ht="16.5" customHeight="1">
      <c r="B118" s="46"/>
      <c r="C118" s="213" t="s">
        <v>237</v>
      </c>
      <c r="D118" s="213" t="s">
        <v>185</v>
      </c>
      <c r="E118" s="214" t="s">
        <v>292</v>
      </c>
      <c r="F118" s="215" t="s">
        <v>293</v>
      </c>
      <c r="G118" s="216" t="s">
        <v>188</v>
      </c>
      <c r="H118" s="217">
        <v>10</v>
      </c>
      <c r="I118" s="218"/>
      <c r="J118" s="219">
        <f>ROUND(I118*H118,2)</f>
        <v>0</v>
      </c>
      <c r="K118" s="215" t="s">
        <v>80</v>
      </c>
      <c r="L118" s="72"/>
      <c r="M118" s="220" t="s">
        <v>80</v>
      </c>
      <c r="N118" s="221" t="s">
        <v>52</v>
      </c>
      <c r="O118" s="47"/>
      <c r="P118" s="222">
        <f>O118*H118</f>
        <v>0</v>
      </c>
      <c r="Q118" s="222">
        <v>0</v>
      </c>
      <c r="R118" s="222">
        <f>Q118*H118</f>
        <v>0</v>
      </c>
      <c r="S118" s="222">
        <v>0</v>
      </c>
      <c r="T118" s="223">
        <f>S118*H118</f>
        <v>0</v>
      </c>
      <c r="AR118" s="24" t="s">
        <v>189</v>
      </c>
      <c r="AT118" s="24" t="s">
        <v>185</v>
      </c>
      <c r="AU118" s="24" t="s">
        <v>25</v>
      </c>
      <c r="AY118" s="24" t="s">
        <v>184</v>
      </c>
      <c r="BE118" s="224">
        <f>IF(N118="základní",J118,0)</f>
        <v>0</v>
      </c>
      <c r="BF118" s="224">
        <f>IF(N118="snížená",J118,0)</f>
        <v>0</v>
      </c>
      <c r="BG118" s="224">
        <f>IF(N118="zákl. přenesená",J118,0)</f>
        <v>0</v>
      </c>
      <c r="BH118" s="224">
        <f>IF(N118="sníž. přenesená",J118,0)</f>
        <v>0</v>
      </c>
      <c r="BI118" s="224">
        <f>IF(N118="nulová",J118,0)</f>
        <v>0</v>
      </c>
      <c r="BJ118" s="24" t="s">
        <v>25</v>
      </c>
      <c r="BK118" s="224">
        <f>ROUND(I118*H118,2)</f>
        <v>0</v>
      </c>
      <c r="BL118" s="24" t="s">
        <v>189</v>
      </c>
      <c r="BM118" s="24" t="s">
        <v>678</v>
      </c>
    </row>
    <row r="119" s="1" customFormat="1">
      <c r="B119" s="46"/>
      <c r="C119" s="74"/>
      <c r="D119" s="225" t="s">
        <v>191</v>
      </c>
      <c r="E119" s="74"/>
      <c r="F119" s="226" t="s">
        <v>679</v>
      </c>
      <c r="G119" s="74"/>
      <c r="H119" s="74"/>
      <c r="I119" s="185"/>
      <c r="J119" s="74"/>
      <c r="K119" s="74"/>
      <c r="L119" s="72"/>
      <c r="M119" s="227"/>
      <c r="N119" s="47"/>
      <c r="O119" s="47"/>
      <c r="P119" s="47"/>
      <c r="Q119" s="47"/>
      <c r="R119" s="47"/>
      <c r="S119" s="47"/>
      <c r="T119" s="95"/>
      <c r="AT119" s="24" t="s">
        <v>191</v>
      </c>
      <c r="AU119" s="24" t="s">
        <v>25</v>
      </c>
    </row>
    <row r="120" s="1" customFormat="1">
      <c r="B120" s="46"/>
      <c r="C120" s="74"/>
      <c r="D120" s="225" t="s">
        <v>193</v>
      </c>
      <c r="E120" s="74"/>
      <c r="F120" s="228" t="s">
        <v>295</v>
      </c>
      <c r="G120" s="74"/>
      <c r="H120" s="74"/>
      <c r="I120" s="185"/>
      <c r="J120" s="74"/>
      <c r="K120" s="74"/>
      <c r="L120" s="72"/>
      <c r="M120" s="227"/>
      <c r="N120" s="47"/>
      <c r="O120" s="47"/>
      <c r="P120" s="47"/>
      <c r="Q120" s="47"/>
      <c r="R120" s="47"/>
      <c r="S120" s="47"/>
      <c r="T120" s="95"/>
      <c r="AT120" s="24" t="s">
        <v>193</v>
      </c>
      <c r="AU120" s="24" t="s">
        <v>25</v>
      </c>
    </row>
    <row r="121" s="1" customFormat="1" ht="16.5" customHeight="1">
      <c r="B121" s="46"/>
      <c r="C121" s="213" t="s">
        <v>243</v>
      </c>
      <c r="D121" s="213" t="s">
        <v>185</v>
      </c>
      <c r="E121" s="214" t="s">
        <v>299</v>
      </c>
      <c r="F121" s="215" t="s">
        <v>300</v>
      </c>
      <c r="G121" s="216" t="s">
        <v>188</v>
      </c>
      <c r="H121" s="217">
        <v>13.359999999999999</v>
      </c>
      <c r="I121" s="218"/>
      <c r="J121" s="219">
        <f>ROUND(I121*H121,2)</f>
        <v>0</v>
      </c>
      <c r="K121" s="215" t="s">
        <v>80</v>
      </c>
      <c r="L121" s="72"/>
      <c r="M121" s="220" t="s">
        <v>80</v>
      </c>
      <c r="N121" s="221" t="s">
        <v>52</v>
      </c>
      <c r="O121" s="47"/>
      <c r="P121" s="222">
        <f>O121*H121</f>
        <v>0</v>
      </c>
      <c r="Q121" s="222">
        <v>0</v>
      </c>
      <c r="R121" s="222">
        <f>Q121*H121</f>
        <v>0</v>
      </c>
      <c r="S121" s="222">
        <v>0</v>
      </c>
      <c r="T121" s="223">
        <f>S121*H121</f>
        <v>0</v>
      </c>
      <c r="AR121" s="24" t="s">
        <v>189</v>
      </c>
      <c r="AT121" s="24" t="s">
        <v>185</v>
      </c>
      <c r="AU121" s="24" t="s">
        <v>25</v>
      </c>
      <c r="AY121" s="24" t="s">
        <v>184</v>
      </c>
      <c r="BE121" s="224">
        <f>IF(N121="základní",J121,0)</f>
        <v>0</v>
      </c>
      <c r="BF121" s="224">
        <f>IF(N121="snížená",J121,0)</f>
        <v>0</v>
      </c>
      <c r="BG121" s="224">
        <f>IF(N121="zákl. přenesená",J121,0)</f>
        <v>0</v>
      </c>
      <c r="BH121" s="224">
        <f>IF(N121="sníž. přenesená",J121,0)</f>
        <v>0</v>
      </c>
      <c r="BI121" s="224">
        <f>IF(N121="nulová",J121,0)</f>
        <v>0</v>
      </c>
      <c r="BJ121" s="24" t="s">
        <v>25</v>
      </c>
      <c r="BK121" s="224">
        <f>ROUND(I121*H121,2)</f>
        <v>0</v>
      </c>
      <c r="BL121" s="24" t="s">
        <v>189</v>
      </c>
      <c r="BM121" s="24" t="s">
        <v>680</v>
      </c>
    </row>
    <row r="122" s="1" customFormat="1">
      <c r="B122" s="46"/>
      <c r="C122" s="74"/>
      <c r="D122" s="225" t="s">
        <v>191</v>
      </c>
      <c r="E122" s="74"/>
      <c r="F122" s="226" t="s">
        <v>300</v>
      </c>
      <c r="G122" s="74"/>
      <c r="H122" s="74"/>
      <c r="I122" s="185"/>
      <c r="J122" s="74"/>
      <c r="K122" s="74"/>
      <c r="L122" s="72"/>
      <c r="M122" s="227"/>
      <c r="N122" s="47"/>
      <c r="O122" s="47"/>
      <c r="P122" s="47"/>
      <c r="Q122" s="47"/>
      <c r="R122" s="47"/>
      <c r="S122" s="47"/>
      <c r="T122" s="95"/>
      <c r="AT122" s="24" t="s">
        <v>191</v>
      </c>
      <c r="AU122" s="24" t="s">
        <v>25</v>
      </c>
    </row>
    <row r="123" s="1" customFormat="1">
      <c r="B123" s="46"/>
      <c r="C123" s="74"/>
      <c r="D123" s="225" t="s">
        <v>193</v>
      </c>
      <c r="E123" s="74"/>
      <c r="F123" s="228" t="s">
        <v>302</v>
      </c>
      <c r="G123" s="74"/>
      <c r="H123" s="74"/>
      <c r="I123" s="185"/>
      <c r="J123" s="74"/>
      <c r="K123" s="74"/>
      <c r="L123" s="72"/>
      <c r="M123" s="227"/>
      <c r="N123" s="47"/>
      <c r="O123" s="47"/>
      <c r="P123" s="47"/>
      <c r="Q123" s="47"/>
      <c r="R123" s="47"/>
      <c r="S123" s="47"/>
      <c r="T123" s="95"/>
      <c r="AT123" s="24" t="s">
        <v>193</v>
      </c>
      <c r="AU123" s="24" t="s">
        <v>25</v>
      </c>
    </row>
    <row r="124" s="10" customFormat="1">
      <c r="B124" s="229"/>
      <c r="C124" s="230"/>
      <c r="D124" s="225" t="s">
        <v>199</v>
      </c>
      <c r="E124" s="231" t="s">
        <v>463</v>
      </c>
      <c r="F124" s="232" t="s">
        <v>681</v>
      </c>
      <c r="G124" s="230"/>
      <c r="H124" s="233">
        <v>13.359999999999999</v>
      </c>
      <c r="I124" s="234"/>
      <c r="J124" s="230"/>
      <c r="K124" s="230"/>
      <c r="L124" s="235"/>
      <c r="M124" s="236"/>
      <c r="N124" s="237"/>
      <c r="O124" s="237"/>
      <c r="P124" s="237"/>
      <c r="Q124" s="237"/>
      <c r="R124" s="237"/>
      <c r="S124" s="237"/>
      <c r="T124" s="238"/>
      <c r="AT124" s="239" t="s">
        <v>199</v>
      </c>
      <c r="AU124" s="239" t="s">
        <v>25</v>
      </c>
      <c r="AV124" s="10" t="s">
        <v>91</v>
      </c>
      <c r="AW124" s="10" t="s">
        <v>44</v>
      </c>
      <c r="AX124" s="10" t="s">
        <v>25</v>
      </c>
      <c r="AY124" s="239" t="s">
        <v>184</v>
      </c>
    </row>
    <row r="125" s="1" customFormat="1" ht="16.5" customHeight="1">
      <c r="B125" s="46"/>
      <c r="C125" s="213" t="s">
        <v>250</v>
      </c>
      <c r="D125" s="213" t="s">
        <v>185</v>
      </c>
      <c r="E125" s="214" t="s">
        <v>316</v>
      </c>
      <c r="F125" s="215" t="s">
        <v>317</v>
      </c>
      <c r="G125" s="216" t="s">
        <v>318</v>
      </c>
      <c r="H125" s="217">
        <v>93</v>
      </c>
      <c r="I125" s="218"/>
      <c r="J125" s="219">
        <f>ROUND(I125*H125,2)</f>
        <v>0</v>
      </c>
      <c r="K125" s="215" t="s">
        <v>80</v>
      </c>
      <c r="L125" s="72"/>
      <c r="M125" s="220" t="s">
        <v>80</v>
      </c>
      <c r="N125" s="221" t="s">
        <v>52</v>
      </c>
      <c r="O125" s="47"/>
      <c r="P125" s="222">
        <f>O125*H125</f>
        <v>0</v>
      </c>
      <c r="Q125" s="222">
        <v>0</v>
      </c>
      <c r="R125" s="222">
        <f>Q125*H125</f>
        <v>0</v>
      </c>
      <c r="S125" s="222">
        <v>0</v>
      </c>
      <c r="T125" s="223">
        <f>S125*H125</f>
        <v>0</v>
      </c>
      <c r="AR125" s="24" t="s">
        <v>189</v>
      </c>
      <c r="AT125" s="24" t="s">
        <v>185</v>
      </c>
      <c r="AU125" s="24" t="s">
        <v>25</v>
      </c>
      <c r="AY125" s="24" t="s">
        <v>184</v>
      </c>
      <c r="BE125" s="224">
        <f>IF(N125="základní",J125,0)</f>
        <v>0</v>
      </c>
      <c r="BF125" s="224">
        <f>IF(N125="snížená",J125,0)</f>
        <v>0</v>
      </c>
      <c r="BG125" s="224">
        <f>IF(N125="zákl. přenesená",J125,0)</f>
        <v>0</v>
      </c>
      <c r="BH125" s="224">
        <f>IF(N125="sníž. přenesená",J125,0)</f>
        <v>0</v>
      </c>
      <c r="BI125" s="224">
        <f>IF(N125="nulová",J125,0)</f>
        <v>0</v>
      </c>
      <c r="BJ125" s="24" t="s">
        <v>25</v>
      </c>
      <c r="BK125" s="224">
        <f>ROUND(I125*H125,2)</f>
        <v>0</v>
      </c>
      <c r="BL125" s="24" t="s">
        <v>189</v>
      </c>
      <c r="BM125" s="24" t="s">
        <v>682</v>
      </c>
    </row>
    <row r="126" s="1" customFormat="1">
      <c r="B126" s="46"/>
      <c r="C126" s="74"/>
      <c r="D126" s="225" t="s">
        <v>191</v>
      </c>
      <c r="E126" s="74"/>
      <c r="F126" s="226" t="s">
        <v>317</v>
      </c>
      <c r="G126" s="74"/>
      <c r="H126" s="74"/>
      <c r="I126" s="185"/>
      <c r="J126" s="74"/>
      <c r="K126" s="74"/>
      <c r="L126" s="72"/>
      <c r="M126" s="227"/>
      <c r="N126" s="47"/>
      <c r="O126" s="47"/>
      <c r="P126" s="47"/>
      <c r="Q126" s="47"/>
      <c r="R126" s="47"/>
      <c r="S126" s="47"/>
      <c r="T126" s="95"/>
      <c r="AT126" s="24" t="s">
        <v>191</v>
      </c>
      <c r="AU126" s="24" t="s">
        <v>25</v>
      </c>
    </row>
    <row r="127" s="1" customFormat="1">
      <c r="B127" s="46"/>
      <c r="C127" s="74"/>
      <c r="D127" s="225" t="s">
        <v>193</v>
      </c>
      <c r="E127" s="74"/>
      <c r="F127" s="228" t="s">
        <v>320</v>
      </c>
      <c r="G127" s="74"/>
      <c r="H127" s="74"/>
      <c r="I127" s="185"/>
      <c r="J127" s="74"/>
      <c r="K127" s="74"/>
      <c r="L127" s="72"/>
      <c r="M127" s="227"/>
      <c r="N127" s="47"/>
      <c r="O127" s="47"/>
      <c r="P127" s="47"/>
      <c r="Q127" s="47"/>
      <c r="R127" s="47"/>
      <c r="S127" s="47"/>
      <c r="T127" s="95"/>
      <c r="AT127" s="24" t="s">
        <v>193</v>
      </c>
      <c r="AU127" s="24" t="s">
        <v>25</v>
      </c>
    </row>
    <row r="128" s="9" customFormat="1" ht="37.44" customHeight="1">
      <c r="B128" s="199"/>
      <c r="C128" s="200"/>
      <c r="D128" s="201" t="s">
        <v>81</v>
      </c>
      <c r="E128" s="202" t="s">
        <v>91</v>
      </c>
      <c r="F128" s="202" t="s">
        <v>683</v>
      </c>
      <c r="G128" s="200"/>
      <c r="H128" s="200"/>
      <c r="I128" s="203"/>
      <c r="J128" s="204">
        <f>BK128</f>
        <v>0</v>
      </c>
      <c r="K128" s="200"/>
      <c r="L128" s="205"/>
      <c r="M128" s="206"/>
      <c r="N128" s="207"/>
      <c r="O128" s="207"/>
      <c r="P128" s="208">
        <f>SUM(P129:P132)</f>
        <v>0</v>
      </c>
      <c r="Q128" s="207"/>
      <c r="R128" s="208">
        <f>SUM(R129:R132)</f>
        <v>0</v>
      </c>
      <c r="S128" s="207"/>
      <c r="T128" s="209">
        <f>SUM(T129:T132)</f>
        <v>0</v>
      </c>
      <c r="AR128" s="210" t="s">
        <v>25</v>
      </c>
      <c r="AT128" s="211" t="s">
        <v>81</v>
      </c>
      <c r="AU128" s="211" t="s">
        <v>82</v>
      </c>
      <c r="AY128" s="210" t="s">
        <v>184</v>
      </c>
      <c r="BK128" s="212">
        <f>SUM(BK129:BK132)</f>
        <v>0</v>
      </c>
    </row>
    <row r="129" s="1" customFormat="1" ht="16.5" customHeight="1">
      <c r="B129" s="46"/>
      <c r="C129" s="213" t="s">
        <v>30</v>
      </c>
      <c r="D129" s="213" t="s">
        <v>185</v>
      </c>
      <c r="E129" s="214" t="s">
        <v>684</v>
      </c>
      <c r="F129" s="215" t="s">
        <v>685</v>
      </c>
      <c r="G129" s="216" t="s">
        <v>188</v>
      </c>
      <c r="H129" s="217">
        <v>3.3599999999999999</v>
      </c>
      <c r="I129" s="218"/>
      <c r="J129" s="219">
        <f>ROUND(I129*H129,2)</f>
        <v>0</v>
      </c>
      <c r="K129" s="215" t="s">
        <v>80</v>
      </c>
      <c r="L129" s="72"/>
      <c r="M129" s="220" t="s">
        <v>80</v>
      </c>
      <c r="N129" s="221" t="s">
        <v>52</v>
      </c>
      <c r="O129" s="47"/>
      <c r="P129" s="222">
        <f>O129*H129</f>
        <v>0</v>
      </c>
      <c r="Q129" s="222">
        <v>0</v>
      </c>
      <c r="R129" s="222">
        <f>Q129*H129</f>
        <v>0</v>
      </c>
      <c r="S129" s="222">
        <v>0</v>
      </c>
      <c r="T129" s="223">
        <f>S129*H129</f>
        <v>0</v>
      </c>
      <c r="AR129" s="24" t="s">
        <v>189</v>
      </c>
      <c r="AT129" s="24" t="s">
        <v>185</v>
      </c>
      <c r="AU129" s="24" t="s">
        <v>25</v>
      </c>
      <c r="AY129" s="24" t="s">
        <v>184</v>
      </c>
      <c r="BE129" s="224">
        <f>IF(N129="základní",J129,0)</f>
        <v>0</v>
      </c>
      <c r="BF129" s="224">
        <f>IF(N129="snížená",J129,0)</f>
        <v>0</v>
      </c>
      <c r="BG129" s="224">
        <f>IF(N129="zákl. přenesená",J129,0)</f>
        <v>0</v>
      </c>
      <c r="BH129" s="224">
        <f>IF(N129="sníž. přenesená",J129,0)</f>
        <v>0</v>
      </c>
      <c r="BI129" s="224">
        <f>IF(N129="nulová",J129,0)</f>
        <v>0</v>
      </c>
      <c r="BJ129" s="24" t="s">
        <v>25</v>
      </c>
      <c r="BK129" s="224">
        <f>ROUND(I129*H129,2)</f>
        <v>0</v>
      </c>
      <c r="BL129" s="24" t="s">
        <v>189</v>
      </c>
      <c r="BM129" s="24" t="s">
        <v>686</v>
      </c>
    </row>
    <row r="130" s="1" customFormat="1">
      <c r="B130" s="46"/>
      <c r="C130" s="74"/>
      <c r="D130" s="225" t="s">
        <v>191</v>
      </c>
      <c r="E130" s="74"/>
      <c r="F130" s="226" t="s">
        <v>685</v>
      </c>
      <c r="G130" s="74"/>
      <c r="H130" s="74"/>
      <c r="I130" s="185"/>
      <c r="J130" s="74"/>
      <c r="K130" s="74"/>
      <c r="L130" s="72"/>
      <c r="M130" s="227"/>
      <c r="N130" s="47"/>
      <c r="O130" s="47"/>
      <c r="P130" s="47"/>
      <c r="Q130" s="47"/>
      <c r="R130" s="47"/>
      <c r="S130" s="47"/>
      <c r="T130" s="95"/>
      <c r="AT130" s="24" t="s">
        <v>191</v>
      </c>
      <c r="AU130" s="24" t="s">
        <v>25</v>
      </c>
    </row>
    <row r="131" s="1" customFormat="1">
      <c r="B131" s="46"/>
      <c r="C131" s="74"/>
      <c r="D131" s="225" t="s">
        <v>193</v>
      </c>
      <c r="E131" s="74"/>
      <c r="F131" s="228" t="s">
        <v>687</v>
      </c>
      <c r="G131" s="74"/>
      <c r="H131" s="74"/>
      <c r="I131" s="185"/>
      <c r="J131" s="74"/>
      <c r="K131" s="74"/>
      <c r="L131" s="72"/>
      <c r="M131" s="227"/>
      <c r="N131" s="47"/>
      <c r="O131" s="47"/>
      <c r="P131" s="47"/>
      <c r="Q131" s="47"/>
      <c r="R131" s="47"/>
      <c r="S131" s="47"/>
      <c r="T131" s="95"/>
      <c r="AT131" s="24" t="s">
        <v>193</v>
      </c>
      <c r="AU131" s="24" t="s">
        <v>25</v>
      </c>
    </row>
    <row r="132" s="10" customFormat="1">
      <c r="B132" s="229"/>
      <c r="C132" s="230"/>
      <c r="D132" s="225" t="s">
        <v>199</v>
      </c>
      <c r="E132" s="231" t="s">
        <v>514</v>
      </c>
      <c r="F132" s="232" t="s">
        <v>688</v>
      </c>
      <c r="G132" s="230"/>
      <c r="H132" s="233">
        <v>3.3599999999999999</v>
      </c>
      <c r="I132" s="234"/>
      <c r="J132" s="230"/>
      <c r="K132" s="230"/>
      <c r="L132" s="235"/>
      <c r="M132" s="236"/>
      <c r="N132" s="237"/>
      <c r="O132" s="237"/>
      <c r="P132" s="237"/>
      <c r="Q132" s="237"/>
      <c r="R132" s="237"/>
      <c r="S132" s="237"/>
      <c r="T132" s="238"/>
      <c r="AT132" s="239" t="s">
        <v>199</v>
      </c>
      <c r="AU132" s="239" t="s">
        <v>25</v>
      </c>
      <c r="AV132" s="10" t="s">
        <v>91</v>
      </c>
      <c r="AW132" s="10" t="s">
        <v>44</v>
      </c>
      <c r="AX132" s="10" t="s">
        <v>25</v>
      </c>
      <c r="AY132" s="239" t="s">
        <v>184</v>
      </c>
    </row>
    <row r="133" s="9" customFormat="1" ht="37.44" customHeight="1">
      <c r="B133" s="199"/>
      <c r="C133" s="200"/>
      <c r="D133" s="201" t="s">
        <v>81</v>
      </c>
      <c r="E133" s="202" t="s">
        <v>211</v>
      </c>
      <c r="F133" s="202" t="s">
        <v>689</v>
      </c>
      <c r="G133" s="200"/>
      <c r="H133" s="200"/>
      <c r="I133" s="203"/>
      <c r="J133" s="204">
        <f>BK133</f>
        <v>0</v>
      </c>
      <c r="K133" s="200"/>
      <c r="L133" s="205"/>
      <c r="M133" s="206"/>
      <c r="N133" s="207"/>
      <c r="O133" s="207"/>
      <c r="P133" s="208">
        <f>SUM(P134:P137)</f>
        <v>0</v>
      </c>
      <c r="Q133" s="207"/>
      <c r="R133" s="208">
        <f>SUM(R134:R137)</f>
        <v>0</v>
      </c>
      <c r="S133" s="207"/>
      <c r="T133" s="209">
        <f>SUM(T134:T137)</f>
        <v>0</v>
      </c>
      <c r="AR133" s="210" t="s">
        <v>25</v>
      </c>
      <c r="AT133" s="211" t="s">
        <v>81</v>
      </c>
      <c r="AU133" s="211" t="s">
        <v>82</v>
      </c>
      <c r="AY133" s="210" t="s">
        <v>184</v>
      </c>
      <c r="BK133" s="212">
        <f>SUM(BK134:BK137)</f>
        <v>0</v>
      </c>
    </row>
    <row r="134" s="1" customFormat="1" ht="16.5" customHeight="1">
      <c r="B134" s="46"/>
      <c r="C134" s="213" t="s">
        <v>258</v>
      </c>
      <c r="D134" s="213" t="s">
        <v>185</v>
      </c>
      <c r="E134" s="214" t="s">
        <v>690</v>
      </c>
      <c r="F134" s="215" t="s">
        <v>691</v>
      </c>
      <c r="G134" s="216" t="s">
        <v>188</v>
      </c>
      <c r="H134" s="217">
        <v>1.3999999999999999</v>
      </c>
      <c r="I134" s="218"/>
      <c r="J134" s="219">
        <f>ROUND(I134*H134,2)</f>
        <v>0</v>
      </c>
      <c r="K134" s="215" t="s">
        <v>80</v>
      </c>
      <c r="L134" s="72"/>
      <c r="M134" s="220" t="s">
        <v>80</v>
      </c>
      <c r="N134" s="221" t="s">
        <v>52</v>
      </c>
      <c r="O134" s="47"/>
      <c r="P134" s="222">
        <f>O134*H134</f>
        <v>0</v>
      </c>
      <c r="Q134" s="222">
        <v>0</v>
      </c>
      <c r="R134" s="222">
        <f>Q134*H134</f>
        <v>0</v>
      </c>
      <c r="S134" s="222">
        <v>0</v>
      </c>
      <c r="T134" s="223">
        <f>S134*H134</f>
        <v>0</v>
      </c>
      <c r="AR134" s="24" t="s">
        <v>189</v>
      </c>
      <c r="AT134" s="24" t="s">
        <v>185</v>
      </c>
      <c r="AU134" s="24" t="s">
        <v>25</v>
      </c>
      <c r="AY134" s="24" t="s">
        <v>184</v>
      </c>
      <c r="BE134" s="224">
        <f>IF(N134="základní",J134,0)</f>
        <v>0</v>
      </c>
      <c r="BF134" s="224">
        <f>IF(N134="snížená",J134,0)</f>
        <v>0</v>
      </c>
      <c r="BG134" s="224">
        <f>IF(N134="zákl. přenesená",J134,0)</f>
        <v>0</v>
      </c>
      <c r="BH134" s="224">
        <f>IF(N134="sníž. přenesená",J134,0)</f>
        <v>0</v>
      </c>
      <c r="BI134" s="224">
        <f>IF(N134="nulová",J134,0)</f>
        <v>0</v>
      </c>
      <c r="BJ134" s="24" t="s">
        <v>25</v>
      </c>
      <c r="BK134" s="224">
        <f>ROUND(I134*H134,2)</f>
        <v>0</v>
      </c>
      <c r="BL134" s="24" t="s">
        <v>189</v>
      </c>
      <c r="BM134" s="24" t="s">
        <v>692</v>
      </c>
    </row>
    <row r="135" s="1" customFormat="1">
      <c r="B135" s="46"/>
      <c r="C135" s="74"/>
      <c r="D135" s="225" t="s">
        <v>191</v>
      </c>
      <c r="E135" s="74"/>
      <c r="F135" s="226" t="s">
        <v>693</v>
      </c>
      <c r="G135" s="74"/>
      <c r="H135" s="74"/>
      <c r="I135" s="185"/>
      <c r="J135" s="74"/>
      <c r="K135" s="74"/>
      <c r="L135" s="72"/>
      <c r="M135" s="227"/>
      <c r="N135" s="47"/>
      <c r="O135" s="47"/>
      <c r="P135" s="47"/>
      <c r="Q135" s="47"/>
      <c r="R135" s="47"/>
      <c r="S135" s="47"/>
      <c r="T135" s="95"/>
      <c r="AT135" s="24" t="s">
        <v>191</v>
      </c>
      <c r="AU135" s="24" t="s">
        <v>25</v>
      </c>
    </row>
    <row r="136" s="1" customFormat="1">
      <c r="B136" s="46"/>
      <c r="C136" s="74"/>
      <c r="D136" s="225" t="s">
        <v>193</v>
      </c>
      <c r="E136" s="74"/>
      <c r="F136" s="228" t="s">
        <v>694</v>
      </c>
      <c r="G136" s="74"/>
      <c r="H136" s="74"/>
      <c r="I136" s="185"/>
      <c r="J136" s="74"/>
      <c r="K136" s="74"/>
      <c r="L136" s="72"/>
      <c r="M136" s="227"/>
      <c r="N136" s="47"/>
      <c r="O136" s="47"/>
      <c r="P136" s="47"/>
      <c r="Q136" s="47"/>
      <c r="R136" s="47"/>
      <c r="S136" s="47"/>
      <c r="T136" s="95"/>
      <c r="AT136" s="24" t="s">
        <v>193</v>
      </c>
      <c r="AU136" s="24" t="s">
        <v>25</v>
      </c>
    </row>
    <row r="137" s="10" customFormat="1">
      <c r="B137" s="229"/>
      <c r="C137" s="230"/>
      <c r="D137" s="225" t="s">
        <v>199</v>
      </c>
      <c r="E137" s="231" t="s">
        <v>200</v>
      </c>
      <c r="F137" s="232" t="s">
        <v>695</v>
      </c>
      <c r="G137" s="230"/>
      <c r="H137" s="233">
        <v>1.3999999999999999</v>
      </c>
      <c r="I137" s="234"/>
      <c r="J137" s="230"/>
      <c r="K137" s="230"/>
      <c r="L137" s="235"/>
      <c r="M137" s="236"/>
      <c r="N137" s="237"/>
      <c r="O137" s="237"/>
      <c r="P137" s="237"/>
      <c r="Q137" s="237"/>
      <c r="R137" s="237"/>
      <c r="S137" s="237"/>
      <c r="T137" s="238"/>
      <c r="AT137" s="239" t="s">
        <v>199</v>
      </c>
      <c r="AU137" s="239" t="s">
        <v>25</v>
      </c>
      <c r="AV137" s="10" t="s">
        <v>91</v>
      </c>
      <c r="AW137" s="10" t="s">
        <v>44</v>
      </c>
      <c r="AX137" s="10" t="s">
        <v>25</v>
      </c>
      <c r="AY137" s="239" t="s">
        <v>184</v>
      </c>
    </row>
    <row r="138" s="9" customFormat="1" ht="37.44" customHeight="1">
      <c r="B138" s="199"/>
      <c r="C138" s="200"/>
      <c r="D138" s="201" t="s">
        <v>81</v>
      </c>
      <c r="E138" s="202" t="s">
        <v>224</v>
      </c>
      <c r="F138" s="202" t="s">
        <v>340</v>
      </c>
      <c r="G138" s="200"/>
      <c r="H138" s="200"/>
      <c r="I138" s="203"/>
      <c r="J138" s="204">
        <f>BK138</f>
        <v>0</v>
      </c>
      <c r="K138" s="200"/>
      <c r="L138" s="205"/>
      <c r="M138" s="206"/>
      <c r="N138" s="207"/>
      <c r="O138" s="207"/>
      <c r="P138" s="208">
        <f>SUM(P139:P148)</f>
        <v>0</v>
      </c>
      <c r="Q138" s="207"/>
      <c r="R138" s="208">
        <f>SUM(R139:R148)</f>
        <v>0</v>
      </c>
      <c r="S138" s="207"/>
      <c r="T138" s="209">
        <f>SUM(T139:T148)</f>
        <v>0</v>
      </c>
      <c r="AR138" s="210" t="s">
        <v>25</v>
      </c>
      <c r="AT138" s="211" t="s">
        <v>81</v>
      </c>
      <c r="AU138" s="211" t="s">
        <v>82</v>
      </c>
      <c r="AY138" s="210" t="s">
        <v>184</v>
      </c>
      <c r="BK138" s="212">
        <f>SUM(BK139:BK148)</f>
        <v>0</v>
      </c>
    </row>
    <row r="139" s="1" customFormat="1" ht="16.5" customHeight="1">
      <c r="B139" s="46"/>
      <c r="C139" s="213" t="s">
        <v>264</v>
      </c>
      <c r="D139" s="213" t="s">
        <v>185</v>
      </c>
      <c r="E139" s="214" t="s">
        <v>350</v>
      </c>
      <c r="F139" s="215" t="s">
        <v>351</v>
      </c>
      <c r="G139" s="216" t="s">
        <v>188</v>
      </c>
      <c r="H139" s="217">
        <v>24.899999999999999</v>
      </c>
      <c r="I139" s="218"/>
      <c r="J139" s="219">
        <f>ROUND(I139*H139,2)</f>
        <v>0</v>
      </c>
      <c r="K139" s="215" t="s">
        <v>80</v>
      </c>
      <c r="L139" s="72"/>
      <c r="M139" s="220" t="s">
        <v>80</v>
      </c>
      <c r="N139" s="221" t="s">
        <v>52</v>
      </c>
      <c r="O139" s="47"/>
      <c r="P139" s="222">
        <f>O139*H139</f>
        <v>0</v>
      </c>
      <c r="Q139" s="222">
        <v>0</v>
      </c>
      <c r="R139" s="222">
        <f>Q139*H139</f>
        <v>0</v>
      </c>
      <c r="S139" s="222">
        <v>0</v>
      </c>
      <c r="T139" s="223">
        <f>S139*H139</f>
        <v>0</v>
      </c>
      <c r="AR139" s="24" t="s">
        <v>189</v>
      </c>
      <c r="AT139" s="24" t="s">
        <v>185</v>
      </c>
      <c r="AU139" s="24" t="s">
        <v>25</v>
      </c>
      <c r="AY139" s="24" t="s">
        <v>184</v>
      </c>
      <c r="BE139" s="224">
        <f>IF(N139="základní",J139,0)</f>
        <v>0</v>
      </c>
      <c r="BF139" s="224">
        <f>IF(N139="snížená",J139,0)</f>
        <v>0</v>
      </c>
      <c r="BG139" s="224">
        <f>IF(N139="zákl. přenesená",J139,0)</f>
        <v>0</v>
      </c>
      <c r="BH139" s="224">
        <f>IF(N139="sníž. přenesená",J139,0)</f>
        <v>0</v>
      </c>
      <c r="BI139" s="224">
        <f>IF(N139="nulová",J139,0)</f>
        <v>0</v>
      </c>
      <c r="BJ139" s="24" t="s">
        <v>25</v>
      </c>
      <c r="BK139" s="224">
        <f>ROUND(I139*H139,2)</f>
        <v>0</v>
      </c>
      <c r="BL139" s="24" t="s">
        <v>189</v>
      </c>
      <c r="BM139" s="24" t="s">
        <v>696</v>
      </c>
    </row>
    <row r="140" s="1" customFormat="1">
      <c r="B140" s="46"/>
      <c r="C140" s="74"/>
      <c r="D140" s="225" t="s">
        <v>191</v>
      </c>
      <c r="E140" s="74"/>
      <c r="F140" s="226" t="s">
        <v>697</v>
      </c>
      <c r="G140" s="74"/>
      <c r="H140" s="74"/>
      <c r="I140" s="185"/>
      <c r="J140" s="74"/>
      <c r="K140" s="74"/>
      <c r="L140" s="72"/>
      <c r="M140" s="227"/>
      <c r="N140" s="47"/>
      <c r="O140" s="47"/>
      <c r="P140" s="47"/>
      <c r="Q140" s="47"/>
      <c r="R140" s="47"/>
      <c r="S140" s="47"/>
      <c r="T140" s="95"/>
      <c r="AT140" s="24" t="s">
        <v>191</v>
      </c>
      <c r="AU140" s="24" t="s">
        <v>25</v>
      </c>
    </row>
    <row r="141" s="1" customFormat="1">
      <c r="B141" s="46"/>
      <c r="C141" s="74"/>
      <c r="D141" s="225" t="s">
        <v>193</v>
      </c>
      <c r="E141" s="74"/>
      <c r="F141" s="228" t="s">
        <v>354</v>
      </c>
      <c r="G141" s="74"/>
      <c r="H141" s="74"/>
      <c r="I141" s="185"/>
      <c r="J141" s="74"/>
      <c r="K141" s="74"/>
      <c r="L141" s="72"/>
      <c r="M141" s="227"/>
      <c r="N141" s="47"/>
      <c r="O141" s="47"/>
      <c r="P141" s="47"/>
      <c r="Q141" s="47"/>
      <c r="R141" s="47"/>
      <c r="S141" s="47"/>
      <c r="T141" s="95"/>
      <c r="AT141" s="24" t="s">
        <v>193</v>
      </c>
      <c r="AU141" s="24" t="s">
        <v>25</v>
      </c>
    </row>
    <row r="142" s="10" customFormat="1">
      <c r="B142" s="229"/>
      <c r="C142" s="230"/>
      <c r="D142" s="225" t="s">
        <v>199</v>
      </c>
      <c r="E142" s="231" t="s">
        <v>338</v>
      </c>
      <c r="F142" s="232" t="s">
        <v>698</v>
      </c>
      <c r="G142" s="230"/>
      <c r="H142" s="233">
        <v>24.899999999999999</v>
      </c>
      <c r="I142" s="234"/>
      <c r="J142" s="230"/>
      <c r="K142" s="230"/>
      <c r="L142" s="235"/>
      <c r="M142" s="236"/>
      <c r="N142" s="237"/>
      <c r="O142" s="237"/>
      <c r="P142" s="237"/>
      <c r="Q142" s="237"/>
      <c r="R142" s="237"/>
      <c r="S142" s="237"/>
      <c r="T142" s="238"/>
      <c r="AT142" s="239" t="s">
        <v>199</v>
      </c>
      <c r="AU142" s="239" t="s">
        <v>25</v>
      </c>
      <c r="AV142" s="10" t="s">
        <v>91</v>
      </c>
      <c r="AW142" s="10" t="s">
        <v>44</v>
      </c>
      <c r="AX142" s="10" t="s">
        <v>25</v>
      </c>
      <c r="AY142" s="239" t="s">
        <v>184</v>
      </c>
    </row>
    <row r="143" s="1" customFormat="1" ht="16.5" customHeight="1">
      <c r="B143" s="46"/>
      <c r="C143" s="213" t="s">
        <v>271</v>
      </c>
      <c r="D143" s="213" t="s">
        <v>185</v>
      </c>
      <c r="E143" s="214" t="s">
        <v>397</v>
      </c>
      <c r="F143" s="215" t="s">
        <v>398</v>
      </c>
      <c r="G143" s="216" t="s">
        <v>318</v>
      </c>
      <c r="H143" s="217">
        <v>83</v>
      </c>
      <c r="I143" s="218"/>
      <c r="J143" s="219">
        <f>ROUND(I143*H143,2)</f>
        <v>0</v>
      </c>
      <c r="K143" s="215" t="s">
        <v>80</v>
      </c>
      <c r="L143" s="72"/>
      <c r="M143" s="220" t="s">
        <v>80</v>
      </c>
      <c r="N143" s="221" t="s">
        <v>52</v>
      </c>
      <c r="O143" s="47"/>
      <c r="P143" s="222">
        <f>O143*H143</f>
        <v>0</v>
      </c>
      <c r="Q143" s="222">
        <v>0</v>
      </c>
      <c r="R143" s="222">
        <f>Q143*H143</f>
        <v>0</v>
      </c>
      <c r="S143" s="222">
        <v>0</v>
      </c>
      <c r="T143" s="223">
        <f>S143*H143</f>
        <v>0</v>
      </c>
      <c r="AR143" s="24" t="s">
        <v>189</v>
      </c>
      <c r="AT143" s="24" t="s">
        <v>185</v>
      </c>
      <c r="AU143" s="24" t="s">
        <v>25</v>
      </c>
      <c r="AY143" s="24" t="s">
        <v>184</v>
      </c>
      <c r="BE143" s="224">
        <f>IF(N143="základní",J143,0)</f>
        <v>0</v>
      </c>
      <c r="BF143" s="224">
        <f>IF(N143="snížená",J143,0)</f>
        <v>0</v>
      </c>
      <c r="BG143" s="224">
        <f>IF(N143="zákl. přenesená",J143,0)</f>
        <v>0</v>
      </c>
      <c r="BH143" s="224">
        <f>IF(N143="sníž. přenesená",J143,0)</f>
        <v>0</v>
      </c>
      <c r="BI143" s="224">
        <f>IF(N143="nulová",J143,0)</f>
        <v>0</v>
      </c>
      <c r="BJ143" s="24" t="s">
        <v>25</v>
      </c>
      <c r="BK143" s="224">
        <f>ROUND(I143*H143,2)</f>
        <v>0</v>
      </c>
      <c r="BL143" s="24" t="s">
        <v>189</v>
      </c>
      <c r="BM143" s="24" t="s">
        <v>699</v>
      </c>
    </row>
    <row r="144" s="1" customFormat="1">
      <c r="B144" s="46"/>
      <c r="C144" s="74"/>
      <c r="D144" s="225" t="s">
        <v>191</v>
      </c>
      <c r="E144" s="74"/>
      <c r="F144" s="226" t="s">
        <v>398</v>
      </c>
      <c r="G144" s="74"/>
      <c r="H144" s="74"/>
      <c r="I144" s="185"/>
      <c r="J144" s="74"/>
      <c r="K144" s="74"/>
      <c r="L144" s="72"/>
      <c r="M144" s="227"/>
      <c r="N144" s="47"/>
      <c r="O144" s="47"/>
      <c r="P144" s="47"/>
      <c r="Q144" s="47"/>
      <c r="R144" s="47"/>
      <c r="S144" s="47"/>
      <c r="T144" s="95"/>
      <c r="AT144" s="24" t="s">
        <v>191</v>
      </c>
      <c r="AU144" s="24" t="s">
        <v>25</v>
      </c>
    </row>
    <row r="145" s="1" customFormat="1">
      <c r="B145" s="46"/>
      <c r="C145" s="74"/>
      <c r="D145" s="225" t="s">
        <v>193</v>
      </c>
      <c r="E145" s="74"/>
      <c r="F145" s="228" t="s">
        <v>390</v>
      </c>
      <c r="G145" s="74"/>
      <c r="H145" s="74"/>
      <c r="I145" s="185"/>
      <c r="J145" s="74"/>
      <c r="K145" s="74"/>
      <c r="L145" s="72"/>
      <c r="M145" s="227"/>
      <c r="N145" s="47"/>
      <c r="O145" s="47"/>
      <c r="P145" s="47"/>
      <c r="Q145" s="47"/>
      <c r="R145" s="47"/>
      <c r="S145" s="47"/>
      <c r="T145" s="95"/>
      <c r="AT145" s="24" t="s">
        <v>193</v>
      </c>
      <c r="AU145" s="24" t="s">
        <v>25</v>
      </c>
    </row>
    <row r="146" s="1" customFormat="1" ht="16.5" customHeight="1">
      <c r="B146" s="46"/>
      <c r="C146" s="213" t="s">
        <v>279</v>
      </c>
      <c r="D146" s="213" t="s">
        <v>185</v>
      </c>
      <c r="E146" s="214" t="s">
        <v>700</v>
      </c>
      <c r="F146" s="215" t="s">
        <v>701</v>
      </c>
      <c r="G146" s="216" t="s">
        <v>318</v>
      </c>
      <c r="H146" s="217">
        <v>8</v>
      </c>
      <c r="I146" s="218"/>
      <c r="J146" s="219">
        <f>ROUND(I146*H146,2)</f>
        <v>0</v>
      </c>
      <c r="K146" s="215" t="s">
        <v>80</v>
      </c>
      <c r="L146" s="72"/>
      <c r="M146" s="220" t="s">
        <v>80</v>
      </c>
      <c r="N146" s="221" t="s">
        <v>52</v>
      </c>
      <c r="O146" s="47"/>
      <c r="P146" s="222">
        <f>O146*H146</f>
        <v>0</v>
      </c>
      <c r="Q146" s="222">
        <v>0</v>
      </c>
      <c r="R146" s="222">
        <f>Q146*H146</f>
        <v>0</v>
      </c>
      <c r="S146" s="222">
        <v>0</v>
      </c>
      <c r="T146" s="223">
        <f>S146*H146</f>
        <v>0</v>
      </c>
      <c r="AR146" s="24" t="s">
        <v>189</v>
      </c>
      <c r="AT146" s="24" t="s">
        <v>185</v>
      </c>
      <c r="AU146" s="24" t="s">
        <v>25</v>
      </c>
      <c r="AY146" s="24" t="s">
        <v>184</v>
      </c>
      <c r="BE146" s="224">
        <f>IF(N146="základní",J146,0)</f>
        <v>0</v>
      </c>
      <c r="BF146" s="224">
        <f>IF(N146="snížená",J146,0)</f>
        <v>0</v>
      </c>
      <c r="BG146" s="224">
        <f>IF(N146="zákl. přenesená",J146,0)</f>
        <v>0</v>
      </c>
      <c r="BH146" s="224">
        <f>IF(N146="sníž. přenesená",J146,0)</f>
        <v>0</v>
      </c>
      <c r="BI146" s="224">
        <f>IF(N146="nulová",J146,0)</f>
        <v>0</v>
      </c>
      <c r="BJ146" s="24" t="s">
        <v>25</v>
      </c>
      <c r="BK146" s="224">
        <f>ROUND(I146*H146,2)</f>
        <v>0</v>
      </c>
      <c r="BL146" s="24" t="s">
        <v>189</v>
      </c>
      <c r="BM146" s="24" t="s">
        <v>702</v>
      </c>
    </row>
    <row r="147" s="1" customFormat="1">
      <c r="B147" s="46"/>
      <c r="C147" s="74"/>
      <c r="D147" s="225" t="s">
        <v>191</v>
      </c>
      <c r="E147" s="74"/>
      <c r="F147" s="226" t="s">
        <v>701</v>
      </c>
      <c r="G147" s="74"/>
      <c r="H147" s="74"/>
      <c r="I147" s="185"/>
      <c r="J147" s="74"/>
      <c r="K147" s="74"/>
      <c r="L147" s="72"/>
      <c r="M147" s="227"/>
      <c r="N147" s="47"/>
      <c r="O147" s="47"/>
      <c r="P147" s="47"/>
      <c r="Q147" s="47"/>
      <c r="R147" s="47"/>
      <c r="S147" s="47"/>
      <c r="T147" s="95"/>
      <c r="AT147" s="24" t="s">
        <v>191</v>
      </c>
      <c r="AU147" s="24" t="s">
        <v>25</v>
      </c>
    </row>
    <row r="148" s="1" customFormat="1">
      <c r="B148" s="46"/>
      <c r="C148" s="74"/>
      <c r="D148" s="225" t="s">
        <v>193</v>
      </c>
      <c r="E148" s="74"/>
      <c r="F148" s="228" t="s">
        <v>427</v>
      </c>
      <c r="G148" s="74"/>
      <c r="H148" s="74"/>
      <c r="I148" s="185"/>
      <c r="J148" s="74"/>
      <c r="K148" s="74"/>
      <c r="L148" s="72"/>
      <c r="M148" s="227"/>
      <c r="N148" s="47"/>
      <c r="O148" s="47"/>
      <c r="P148" s="47"/>
      <c r="Q148" s="47"/>
      <c r="R148" s="47"/>
      <c r="S148" s="47"/>
      <c r="T148" s="95"/>
      <c r="AT148" s="24" t="s">
        <v>193</v>
      </c>
      <c r="AU148" s="24" t="s">
        <v>25</v>
      </c>
    </row>
    <row r="149" s="9" customFormat="1" ht="37.44" customHeight="1">
      <c r="B149" s="199"/>
      <c r="C149" s="200"/>
      <c r="D149" s="201" t="s">
        <v>81</v>
      </c>
      <c r="E149" s="202" t="s">
        <v>230</v>
      </c>
      <c r="F149" s="202" t="s">
        <v>703</v>
      </c>
      <c r="G149" s="200"/>
      <c r="H149" s="200"/>
      <c r="I149" s="203"/>
      <c r="J149" s="204">
        <f>BK149</f>
        <v>0</v>
      </c>
      <c r="K149" s="200"/>
      <c r="L149" s="205"/>
      <c r="M149" s="206"/>
      <c r="N149" s="207"/>
      <c r="O149" s="207"/>
      <c r="P149" s="208">
        <f>SUM(P150:P153)</f>
        <v>0</v>
      </c>
      <c r="Q149" s="207"/>
      <c r="R149" s="208">
        <f>SUM(R150:R153)</f>
        <v>0</v>
      </c>
      <c r="S149" s="207"/>
      <c r="T149" s="209">
        <f>SUM(T150:T153)</f>
        <v>0</v>
      </c>
      <c r="AR149" s="210" t="s">
        <v>25</v>
      </c>
      <c r="AT149" s="211" t="s">
        <v>81</v>
      </c>
      <c r="AU149" s="211" t="s">
        <v>82</v>
      </c>
      <c r="AY149" s="210" t="s">
        <v>184</v>
      </c>
      <c r="BK149" s="212">
        <f>SUM(BK150:BK153)</f>
        <v>0</v>
      </c>
    </row>
    <row r="150" s="1" customFormat="1" ht="16.5" customHeight="1">
      <c r="B150" s="46"/>
      <c r="C150" s="213" t="s">
        <v>10</v>
      </c>
      <c r="D150" s="213" t="s">
        <v>185</v>
      </c>
      <c r="E150" s="214" t="s">
        <v>704</v>
      </c>
      <c r="F150" s="215" t="s">
        <v>705</v>
      </c>
      <c r="G150" s="216" t="s">
        <v>318</v>
      </c>
      <c r="H150" s="217">
        <v>0.20000000000000001</v>
      </c>
      <c r="I150" s="218"/>
      <c r="J150" s="219">
        <f>ROUND(I150*H150,2)</f>
        <v>0</v>
      </c>
      <c r="K150" s="215" t="s">
        <v>80</v>
      </c>
      <c r="L150" s="72"/>
      <c r="M150" s="220" t="s">
        <v>80</v>
      </c>
      <c r="N150" s="221" t="s">
        <v>52</v>
      </c>
      <c r="O150" s="47"/>
      <c r="P150" s="222">
        <f>O150*H150</f>
        <v>0</v>
      </c>
      <c r="Q150" s="222">
        <v>0</v>
      </c>
      <c r="R150" s="222">
        <f>Q150*H150</f>
        <v>0</v>
      </c>
      <c r="S150" s="222">
        <v>0</v>
      </c>
      <c r="T150" s="223">
        <f>S150*H150</f>
        <v>0</v>
      </c>
      <c r="AR150" s="24" t="s">
        <v>189</v>
      </c>
      <c r="AT150" s="24" t="s">
        <v>185</v>
      </c>
      <c r="AU150" s="24" t="s">
        <v>25</v>
      </c>
      <c r="AY150" s="24" t="s">
        <v>184</v>
      </c>
      <c r="BE150" s="224">
        <f>IF(N150="základní",J150,0)</f>
        <v>0</v>
      </c>
      <c r="BF150" s="224">
        <f>IF(N150="snížená",J150,0)</f>
        <v>0</v>
      </c>
      <c r="BG150" s="224">
        <f>IF(N150="zákl. přenesená",J150,0)</f>
        <v>0</v>
      </c>
      <c r="BH150" s="224">
        <f>IF(N150="sníž. přenesená",J150,0)</f>
        <v>0</v>
      </c>
      <c r="BI150" s="224">
        <f>IF(N150="nulová",J150,0)</f>
        <v>0</v>
      </c>
      <c r="BJ150" s="24" t="s">
        <v>25</v>
      </c>
      <c r="BK150" s="224">
        <f>ROUND(I150*H150,2)</f>
        <v>0</v>
      </c>
      <c r="BL150" s="24" t="s">
        <v>189</v>
      </c>
      <c r="BM150" s="24" t="s">
        <v>706</v>
      </c>
    </row>
    <row r="151" s="1" customFormat="1">
      <c r="B151" s="46"/>
      <c r="C151" s="74"/>
      <c r="D151" s="225" t="s">
        <v>191</v>
      </c>
      <c r="E151" s="74"/>
      <c r="F151" s="226" t="s">
        <v>707</v>
      </c>
      <c r="G151" s="74"/>
      <c r="H151" s="74"/>
      <c r="I151" s="185"/>
      <c r="J151" s="74"/>
      <c r="K151" s="74"/>
      <c r="L151" s="72"/>
      <c r="M151" s="227"/>
      <c r="N151" s="47"/>
      <c r="O151" s="47"/>
      <c r="P151" s="47"/>
      <c r="Q151" s="47"/>
      <c r="R151" s="47"/>
      <c r="S151" s="47"/>
      <c r="T151" s="95"/>
      <c r="AT151" s="24" t="s">
        <v>191</v>
      </c>
      <c r="AU151" s="24" t="s">
        <v>25</v>
      </c>
    </row>
    <row r="152" s="1" customFormat="1">
      <c r="B152" s="46"/>
      <c r="C152" s="74"/>
      <c r="D152" s="225" t="s">
        <v>193</v>
      </c>
      <c r="E152" s="74"/>
      <c r="F152" s="228" t="s">
        <v>708</v>
      </c>
      <c r="G152" s="74"/>
      <c r="H152" s="74"/>
      <c r="I152" s="185"/>
      <c r="J152" s="74"/>
      <c r="K152" s="74"/>
      <c r="L152" s="72"/>
      <c r="M152" s="227"/>
      <c r="N152" s="47"/>
      <c r="O152" s="47"/>
      <c r="P152" s="47"/>
      <c r="Q152" s="47"/>
      <c r="R152" s="47"/>
      <c r="S152" s="47"/>
      <c r="T152" s="95"/>
      <c r="AT152" s="24" t="s">
        <v>193</v>
      </c>
      <c r="AU152" s="24" t="s">
        <v>25</v>
      </c>
    </row>
    <row r="153" s="10" customFormat="1">
      <c r="B153" s="229"/>
      <c r="C153" s="230"/>
      <c r="D153" s="225" t="s">
        <v>199</v>
      </c>
      <c r="E153" s="231" t="s">
        <v>591</v>
      </c>
      <c r="F153" s="232" t="s">
        <v>709</v>
      </c>
      <c r="G153" s="230"/>
      <c r="H153" s="233">
        <v>0.20000000000000001</v>
      </c>
      <c r="I153" s="234"/>
      <c r="J153" s="230"/>
      <c r="K153" s="230"/>
      <c r="L153" s="235"/>
      <c r="M153" s="236"/>
      <c r="N153" s="237"/>
      <c r="O153" s="237"/>
      <c r="P153" s="237"/>
      <c r="Q153" s="237"/>
      <c r="R153" s="237"/>
      <c r="S153" s="237"/>
      <c r="T153" s="238"/>
      <c r="AT153" s="239" t="s">
        <v>199</v>
      </c>
      <c r="AU153" s="239" t="s">
        <v>25</v>
      </c>
      <c r="AV153" s="10" t="s">
        <v>91</v>
      </c>
      <c r="AW153" s="10" t="s">
        <v>44</v>
      </c>
      <c r="AX153" s="10" t="s">
        <v>25</v>
      </c>
      <c r="AY153" s="239" t="s">
        <v>184</v>
      </c>
    </row>
    <row r="154" s="9" customFormat="1" ht="37.44" customHeight="1">
      <c r="B154" s="199"/>
      <c r="C154" s="200"/>
      <c r="D154" s="201" t="s">
        <v>81</v>
      </c>
      <c r="E154" s="202" t="s">
        <v>250</v>
      </c>
      <c r="F154" s="202" t="s">
        <v>442</v>
      </c>
      <c r="G154" s="200"/>
      <c r="H154" s="200"/>
      <c r="I154" s="203"/>
      <c r="J154" s="204">
        <f>BK154</f>
        <v>0</v>
      </c>
      <c r="K154" s="200"/>
      <c r="L154" s="205"/>
      <c r="M154" s="206"/>
      <c r="N154" s="207"/>
      <c r="O154" s="207"/>
      <c r="P154" s="208">
        <f>SUM(P155:P167)</f>
        <v>0</v>
      </c>
      <c r="Q154" s="207"/>
      <c r="R154" s="208">
        <f>SUM(R155:R167)</f>
        <v>0</v>
      </c>
      <c r="S154" s="207"/>
      <c r="T154" s="209">
        <f>SUM(T155:T167)</f>
        <v>0</v>
      </c>
      <c r="AR154" s="210" t="s">
        <v>25</v>
      </c>
      <c r="AT154" s="211" t="s">
        <v>81</v>
      </c>
      <c r="AU154" s="211" t="s">
        <v>82</v>
      </c>
      <c r="AY154" s="210" t="s">
        <v>184</v>
      </c>
      <c r="BK154" s="212">
        <f>SUM(BK155:BK167)</f>
        <v>0</v>
      </c>
    </row>
    <row r="155" s="1" customFormat="1" ht="16.5" customHeight="1">
      <c r="B155" s="46"/>
      <c r="C155" s="213" t="s">
        <v>308</v>
      </c>
      <c r="D155" s="213" t="s">
        <v>185</v>
      </c>
      <c r="E155" s="214" t="s">
        <v>710</v>
      </c>
      <c r="F155" s="215" t="s">
        <v>711</v>
      </c>
      <c r="G155" s="216" t="s">
        <v>438</v>
      </c>
      <c r="H155" s="217">
        <v>3</v>
      </c>
      <c r="I155" s="218"/>
      <c r="J155" s="219">
        <f>ROUND(I155*H155,2)</f>
        <v>0</v>
      </c>
      <c r="K155" s="215" t="s">
        <v>80</v>
      </c>
      <c r="L155" s="72"/>
      <c r="M155" s="220" t="s">
        <v>80</v>
      </c>
      <c r="N155" s="221" t="s">
        <v>52</v>
      </c>
      <c r="O155" s="47"/>
      <c r="P155" s="222">
        <f>O155*H155</f>
        <v>0</v>
      </c>
      <c r="Q155" s="222">
        <v>0</v>
      </c>
      <c r="R155" s="222">
        <f>Q155*H155</f>
        <v>0</v>
      </c>
      <c r="S155" s="222">
        <v>0</v>
      </c>
      <c r="T155" s="223">
        <f>S155*H155</f>
        <v>0</v>
      </c>
      <c r="AR155" s="24" t="s">
        <v>189</v>
      </c>
      <c r="AT155" s="24" t="s">
        <v>185</v>
      </c>
      <c r="AU155" s="24" t="s">
        <v>25</v>
      </c>
      <c r="AY155" s="24" t="s">
        <v>184</v>
      </c>
      <c r="BE155" s="224">
        <f>IF(N155="základní",J155,0)</f>
        <v>0</v>
      </c>
      <c r="BF155" s="224">
        <f>IF(N155="snížená",J155,0)</f>
        <v>0</v>
      </c>
      <c r="BG155" s="224">
        <f>IF(N155="zákl. přenesená",J155,0)</f>
        <v>0</v>
      </c>
      <c r="BH155" s="224">
        <f>IF(N155="sníž. přenesená",J155,0)</f>
        <v>0</v>
      </c>
      <c r="BI155" s="224">
        <f>IF(N155="nulová",J155,0)</f>
        <v>0</v>
      </c>
      <c r="BJ155" s="24" t="s">
        <v>25</v>
      </c>
      <c r="BK155" s="224">
        <f>ROUND(I155*H155,2)</f>
        <v>0</v>
      </c>
      <c r="BL155" s="24" t="s">
        <v>189</v>
      </c>
      <c r="BM155" s="24" t="s">
        <v>712</v>
      </c>
    </row>
    <row r="156" s="1" customFormat="1">
      <c r="B156" s="46"/>
      <c r="C156" s="74"/>
      <c r="D156" s="225" t="s">
        <v>191</v>
      </c>
      <c r="E156" s="74"/>
      <c r="F156" s="226" t="s">
        <v>713</v>
      </c>
      <c r="G156" s="74"/>
      <c r="H156" s="74"/>
      <c r="I156" s="185"/>
      <c r="J156" s="74"/>
      <c r="K156" s="74"/>
      <c r="L156" s="72"/>
      <c r="M156" s="227"/>
      <c r="N156" s="47"/>
      <c r="O156" s="47"/>
      <c r="P156" s="47"/>
      <c r="Q156" s="47"/>
      <c r="R156" s="47"/>
      <c r="S156" s="47"/>
      <c r="T156" s="95"/>
      <c r="AT156" s="24" t="s">
        <v>191</v>
      </c>
      <c r="AU156" s="24" t="s">
        <v>25</v>
      </c>
    </row>
    <row r="157" s="1" customFormat="1">
      <c r="B157" s="46"/>
      <c r="C157" s="74"/>
      <c r="D157" s="225" t="s">
        <v>193</v>
      </c>
      <c r="E157" s="74"/>
      <c r="F157" s="228" t="s">
        <v>714</v>
      </c>
      <c r="G157" s="74"/>
      <c r="H157" s="74"/>
      <c r="I157" s="185"/>
      <c r="J157" s="74"/>
      <c r="K157" s="74"/>
      <c r="L157" s="72"/>
      <c r="M157" s="227"/>
      <c r="N157" s="47"/>
      <c r="O157" s="47"/>
      <c r="P157" s="47"/>
      <c r="Q157" s="47"/>
      <c r="R157" s="47"/>
      <c r="S157" s="47"/>
      <c r="T157" s="95"/>
      <c r="AT157" s="24" t="s">
        <v>193</v>
      </c>
      <c r="AU157" s="24" t="s">
        <v>25</v>
      </c>
    </row>
    <row r="158" s="1" customFormat="1" ht="16.5" customHeight="1">
      <c r="B158" s="46"/>
      <c r="C158" s="213" t="s">
        <v>315</v>
      </c>
      <c r="D158" s="213" t="s">
        <v>185</v>
      </c>
      <c r="E158" s="214" t="s">
        <v>495</v>
      </c>
      <c r="F158" s="215" t="s">
        <v>496</v>
      </c>
      <c r="G158" s="216" t="s">
        <v>246</v>
      </c>
      <c r="H158" s="217">
        <v>6</v>
      </c>
      <c r="I158" s="218"/>
      <c r="J158" s="219">
        <f>ROUND(I158*H158,2)</f>
        <v>0</v>
      </c>
      <c r="K158" s="215" t="s">
        <v>80</v>
      </c>
      <c r="L158" s="72"/>
      <c r="M158" s="220" t="s">
        <v>80</v>
      </c>
      <c r="N158" s="221" t="s">
        <v>52</v>
      </c>
      <c r="O158" s="47"/>
      <c r="P158" s="222">
        <f>O158*H158</f>
        <v>0</v>
      </c>
      <c r="Q158" s="222">
        <v>0</v>
      </c>
      <c r="R158" s="222">
        <f>Q158*H158</f>
        <v>0</v>
      </c>
      <c r="S158" s="222">
        <v>0</v>
      </c>
      <c r="T158" s="223">
        <f>S158*H158</f>
        <v>0</v>
      </c>
      <c r="AR158" s="24" t="s">
        <v>189</v>
      </c>
      <c r="AT158" s="24" t="s">
        <v>185</v>
      </c>
      <c r="AU158" s="24" t="s">
        <v>25</v>
      </c>
      <c r="AY158" s="24" t="s">
        <v>184</v>
      </c>
      <c r="BE158" s="224">
        <f>IF(N158="základní",J158,0)</f>
        <v>0</v>
      </c>
      <c r="BF158" s="224">
        <f>IF(N158="snížená",J158,0)</f>
        <v>0</v>
      </c>
      <c r="BG158" s="224">
        <f>IF(N158="zákl. přenesená",J158,0)</f>
        <v>0</v>
      </c>
      <c r="BH158" s="224">
        <f>IF(N158="sníž. přenesená",J158,0)</f>
        <v>0</v>
      </c>
      <c r="BI158" s="224">
        <f>IF(N158="nulová",J158,0)</f>
        <v>0</v>
      </c>
      <c r="BJ158" s="24" t="s">
        <v>25</v>
      </c>
      <c r="BK158" s="224">
        <f>ROUND(I158*H158,2)</f>
        <v>0</v>
      </c>
      <c r="BL158" s="24" t="s">
        <v>189</v>
      </c>
      <c r="BM158" s="24" t="s">
        <v>715</v>
      </c>
    </row>
    <row r="159" s="1" customFormat="1">
      <c r="B159" s="46"/>
      <c r="C159" s="74"/>
      <c r="D159" s="225" t="s">
        <v>191</v>
      </c>
      <c r="E159" s="74"/>
      <c r="F159" s="226" t="s">
        <v>498</v>
      </c>
      <c r="G159" s="74"/>
      <c r="H159" s="74"/>
      <c r="I159" s="185"/>
      <c r="J159" s="74"/>
      <c r="K159" s="74"/>
      <c r="L159" s="72"/>
      <c r="M159" s="227"/>
      <c r="N159" s="47"/>
      <c r="O159" s="47"/>
      <c r="P159" s="47"/>
      <c r="Q159" s="47"/>
      <c r="R159" s="47"/>
      <c r="S159" s="47"/>
      <c r="T159" s="95"/>
      <c r="AT159" s="24" t="s">
        <v>191</v>
      </c>
      <c r="AU159" s="24" t="s">
        <v>25</v>
      </c>
    </row>
    <row r="160" s="1" customFormat="1">
      <c r="B160" s="46"/>
      <c r="C160" s="74"/>
      <c r="D160" s="225" t="s">
        <v>193</v>
      </c>
      <c r="E160" s="74"/>
      <c r="F160" s="228" t="s">
        <v>499</v>
      </c>
      <c r="G160" s="74"/>
      <c r="H160" s="74"/>
      <c r="I160" s="185"/>
      <c r="J160" s="74"/>
      <c r="K160" s="74"/>
      <c r="L160" s="72"/>
      <c r="M160" s="227"/>
      <c r="N160" s="47"/>
      <c r="O160" s="47"/>
      <c r="P160" s="47"/>
      <c r="Q160" s="47"/>
      <c r="R160" s="47"/>
      <c r="S160" s="47"/>
      <c r="T160" s="95"/>
      <c r="AT160" s="24" t="s">
        <v>193</v>
      </c>
      <c r="AU160" s="24" t="s">
        <v>25</v>
      </c>
    </row>
    <row r="161" s="1" customFormat="1" ht="16.5" customHeight="1">
      <c r="B161" s="46"/>
      <c r="C161" s="213" t="s">
        <v>323</v>
      </c>
      <c r="D161" s="213" t="s">
        <v>185</v>
      </c>
      <c r="E161" s="214" t="s">
        <v>716</v>
      </c>
      <c r="F161" s="215" t="s">
        <v>717</v>
      </c>
      <c r="G161" s="216" t="s">
        <v>246</v>
      </c>
      <c r="H161" s="217">
        <v>5</v>
      </c>
      <c r="I161" s="218"/>
      <c r="J161" s="219">
        <f>ROUND(I161*H161,2)</f>
        <v>0</v>
      </c>
      <c r="K161" s="215" t="s">
        <v>80</v>
      </c>
      <c r="L161" s="72"/>
      <c r="M161" s="220" t="s">
        <v>80</v>
      </c>
      <c r="N161" s="221" t="s">
        <v>52</v>
      </c>
      <c r="O161" s="47"/>
      <c r="P161" s="222">
        <f>O161*H161</f>
        <v>0</v>
      </c>
      <c r="Q161" s="222">
        <v>0</v>
      </c>
      <c r="R161" s="222">
        <f>Q161*H161</f>
        <v>0</v>
      </c>
      <c r="S161" s="222">
        <v>0</v>
      </c>
      <c r="T161" s="223">
        <f>S161*H161</f>
        <v>0</v>
      </c>
      <c r="AR161" s="24" t="s">
        <v>189</v>
      </c>
      <c r="AT161" s="24" t="s">
        <v>185</v>
      </c>
      <c r="AU161" s="24" t="s">
        <v>25</v>
      </c>
      <c r="AY161" s="24" t="s">
        <v>184</v>
      </c>
      <c r="BE161" s="224">
        <f>IF(N161="základní",J161,0)</f>
        <v>0</v>
      </c>
      <c r="BF161" s="224">
        <f>IF(N161="snížená",J161,0)</f>
        <v>0</v>
      </c>
      <c r="BG161" s="224">
        <f>IF(N161="zákl. přenesená",J161,0)</f>
        <v>0</v>
      </c>
      <c r="BH161" s="224">
        <f>IF(N161="sníž. přenesená",J161,0)</f>
        <v>0</v>
      </c>
      <c r="BI161" s="224">
        <f>IF(N161="nulová",J161,0)</f>
        <v>0</v>
      </c>
      <c r="BJ161" s="24" t="s">
        <v>25</v>
      </c>
      <c r="BK161" s="224">
        <f>ROUND(I161*H161,2)</f>
        <v>0</v>
      </c>
      <c r="BL161" s="24" t="s">
        <v>189</v>
      </c>
      <c r="BM161" s="24" t="s">
        <v>718</v>
      </c>
    </row>
    <row r="162" s="1" customFormat="1">
      <c r="B162" s="46"/>
      <c r="C162" s="74"/>
      <c r="D162" s="225" t="s">
        <v>191</v>
      </c>
      <c r="E162" s="74"/>
      <c r="F162" s="226" t="s">
        <v>719</v>
      </c>
      <c r="G162" s="74"/>
      <c r="H162" s="74"/>
      <c r="I162" s="185"/>
      <c r="J162" s="74"/>
      <c r="K162" s="74"/>
      <c r="L162" s="72"/>
      <c r="M162" s="227"/>
      <c r="N162" s="47"/>
      <c r="O162" s="47"/>
      <c r="P162" s="47"/>
      <c r="Q162" s="47"/>
      <c r="R162" s="47"/>
      <c r="S162" s="47"/>
      <c r="T162" s="95"/>
      <c r="AT162" s="24" t="s">
        <v>191</v>
      </c>
      <c r="AU162" s="24" t="s">
        <v>25</v>
      </c>
    </row>
    <row r="163" s="1" customFormat="1">
      <c r="B163" s="46"/>
      <c r="C163" s="74"/>
      <c r="D163" s="225" t="s">
        <v>193</v>
      </c>
      <c r="E163" s="74"/>
      <c r="F163" s="228" t="s">
        <v>720</v>
      </c>
      <c r="G163" s="74"/>
      <c r="H163" s="74"/>
      <c r="I163" s="185"/>
      <c r="J163" s="74"/>
      <c r="K163" s="74"/>
      <c r="L163" s="72"/>
      <c r="M163" s="227"/>
      <c r="N163" s="47"/>
      <c r="O163" s="47"/>
      <c r="P163" s="47"/>
      <c r="Q163" s="47"/>
      <c r="R163" s="47"/>
      <c r="S163" s="47"/>
      <c r="T163" s="95"/>
      <c r="AT163" s="24" t="s">
        <v>193</v>
      </c>
      <c r="AU163" s="24" t="s">
        <v>25</v>
      </c>
    </row>
    <row r="164" s="1" customFormat="1" ht="16.5" customHeight="1">
      <c r="B164" s="46"/>
      <c r="C164" s="213" t="s">
        <v>9</v>
      </c>
      <c r="D164" s="213" t="s">
        <v>185</v>
      </c>
      <c r="E164" s="214" t="s">
        <v>721</v>
      </c>
      <c r="F164" s="215" t="s">
        <v>722</v>
      </c>
      <c r="G164" s="216" t="s">
        <v>188</v>
      </c>
      <c r="H164" s="217">
        <v>1.625</v>
      </c>
      <c r="I164" s="218"/>
      <c r="J164" s="219">
        <f>ROUND(I164*H164,2)</f>
        <v>0</v>
      </c>
      <c r="K164" s="215" t="s">
        <v>80</v>
      </c>
      <c r="L164" s="72"/>
      <c r="M164" s="220" t="s">
        <v>80</v>
      </c>
      <c r="N164" s="221" t="s">
        <v>52</v>
      </c>
      <c r="O164" s="47"/>
      <c r="P164" s="222">
        <f>O164*H164</f>
        <v>0</v>
      </c>
      <c r="Q164" s="222">
        <v>0</v>
      </c>
      <c r="R164" s="222">
        <f>Q164*H164</f>
        <v>0</v>
      </c>
      <c r="S164" s="222">
        <v>0</v>
      </c>
      <c r="T164" s="223">
        <f>S164*H164</f>
        <v>0</v>
      </c>
      <c r="AR164" s="24" t="s">
        <v>189</v>
      </c>
      <c r="AT164" s="24" t="s">
        <v>185</v>
      </c>
      <c r="AU164" s="24" t="s">
        <v>25</v>
      </c>
      <c r="AY164" s="24" t="s">
        <v>184</v>
      </c>
      <c r="BE164" s="224">
        <f>IF(N164="základní",J164,0)</f>
        <v>0</v>
      </c>
      <c r="BF164" s="224">
        <f>IF(N164="snížená",J164,0)</f>
        <v>0</v>
      </c>
      <c r="BG164" s="224">
        <f>IF(N164="zákl. přenesená",J164,0)</f>
        <v>0</v>
      </c>
      <c r="BH164" s="224">
        <f>IF(N164="sníž. přenesená",J164,0)</f>
        <v>0</v>
      </c>
      <c r="BI164" s="224">
        <f>IF(N164="nulová",J164,0)</f>
        <v>0</v>
      </c>
      <c r="BJ164" s="24" t="s">
        <v>25</v>
      </c>
      <c r="BK164" s="224">
        <f>ROUND(I164*H164,2)</f>
        <v>0</v>
      </c>
      <c r="BL164" s="24" t="s">
        <v>189</v>
      </c>
      <c r="BM164" s="24" t="s">
        <v>723</v>
      </c>
    </row>
    <row r="165" s="1" customFormat="1">
      <c r="B165" s="46"/>
      <c r="C165" s="74"/>
      <c r="D165" s="225" t="s">
        <v>191</v>
      </c>
      <c r="E165" s="74"/>
      <c r="F165" s="226" t="s">
        <v>724</v>
      </c>
      <c r="G165" s="74"/>
      <c r="H165" s="74"/>
      <c r="I165" s="185"/>
      <c r="J165" s="74"/>
      <c r="K165" s="74"/>
      <c r="L165" s="72"/>
      <c r="M165" s="227"/>
      <c r="N165" s="47"/>
      <c r="O165" s="47"/>
      <c r="P165" s="47"/>
      <c r="Q165" s="47"/>
      <c r="R165" s="47"/>
      <c r="S165" s="47"/>
      <c r="T165" s="95"/>
      <c r="AT165" s="24" t="s">
        <v>191</v>
      </c>
      <c r="AU165" s="24" t="s">
        <v>25</v>
      </c>
    </row>
    <row r="166" s="1" customFormat="1">
      <c r="B166" s="46"/>
      <c r="C166" s="74"/>
      <c r="D166" s="225" t="s">
        <v>193</v>
      </c>
      <c r="E166" s="74"/>
      <c r="F166" s="228" t="s">
        <v>535</v>
      </c>
      <c r="G166" s="74"/>
      <c r="H166" s="74"/>
      <c r="I166" s="185"/>
      <c r="J166" s="74"/>
      <c r="K166" s="74"/>
      <c r="L166" s="72"/>
      <c r="M166" s="227"/>
      <c r="N166" s="47"/>
      <c r="O166" s="47"/>
      <c r="P166" s="47"/>
      <c r="Q166" s="47"/>
      <c r="R166" s="47"/>
      <c r="S166" s="47"/>
      <c r="T166" s="95"/>
      <c r="AT166" s="24" t="s">
        <v>193</v>
      </c>
      <c r="AU166" s="24" t="s">
        <v>25</v>
      </c>
    </row>
    <row r="167" s="10" customFormat="1">
      <c r="B167" s="229"/>
      <c r="C167" s="230"/>
      <c r="D167" s="225" t="s">
        <v>199</v>
      </c>
      <c r="E167" s="231" t="s">
        <v>725</v>
      </c>
      <c r="F167" s="232" t="s">
        <v>726</v>
      </c>
      <c r="G167" s="230"/>
      <c r="H167" s="233">
        <v>1.625</v>
      </c>
      <c r="I167" s="234"/>
      <c r="J167" s="230"/>
      <c r="K167" s="230"/>
      <c r="L167" s="235"/>
      <c r="M167" s="236"/>
      <c r="N167" s="237"/>
      <c r="O167" s="237"/>
      <c r="P167" s="237"/>
      <c r="Q167" s="237"/>
      <c r="R167" s="237"/>
      <c r="S167" s="237"/>
      <c r="T167" s="238"/>
      <c r="AT167" s="239" t="s">
        <v>199</v>
      </c>
      <c r="AU167" s="239" t="s">
        <v>25</v>
      </c>
      <c r="AV167" s="10" t="s">
        <v>91</v>
      </c>
      <c r="AW167" s="10" t="s">
        <v>44</v>
      </c>
      <c r="AX167" s="10" t="s">
        <v>25</v>
      </c>
      <c r="AY167" s="239" t="s">
        <v>184</v>
      </c>
    </row>
    <row r="168" s="9" customFormat="1" ht="37.44" customHeight="1">
      <c r="B168" s="199"/>
      <c r="C168" s="200"/>
      <c r="D168" s="201" t="s">
        <v>81</v>
      </c>
      <c r="E168" s="202" t="s">
        <v>237</v>
      </c>
      <c r="F168" s="202" t="s">
        <v>536</v>
      </c>
      <c r="G168" s="200"/>
      <c r="H168" s="200"/>
      <c r="I168" s="203"/>
      <c r="J168" s="204">
        <f>BK168</f>
        <v>0</v>
      </c>
      <c r="K168" s="200"/>
      <c r="L168" s="205"/>
      <c r="M168" s="206"/>
      <c r="N168" s="207"/>
      <c r="O168" s="207"/>
      <c r="P168" s="208">
        <f>SUM(P169:P175)</f>
        <v>0</v>
      </c>
      <c r="Q168" s="207"/>
      <c r="R168" s="208">
        <f>SUM(R169:R175)</f>
        <v>0</v>
      </c>
      <c r="S168" s="207"/>
      <c r="T168" s="209">
        <f>SUM(T169:T175)</f>
        <v>0</v>
      </c>
      <c r="AR168" s="210" t="s">
        <v>91</v>
      </c>
      <c r="AT168" s="211" t="s">
        <v>81</v>
      </c>
      <c r="AU168" s="211" t="s">
        <v>82</v>
      </c>
      <c r="AY168" s="210" t="s">
        <v>184</v>
      </c>
      <c r="BK168" s="212">
        <f>SUM(BK169:BK175)</f>
        <v>0</v>
      </c>
    </row>
    <row r="169" s="1" customFormat="1" ht="16.5" customHeight="1">
      <c r="B169" s="46"/>
      <c r="C169" s="213" t="s">
        <v>137</v>
      </c>
      <c r="D169" s="213" t="s">
        <v>185</v>
      </c>
      <c r="E169" s="214" t="s">
        <v>727</v>
      </c>
      <c r="F169" s="215" t="s">
        <v>728</v>
      </c>
      <c r="G169" s="216" t="s">
        <v>318</v>
      </c>
      <c r="H169" s="217">
        <v>10</v>
      </c>
      <c r="I169" s="218"/>
      <c r="J169" s="219">
        <f>ROUND(I169*H169,2)</f>
        <v>0</v>
      </c>
      <c r="K169" s="215" t="s">
        <v>80</v>
      </c>
      <c r="L169" s="72"/>
      <c r="M169" s="220" t="s">
        <v>80</v>
      </c>
      <c r="N169" s="221" t="s">
        <v>52</v>
      </c>
      <c r="O169" s="47"/>
      <c r="P169" s="222">
        <f>O169*H169</f>
        <v>0</v>
      </c>
      <c r="Q169" s="222">
        <v>0</v>
      </c>
      <c r="R169" s="222">
        <f>Q169*H169</f>
        <v>0</v>
      </c>
      <c r="S169" s="222">
        <v>0</v>
      </c>
      <c r="T169" s="223">
        <f>S169*H169</f>
        <v>0</v>
      </c>
      <c r="AR169" s="24" t="s">
        <v>137</v>
      </c>
      <c r="AT169" s="24" t="s">
        <v>185</v>
      </c>
      <c r="AU169" s="24" t="s">
        <v>25</v>
      </c>
      <c r="AY169" s="24" t="s">
        <v>184</v>
      </c>
      <c r="BE169" s="224">
        <f>IF(N169="základní",J169,0)</f>
        <v>0</v>
      </c>
      <c r="BF169" s="224">
        <f>IF(N169="snížená",J169,0)</f>
        <v>0</v>
      </c>
      <c r="BG169" s="224">
        <f>IF(N169="zákl. přenesená",J169,0)</f>
        <v>0</v>
      </c>
      <c r="BH169" s="224">
        <f>IF(N169="sníž. přenesená",J169,0)</f>
        <v>0</v>
      </c>
      <c r="BI169" s="224">
        <f>IF(N169="nulová",J169,0)</f>
        <v>0</v>
      </c>
      <c r="BJ169" s="24" t="s">
        <v>25</v>
      </c>
      <c r="BK169" s="224">
        <f>ROUND(I169*H169,2)</f>
        <v>0</v>
      </c>
      <c r="BL169" s="24" t="s">
        <v>137</v>
      </c>
      <c r="BM169" s="24" t="s">
        <v>729</v>
      </c>
    </row>
    <row r="170" s="1" customFormat="1">
      <c r="B170" s="46"/>
      <c r="C170" s="74"/>
      <c r="D170" s="225" t="s">
        <v>191</v>
      </c>
      <c r="E170" s="74"/>
      <c r="F170" s="226" t="s">
        <v>728</v>
      </c>
      <c r="G170" s="74"/>
      <c r="H170" s="74"/>
      <c r="I170" s="185"/>
      <c r="J170" s="74"/>
      <c r="K170" s="74"/>
      <c r="L170" s="72"/>
      <c r="M170" s="227"/>
      <c r="N170" s="47"/>
      <c r="O170" s="47"/>
      <c r="P170" s="47"/>
      <c r="Q170" s="47"/>
      <c r="R170" s="47"/>
      <c r="S170" s="47"/>
      <c r="T170" s="95"/>
      <c r="AT170" s="24" t="s">
        <v>191</v>
      </c>
      <c r="AU170" s="24" t="s">
        <v>25</v>
      </c>
    </row>
    <row r="171" s="1" customFormat="1">
      <c r="B171" s="46"/>
      <c r="C171" s="74"/>
      <c r="D171" s="225" t="s">
        <v>193</v>
      </c>
      <c r="E171" s="74"/>
      <c r="F171" s="228" t="s">
        <v>541</v>
      </c>
      <c r="G171" s="74"/>
      <c r="H171" s="74"/>
      <c r="I171" s="185"/>
      <c r="J171" s="74"/>
      <c r="K171" s="74"/>
      <c r="L171" s="72"/>
      <c r="M171" s="227"/>
      <c r="N171" s="47"/>
      <c r="O171" s="47"/>
      <c r="P171" s="47"/>
      <c r="Q171" s="47"/>
      <c r="R171" s="47"/>
      <c r="S171" s="47"/>
      <c r="T171" s="95"/>
      <c r="AT171" s="24" t="s">
        <v>193</v>
      </c>
      <c r="AU171" s="24" t="s">
        <v>25</v>
      </c>
    </row>
    <row r="172" s="10" customFormat="1">
      <c r="B172" s="229"/>
      <c r="C172" s="230"/>
      <c r="D172" s="225" t="s">
        <v>199</v>
      </c>
      <c r="E172" s="231" t="s">
        <v>596</v>
      </c>
      <c r="F172" s="232" t="s">
        <v>730</v>
      </c>
      <c r="G172" s="230"/>
      <c r="H172" s="233">
        <v>10</v>
      </c>
      <c r="I172" s="234"/>
      <c r="J172" s="230"/>
      <c r="K172" s="230"/>
      <c r="L172" s="235"/>
      <c r="M172" s="236"/>
      <c r="N172" s="237"/>
      <c r="O172" s="237"/>
      <c r="P172" s="237"/>
      <c r="Q172" s="237"/>
      <c r="R172" s="237"/>
      <c r="S172" s="237"/>
      <c r="T172" s="238"/>
      <c r="AT172" s="239" t="s">
        <v>199</v>
      </c>
      <c r="AU172" s="239" t="s">
        <v>25</v>
      </c>
      <c r="AV172" s="10" t="s">
        <v>91</v>
      </c>
      <c r="AW172" s="10" t="s">
        <v>44</v>
      </c>
      <c r="AX172" s="10" t="s">
        <v>25</v>
      </c>
      <c r="AY172" s="239" t="s">
        <v>184</v>
      </c>
    </row>
    <row r="173" s="1" customFormat="1" ht="16.5" customHeight="1">
      <c r="B173" s="46"/>
      <c r="C173" s="213" t="s">
        <v>298</v>
      </c>
      <c r="D173" s="213" t="s">
        <v>185</v>
      </c>
      <c r="E173" s="214" t="s">
        <v>538</v>
      </c>
      <c r="F173" s="215" t="s">
        <v>539</v>
      </c>
      <c r="G173" s="216" t="s">
        <v>318</v>
      </c>
      <c r="H173" s="217">
        <v>7</v>
      </c>
      <c r="I173" s="218"/>
      <c r="J173" s="219">
        <f>ROUND(I173*H173,2)</f>
        <v>0</v>
      </c>
      <c r="K173" s="215" t="s">
        <v>80</v>
      </c>
      <c r="L173" s="72"/>
      <c r="M173" s="220" t="s">
        <v>80</v>
      </c>
      <c r="N173" s="221" t="s">
        <v>52</v>
      </c>
      <c r="O173" s="47"/>
      <c r="P173" s="222">
        <f>O173*H173</f>
        <v>0</v>
      </c>
      <c r="Q173" s="222">
        <v>0</v>
      </c>
      <c r="R173" s="222">
        <f>Q173*H173</f>
        <v>0</v>
      </c>
      <c r="S173" s="222">
        <v>0</v>
      </c>
      <c r="T173" s="223">
        <f>S173*H173</f>
        <v>0</v>
      </c>
      <c r="AR173" s="24" t="s">
        <v>137</v>
      </c>
      <c r="AT173" s="24" t="s">
        <v>185</v>
      </c>
      <c r="AU173" s="24" t="s">
        <v>25</v>
      </c>
      <c r="AY173" s="24" t="s">
        <v>184</v>
      </c>
      <c r="BE173" s="224">
        <f>IF(N173="základní",J173,0)</f>
        <v>0</v>
      </c>
      <c r="BF173" s="224">
        <f>IF(N173="snížená",J173,0)</f>
        <v>0</v>
      </c>
      <c r="BG173" s="224">
        <f>IF(N173="zákl. přenesená",J173,0)</f>
        <v>0</v>
      </c>
      <c r="BH173" s="224">
        <f>IF(N173="sníž. přenesená",J173,0)</f>
        <v>0</v>
      </c>
      <c r="BI173" s="224">
        <f>IF(N173="nulová",J173,0)</f>
        <v>0</v>
      </c>
      <c r="BJ173" s="24" t="s">
        <v>25</v>
      </c>
      <c r="BK173" s="224">
        <f>ROUND(I173*H173,2)</f>
        <v>0</v>
      </c>
      <c r="BL173" s="24" t="s">
        <v>137</v>
      </c>
      <c r="BM173" s="24" t="s">
        <v>731</v>
      </c>
    </row>
    <row r="174" s="1" customFormat="1">
      <c r="B174" s="46"/>
      <c r="C174" s="74"/>
      <c r="D174" s="225" t="s">
        <v>191</v>
      </c>
      <c r="E174" s="74"/>
      <c r="F174" s="226" t="s">
        <v>539</v>
      </c>
      <c r="G174" s="74"/>
      <c r="H174" s="74"/>
      <c r="I174" s="185"/>
      <c r="J174" s="74"/>
      <c r="K174" s="74"/>
      <c r="L174" s="72"/>
      <c r="M174" s="227"/>
      <c r="N174" s="47"/>
      <c r="O174" s="47"/>
      <c r="P174" s="47"/>
      <c r="Q174" s="47"/>
      <c r="R174" s="47"/>
      <c r="S174" s="47"/>
      <c r="T174" s="95"/>
      <c r="AT174" s="24" t="s">
        <v>191</v>
      </c>
      <c r="AU174" s="24" t="s">
        <v>25</v>
      </c>
    </row>
    <row r="175" s="1" customFormat="1">
      <c r="B175" s="46"/>
      <c r="C175" s="74"/>
      <c r="D175" s="225" t="s">
        <v>193</v>
      </c>
      <c r="E175" s="74"/>
      <c r="F175" s="228" t="s">
        <v>541</v>
      </c>
      <c r="G175" s="74"/>
      <c r="H175" s="74"/>
      <c r="I175" s="185"/>
      <c r="J175" s="74"/>
      <c r="K175" s="74"/>
      <c r="L175" s="72"/>
      <c r="M175" s="243"/>
      <c r="N175" s="244"/>
      <c r="O175" s="244"/>
      <c r="P175" s="244"/>
      <c r="Q175" s="244"/>
      <c r="R175" s="244"/>
      <c r="S175" s="244"/>
      <c r="T175" s="245"/>
      <c r="AT175" s="24" t="s">
        <v>193</v>
      </c>
      <c r="AU175" s="24" t="s">
        <v>25</v>
      </c>
    </row>
    <row r="176" s="1" customFormat="1" ht="6.96" customHeight="1">
      <c r="B176" s="67"/>
      <c r="C176" s="68"/>
      <c r="D176" s="68"/>
      <c r="E176" s="68"/>
      <c r="F176" s="68"/>
      <c r="G176" s="68"/>
      <c r="H176" s="68"/>
      <c r="I176" s="167"/>
      <c r="J176" s="68"/>
      <c r="K176" s="68"/>
      <c r="L176" s="72"/>
    </row>
  </sheetData>
  <sheetProtection sheet="1" autoFilter="0" formatColumns="0" formatRows="0" objects="1" scenarios="1" spinCount="100000" saltValue="vjCSGgKDckoa2Dw2zNLeFHERBodcl6i24JEX35zoOFKKr56d9j5V8P0Ic7cSzepbYTGHeviSH1veqsB+m02zBQ==" hashValue="PTyapGst934zSsRhCyGq67MNL290zzxQ4uo4Gmg199B2uCK8yYQsrE4XK/Ppiqr5RoRGwl6+1iF81EZQ66uZkQ==" algorithmName="SHA-512" password="CC35"/>
  <autoFilter ref="C83:K175"/>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103</v>
      </c>
    </row>
    <row r="3" ht="6.96" customHeight="1">
      <c r="B3" s="25"/>
      <c r="C3" s="26"/>
      <c r="D3" s="26"/>
      <c r="E3" s="26"/>
      <c r="F3" s="26"/>
      <c r="G3" s="26"/>
      <c r="H3" s="26"/>
      <c r="I3" s="142"/>
      <c r="J3" s="26"/>
      <c r="K3" s="27"/>
      <c r="AT3" s="24" t="s">
        <v>91</v>
      </c>
    </row>
    <row r="4" ht="36.96" customHeight="1">
      <c r="B4" s="28"/>
      <c r="C4" s="29"/>
      <c r="D4" s="30" t="s">
        <v>126</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732</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80</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ROUND(J78,2)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ROUND(SUM(BE78:BE126), 2)</f>
        <v>0</v>
      </c>
      <c r="G30" s="47"/>
      <c r="H30" s="47"/>
      <c r="I30" s="159">
        <v>0.20999999999999999</v>
      </c>
      <c r="J30" s="158">
        <f>ROUND(ROUND((SUM(BE78:BE126)), 2)*I30, 2)</f>
        <v>0</v>
      </c>
      <c r="K30" s="51"/>
    </row>
    <row r="31" s="1" customFormat="1" ht="14.4" customHeight="1">
      <c r="B31" s="46"/>
      <c r="C31" s="47"/>
      <c r="D31" s="47"/>
      <c r="E31" s="55" t="s">
        <v>53</v>
      </c>
      <c r="F31" s="158">
        <f>ROUND(SUM(BF78:BF126), 2)</f>
        <v>0</v>
      </c>
      <c r="G31" s="47"/>
      <c r="H31" s="47"/>
      <c r="I31" s="159">
        <v>0.14999999999999999</v>
      </c>
      <c r="J31" s="158">
        <f>ROUND(ROUND((SUM(BF78:BF126)), 2)*I31, 2)</f>
        <v>0</v>
      </c>
      <c r="K31" s="51"/>
    </row>
    <row r="32" hidden="1" s="1" customFormat="1" ht="14.4" customHeight="1">
      <c r="B32" s="46"/>
      <c r="C32" s="47"/>
      <c r="D32" s="47"/>
      <c r="E32" s="55" t="s">
        <v>54</v>
      </c>
      <c r="F32" s="158">
        <f>ROUND(SUM(BG78:BG126), 2)</f>
        <v>0</v>
      </c>
      <c r="G32" s="47"/>
      <c r="H32" s="47"/>
      <c r="I32" s="159">
        <v>0.20999999999999999</v>
      </c>
      <c r="J32" s="158">
        <v>0</v>
      </c>
      <c r="K32" s="51"/>
    </row>
    <row r="33" hidden="1" s="1" customFormat="1" ht="14.4" customHeight="1">
      <c r="B33" s="46"/>
      <c r="C33" s="47"/>
      <c r="D33" s="47"/>
      <c r="E33" s="55" t="s">
        <v>55</v>
      </c>
      <c r="F33" s="158">
        <f>ROUND(SUM(BH78:BH126), 2)</f>
        <v>0</v>
      </c>
      <c r="G33" s="47"/>
      <c r="H33" s="47"/>
      <c r="I33" s="159">
        <v>0.14999999999999999</v>
      </c>
      <c r="J33" s="158">
        <v>0</v>
      </c>
      <c r="K33" s="51"/>
    </row>
    <row r="34" hidden="1" s="1" customFormat="1" ht="14.4" customHeight="1">
      <c r="B34" s="46"/>
      <c r="C34" s="47"/>
      <c r="D34" s="47"/>
      <c r="E34" s="55" t="s">
        <v>56</v>
      </c>
      <c r="F34" s="158">
        <f>ROUND(SUM(BI78:BI126),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05 - SO 104 - Dopravně inženýrské opatření - nezpůsobilé výdaje</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J78</f>
        <v>0</v>
      </c>
      <c r="K56" s="51"/>
      <c r="AU56" s="24" t="s">
        <v>161</v>
      </c>
    </row>
    <row r="57" s="7" customFormat="1" ht="24.96" customHeight="1">
      <c r="B57" s="178"/>
      <c r="C57" s="179"/>
      <c r="D57" s="180" t="s">
        <v>733</v>
      </c>
      <c r="E57" s="181"/>
      <c r="F57" s="181"/>
      <c r="G57" s="181"/>
      <c r="H57" s="181"/>
      <c r="I57" s="182"/>
      <c r="J57" s="183">
        <f>J79</f>
        <v>0</v>
      </c>
      <c r="K57" s="184"/>
    </row>
    <row r="58" s="11" customFormat="1" ht="19.92" customHeight="1">
      <c r="B58" s="246"/>
      <c r="C58" s="247"/>
      <c r="D58" s="248" t="s">
        <v>734</v>
      </c>
      <c r="E58" s="249"/>
      <c r="F58" s="249"/>
      <c r="G58" s="249"/>
      <c r="H58" s="249"/>
      <c r="I58" s="250"/>
      <c r="J58" s="251">
        <f>J80</f>
        <v>0</v>
      </c>
      <c r="K58" s="252"/>
    </row>
    <row r="59" s="1" customFormat="1" ht="21.84" customHeight="1">
      <c r="B59" s="46"/>
      <c r="C59" s="47"/>
      <c r="D59" s="47"/>
      <c r="E59" s="47"/>
      <c r="F59" s="47"/>
      <c r="G59" s="47"/>
      <c r="H59" s="47"/>
      <c r="I59" s="145"/>
      <c r="J59" s="47"/>
      <c r="K59" s="51"/>
    </row>
    <row r="60" s="1" customFormat="1" ht="6.96" customHeight="1">
      <c r="B60" s="67"/>
      <c r="C60" s="68"/>
      <c r="D60" s="68"/>
      <c r="E60" s="68"/>
      <c r="F60" s="68"/>
      <c r="G60" s="68"/>
      <c r="H60" s="68"/>
      <c r="I60" s="167"/>
      <c r="J60" s="68"/>
      <c r="K60" s="69"/>
    </row>
    <row r="64" s="1" customFormat="1" ht="6.96" customHeight="1">
      <c r="B64" s="70"/>
      <c r="C64" s="71"/>
      <c r="D64" s="71"/>
      <c r="E64" s="71"/>
      <c r="F64" s="71"/>
      <c r="G64" s="71"/>
      <c r="H64" s="71"/>
      <c r="I64" s="170"/>
      <c r="J64" s="71"/>
      <c r="K64" s="71"/>
      <c r="L64" s="72"/>
    </row>
    <row r="65" s="1" customFormat="1" ht="36.96" customHeight="1">
      <c r="B65" s="46"/>
      <c r="C65" s="73" t="s">
        <v>169</v>
      </c>
      <c r="D65" s="74"/>
      <c r="E65" s="74"/>
      <c r="F65" s="74"/>
      <c r="G65" s="74"/>
      <c r="H65" s="74"/>
      <c r="I65" s="185"/>
      <c r="J65" s="74"/>
      <c r="K65" s="74"/>
      <c r="L65" s="72"/>
    </row>
    <row r="66" s="1" customFormat="1" ht="6.96" customHeight="1">
      <c r="B66" s="46"/>
      <c r="C66" s="74"/>
      <c r="D66" s="74"/>
      <c r="E66" s="74"/>
      <c r="F66" s="74"/>
      <c r="G66" s="74"/>
      <c r="H66" s="74"/>
      <c r="I66" s="185"/>
      <c r="J66" s="74"/>
      <c r="K66" s="74"/>
      <c r="L66" s="72"/>
    </row>
    <row r="67" s="1" customFormat="1" ht="14.4" customHeight="1">
      <c r="B67" s="46"/>
      <c r="C67" s="76" t="s">
        <v>18</v>
      </c>
      <c r="D67" s="74"/>
      <c r="E67" s="74"/>
      <c r="F67" s="74"/>
      <c r="G67" s="74"/>
      <c r="H67" s="74"/>
      <c r="I67" s="185"/>
      <c r="J67" s="74"/>
      <c r="K67" s="74"/>
      <c r="L67" s="72"/>
    </row>
    <row r="68" s="1" customFormat="1" ht="16.5" customHeight="1">
      <c r="B68" s="46"/>
      <c r="C68" s="74"/>
      <c r="D68" s="74"/>
      <c r="E68" s="186" t="str">
        <f>E7</f>
        <v>Zvýšení bezpečnosti dopravy v Liberci, lokalita Milady Horákové - Čechova - U potůčku</v>
      </c>
      <c r="F68" s="76"/>
      <c r="G68" s="76"/>
      <c r="H68" s="76"/>
      <c r="I68" s="185"/>
      <c r="J68" s="74"/>
      <c r="K68" s="74"/>
      <c r="L68" s="72"/>
    </row>
    <row r="69" s="1" customFormat="1" ht="14.4" customHeight="1">
      <c r="B69" s="46"/>
      <c r="C69" s="76" t="s">
        <v>135</v>
      </c>
      <c r="D69" s="74"/>
      <c r="E69" s="74"/>
      <c r="F69" s="74"/>
      <c r="G69" s="74"/>
      <c r="H69" s="74"/>
      <c r="I69" s="185"/>
      <c r="J69" s="74"/>
      <c r="K69" s="74"/>
      <c r="L69" s="72"/>
    </row>
    <row r="70" s="1" customFormat="1" ht="17.25" customHeight="1">
      <c r="B70" s="46"/>
      <c r="C70" s="74"/>
      <c r="D70" s="74"/>
      <c r="E70" s="82" t="str">
        <f>E9</f>
        <v>05 - SO 104 - Dopravně inženýrské opatření - nezpůsobilé výdaje</v>
      </c>
      <c r="F70" s="74"/>
      <c r="G70" s="74"/>
      <c r="H70" s="74"/>
      <c r="I70" s="185"/>
      <c r="J70" s="74"/>
      <c r="K70" s="74"/>
      <c r="L70" s="72"/>
    </row>
    <row r="71" s="1" customFormat="1" ht="6.96" customHeight="1">
      <c r="B71" s="46"/>
      <c r="C71" s="74"/>
      <c r="D71" s="74"/>
      <c r="E71" s="74"/>
      <c r="F71" s="74"/>
      <c r="G71" s="74"/>
      <c r="H71" s="74"/>
      <c r="I71" s="185"/>
      <c r="J71" s="74"/>
      <c r="K71" s="74"/>
      <c r="L71" s="72"/>
    </row>
    <row r="72" s="1" customFormat="1" ht="18" customHeight="1">
      <c r="B72" s="46"/>
      <c r="C72" s="76" t="s">
        <v>26</v>
      </c>
      <c r="D72" s="74"/>
      <c r="E72" s="74"/>
      <c r="F72" s="187" t="str">
        <f>F12</f>
        <v>Liberec</v>
      </c>
      <c r="G72" s="74"/>
      <c r="H72" s="74"/>
      <c r="I72" s="188" t="s">
        <v>28</v>
      </c>
      <c r="J72" s="85" t="str">
        <f>IF(J12="","",J12)</f>
        <v>2. 2. 2018</v>
      </c>
      <c r="K72" s="74"/>
      <c r="L72" s="72"/>
    </row>
    <row r="73" s="1" customFormat="1" ht="6.96" customHeight="1">
      <c r="B73" s="46"/>
      <c r="C73" s="74"/>
      <c r="D73" s="74"/>
      <c r="E73" s="74"/>
      <c r="F73" s="74"/>
      <c r="G73" s="74"/>
      <c r="H73" s="74"/>
      <c r="I73" s="185"/>
      <c r="J73" s="74"/>
      <c r="K73" s="74"/>
      <c r="L73" s="72"/>
    </row>
    <row r="74" s="1" customFormat="1">
      <c r="B74" s="46"/>
      <c r="C74" s="76" t="s">
        <v>32</v>
      </c>
      <c r="D74" s="74"/>
      <c r="E74" s="74"/>
      <c r="F74" s="187" t="str">
        <f>E15</f>
        <v>Statutární město Liberec</v>
      </c>
      <c r="G74" s="74"/>
      <c r="H74" s="74"/>
      <c r="I74" s="188" t="s">
        <v>40</v>
      </c>
      <c r="J74" s="187" t="str">
        <f>E21</f>
        <v>SNOWPLAN, spol. s r.o.</v>
      </c>
      <c r="K74" s="74"/>
      <c r="L74" s="72"/>
    </row>
    <row r="75" s="1" customFormat="1" ht="14.4" customHeight="1">
      <c r="B75" s="46"/>
      <c r="C75" s="76" t="s">
        <v>38</v>
      </c>
      <c r="D75" s="74"/>
      <c r="E75" s="74"/>
      <c r="F75" s="187" t="str">
        <f>IF(E18="","",E18)</f>
        <v/>
      </c>
      <c r="G75" s="74"/>
      <c r="H75" s="74"/>
      <c r="I75" s="185"/>
      <c r="J75" s="74"/>
      <c r="K75" s="74"/>
      <c r="L75" s="72"/>
    </row>
    <row r="76" s="1" customFormat="1" ht="10.32" customHeight="1">
      <c r="B76" s="46"/>
      <c r="C76" s="74"/>
      <c r="D76" s="74"/>
      <c r="E76" s="74"/>
      <c r="F76" s="74"/>
      <c r="G76" s="74"/>
      <c r="H76" s="74"/>
      <c r="I76" s="185"/>
      <c r="J76" s="74"/>
      <c r="K76" s="74"/>
      <c r="L76" s="72"/>
    </row>
    <row r="77" s="8" customFormat="1" ht="29.28" customHeight="1">
      <c r="B77" s="189"/>
      <c r="C77" s="190" t="s">
        <v>170</v>
      </c>
      <c r="D77" s="191" t="s">
        <v>66</v>
      </c>
      <c r="E77" s="191" t="s">
        <v>62</v>
      </c>
      <c r="F77" s="191" t="s">
        <v>171</v>
      </c>
      <c r="G77" s="191" t="s">
        <v>172</v>
      </c>
      <c r="H77" s="191" t="s">
        <v>173</v>
      </c>
      <c r="I77" s="192" t="s">
        <v>174</v>
      </c>
      <c r="J77" s="191" t="s">
        <v>159</v>
      </c>
      <c r="K77" s="193" t="s">
        <v>175</v>
      </c>
      <c r="L77" s="194"/>
      <c r="M77" s="102" t="s">
        <v>176</v>
      </c>
      <c r="N77" s="103" t="s">
        <v>51</v>
      </c>
      <c r="O77" s="103" t="s">
        <v>177</v>
      </c>
      <c r="P77" s="103" t="s">
        <v>178</v>
      </c>
      <c r="Q77" s="103" t="s">
        <v>179</v>
      </c>
      <c r="R77" s="103" t="s">
        <v>180</v>
      </c>
      <c r="S77" s="103" t="s">
        <v>181</v>
      </c>
      <c r="T77" s="104" t="s">
        <v>182</v>
      </c>
    </row>
    <row r="78" s="1" customFormat="1" ht="29.28" customHeight="1">
      <c r="B78" s="46"/>
      <c r="C78" s="108" t="s">
        <v>160</v>
      </c>
      <c r="D78" s="74"/>
      <c r="E78" s="74"/>
      <c r="F78" s="74"/>
      <c r="G78" s="74"/>
      <c r="H78" s="74"/>
      <c r="I78" s="185"/>
      <c r="J78" s="195">
        <f>BK78</f>
        <v>0</v>
      </c>
      <c r="K78" s="74"/>
      <c r="L78" s="72"/>
      <c r="M78" s="105"/>
      <c r="N78" s="106"/>
      <c r="O78" s="106"/>
      <c r="P78" s="196">
        <f>P79</f>
        <v>0</v>
      </c>
      <c r="Q78" s="106"/>
      <c r="R78" s="196">
        <f>R79</f>
        <v>0.35100000000000003</v>
      </c>
      <c r="S78" s="106"/>
      <c r="T78" s="197">
        <f>T79</f>
        <v>0</v>
      </c>
      <c r="AT78" s="24" t="s">
        <v>81</v>
      </c>
      <c r="AU78" s="24" t="s">
        <v>161</v>
      </c>
      <c r="BK78" s="198">
        <f>BK79</f>
        <v>0</v>
      </c>
    </row>
    <row r="79" s="9" customFormat="1" ht="37.44" customHeight="1">
      <c r="B79" s="199"/>
      <c r="C79" s="200"/>
      <c r="D79" s="201" t="s">
        <v>81</v>
      </c>
      <c r="E79" s="202" t="s">
        <v>735</v>
      </c>
      <c r="F79" s="202" t="s">
        <v>736</v>
      </c>
      <c r="G79" s="200"/>
      <c r="H79" s="200"/>
      <c r="I79" s="203"/>
      <c r="J79" s="204">
        <f>BK79</f>
        <v>0</v>
      </c>
      <c r="K79" s="200"/>
      <c r="L79" s="205"/>
      <c r="M79" s="206"/>
      <c r="N79" s="207"/>
      <c r="O79" s="207"/>
      <c r="P79" s="208">
        <f>P80</f>
        <v>0</v>
      </c>
      <c r="Q79" s="207"/>
      <c r="R79" s="208">
        <f>R80</f>
        <v>0.35100000000000003</v>
      </c>
      <c r="S79" s="207"/>
      <c r="T79" s="209">
        <f>T80</f>
        <v>0</v>
      </c>
      <c r="AR79" s="210" t="s">
        <v>25</v>
      </c>
      <c r="AT79" s="211" t="s">
        <v>81</v>
      </c>
      <c r="AU79" s="211" t="s">
        <v>82</v>
      </c>
      <c r="AY79" s="210" t="s">
        <v>184</v>
      </c>
      <c r="BK79" s="212">
        <f>BK80</f>
        <v>0</v>
      </c>
    </row>
    <row r="80" s="9" customFormat="1" ht="19.92" customHeight="1">
      <c r="B80" s="199"/>
      <c r="C80" s="200"/>
      <c r="D80" s="201" t="s">
        <v>81</v>
      </c>
      <c r="E80" s="253" t="s">
        <v>250</v>
      </c>
      <c r="F80" s="253" t="s">
        <v>737</v>
      </c>
      <c r="G80" s="200"/>
      <c r="H80" s="200"/>
      <c r="I80" s="203"/>
      <c r="J80" s="254">
        <f>BK80</f>
        <v>0</v>
      </c>
      <c r="K80" s="200"/>
      <c r="L80" s="205"/>
      <c r="M80" s="206"/>
      <c r="N80" s="207"/>
      <c r="O80" s="207"/>
      <c r="P80" s="208">
        <f>SUM(P81:P126)</f>
        <v>0</v>
      </c>
      <c r="Q80" s="207"/>
      <c r="R80" s="208">
        <f>SUM(R81:R126)</f>
        <v>0.35100000000000003</v>
      </c>
      <c r="S80" s="207"/>
      <c r="T80" s="209">
        <f>SUM(T81:T126)</f>
        <v>0</v>
      </c>
      <c r="AR80" s="210" t="s">
        <v>25</v>
      </c>
      <c r="AT80" s="211" t="s">
        <v>81</v>
      </c>
      <c r="AU80" s="211" t="s">
        <v>25</v>
      </c>
      <c r="AY80" s="210" t="s">
        <v>184</v>
      </c>
      <c r="BK80" s="212">
        <f>SUM(BK81:BK126)</f>
        <v>0</v>
      </c>
    </row>
    <row r="81" s="1" customFormat="1" ht="16.5" customHeight="1">
      <c r="B81" s="46"/>
      <c r="C81" s="213" t="s">
        <v>25</v>
      </c>
      <c r="D81" s="213" t="s">
        <v>185</v>
      </c>
      <c r="E81" s="214" t="s">
        <v>738</v>
      </c>
      <c r="F81" s="215" t="s">
        <v>739</v>
      </c>
      <c r="G81" s="216" t="s">
        <v>740</v>
      </c>
      <c r="H81" s="217">
        <v>66</v>
      </c>
      <c r="I81" s="218"/>
      <c r="J81" s="219">
        <f>ROUND(I81*H81,2)</f>
        <v>0</v>
      </c>
      <c r="K81" s="215" t="s">
        <v>741</v>
      </c>
      <c r="L81" s="72"/>
      <c r="M81" s="220" t="s">
        <v>80</v>
      </c>
      <c r="N81" s="221" t="s">
        <v>52</v>
      </c>
      <c r="O81" s="47"/>
      <c r="P81" s="222">
        <f>O81*H81</f>
        <v>0</v>
      </c>
      <c r="Q81" s="222">
        <v>0</v>
      </c>
      <c r="R81" s="222">
        <f>Q81*H81</f>
        <v>0</v>
      </c>
      <c r="S81" s="222">
        <v>0</v>
      </c>
      <c r="T81" s="223">
        <f>S81*H81</f>
        <v>0</v>
      </c>
      <c r="AR81" s="24" t="s">
        <v>189</v>
      </c>
      <c r="AT81" s="24" t="s">
        <v>185</v>
      </c>
      <c r="AU81" s="24" t="s">
        <v>91</v>
      </c>
      <c r="AY81" s="24" t="s">
        <v>184</v>
      </c>
      <c r="BE81" s="224">
        <f>IF(N81="základní",J81,0)</f>
        <v>0</v>
      </c>
      <c r="BF81" s="224">
        <f>IF(N81="snížená",J81,0)</f>
        <v>0</v>
      </c>
      <c r="BG81" s="224">
        <f>IF(N81="zákl. přenesená",J81,0)</f>
        <v>0</v>
      </c>
      <c r="BH81" s="224">
        <f>IF(N81="sníž. přenesená",J81,0)</f>
        <v>0</v>
      </c>
      <c r="BI81" s="224">
        <f>IF(N81="nulová",J81,0)</f>
        <v>0</v>
      </c>
      <c r="BJ81" s="24" t="s">
        <v>25</v>
      </c>
      <c r="BK81" s="224">
        <f>ROUND(I81*H81,2)</f>
        <v>0</v>
      </c>
      <c r="BL81" s="24" t="s">
        <v>189</v>
      </c>
      <c r="BM81" s="24" t="s">
        <v>742</v>
      </c>
    </row>
    <row r="82" s="1" customFormat="1">
      <c r="B82" s="46"/>
      <c r="C82" s="74"/>
      <c r="D82" s="225" t="s">
        <v>191</v>
      </c>
      <c r="E82" s="74"/>
      <c r="F82" s="226" t="s">
        <v>743</v>
      </c>
      <c r="G82" s="74"/>
      <c r="H82" s="74"/>
      <c r="I82" s="185"/>
      <c r="J82" s="74"/>
      <c r="K82" s="74"/>
      <c r="L82" s="72"/>
      <c r="M82" s="227"/>
      <c r="N82" s="47"/>
      <c r="O82" s="47"/>
      <c r="P82" s="47"/>
      <c r="Q82" s="47"/>
      <c r="R82" s="47"/>
      <c r="S82" s="47"/>
      <c r="T82" s="95"/>
      <c r="AT82" s="24" t="s">
        <v>191</v>
      </c>
      <c r="AU82" s="24" t="s">
        <v>91</v>
      </c>
    </row>
    <row r="83" s="1" customFormat="1">
      <c r="B83" s="46"/>
      <c r="C83" s="74"/>
      <c r="D83" s="225" t="s">
        <v>193</v>
      </c>
      <c r="E83" s="74"/>
      <c r="F83" s="228" t="s">
        <v>744</v>
      </c>
      <c r="G83" s="74"/>
      <c r="H83" s="74"/>
      <c r="I83" s="185"/>
      <c r="J83" s="74"/>
      <c r="K83" s="74"/>
      <c r="L83" s="72"/>
      <c r="M83" s="227"/>
      <c r="N83" s="47"/>
      <c r="O83" s="47"/>
      <c r="P83" s="47"/>
      <c r="Q83" s="47"/>
      <c r="R83" s="47"/>
      <c r="S83" s="47"/>
      <c r="T83" s="95"/>
      <c r="AT83" s="24" t="s">
        <v>193</v>
      </c>
      <c r="AU83" s="24" t="s">
        <v>91</v>
      </c>
    </row>
    <row r="84" s="1" customFormat="1" ht="16.5" customHeight="1">
      <c r="B84" s="46"/>
      <c r="C84" s="255" t="s">
        <v>91</v>
      </c>
      <c r="D84" s="255" t="s">
        <v>246</v>
      </c>
      <c r="E84" s="256" t="s">
        <v>745</v>
      </c>
      <c r="F84" s="257" t="s">
        <v>746</v>
      </c>
      <c r="G84" s="258" t="s">
        <v>740</v>
      </c>
      <c r="H84" s="259">
        <v>3</v>
      </c>
      <c r="I84" s="260"/>
      <c r="J84" s="261">
        <f>ROUND(I84*H84,2)</f>
        <v>0</v>
      </c>
      <c r="K84" s="257" t="s">
        <v>741</v>
      </c>
      <c r="L84" s="262"/>
      <c r="M84" s="263" t="s">
        <v>80</v>
      </c>
      <c r="N84" s="264" t="s">
        <v>52</v>
      </c>
      <c r="O84" s="47"/>
      <c r="P84" s="222">
        <f>O84*H84</f>
        <v>0</v>
      </c>
      <c r="Q84" s="222">
        <v>0.0040000000000000001</v>
      </c>
      <c r="R84" s="222">
        <f>Q84*H84</f>
        <v>0.012</v>
      </c>
      <c r="S84" s="222">
        <v>0</v>
      </c>
      <c r="T84" s="223">
        <f>S84*H84</f>
        <v>0</v>
      </c>
      <c r="AR84" s="24" t="s">
        <v>243</v>
      </c>
      <c r="AT84" s="24" t="s">
        <v>246</v>
      </c>
      <c r="AU84" s="24" t="s">
        <v>91</v>
      </c>
      <c r="AY84" s="24" t="s">
        <v>184</v>
      </c>
      <c r="BE84" s="224">
        <f>IF(N84="základní",J84,0)</f>
        <v>0</v>
      </c>
      <c r="BF84" s="224">
        <f>IF(N84="snížená",J84,0)</f>
        <v>0</v>
      </c>
      <c r="BG84" s="224">
        <f>IF(N84="zákl. přenesená",J84,0)</f>
        <v>0</v>
      </c>
      <c r="BH84" s="224">
        <f>IF(N84="sníž. přenesená",J84,0)</f>
        <v>0</v>
      </c>
      <c r="BI84" s="224">
        <f>IF(N84="nulová",J84,0)</f>
        <v>0</v>
      </c>
      <c r="BJ84" s="24" t="s">
        <v>25</v>
      </c>
      <c r="BK84" s="224">
        <f>ROUND(I84*H84,2)</f>
        <v>0</v>
      </c>
      <c r="BL84" s="24" t="s">
        <v>189</v>
      </c>
      <c r="BM84" s="24" t="s">
        <v>747</v>
      </c>
    </row>
    <row r="85" s="1" customFormat="1">
      <c r="B85" s="46"/>
      <c r="C85" s="74"/>
      <c r="D85" s="225" t="s">
        <v>191</v>
      </c>
      <c r="E85" s="74"/>
      <c r="F85" s="226" t="s">
        <v>746</v>
      </c>
      <c r="G85" s="74"/>
      <c r="H85" s="74"/>
      <c r="I85" s="185"/>
      <c r="J85" s="74"/>
      <c r="K85" s="74"/>
      <c r="L85" s="72"/>
      <c r="M85" s="227"/>
      <c r="N85" s="47"/>
      <c r="O85" s="47"/>
      <c r="P85" s="47"/>
      <c r="Q85" s="47"/>
      <c r="R85" s="47"/>
      <c r="S85" s="47"/>
      <c r="T85" s="95"/>
      <c r="AT85" s="24" t="s">
        <v>191</v>
      </c>
      <c r="AU85" s="24" t="s">
        <v>91</v>
      </c>
    </row>
    <row r="86" s="10" customFormat="1">
      <c r="B86" s="229"/>
      <c r="C86" s="230"/>
      <c r="D86" s="225" t="s">
        <v>199</v>
      </c>
      <c r="E86" s="231" t="s">
        <v>80</v>
      </c>
      <c r="F86" s="232" t="s">
        <v>748</v>
      </c>
      <c r="G86" s="230"/>
      <c r="H86" s="233">
        <v>3</v>
      </c>
      <c r="I86" s="234"/>
      <c r="J86" s="230"/>
      <c r="K86" s="230"/>
      <c r="L86" s="235"/>
      <c r="M86" s="236"/>
      <c r="N86" s="237"/>
      <c r="O86" s="237"/>
      <c r="P86" s="237"/>
      <c r="Q86" s="237"/>
      <c r="R86" s="237"/>
      <c r="S86" s="237"/>
      <c r="T86" s="238"/>
      <c r="AT86" s="239" t="s">
        <v>199</v>
      </c>
      <c r="AU86" s="239" t="s">
        <v>91</v>
      </c>
      <c r="AV86" s="10" t="s">
        <v>91</v>
      </c>
      <c r="AW86" s="10" t="s">
        <v>44</v>
      </c>
      <c r="AX86" s="10" t="s">
        <v>25</v>
      </c>
      <c r="AY86" s="239" t="s">
        <v>184</v>
      </c>
    </row>
    <row r="87" s="1" customFormat="1" ht="16.5" customHeight="1">
      <c r="B87" s="46"/>
      <c r="C87" s="255" t="s">
        <v>211</v>
      </c>
      <c r="D87" s="255" t="s">
        <v>246</v>
      </c>
      <c r="E87" s="256" t="s">
        <v>749</v>
      </c>
      <c r="F87" s="257" t="s">
        <v>750</v>
      </c>
      <c r="G87" s="258" t="s">
        <v>740</v>
      </c>
      <c r="H87" s="259">
        <v>12</v>
      </c>
      <c r="I87" s="260"/>
      <c r="J87" s="261">
        <f>ROUND(I87*H87,2)</f>
        <v>0</v>
      </c>
      <c r="K87" s="257" t="s">
        <v>741</v>
      </c>
      <c r="L87" s="262"/>
      <c r="M87" s="263" t="s">
        <v>80</v>
      </c>
      <c r="N87" s="264" t="s">
        <v>52</v>
      </c>
      <c r="O87" s="47"/>
      <c r="P87" s="222">
        <f>O87*H87</f>
        <v>0</v>
      </c>
      <c r="Q87" s="222">
        <v>0.0040000000000000001</v>
      </c>
      <c r="R87" s="222">
        <f>Q87*H87</f>
        <v>0.048000000000000001</v>
      </c>
      <c r="S87" s="222">
        <v>0</v>
      </c>
      <c r="T87" s="223">
        <f>S87*H87</f>
        <v>0</v>
      </c>
      <c r="AR87" s="24" t="s">
        <v>243</v>
      </c>
      <c r="AT87" s="24" t="s">
        <v>246</v>
      </c>
      <c r="AU87" s="24" t="s">
        <v>91</v>
      </c>
      <c r="AY87" s="24" t="s">
        <v>184</v>
      </c>
      <c r="BE87" s="224">
        <f>IF(N87="základní",J87,0)</f>
        <v>0</v>
      </c>
      <c r="BF87" s="224">
        <f>IF(N87="snížená",J87,0)</f>
        <v>0</v>
      </c>
      <c r="BG87" s="224">
        <f>IF(N87="zákl. přenesená",J87,0)</f>
        <v>0</v>
      </c>
      <c r="BH87" s="224">
        <f>IF(N87="sníž. přenesená",J87,0)</f>
        <v>0</v>
      </c>
      <c r="BI87" s="224">
        <f>IF(N87="nulová",J87,0)</f>
        <v>0</v>
      </c>
      <c r="BJ87" s="24" t="s">
        <v>25</v>
      </c>
      <c r="BK87" s="224">
        <f>ROUND(I87*H87,2)</f>
        <v>0</v>
      </c>
      <c r="BL87" s="24" t="s">
        <v>189</v>
      </c>
      <c r="BM87" s="24" t="s">
        <v>751</v>
      </c>
    </row>
    <row r="88" s="1" customFormat="1">
      <c r="B88" s="46"/>
      <c r="C88" s="74"/>
      <c r="D88" s="225" t="s">
        <v>191</v>
      </c>
      <c r="E88" s="74"/>
      <c r="F88" s="226" t="s">
        <v>750</v>
      </c>
      <c r="G88" s="74"/>
      <c r="H88" s="74"/>
      <c r="I88" s="185"/>
      <c r="J88" s="74"/>
      <c r="K88" s="74"/>
      <c r="L88" s="72"/>
      <c r="M88" s="227"/>
      <c r="N88" s="47"/>
      <c r="O88" s="47"/>
      <c r="P88" s="47"/>
      <c r="Q88" s="47"/>
      <c r="R88" s="47"/>
      <c r="S88" s="47"/>
      <c r="T88" s="95"/>
      <c r="AT88" s="24" t="s">
        <v>191</v>
      </c>
      <c r="AU88" s="24" t="s">
        <v>91</v>
      </c>
    </row>
    <row r="89" s="10" customFormat="1">
      <c r="B89" s="229"/>
      <c r="C89" s="230"/>
      <c r="D89" s="225" t="s">
        <v>199</v>
      </c>
      <c r="E89" s="231" t="s">
        <v>80</v>
      </c>
      <c r="F89" s="232" t="s">
        <v>752</v>
      </c>
      <c r="G89" s="230"/>
      <c r="H89" s="233">
        <v>6</v>
      </c>
      <c r="I89" s="234"/>
      <c r="J89" s="230"/>
      <c r="K89" s="230"/>
      <c r="L89" s="235"/>
      <c r="M89" s="236"/>
      <c r="N89" s="237"/>
      <c r="O89" s="237"/>
      <c r="P89" s="237"/>
      <c r="Q89" s="237"/>
      <c r="R89" s="237"/>
      <c r="S89" s="237"/>
      <c r="T89" s="238"/>
      <c r="AT89" s="239" t="s">
        <v>199</v>
      </c>
      <c r="AU89" s="239" t="s">
        <v>91</v>
      </c>
      <c r="AV89" s="10" t="s">
        <v>91</v>
      </c>
      <c r="AW89" s="10" t="s">
        <v>44</v>
      </c>
      <c r="AX89" s="10" t="s">
        <v>82</v>
      </c>
      <c r="AY89" s="239" t="s">
        <v>184</v>
      </c>
    </row>
    <row r="90" s="10" customFormat="1">
      <c r="B90" s="229"/>
      <c r="C90" s="230"/>
      <c r="D90" s="225" t="s">
        <v>199</v>
      </c>
      <c r="E90" s="231" t="s">
        <v>80</v>
      </c>
      <c r="F90" s="232" t="s">
        <v>753</v>
      </c>
      <c r="G90" s="230"/>
      <c r="H90" s="233">
        <v>3</v>
      </c>
      <c r="I90" s="234"/>
      <c r="J90" s="230"/>
      <c r="K90" s="230"/>
      <c r="L90" s="235"/>
      <c r="M90" s="236"/>
      <c r="N90" s="237"/>
      <c r="O90" s="237"/>
      <c r="P90" s="237"/>
      <c r="Q90" s="237"/>
      <c r="R90" s="237"/>
      <c r="S90" s="237"/>
      <c r="T90" s="238"/>
      <c r="AT90" s="239" t="s">
        <v>199</v>
      </c>
      <c r="AU90" s="239" t="s">
        <v>91</v>
      </c>
      <c r="AV90" s="10" t="s">
        <v>91</v>
      </c>
      <c r="AW90" s="10" t="s">
        <v>44</v>
      </c>
      <c r="AX90" s="10" t="s">
        <v>82</v>
      </c>
      <c r="AY90" s="239" t="s">
        <v>184</v>
      </c>
    </row>
    <row r="91" s="10" customFormat="1">
      <c r="B91" s="229"/>
      <c r="C91" s="230"/>
      <c r="D91" s="225" t="s">
        <v>199</v>
      </c>
      <c r="E91" s="231" t="s">
        <v>80</v>
      </c>
      <c r="F91" s="232" t="s">
        <v>754</v>
      </c>
      <c r="G91" s="230"/>
      <c r="H91" s="233">
        <v>1</v>
      </c>
      <c r="I91" s="234"/>
      <c r="J91" s="230"/>
      <c r="K91" s="230"/>
      <c r="L91" s="235"/>
      <c r="M91" s="236"/>
      <c r="N91" s="237"/>
      <c r="O91" s="237"/>
      <c r="P91" s="237"/>
      <c r="Q91" s="237"/>
      <c r="R91" s="237"/>
      <c r="S91" s="237"/>
      <c r="T91" s="238"/>
      <c r="AT91" s="239" t="s">
        <v>199</v>
      </c>
      <c r="AU91" s="239" t="s">
        <v>91</v>
      </c>
      <c r="AV91" s="10" t="s">
        <v>91</v>
      </c>
      <c r="AW91" s="10" t="s">
        <v>44</v>
      </c>
      <c r="AX91" s="10" t="s">
        <v>82</v>
      </c>
      <c r="AY91" s="239" t="s">
        <v>184</v>
      </c>
    </row>
    <row r="92" s="10" customFormat="1">
      <c r="B92" s="229"/>
      <c r="C92" s="230"/>
      <c r="D92" s="225" t="s">
        <v>199</v>
      </c>
      <c r="E92" s="231" t="s">
        <v>80</v>
      </c>
      <c r="F92" s="232" t="s">
        <v>755</v>
      </c>
      <c r="G92" s="230"/>
      <c r="H92" s="233">
        <v>2</v>
      </c>
      <c r="I92" s="234"/>
      <c r="J92" s="230"/>
      <c r="K92" s="230"/>
      <c r="L92" s="235"/>
      <c r="M92" s="236"/>
      <c r="N92" s="237"/>
      <c r="O92" s="237"/>
      <c r="P92" s="237"/>
      <c r="Q92" s="237"/>
      <c r="R92" s="237"/>
      <c r="S92" s="237"/>
      <c r="T92" s="238"/>
      <c r="AT92" s="239" t="s">
        <v>199</v>
      </c>
      <c r="AU92" s="239" t="s">
        <v>91</v>
      </c>
      <c r="AV92" s="10" t="s">
        <v>91</v>
      </c>
      <c r="AW92" s="10" t="s">
        <v>44</v>
      </c>
      <c r="AX92" s="10" t="s">
        <v>82</v>
      </c>
      <c r="AY92" s="239" t="s">
        <v>184</v>
      </c>
    </row>
    <row r="93" s="12" customFormat="1">
      <c r="B93" s="265"/>
      <c r="C93" s="266"/>
      <c r="D93" s="225" t="s">
        <v>199</v>
      </c>
      <c r="E93" s="267" t="s">
        <v>80</v>
      </c>
      <c r="F93" s="268" t="s">
        <v>756</v>
      </c>
      <c r="G93" s="266"/>
      <c r="H93" s="269">
        <v>12</v>
      </c>
      <c r="I93" s="270"/>
      <c r="J93" s="266"/>
      <c r="K93" s="266"/>
      <c r="L93" s="271"/>
      <c r="M93" s="272"/>
      <c r="N93" s="273"/>
      <c r="O93" s="273"/>
      <c r="P93" s="273"/>
      <c r="Q93" s="273"/>
      <c r="R93" s="273"/>
      <c r="S93" s="273"/>
      <c r="T93" s="274"/>
      <c r="AT93" s="275" t="s">
        <v>199</v>
      </c>
      <c r="AU93" s="275" t="s">
        <v>91</v>
      </c>
      <c r="AV93" s="12" t="s">
        <v>189</v>
      </c>
      <c r="AW93" s="12" t="s">
        <v>44</v>
      </c>
      <c r="AX93" s="12" t="s">
        <v>25</v>
      </c>
      <c r="AY93" s="275" t="s">
        <v>184</v>
      </c>
    </row>
    <row r="94" s="1" customFormat="1" ht="16.5" customHeight="1">
      <c r="B94" s="46"/>
      <c r="C94" s="255" t="s">
        <v>189</v>
      </c>
      <c r="D94" s="255" t="s">
        <v>246</v>
      </c>
      <c r="E94" s="256" t="s">
        <v>757</v>
      </c>
      <c r="F94" s="257" t="s">
        <v>758</v>
      </c>
      <c r="G94" s="258" t="s">
        <v>740</v>
      </c>
      <c r="H94" s="259">
        <v>3</v>
      </c>
      <c r="I94" s="260"/>
      <c r="J94" s="261">
        <f>ROUND(I94*H94,2)</f>
        <v>0</v>
      </c>
      <c r="K94" s="257" t="s">
        <v>741</v>
      </c>
      <c r="L94" s="262"/>
      <c r="M94" s="263" t="s">
        <v>80</v>
      </c>
      <c r="N94" s="264" t="s">
        <v>52</v>
      </c>
      <c r="O94" s="47"/>
      <c r="P94" s="222">
        <f>O94*H94</f>
        <v>0</v>
      </c>
      <c r="Q94" s="222">
        <v>0.0060000000000000001</v>
      </c>
      <c r="R94" s="222">
        <f>Q94*H94</f>
        <v>0.018000000000000002</v>
      </c>
      <c r="S94" s="222">
        <v>0</v>
      </c>
      <c r="T94" s="223">
        <f>S94*H94</f>
        <v>0</v>
      </c>
      <c r="AR94" s="24" t="s">
        <v>243</v>
      </c>
      <c r="AT94" s="24" t="s">
        <v>246</v>
      </c>
      <c r="AU94" s="24" t="s">
        <v>91</v>
      </c>
      <c r="AY94" s="24" t="s">
        <v>184</v>
      </c>
      <c r="BE94" s="224">
        <f>IF(N94="základní",J94,0)</f>
        <v>0</v>
      </c>
      <c r="BF94" s="224">
        <f>IF(N94="snížená",J94,0)</f>
        <v>0</v>
      </c>
      <c r="BG94" s="224">
        <f>IF(N94="zákl. přenesená",J94,0)</f>
        <v>0</v>
      </c>
      <c r="BH94" s="224">
        <f>IF(N94="sníž. přenesená",J94,0)</f>
        <v>0</v>
      </c>
      <c r="BI94" s="224">
        <f>IF(N94="nulová",J94,0)</f>
        <v>0</v>
      </c>
      <c r="BJ94" s="24" t="s">
        <v>25</v>
      </c>
      <c r="BK94" s="224">
        <f>ROUND(I94*H94,2)</f>
        <v>0</v>
      </c>
      <c r="BL94" s="24" t="s">
        <v>189</v>
      </c>
      <c r="BM94" s="24" t="s">
        <v>759</v>
      </c>
    </row>
    <row r="95" s="1" customFormat="1">
      <c r="B95" s="46"/>
      <c r="C95" s="74"/>
      <c r="D95" s="225" t="s">
        <v>191</v>
      </c>
      <c r="E95" s="74"/>
      <c r="F95" s="226" t="s">
        <v>758</v>
      </c>
      <c r="G95" s="74"/>
      <c r="H95" s="74"/>
      <c r="I95" s="185"/>
      <c r="J95" s="74"/>
      <c r="K95" s="74"/>
      <c r="L95" s="72"/>
      <c r="M95" s="227"/>
      <c r="N95" s="47"/>
      <c r="O95" s="47"/>
      <c r="P95" s="47"/>
      <c r="Q95" s="47"/>
      <c r="R95" s="47"/>
      <c r="S95" s="47"/>
      <c r="T95" s="95"/>
      <c r="AT95" s="24" t="s">
        <v>191</v>
      </c>
      <c r="AU95" s="24" t="s">
        <v>91</v>
      </c>
    </row>
    <row r="96" s="10" customFormat="1">
      <c r="B96" s="229"/>
      <c r="C96" s="230"/>
      <c r="D96" s="225" t="s">
        <v>199</v>
      </c>
      <c r="E96" s="231" t="s">
        <v>80</v>
      </c>
      <c r="F96" s="232" t="s">
        <v>760</v>
      </c>
      <c r="G96" s="230"/>
      <c r="H96" s="233">
        <v>3</v>
      </c>
      <c r="I96" s="234"/>
      <c r="J96" s="230"/>
      <c r="K96" s="230"/>
      <c r="L96" s="235"/>
      <c r="M96" s="236"/>
      <c r="N96" s="237"/>
      <c r="O96" s="237"/>
      <c r="P96" s="237"/>
      <c r="Q96" s="237"/>
      <c r="R96" s="237"/>
      <c r="S96" s="237"/>
      <c r="T96" s="238"/>
      <c r="AT96" s="239" t="s">
        <v>199</v>
      </c>
      <c r="AU96" s="239" t="s">
        <v>91</v>
      </c>
      <c r="AV96" s="10" t="s">
        <v>91</v>
      </c>
      <c r="AW96" s="10" t="s">
        <v>44</v>
      </c>
      <c r="AX96" s="10" t="s">
        <v>82</v>
      </c>
      <c r="AY96" s="239" t="s">
        <v>184</v>
      </c>
    </row>
    <row r="97" s="12" customFormat="1">
      <c r="B97" s="265"/>
      <c r="C97" s="266"/>
      <c r="D97" s="225" t="s">
        <v>199</v>
      </c>
      <c r="E97" s="267" t="s">
        <v>80</v>
      </c>
      <c r="F97" s="268" t="s">
        <v>756</v>
      </c>
      <c r="G97" s="266"/>
      <c r="H97" s="269">
        <v>3</v>
      </c>
      <c r="I97" s="270"/>
      <c r="J97" s="266"/>
      <c r="K97" s="266"/>
      <c r="L97" s="271"/>
      <c r="M97" s="272"/>
      <c r="N97" s="273"/>
      <c r="O97" s="273"/>
      <c r="P97" s="273"/>
      <c r="Q97" s="273"/>
      <c r="R97" s="273"/>
      <c r="S97" s="273"/>
      <c r="T97" s="274"/>
      <c r="AT97" s="275" t="s">
        <v>199</v>
      </c>
      <c r="AU97" s="275" t="s">
        <v>91</v>
      </c>
      <c r="AV97" s="12" t="s">
        <v>189</v>
      </c>
      <c r="AW97" s="12" t="s">
        <v>44</v>
      </c>
      <c r="AX97" s="12" t="s">
        <v>25</v>
      </c>
      <c r="AY97" s="275" t="s">
        <v>184</v>
      </c>
    </row>
    <row r="98" s="1" customFormat="1" ht="16.5" customHeight="1">
      <c r="B98" s="46"/>
      <c r="C98" s="255" t="s">
        <v>224</v>
      </c>
      <c r="D98" s="255" t="s">
        <v>246</v>
      </c>
      <c r="E98" s="256" t="s">
        <v>761</v>
      </c>
      <c r="F98" s="257" t="s">
        <v>762</v>
      </c>
      <c r="G98" s="258" t="s">
        <v>740</v>
      </c>
      <c r="H98" s="259">
        <v>5</v>
      </c>
      <c r="I98" s="260"/>
      <c r="J98" s="261">
        <f>ROUND(I98*H98,2)</f>
        <v>0</v>
      </c>
      <c r="K98" s="257" t="s">
        <v>741</v>
      </c>
      <c r="L98" s="262"/>
      <c r="M98" s="263" t="s">
        <v>80</v>
      </c>
      <c r="N98" s="264" t="s">
        <v>52</v>
      </c>
      <c r="O98" s="47"/>
      <c r="P98" s="222">
        <f>O98*H98</f>
        <v>0</v>
      </c>
      <c r="Q98" s="222">
        <v>0.0030000000000000001</v>
      </c>
      <c r="R98" s="222">
        <f>Q98*H98</f>
        <v>0.014999999999999999</v>
      </c>
      <c r="S98" s="222">
        <v>0</v>
      </c>
      <c r="T98" s="223">
        <f>S98*H98</f>
        <v>0</v>
      </c>
      <c r="AR98" s="24" t="s">
        <v>243</v>
      </c>
      <c r="AT98" s="24" t="s">
        <v>246</v>
      </c>
      <c r="AU98" s="24" t="s">
        <v>91</v>
      </c>
      <c r="AY98" s="24" t="s">
        <v>184</v>
      </c>
      <c r="BE98" s="224">
        <f>IF(N98="základní",J98,0)</f>
        <v>0</v>
      </c>
      <c r="BF98" s="224">
        <f>IF(N98="snížená",J98,0)</f>
        <v>0</v>
      </c>
      <c r="BG98" s="224">
        <f>IF(N98="zákl. přenesená",J98,0)</f>
        <v>0</v>
      </c>
      <c r="BH98" s="224">
        <f>IF(N98="sníž. přenesená",J98,0)</f>
        <v>0</v>
      </c>
      <c r="BI98" s="224">
        <f>IF(N98="nulová",J98,0)</f>
        <v>0</v>
      </c>
      <c r="BJ98" s="24" t="s">
        <v>25</v>
      </c>
      <c r="BK98" s="224">
        <f>ROUND(I98*H98,2)</f>
        <v>0</v>
      </c>
      <c r="BL98" s="24" t="s">
        <v>189</v>
      </c>
      <c r="BM98" s="24" t="s">
        <v>763</v>
      </c>
    </row>
    <row r="99" s="1" customFormat="1">
      <c r="B99" s="46"/>
      <c r="C99" s="74"/>
      <c r="D99" s="225" t="s">
        <v>191</v>
      </c>
      <c r="E99" s="74"/>
      <c r="F99" s="226" t="s">
        <v>762</v>
      </c>
      <c r="G99" s="74"/>
      <c r="H99" s="74"/>
      <c r="I99" s="185"/>
      <c r="J99" s="74"/>
      <c r="K99" s="74"/>
      <c r="L99" s="72"/>
      <c r="M99" s="227"/>
      <c r="N99" s="47"/>
      <c r="O99" s="47"/>
      <c r="P99" s="47"/>
      <c r="Q99" s="47"/>
      <c r="R99" s="47"/>
      <c r="S99" s="47"/>
      <c r="T99" s="95"/>
      <c r="AT99" s="24" t="s">
        <v>191</v>
      </c>
      <c r="AU99" s="24" t="s">
        <v>91</v>
      </c>
    </row>
    <row r="100" s="10" customFormat="1">
      <c r="B100" s="229"/>
      <c r="C100" s="230"/>
      <c r="D100" s="225" t="s">
        <v>199</v>
      </c>
      <c r="E100" s="231" t="s">
        <v>80</v>
      </c>
      <c r="F100" s="232" t="s">
        <v>764</v>
      </c>
      <c r="G100" s="230"/>
      <c r="H100" s="233">
        <v>1</v>
      </c>
      <c r="I100" s="234"/>
      <c r="J100" s="230"/>
      <c r="K100" s="230"/>
      <c r="L100" s="235"/>
      <c r="M100" s="236"/>
      <c r="N100" s="237"/>
      <c r="O100" s="237"/>
      <c r="P100" s="237"/>
      <c r="Q100" s="237"/>
      <c r="R100" s="237"/>
      <c r="S100" s="237"/>
      <c r="T100" s="238"/>
      <c r="AT100" s="239" t="s">
        <v>199</v>
      </c>
      <c r="AU100" s="239" t="s">
        <v>91</v>
      </c>
      <c r="AV100" s="10" t="s">
        <v>91</v>
      </c>
      <c r="AW100" s="10" t="s">
        <v>44</v>
      </c>
      <c r="AX100" s="10" t="s">
        <v>82</v>
      </c>
      <c r="AY100" s="239" t="s">
        <v>184</v>
      </c>
    </row>
    <row r="101" s="10" customFormat="1">
      <c r="B101" s="229"/>
      <c r="C101" s="230"/>
      <c r="D101" s="225" t="s">
        <v>199</v>
      </c>
      <c r="E101" s="231" t="s">
        <v>80</v>
      </c>
      <c r="F101" s="232" t="s">
        <v>765</v>
      </c>
      <c r="G101" s="230"/>
      <c r="H101" s="233">
        <v>4</v>
      </c>
      <c r="I101" s="234"/>
      <c r="J101" s="230"/>
      <c r="K101" s="230"/>
      <c r="L101" s="235"/>
      <c r="M101" s="236"/>
      <c r="N101" s="237"/>
      <c r="O101" s="237"/>
      <c r="P101" s="237"/>
      <c r="Q101" s="237"/>
      <c r="R101" s="237"/>
      <c r="S101" s="237"/>
      <c r="T101" s="238"/>
      <c r="AT101" s="239" t="s">
        <v>199</v>
      </c>
      <c r="AU101" s="239" t="s">
        <v>91</v>
      </c>
      <c r="AV101" s="10" t="s">
        <v>91</v>
      </c>
      <c r="AW101" s="10" t="s">
        <v>44</v>
      </c>
      <c r="AX101" s="10" t="s">
        <v>82</v>
      </c>
      <c r="AY101" s="239" t="s">
        <v>184</v>
      </c>
    </row>
    <row r="102" s="12" customFormat="1">
      <c r="B102" s="265"/>
      <c r="C102" s="266"/>
      <c r="D102" s="225" t="s">
        <v>199</v>
      </c>
      <c r="E102" s="267" t="s">
        <v>80</v>
      </c>
      <c r="F102" s="268" t="s">
        <v>756</v>
      </c>
      <c r="G102" s="266"/>
      <c r="H102" s="269">
        <v>5</v>
      </c>
      <c r="I102" s="270"/>
      <c r="J102" s="266"/>
      <c r="K102" s="266"/>
      <c r="L102" s="271"/>
      <c r="M102" s="272"/>
      <c r="N102" s="273"/>
      <c r="O102" s="273"/>
      <c r="P102" s="273"/>
      <c r="Q102" s="273"/>
      <c r="R102" s="273"/>
      <c r="S102" s="273"/>
      <c r="T102" s="274"/>
      <c r="AT102" s="275" t="s">
        <v>199</v>
      </c>
      <c r="AU102" s="275" t="s">
        <v>91</v>
      </c>
      <c r="AV102" s="12" t="s">
        <v>189</v>
      </c>
      <c r="AW102" s="12" t="s">
        <v>44</v>
      </c>
      <c r="AX102" s="12" t="s">
        <v>25</v>
      </c>
      <c r="AY102" s="275" t="s">
        <v>184</v>
      </c>
    </row>
    <row r="103" s="1" customFormat="1" ht="16.5" customHeight="1">
      <c r="B103" s="46"/>
      <c r="C103" s="255" t="s">
        <v>230</v>
      </c>
      <c r="D103" s="255" t="s">
        <v>246</v>
      </c>
      <c r="E103" s="256" t="s">
        <v>766</v>
      </c>
      <c r="F103" s="257" t="s">
        <v>767</v>
      </c>
      <c r="G103" s="258" t="s">
        <v>740</v>
      </c>
      <c r="H103" s="259">
        <v>7</v>
      </c>
      <c r="I103" s="260"/>
      <c r="J103" s="261">
        <f>ROUND(I103*H103,2)</f>
        <v>0</v>
      </c>
      <c r="K103" s="257" t="s">
        <v>741</v>
      </c>
      <c r="L103" s="262"/>
      <c r="M103" s="263" t="s">
        <v>80</v>
      </c>
      <c r="N103" s="264" t="s">
        <v>52</v>
      </c>
      <c r="O103" s="47"/>
      <c r="P103" s="222">
        <f>O103*H103</f>
        <v>0</v>
      </c>
      <c r="Q103" s="222">
        <v>0.0060000000000000001</v>
      </c>
      <c r="R103" s="222">
        <f>Q103*H103</f>
        <v>0.042000000000000003</v>
      </c>
      <c r="S103" s="222">
        <v>0</v>
      </c>
      <c r="T103" s="223">
        <f>S103*H103</f>
        <v>0</v>
      </c>
      <c r="AR103" s="24" t="s">
        <v>243</v>
      </c>
      <c r="AT103" s="24" t="s">
        <v>246</v>
      </c>
      <c r="AU103" s="24" t="s">
        <v>91</v>
      </c>
      <c r="AY103" s="24" t="s">
        <v>184</v>
      </c>
      <c r="BE103" s="224">
        <f>IF(N103="základní",J103,0)</f>
        <v>0</v>
      </c>
      <c r="BF103" s="224">
        <f>IF(N103="snížená",J103,0)</f>
        <v>0</v>
      </c>
      <c r="BG103" s="224">
        <f>IF(N103="zákl. přenesená",J103,0)</f>
        <v>0</v>
      </c>
      <c r="BH103" s="224">
        <f>IF(N103="sníž. přenesená",J103,0)</f>
        <v>0</v>
      </c>
      <c r="BI103" s="224">
        <f>IF(N103="nulová",J103,0)</f>
        <v>0</v>
      </c>
      <c r="BJ103" s="24" t="s">
        <v>25</v>
      </c>
      <c r="BK103" s="224">
        <f>ROUND(I103*H103,2)</f>
        <v>0</v>
      </c>
      <c r="BL103" s="24" t="s">
        <v>189</v>
      </c>
      <c r="BM103" s="24" t="s">
        <v>768</v>
      </c>
    </row>
    <row r="104" s="1" customFormat="1">
      <c r="B104" s="46"/>
      <c r="C104" s="74"/>
      <c r="D104" s="225" t="s">
        <v>191</v>
      </c>
      <c r="E104" s="74"/>
      <c r="F104" s="226" t="s">
        <v>767</v>
      </c>
      <c r="G104" s="74"/>
      <c r="H104" s="74"/>
      <c r="I104" s="185"/>
      <c r="J104" s="74"/>
      <c r="K104" s="74"/>
      <c r="L104" s="72"/>
      <c r="M104" s="227"/>
      <c r="N104" s="47"/>
      <c r="O104" s="47"/>
      <c r="P104" s="47"/>
      <c r="Q104" s="47"/>
      <c r="R104" s="47"/>
      <c r="S104" s="47"/>
      <c r="T104" s="95"/>
      <c r="AT104" s="24" t="s">
        <v>191</v>
      </c>
      <c r="AU104" s="24" t="s">
        <v>91</v>
      </c>
    </row>
    <row r="105" s="10" customFormat="1">
      <c r="B105" s="229"/>
      <c r="C105" s="230"/>
      <c r="D105" s="225" t="s">
        <v>199</v>
      </c>
      <c r="E105" s="231" t="s">
        <v>80</v>
      </c>
      <c r="F105" s="232" t="s">
        <v>769</v>
      </c>
      <c r="G105" s="230"/>
      <c r="H105" s="233">
        <v>7</v>
      </c>
      <c r="I105" s="234"/>
      <c r="J105" s="230"/>
      <c r="K105" s="230"/>
      <c r="L105" s="235"/>
      <c r="M105" s="236"/>
      <c r="N105" s="237"/>
      <c r="O105" s="237"/>
      <c r="P105" s="237"/>
      <c r="Q105" s="237"/>
      <c r="R105" s="237"/>
      <c r="S105" s="237"/>
      <c r="T105" s="238"/>
      <c r="AT105" s="239" t="s">
        <v>199</v>
      </c>
      <c r="AU105" s="239" t="s">
        <v>91</v>
      </c>
      <c r="AV105" s="10" t="s">
        <v>91</v>
      </c>
      <c r="AW105" s="10" t="s">
        <v>44</v>
      </c>
      <c r="AX105" s="10" t="s">
        <v>25</v>
      </c>
      <c r="AY105" s="239" t="s">
        <v>184</v>
      </c>
    </row>
    <row r="106" s="1" customFormat="1" ht="16.5" customHeight="1">
      <c r="B106" s="46"/>
      <c r="C106" s="255" t="s">
        <v>237</v>
      </c>
      <c r="D106" s="255" t="s">
        <v>246</v>
      </c>
      <c r="E106" s="256" t="s">
        <v>770</v>
      </c>
      <c r="F106" s="257" t="s">
        <v>771</v>
      </c>
      <c r="G106" s="258" t="s">
        <v>740</v>
      </c>
      <c r="H106" s="259">
        <v>22</v>
      </c>
      <c r="I106" s="260"/>
      <c r="J106" s="261">
        <f>ROUND(I106*H106,2)</f>
        <v>0</v>
      </c>
      <c r="K106" s="257" t="s">
        <v>741</v>
      </c>
      <c r="L106" s="262"/>
      <c r="M106" s="263" t="s">
        <v>80</v>
      </c>
      <c r="N106" s="264" t="s">
        <v>52</v>
      </c>
      <c r="O106" s="47"/>
      <c r="P106" s="222">
        <f>O106*H106</f>
        <v>0</v>
      </c>
      <c r="Q106" s="222">
        <v>0.0060000000000000001</v>
      </c>
      <c r="R106" s="222">
        <f>Q106*H106</f>
        <v>0.13200000000000001</v>
      </c>
      <c r="S106" s="222">
        <v>0</v>
      </c>
      <c r="T106" s="223">
        <f>S106*H106</f>
        <v>0</v>
      </c>
      <c r="AR106" s="24" t="s">
        <v>243</v>
      </c>
      <c r="AT106" s="24" t="s">
        <v>246</v>
      </c>
      <c r="AU106" s="24" t="s">
        <v>91</v>
      </c>
      <c r="AY106" s="24" t="s">
        <v>184</v>
      </c>
      <c r="BE106" s="224">
        <f>IF(N106="základní",J106,0)</f>
        <v>0</v>
      </c>
      <c r="BF106" s="224">
        <f>IF(N106="snížená",J106,0)</f>
        <v>0</v>
      </c>
      <c r="BG106" s="224">
        <f>IF(N106="zákl. přenesená",J106,0)</f>
        <v>0</v>
      </c>
      <c r="BH106" s="224">
        <f>IF(N106="sníž. přenesená",J106,0)</f>
        <v>0</v>
      </c>
      <c r="BI106" s="224">
        <f>IF(N106="nulová",J106,0)</f>
        <v>0</v>
      </c>
      <c r="BJ106" s="24" t="s">
        <v>25</v>
      </c>
      <c r="BK106" s="224">
        <f>ROUND(I106*H106,2)</f>
        <v>0</v>
      </c>
      <c r="BL106" s="24" t="s">
        <v>189</v>
      </c>
      <c r="BM106" s="24" t="s">
        <v>772</v>
      </c>
    </row>
    <row r="107" s="1" customFormat="1">
      <c r="B107" s="46"/>
      <c r="C107" s="74"/>
      <c r="D107" s="225" t="s">
        <v>191</v>
      </c>
      <c r="E107" s="74"/>
      <c r="F107" s="226" t="s">
        <v>771</v>
      </c>
      <c r="G107" s="74"/>
      <c r="H107" s="74"/>
      <c r="I107" s="185"/>
      <c r="J107" s="74"/>
      <c r="K107" s="74"/>
      <c r="L107" s="72"/>
      <c r="M107" s="227"/>
      <c r="N107" s="47"/>
      <c r="O107" s="47"/>
      <c r="P107" s="47"/>
      <c r="Q107" s="47"/>
      <c r="R107" s="47"/>
      <c r="S107" s="47"/>
      <c r="T107" s="95"/>
      <c r="AT107" s="24" t="s">
        <v>191</v>
      </c>
      <c r="AU107" s="24" t="s">
        <v>91</v>
      </c>
    </row>
    <row r="108" s="10" customFormat="1">
      <c r="B108" s="229"/>
      <c r="C108" s="230"/>
      <c r="D108" s="225" t="s">
        <v>199</v>
      </c>
      <c r="E108" s="231" t="s">
        <v>80</v>
      </c>
      <c r="F108" s="232" t="s">
        <v>773</v>
      </c>
      <c r="G108" s="230"/>
      <c r="H108" s="233">
        <v>22</v>
      </c>
      <c r="I108" s="234"/>
      <c r="J108" s="230"/>
      <c r="K108" s="230"/>
      <c r="L108" s="235"/>
      <c r="M108" s="236"/>
      <c r="N108" s="237"/>
      <c r="O108" s="237"/>
      <c r="P108" s="237"/>
      <c r="Q108" s="237"/>
      <c r="R108" s="237"/>
      <c r="S108" s="237"/>
      <c r="T108" s="238"/>
      <c r="AT108" s="239" t="s">
        <v>199</v>
      </c>
      <c r="AU108" s="239" t="s">
        <v>91</v>
      </c>
      <c r="AV108" s="10" t="s">
        <v>91</v>
      </c>
      <c r="AW108" s="10" t="s">
        <v>44</v>
      </c>
      <c r="AX108" s="10" t="s">
        <v>25</v>
      </c>
      <c r="AY108" s="239" t="s">
        <v>184</v>
      </c>
    </row>
    <row r="109" s="1" customFormat="1" ht="16.5" customHeight="1">
      <c r="B109" s="46"/>
      <c r="C109" s="255" t="s">
        <v>243</v>
      </c>
      <c r="D109" s="255" t="s">
        <v>246</v>
      </c>
      <c r="E109" s="256" t="s">
        <v>774</v>
      </c>
      <c r="F109" s="257" t="s">
        <v>775</v>
      </c>
      <c r="G109" s="258" t="s">
        <v>740</v>
      </c>
      <c r="H109" s="259">
        <v>7</v>
      </c>
      <c r="I109" s="260"/>
      <c r="J109" s="261">
        <f>ROUND(I109*H109,2)</f>
        <v>0</v>
      </c>
      <c r="K109" s="257" t="s">
        <v>741</v>
      </c>
      <c r="L109" s="262"/>
      <c r="M109" s="263" t="s">
        <v>80</v>
      </c>
      <c r="N109" s="264" t="s">
        <v>52</v>
      </c>
      <c r="O109" s="47"/>
      <c r="P109" s="222">
        <f>O109*H109</f>
        <v>0</v>
      </c>
      <c r="Q109" s="222">
        <v>0.0080000000000000002</v>
      </c>
      <c r="R109" s="222">
        <f>Q109*H109</f>
        <v>0.056000000000000001</v>
      </c>
      <c r="S109" s="222">
        <v>0</v>
      </c>
      <c r="T109" s="223">
        <f>S109*H109</f>
        <v>0</v>
      </c>
      <c r="AR109" s="24" t="s">
        <v>243</v>
      </c>
      <c r="AT109" s="24" t="s">
        <v>246</v>
      </c>
      <c r="AU109" s="24" t="s">
        <v>91</v>
      </c>
      <c r="AY109" s="24" t="s">
        <v>184</v>
      </c>
      <c r="BE109" s="224">
        <f>IF(N109="základní",J109,0)</f>
        <v>0</v>
      </c>
      <c r="BF109" s="224">
        <f>IF(N109="snížená",J109,0)</f>
        <v>0</v>
      </c>
      <c r="BG109" s="224">
        <f>IF(N109="zákl. přenesená",J109,0)</f>
        <v>0</v>
      </c>
      <c r="BH109" s="224">
        <f>IF(N109="sníž. přenesená",J109,0)</f>
        <v>0</v>
      </c>
      <c r="BI109" s="224">
        <f>IF(N109="nulová",J109,0)</f>
        <v>0</v>
      </c>
      <c r="BJ109" s="24" t="s">
        <v>25</v>
      </c>
      <c r="BK109" s="224">
        <f>ROUND(I109*H109,2)</f>
        <v>0</v>
      </c>
      <c r="BL109" s="24" t="s">
        <v>189</v>
      </c>
      <c r="BM109" s="24" t="s">
        <v>776</v>
      </c>
    </row>
    <row r="110" s="1" customFormat="1">
      <c r="B110" s="46"/>
      <c r="C110" s="74"/>
      <c r="D110" s="225" t="s">
        <v>191</v>
      </c>
      <c r="E110" s="74"/>
      <c r="F110" s="226" t="s">
        <v>775</v>
      </c>
      <c r="G110" s="74"/>
      <c r="H110" s="74"/>
      <c r="I110" s="185"/>
      <c r="J110" s="74"/>
      <c r="K110" s="74"/>
      <c r="L110" s="72"/>
      <c r="M110" s="227"/>
      <c r="N110" s="47"/>
      <c r="O110" s="47"/>
      <c r="P110" s="47"/>
      <c r="Q110" s="47"/>
      <c r="R110" s="47"/>
      <c r="S110" s="47"/>
      <c r="T110" s="95"/>
      <c r="AT110" s="24" t="s">
        <v>191</v>
      </c>
      <c r="AU110" s="24" t="s">
        <v>91</v>
      </c>
    </row>
    <row r="111" s="10" customFormat="1">
      <c r="B111" s="229"/>
      <c r="C111" s="230"/>
      <c r="D111" s="225" t="s">
        <v>199</v>
      </c>
      <c r="E111" s="231" t="s">
        <v>80</v>
      </c>
      <c r="F111" s="232" t="s">
        <v>777</v>
      </c>
      <c r="G111" s="230"/>
      <c r="H111" s="233">
        <v>7</v>
      </c>
      <c r="I111" s="234"/>
      <c r="J111" s="230"/>
      <c r="K111" s="230"/>
      <c r="L111" s="235"/>
      <c r="M111" s="236"/>
      <c r="N111" s="237"/>
      <c r="O111" s="237"/>
      <c r="P111" s="237"/>
      <c r="Q111" s="237"/>
      <c r="R111" s="237"/>
      <c r="S111" s="237"/>
      <c r="T111" s="238"/>
      <c r="AT111" s="239" t="s">
        <v>199</v>
      </c>
      <c r="AU111" s="239" t="s">
        <v>91</v>
      </c>
      <c r="AV111" s="10" t="s">
        <v>91</v>
      </c>
      <c r="AW111" s="10" t="s">
        <v>44</v>
      </c>
      <c r="AX111" s="10" t="s">
        <v>25</v>
      </c>
      <c r="AY111" s="239" t="s">
        <v>184</v>
      </c>
    </row>
    <row r="112" s="1" customFormat="1" ht="16.5" customHeight="1">
      <c r="B112" s="46"/>
      <c r="C112" s="255" t="s">
        <v>250</v>
      </c>
      <c r="D112" s="255" t="s">
        <v>246</v>
      </c>
      <c r="E112" s="256" t="s">
        <v>778</v>
      </c>
      <c r="F112" s="257" t="s">
        <v>779</v>
      </c>
      <c r="G112" s="258" t="s">
        <v>740</v>
      </c>
      <c r="H112" s="259">
        <v>7</v>
      </c>
      <c r="I112" s="260"/>
      <c r="J112" s="261">
        <f>ROUND(I112*H112,2)</f>
        <v>0</v>
      </c>
      <c r="K112" s="257" t="s">
        <v>741</v>
      </c>
      <c r="L112" s="262"/>
      <c r="M112" s="263" t="s">
        <v>80</v>
      </c>
      <c r="N112" s="264" t="s">
        <v>52</v>
      </c>
      <c r="O112" s="47"/>
      <c r="P112" s="222">
        <f>O112*H112</f>
        <v>0</v>
      </c>
      <c r="Q112" s="222">
        <v>0.0040000000000000001</v>
      </c>
      <c r="R112" s="222">
        <f>Q112*H112</f>
        <v>0.028000000000000001</v>
      </c>
      <c r="S112" s="222">
        <v>0</v>
      </c>
      <c r="T112" s="223">
        <f>S112*H112</f>
        <v>0</v>
      </c>
      <c r="AR112" s="24" t="s">
        <v>243</v>
      </c>
      <c r="AT112" s="24" t="s">
        <v>246</v>
      </c>
      <c r="AU112" s="24" t="s">
        <v>91</v>
      </c>
      <c r="AY112" s="24" t="s">
        <v>184</v>
      </c>
      <c r="BE112" s="224">
        <f>IF(N112="základní",J112,0)</f>
        <v>0</v>
      </c>
      <c r="BF112" s="224">
        <f>IF(N112="snížená",J112,0)</f>
        <v>0</v>
      </c>
      <c r="BG112" s="224">
        <f>IF(N112="zákl. přenesená",J112,0)</f>
        <v>0</v>
      </c>
      <c r="BH112" s="224">
        <f>IF(N112="sníž. přenesená",J112,0)</f>
        <v>0</v>
      </c>
      <c r="BI112" s="224">
        <f>IF(N112="nulová",J112,0)</f>
        <v>0</v>
      </c>
      <c r="BJ112" s="24" t="s">
        <v>25</v>
      </c>
      <c r="BK112" s="224">
        <f>ROUND(I112*H112,2)</f>
        <v>0</v>
      </c>
      <c r="BL112" s="24" t="s">
        <v>189</v>
      </c>
      <c r="BM112" s="24" t="s">
        <v>780</v>
      </c>
    </row>
    <row r="113" s="1" customFormat="1">
      <c r="B113" s="46"/>
      <c r="C113" s="74"/>
      <c r="D113" s="225" t="s">
        <v>191</v>
      </c>
      <c r="E113" s="74"/>
      <c r="F113" s="226" t="s">
        <v>779</v>
      </c>
      <c r="G113" s="74"/>
      <c r="H113" s="74"/>
      <c r="I113" s="185"/>
      <c r="J113" s="74"/>
      <c r="K113" s="74"/>
      <c r="L113" s="72"/>
      <c r="M113" s="227"/>
      <c r="N113" s="47"/>
      <c r="O113" s="47"/>
      <c r="P113" s="47"/>
      <c r="Q113" s="47"/>
      <c r="R113" s="47"/>
      <c r="S113" s="47"/>
      <c r="T113" s="95"/>
      <c r="AT113" s="24" t="s">
        <v>191</v>
      </c>
      <c r="AU113" s="24" t="s">
        <v>91</v>
      </c>
    </row>
    <row r="114" s="10" customFormat="1">
      <c r="B114" s="229"/>
      <c r="C114" s="230"/>
      <c r="D114" s="225" t="s">
        <v>199</v>
      </c>
      <c r="E114" s="231" t="s">
        <v>80</v>
      </c>
      <c r="F114" s="232" t="s">
        <v>781</v>
      </c>
      <c r="G114" s="230"/>
      <c r="H114" s="233">
        <v>5</v>
      </c>
      <c r="I114" s="234"/>
      <c r="J114" s="230"/>
      <c r="K114" s="230"/>
      <c r="L114" s="235"/>
      <c r="M114" s="236"/>
      <c r="N114" s="237"/>
      <c r="O114" s="237"/>
      <c r="P114" s="237"/>
      <c r="Q114" s="237"/>
      <c r="R114" s="237"/>
      <c r="S114" s="237"/>
      <c r="T114" s="238"/>
      <c r="AT114" s="239" t="s">
        <v>199</v>
      </c>
      <c r="AU114" s="239" t="s">
        <v>91</v>
      </c>
      <c r="AV114" s="10" t="s">
        <v>91</v>
      </c>
      <c r="AW114" s="10" t="s">
        <v>44</v>
      </c>
      <c r="AX114" s="10" t="s">
        <v>82</v>
      </c>
      <c r="AY114" s="239" t="s">
        <v>184</v>
      </c>
    </row>
    <row r="115" s="10" customFormat="1">
      <c r="B115" s="229"/>
      <c r="C115" s="230"/>
      <c r="D115" s="225" t="s">
        <v>199</v>
      </c>
      <c r="E115" s="231" t="s">
        <v>80</v>
      </c>
      <c r="F115" s="232" t="s">
        <v>782</v>
      </c>
      <c r="G115" s="230"/>
      <c r="H115" s="233">
        <v>2</v>
      </c>
      <c r="I115" s="234"/>
      <c r="J115" s="230"/>
      <c r="K115" s="230"/>
      <c r="L115" s="235"/>
      <c r="M115" s="236"/>
      <c r="N115" s="237"/>
      <c r="O115" s="237"/>
      <c r="P115" s="237"/>
      <c r="Q115" s="237"/>
      <c r="R115" s="237"/>
      <c r="S115" s="237"/>
      <c r="T115" s="238"/>
      <c r="AT115" s="239" t="s">
        <v>199</v>
      </c>
      <c r="AU115" s="239" t="s">
        <v>91</v>
      </c>
      <c r="AV115" s="10" t="s">
        <v>91</v>
      </c>
      <c r="AW115" s="10" t="s">
        <v>44</v>
      </c>
      <c r="AX115" s="10" t="s">
        <v>82</v>
      </c>
      <c r="AY115" s="239" t="s">
        <v>184</v>
      </c>
    </row>
    <row r="116" s="12" customFormat="1">
      <c r="B116" s="265"/>
      <c r="C116" s="266"/>
      <c r="D116" s="225" t="s">
        <v>199</v>
      </c>
      <c r="E116" s="267" t="s">
        <v>80</v>
      </c>
      <c r="F116" s="268" t="s">
        <v>756</v>
      </c>
      <c r="G116" s="266"/>
      <c r="H116" s="269">
        <v>7</v>
      </c>
      <c r="I116" s="270"/>
      <c r="J116" s="266"/>
      <c r="K116" s="266"/>
      <c r="L116" s="271"/>
      <c r="M116" s="272"/>
      <c r="N116" s="273"/>
      <c r="O116" s="273"/>
      <c r="P116" s="273"/>
      <c r="Q116" s="273"/>
      <c r="R116" s="273"/>
      <c r="S116" s="273"/>
      <c r="T116" s="274"/>
      <c r="AT116" s="275" t="s">
        <v>199</v>
      </c>
      <c r="AU116" s="275" t="s">
        <v>91</v>
      </c>
      <c r="AV116" s="12" t="s">
        <v>189</v>
      </c>
      <c r="AW116" s="12" t="s">
        <v>44</v>
      </c>
      <c r="AX116" s="12" t="s">
        <v>25</v>
      </c>
      <c r="AY116" s="275" t="s">
        <v>184</v>
      </c>
    </row>
    <row r="117" s="1" customFormat="1" ht="16.5" customHeight="1">
      <c r="B117" s="46"/>
      <c r="C117" s="213" t="s">
        <v>30</v>
      </c>
      <c r="D117" s="213" t="s">
        <v>185</v>
      </c>
      <c r="E117" s="214" t="s">
        <v>783</v>
      </c>
      <c r="F117" s="215" t="s">
        <v>784</v>
      </c>
      <c r="G117" s="216" t="s">
        <v>740</v>
      </c>
      <c r="H117" s="217">
        <v>12</v>
      </c>
      <c r="I117" s="218"/>
      <c r="J117" s="219">
        <f>ROUND(I117*H117,2)</f>
        <v>0</v>
      </c>
      <c r="K117" s="215" t="s">
        <v>741</v>
      </c>
      <c r="L117" s="72"/>
      <c r="M117" s="220" t="s">
        <v>80</v>
      </c>
      <c r="N117" s="221" t="s">
        <v>52</v>
      </c>
      <c r="O117" s="47"/>
      <c r="P117" s="222">
        <f>O117*H117</f>
        <v>0</v>
      </c>
      <c r="Q117" s="222">
        <v>0</v>
      </c>
      <c r="R117" s="222">
        <f>Q117*H117</f>
        <v>0</v>
      </c>
      <c r="S117" s="222">
        <v>0</v>
      </c>
      <c r="T117" s="223">
        <f>S117*H117</f>
        <v>0</v>
      </c>
      <c r="AR117" s="24" t="s">
        <v>189</v>
      </c>
      <c r="AT117" s="24" t="s">
        <v>185</v>
      </c>
      <c r="AU117" s="24" t="s">
        <v>91</v>
      </c>
      <c r="AY117" s="24" t="s">
        <v>184</v>
      </c>
      <c r="BE117" s="224">
        <f>IF(N117="základní",J117,0)</f>
        <v>0</v>
      </c>
      <c r="BF117" s="224">
        <f>IF(N117="snížená",J117,0)</f>
        <v>0</v>
      </c>
      <c r="BG117" s="224">
        <f>IF(N117="zákl. přenesená",J117,0)</f>
        <v>0</v>
      </c>
      <c r="BH117" s="224">
        <f>IF(N117="sníž. přenesená",J117,0)</f>
        <v>0</v>
      </c>
      <c r="BI117" s="224">
        <f>IF(N117="nulová",J117,0)</f>
        <v>0</v>
      </c>
      <c r="BJ117" s="24" t="s">
        <v>25</v>
      </c>
      <c r="BK117" s="224">
        <f>ROUND(I117*H117,2)</f>
        <v>0</v>
      </c>
      <c r="BL117" s="24" t="s">
        <v>189</v>
      </c>
      <c r="BM117" s="24" t="s">
        <v>785</v>
      </c>
    </row>
    <row r="118" s="1" customFormat="1">
      <c r="B118" s="46"/>
      <c r="C118" s="74"/>
      <c r="D118" s="225" t="s">
        <v>191</v>
      </c>
      <c r="E118" s="74"/>
      <c r="F118" s="226" t="s">
        <v>786</v>
      </c>
      <c r="G118" s="74"/>
      <c r="H118" s="74"/>
      <c r="I118" s="185"/>
      <c r="J118" s="74"/>
      <c r="K118" s="74"/>
      <c r="L118" s="72"/>
      <c r="M118" s="227"/>
      <c r="N118" s="47"/>
      <c r="O118" s="47"/>
      <c r="P118" s="47"/>
      <c r="Q118" s="47"/>
      <c r="R118" s="47"/>
      <c r="S118" s="47"/>
      <c r="T118" s="95"/>
      <c r="AT118" s="24" t="s">
        <v>191</v>
      </c>
      <c r="AU118" s="24" t="s">
        <v>91</v>
      </c>
    </row>
    <row r="119" s="1" customFormat="1">
      <c r="B119" s="46"/>
      <c r="C119" s="74"/>
      <c r="D119" s="225" t="s">
        <v>193</v>
      </c>
      <c r="E119" s="74"/>
      <c r="F119" s="228" t="s">
        <v>787</v>
      </c>
      <c r="G119" s="74"/>
      <c r="H119" s="74"/>
      <c r="I119" s="185"/>
      <c r="J119" s="74"/>
      <c r="K119" s="74"/>
      <c r="L119" s="72"/>
      <c r="M119" s="227"/>
      <c r="N119" s="47"/>
      <c r="O119" s="47"/>
      <c r="P119" s="47"/>
      <c r="Q119" s="47"/>
      <c r="R119" s="47"/>
      <c r="S119" s="47"/>
      <c r="T119" s="95"/>
      <c r="AT119" s="24" t="s">
        <v>193</v>
      </c>
      <c r="AU119" s="24" t="s">
        <v>91</v>
      </c>
    </row>
    <row r="120" s="1" customFormat="1" ht="16.5" customHeight="1">
      <c r="B120" s="46"/>
      <c r="C120" s="255" t="s">
        <v>258</v>
      </c>
      <c r="D120" s="255" t="s">
        <v>246</v>
      </c>
      <c r="E120" s="256" t="s">
        <v>788</v>
      </c>
      <c r="F120" s="257" t="s">
        <v>789</v>
      </c>
      <c r="G120" s="258" t="s">
        <v>740</v>
      </c>
      <c r="H120" s="259">
        <v>12</v>
      </c>
      <c r="I120" s="260"/>
      <c r="J120" s="261">
        <f>ROUND(I120*H120,2)</f>
        <v>0</v>
      </c>
      <c r="K120" s="257" t="s">
        <v>741</v>
      </c>
      <c r="L120" s="262"/>
      <c r="M120" s="263" t="s">
        <v>80</v>
      </c>
      <c r="N120" s="264" t="s">
        <v>52</v>
      </c>
      <c r="O120" s="47"/>
      <c r="P120" s="222">
        <f>O120*H120</f>
        <v>0</v>
      </c>
      <c r="Q120" s="222">
        <v>0</v>
      </c>
      <c r="R120" s="222">
        <f>Q120*H120</f>
        <v>0</v>
      </c>
      <c r="S120" s="222">
        <v>0</v>
      </c>
      <c r="T120" s="223">
        <f>S120*H120</f>
        <v>0</v>
      </c>
      <c r="AR120" s="24" t="s">
        <v>243</v>
      </c>
      <c r="AT120" s="24" t="s">
        <v>246</v>
      </c>
      <c r="AU120" s="24" t="s">
        <v>91</v>
      </c>
      <c r="AY120" s="24" t="s">
        <v>184</v>
      </c>
      <c r="BE120" s="224">
        <f>IF(N120="základní",J120,0)</f>
        <v>0</v>
      </c>
      <c r="BF120" s="224">
        <f>IF(N120="snížená",J120,0)</f>
        <v>0</v>
      </c>
      <c r="BG120" s="224">
        <f>IF(N120="zákl. přenesená",J120,0)</f>
        <v>0</v>
      </c>
      <c r="BH120" s="224">
        <f>IF(N120="sníž. přenesená",J120,0)</f>
        <v>0</v>
      </c>
      <c r="BI120" s="224">
        <f>IF(N120="nulová",J120,0)</f>
        <v>0</v>
      </c>
      <c r="BJ120" s="24" t="s">
        <v>25</v>
      </c>
      <c r="BK120" s="224">
        <f>ROUND(I120*H120,2)</f>
        <v>0</v>
      </c>
      <c r="BL120" s="24" t="s">
        <v>189</v>
      </c>
      <c r="BM120" s="24" t="s">
        <v>790</v>
      </c>
    </row>
    <row r="121" s="1" customFormat="1">
      <c r="B121" s="46"/>
      <c r="C121" s="74"/>
      <c r="D121" s="225" t="s">
        <v>191</v>
      </c>
      <c r="E121" s="74"/>
      <c r="F121" s="226" t="s">
        <v>789</v>
      </c>
      <c r="G121" s="74"/>
      <c r="H121" s="74"/>
      <c r="I121" s="185"/>
      <c r="J121" s="74"/>
      <c r="K121" s="74"/>
      <c r="L121" s="72"/>
      <c r="M121" s="227"/>
      <c r="N121" s="47"/>
      <c r="O121" s="47"/>
      <c r="P121" s="47"/>
      <c r="Q121" s="47"/>
      <c r="R121" s="47"/>
      <c r="S121" s="47"/>
      <c r="T121" s="95"/>
      <c r="AT121" s="24" t="s">
        <v>191</v>
      </c>
      <c r="AU121" s="24" t="s">
        <v>91</v>
      </c>
    </row>
    <row r="122" s="1" customFormat="1" ht="16.5" customHeight="1">
      <c r="B122" s="46"/>
      <c r="C122" s="213" t="s">
        <v>264</v>
      </c>
      <c r="D122" s="213" t="s">
        <v>185</v>
      </c>
      <c r="E122" s="214" t="s">
        <v>791</v>
      </c>
      <c r="F122" s="215" t="s">
        <v>792</v>
      </c>
      <c r="G122" s="216" t="s">
        <v>740</v>
      </c>
      <c r="H122" s="217">
        <v>105</v>
      </c>
      <c r="I122" s="218"/>
      <c r="J122" s="219">
        <f>ROUND(I122*H122,2)</f>
        <v>0</v>
      </c>
      <c r="K122" s="215" t="s">
        <v>741</v>
      </c>
      <c r="L122" s="72"/>
      <c r="M122" s="220" t="s">
        <v>80</v>
      </c>
      <c r="N122" s="221" t="s">
        <v>52</v>
      </c>
      <c r="O122" s="47"/>
      <c r="P122" s="222">
        <f>O122*H122</f>
        <v>0</v>
      </c>
      <c r="Q122" s="222">
        <v>0</v>
      </c>
      <c r="R122" s="222">
        <f>Q122*H122</f>
        <v>0</v>
      </c>
      <c r="S122" s="222">
        <v>0</v>
      </c>
      <c r="T122" s="223">
        <f>S122*H122</f>
        <v>0</v>
      </c>
      <c r="AR122" s="24" t="s">
        <v>189</v>
      </c>
      <c r="AT122" s="24" t="s">
        <v>185</v>
      </c>
      <c r="AU122" s="24" t="s">
        <v>91</v>
      </c>
      <c r="AY122" s="24" t="s">
        <v>184</v>
      </c>
      <c r="BE122" s="224">
        <f>IF(N122="základní",J122,0)</f>
        <v>0</v>
      </c>
      <c r="BF122" s="224">
        <f>IF(N122="snížená",J122,0)</f>
        <v>0</v>
      </c>
      <c r="BG122" s="224">
        <f>IF(N122="zákl. přenesená",J122,0)</f>
        <v>0</v>
      </c>
      <c r="BH122" s="224">
        <f>IF(N122="sníž. přenesená",J122,0)</f>
        <v>0</v>
      </c>
      <c r="BI122" s="224">
        <f>IF(N122="nulová",J122,0)</f>
        <v>0</v>
      </c>
      <c r="BJ122" s="24" t="s">
        <v>25</v>
      </c>
      <c r="BK122" s="224">
        <f>ROUND(I122*H122,2)</f>
        <v>0</v>
      </c>
      <c r="BL122" s="24" t="s">
        <v>189</v>
      </c>
      <c r="BM122" s="24" t="s">
        <v>793</v>
      </c>
    </row>
    <row r="123" s="1" customFormat="1">
      <c r="B123" s="46"/>
      <c r="C123" s="74"/>
      <c r="D123" s="225" t="s">
        <v>191</v>
      </c>
      <c r="E123" s="74"/>
      <c r="F123" s="226" t="s">
        <v>794</v>
      </c>
      <c r="G123" s="74"/>
      <c r="H123" s="74"/>
      <c r="I123" s="185"/>
      <c r="J123" s="74"/>
      <c r="K123" s="74"/>
      <c r="L123" s="72"/>
      <c r="M123" s="227"/>
      <c r="N123" s="47"/>
      <c r="O123" s="47"/>
      <c r="P123" s="47"/>
      <c r="Q123" s="47"/>
      <c r="R123" s="47"/>
      <c r="S123" s="47"/>
      <c r="T123" s="95"/>
      <c r="AT123" s="24" t="s">
        <v>191</v>
      </c>
      <c r="AU123" s="24" t="s">
        <v>91</v>
      </c>
    </row>
    <row r="124" s="1" customFormat="1">
      <c r="B124" s="46"/>
      <c r="C124" s="74"/>
      <c r="D124" s="225" t="s">
        <v>193</v>
      </c>
      <c r="E124" s="74"/>
      <c r="F124" s="228" t="s">
        <v>795</v>
      </c>
      <c r="G124" s="74"/>
      <c r="H124" s="74"/>
      <c r="I124" s="185"/>
      <c r="J124" s="74"/>
      <c r="K124" s="74"/>
      <c r="L124" s="72"/>
      <c r="M124" s="227"/>
      <c r="N124" s="47"/>
      <c r="O124" s="47"/>
      <c r="P124" s="47"/>
      <c r="Q124" s="47"/>
      <c r="R124" s="47"/>
      <c r="S124" s="47"/>
      <c r="T124" s="95"/>
      <c r="AT124" s="24" t="s">
        <v>193</v>
      </c>
      <c r="AU124" s="24" t="s">
        <v>91</v>
      </c>
    </row>
    <row r="125" s="1" customFormat="1" ht="16.5" customHeight="1">
      <c r="B125" s="46"/>
      <c r="C125" s="255" t="s">
        <v>271</v>
      </c>
      <c r="D125" s="255" t="s">
        <v>246</v>
      </c>
      <c r="E125" s="256" t="s">
        <v>796</v>
      </c>
      <c r="F125" s="257" t="s">
        <v>797</v>
      </c>
      <c r="G125" s="258" t="s">
        <v>740</v>
      </c>
      <c r="H125" s="259">
        <v>105</v>
      </c>
      <c r="I125" s="260"/>
      <c r="J125" s="261">
        <f>ROUND(I125*H125,2)</f>
        <v>0</v>
      </c>
      <c r="K125" s="257" t="s">
        <v>741</v>
      </c>
      <c r="L125" s="262"/>
      <c r="M125" s="263" t="s">
        <v>80</v>
      </c>
      <c r="N125" s="264" t="s">
        <v>52</v>
      </c>
      <c r="O125" s="47"/>
      <c r="P125" s="222">
        <f>O125*H125</f>
        <v>0</v>
      </c>
      <c r="Q125" s="222">
        <v>0</v>
      </c>
      <c r="R125" s="222">
        <f>Q125*H125</f>
        <v>0</v>
      </c>
      <c r="S125" s="222">
        <v>0</v>
      </c>
      <c r="T125" s="223">
        <f>S125*H125</f>
        <v>0</v>
      </c>
      <c r="AR125" s="24" t="s">
        <v>243</v>
      </c>
      <c r="AT125" s="24" t="s">
        <v>246</v>
      </c>
      <c r="AU125" s="24" t="s">
        <v>91</v>
      </c>
      <c r="AY125" s="24" t="s">
        <v>184</v>
      </c>
      <c r="BE125" s="224">
        <f>IF(N125="základní",J125,0)</f>
        <v>0</v>
      </c>
      <c r="BF125" s="224">
        <f>IF(N125="snížená",J125,0)</f>
        <v>0</v>
      </c>
      <c r="BG125" s="224">
        <f>IF(N125="zákl. přenesená",J125,0)</f>
        <v>0</v>
      </c>
      <c r="BH125" s="224">
        <f>IF(N125="sníž. přenesená",J125,0)</f>
        <v>0</v>
      </c>
      <c r="BI125" s="224">
        <f>IF(N125="nulová",J125,0)</f>
        <v>0</v>
      </c>
      <c r="BJ125" s="24" t="s">
        <v>25</v>
      </c>
      <c r="BK125" s="224">
        <f>ROUND(I125*H125,2)</f>
        <v>0</v>
      </c>
      <c r="BL125" s="24" t="s">
        <v>189</v>
      </c>
      <c r="BM125" s="24" t="s">
        <v>798</v>
      </c>
    </row>
    <row r="126" s="1" customFormat="1">
      <c r="B126" s="46"/>
      <c r="C126" s="74"/>
      <c r="D126" s="225" t="s">
        <v>191</v>
      </c>
      <c r="E126" s="74"/>
      <c r="F126" s="226" t="s">
        <v>797</v>
      </c>
      <c r="G126" s="74"/>
      <c r="H126" s="74"/>
      <c r="I126" s="185"/>
      <c r="J126" s="74"/>
      <c r="K126" s="74"/>
      <c r="L126" s="72"/>
      <c r="M126" s="243"/>
      <c r="N126" s="244"/>
      <c r="O126" s="244"/>
      <c r="P126" s="244"/>
      <c r="Q126" s="244"/>
      <c r="R126" s="244"/>
      <c r="S126" s="244"/>
      <c r="T126" s="245"/>
      <c r="AT126" s="24" t="s">
        <v>191</v>
      </c>
      <c r="AU126" s="24" t="s">
        <v>91</v>
      </c>
    </row>
    <row r="127" s="1" customFormat="1" ht="6.96" customHeight="1">
      <c r="B127" s="67"/>
      <c r="C127" s="68"/>
      <c r="D127" s="68"/>
      <c r="E127" s="68"/>
      <c r="F127" s="68"/>
      <c r="G127" s="68"/>
      <c r="H127" s="68"/>
      <c r="I127" s="167"/>
      <c r="J127" s="68"/>
      <c r="K127" s="68"/>
      <c r="L127" s="72"/>
    </row>
  </sheetData>
  <sheetProtection sheet="1" autoFilter="0" formatColumns="0" formatRows="0" objects="1" scenarios="1" spinCount="100000" saltValue="CPhVtXVsgZDGCIGwIWgmHeIyXFISrF85V2Vk0+MtBzh9w3Qy8ZDWKTCtoU98slNxnKX+3reC7VAq9i8VU/kJ6Q==" hashValue="9VxGUAz7HRUvr0kx3xlVFIl2Djnznn3NCLufOJ+cbqeBXpez30ttVWs0I9JRemvW3dhiUl+AZXIMgjbDjznaCQ==" algorithmName="SHA-512" password="CC35"/>
  <autoFilter ref="C77:K126"/>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106</v>
      </c>
    </row>
    <row r="3" ht="6.96" customHeight="1">
      <c r="B3" s="25"/>
      <c r="C3" s="26"/>
      <c r="D3" s="26"/>
      <c r="E3" s="26"/>
      <c r="F3" s="26"/>
      <c r="G3" s="26"/>
      <c r="H3" s="26"/>
      <c r="I3" s="142"/>
      <c r="J3" s="26"/>
      <c r="K3" s="27"/>
      <c r="AT3" s="24" t="s">
        <v>91</v>
      </c>
    </row>
    <row r="4" ht="36.96" customHeight="1">
      <c r="B4" s="28"/>
      <c r="C4" s="29"/>
      <c r="D4" s="30" t="s">
        <v>126</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799</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22</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ROUND(J88,2)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ROUND(SUM(BE88:BE457), 2)</f>
        <v>0</v>
      </c>
      <c r="G30" s="47"/>
      <c r="H30" s="47"/>
      <c r="I30" s="159">
        <v>0.20999999999999999</v>
      </c>
      <c r="J30" s="158">
        <f>ROUND(ROUND((SUM(BE88:BE457)), 2)*I30, 2)</f>
        <v>0</v>
      </c>
      <c r="K30" s="51"/>
    </row>
    <row r="31" s="1" customFormat="1" ht="14.4" customHeight="1">
      <c r="B31" s="46"/>
      <c r="C31" s="47"/>
      <c r="D31" s="47"/>
      <c r="E31" s="55" t="s">
        <v>53</v>
      </c>
      <c r="F31" s="158">
        <f>ROUND(SUM(BF88:BF457), 2)</f>
        <v>0</v>
      </c>
      <c r="G31" s="47"/>
      <c r="H31" s="47"/>
      <c r="I31" s="159">
        <v>0.14999999999999999</v>
      </c>
      <c r="J31" s="158">
        <f>ROUND(ROUND((SUM(BF88:BF457)), 2)*I31, 2)</f>
        <v>0</v>
      </c>
      <c r="K31" s="51"/>
    </row>
    <row r="32" hidden="1" s="1" customFormat="1" ht="14.4" customHeight="1">
      <c r="B32" s="46"/>
      <c r="C32" s="47"/>
      <c r="D32" s="47"/>
      <c r="E32" s="55" t="s">
        <v>54</v>
      </c>
      <c r="F32" s="158">
        <f>ROUND(SUM(BG88:BG457), 2)</f>
        <v>0</v>
      </c>
      <c r="G32" s="47"/>
      <c r="H32" s="47"/>
      <c r="I32" s="159">
        <v>0.20999999999999999</v>
      </c>
      <c r="J32" s="158">
        <v>0</v>
      </c>
      <c r="K32" s="51"/>
    </row>
    <row r="33" hidden="1" s="1" customFormat="1" ht="14.4" customHeight="1">
      <c r="B33" s="46"/>
      <c r="C33" s="47"/>
      <c r="D33" s="47"/>
      <c r="E33" s="55" t="s">
        <v>55</v>
      </c>
      <c r="F33" s="158">
        <f>ROUND(SUM(BH88:BH457), 2)</f>
        <v>0</v>
      </c>
      <c r="G33" s="47"/>
      <c r="H33" s="47"/>
      <c r="I33" s="159">
        <v>0.14999999999999999</v>
      </c>
      <c r="J33" s="158">
        <v>0</v>
      </c>
      <c r="K33" s="51"/>
    </row>
    <row r="34" hidden="1" s="1" customFormat="1" ht="14.4" customHeight="1">
      <c r="B34" s="46"/>
      <c r="C34" s="47"/>
      <c r="D34" s="47"/>
      <c r="E34" s="55" t="s">
        <v>56</v>
      </c>
      <c r="F34" s="158">
        <f>ROUND(SUM(BI88:BI457),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06 - SO 302 - Rekonstrukce dešťové kanalizace - nezpůsobilé výdaje</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J88</f>
        <v>0</v>
      </c>
      <c r="K56" s="51"/>
      <c r="AU56" s="24" t="s">
        <v>161</v>
      </c>
    </row>
    <row r="57" s="7" customFormat="1" ht="24.96" customHeight="1">
      <c r="B57" s="178"/>
      <c r="C57" s="179"/>
      <c r="D57" s="180" t="s">
        <v>733</v>
      </c>
      <c r="E57" s="181"/>
      <c r="F57" s="181"/>
      <c r="G57" s="181"/>
      <c r="H57" s="181"/>
      <c r="I57" s="182"/>
      <c r="J57" s="183">
        <f>J89</f>
        <v>0</v>
      </c>
      <c r="K57" s="184"/>
    </row>
    <row r="58" s="11" customFormat="1" ht="19.92" customHeight="1">
      <c r="B58" s="246"/>
      <c r="C58" s="247"/>
      <c r="D58" s="248" t="s">
        <v>800</v>
      </c>
      <c r="E58" s="249"/>
      <c r="F58" s="249"/>
      <c r="G58" s="249"/>
      <c r="H58" s="249"/>
      <c r="I58" s="250"/>
      <c r="J58" s="251">
        <f>J90</f>
        <v>0</v>
      </c>
      <c r="K58" s="252"/>
    </row>
    <row r="59" s="11" customFormat="1" ht="19.92" customHeight="1">
      <c r="B59" s="246"/>
      <c r="C59" s="247"/>
      <c r="D59" s="248" t="s">
        <v>801</v>
      </c>
      <c r="E59" s="249"/>
      <c r="F59" s="249"/>
      <c r="G59" s="249"/>
      <c r="H59" s="249"/>
      <c r="I59" s="250"/>
      <c r="J59" s="251">
        <f>J248</f>
        <v>0</v>
      </c>
      <c r="K59" s="252"/>
    </row>
    <row r="60" s="11" customFormat="1" ht="19.92" customHeight="1">
      <c r="B60" s="246"/>
      <c r="C60" s="247"/>
      <c r="D60" s="248" t="s">
        <v>802</v>
      </c>
      <c r="E60" s="249"/>
      <c r="F60" s="249"/>
      <c r="G60" s="249"/>
      <c r="H60" s="249"/>
      <c r="I60" s="250"/>
      <c r="J60" s="251">
        <f>J257</f>
        <v>0</v>
      </c>
      <c r="K60" s="252"/>
    </row>
    <row r="61" s="11" customFormat="1" ht="19.92" customHeight="1">
      <c r="B61" s="246"/>
      <c r="C61" s="247"/>
      <c r="D61" s="248" t="s">
        <v>803</v>
      </c>
      <c r="E61" s="249"/>
      <c r="F61" s="249"/>
      <c r="G61" s="249"/>
      <c r="H61" s="249"/>
      <c r="I61" s="250"/>
      <c r="J61" s="251">
        <f>J278</f>
        <v>0</v>
      </c>
      <c r="K61" s="252"/>
    </row>
    <row r="62" s="11" customFormat="1" ht="19.92" customHeight="1">
      <c r="B62" s="246"/>
      <c r="C62" s="247"/>
      <c r="D62" s="248" t="s">
        <v>804</v>
      </c>
      <c r="E62" s="249"/>
      <c r="F62" s="249"/>
      <c r="G62" s="249"/>
      <c r="H62" s="249"/>
      <c r="I62" s="250"/>
      <c r="J62" s="251">
        <f>J308</f>
        <v>0</v>
      </c>
      <c r="K62" s="252"/>
    </row>
    <row r="63" s="11" customFormat="1" ht="19.92" customHeight="1">
      <c r="B63" s="246"/>
      <c r="C63" s="247"/>
      <c r="D63" s="248" t="s">
        <v>734</v>
      </c>
      <c r="E63" s="249"/>
      <c r="F63" s="249"/>
      <c r="G63" s="249"/>
      <c r="H63" s="249"/>
      <c r="I63" s="250"/>
      <c r="J63" s="251">
        <f>J402</f>
        <v>0</v>
      </c>
      <c r="K63" s="252"/>
    </row>
    <row r="64" s="11" customFormat="1" ht="19.92" customHeight="1">
      <c r="B64" s="246"/>
      <c r="C64" s="247"/>
      <c r="D64" s="248" t="s">
        <v>805</v>
      </c>
      <c r="E64" s="249"/>
      <c r="F64" s="249"/>
      <c r="G64" s="249"/>
      <c r="H64" s="249"/>
      <c r="I64" s="250"/>
      <c r="J64" s="251">
        <f>J413</f>
        <v>0</v>
      </c>
      <c r="K64" s="252"/>
    </row>
    <row r="65" s="11" customFormat="1" ht="19.92" customHeight="1">
      <c r="B65" s="246"/>
      <c r="C65" s="247"/>
      <c r="D65" s="248" t="s">
        <v>806</v>
      </c>
      <c r="E65" s="249"/>
      <c r="F65" s="249"/>
      <c r="G65" s="249"/>
      <c r="H65" s="249"/>
      <c r="I65" s="250"/>
      <c r="J65" s="251">
        <f>J433</f>
        <v>0</v>
      </c>
      <c r="K65" s="252"/>
    </row>
    <row r="66" s="7" customFormat="1" ht="24.96" customHeight="1">
      <c r="B66" s="178"/>
      <c r="C66" s="179"/>
      <c r="D66" s="180" t="s">
        <v>807</v>
      </c>
      <c r="E66" s="181"/>
      <c r="F66" s="181"/>
      <c r="G66" s="181"/>
      <c r="H66" s="181"/>
      <c r="I66" s="182"/>
      <c r="J66" s="183">
        <f>J437</f>
        <v>0</v>
      </c>
      <c r="K66" s="184"/>
    </row>
    <row r="67" s="11" customFormat="1" ht="19.92" customHeight="1">
      <c r="B67" s="246"/>
      <c r="C67" s="247"/>
      <c r="D67" s="248" t="s">
        <v>808</v>
      </c>
      <c r="E67" s="249"/>
      <c r="F67" s="249"/>
      <c r="G67" s="249"/>
      <c r="H67" s="249"/>
      <c r="I67" s="250"/>
      <c r="J67" s="251">
        <f>J438</f>
        <v>0</v>
      </c>
      <c r="K67" s="252"/>
    </row>
    <row r="68" s="11" customFormat="1" ht="19.92" customHeight="1">
      <c r="B68" s="246"/>
      <c r="C68" s="247"/>
      <c r="D68" s="248" t="s">
        <v>809</v>
      </c>
      <c r="E68" s="249"/>
      <c r="F68" s="249"/>
      <c r="G68" s="249"/>
      <c r="H68" s="249"/>
      <c r="I68" s="250"/>
      <c r="J68" s="251">
        <f>J450</f>
        <v>0</v>
      </c>
      <c r="K68" s="252"/>
    </row>
    <row r="69" s="1" customFormat="1" ht="21.84" customHeight="1">
      <c r="B69" s="46"/>
      <c r="C69" s="47"/>
      <c r="D69" s="47"/>
      <c r="E69" s="47"/>
      <c r="F69" s="47"/>
      <c r="G69" s="47"/>
      <c r="H69" s="47"/>
      <c r="I69" s="145"/>
      <c r="J69" s="47"/>
      <c r="K69" s="51"/>
    </row>
    <row r="70" s="1" customFormat="1" ht="6.96" customHeight="1">
      <c r="B70" s="67"/>
      <c r="C70" s="68"/>
      <c r="D70" s="68"/>
      <c r="E70" s="68"/>
      <c r="F70" s="68"/>
      <c r="G70" s="68"/>
      <c r="H70" s="68"/>
      <c r="I70" s="167"/>
      <c r="J70" s="68"/>
      <c r="K70" s="69"/>
    </row>
    <row r="74" s="1" customFormat="1" ht="6.96" customHeight="1">
      <c r="B74" s="70"/>
      <c r="C74" s="71"/>
      <c r="D74" s="71"/>
      <c r="E74" s="71"/>
      <c r="F74" s="71"/>
      <c r="G74" s="71"/>
      <c r="H74" s="71"/>
      <c r="I74" s="170"/>
      <c r="J74" s="71"/>
      <c r="K74" s="71"/>
      <c r="L74" s="72"/>
    </row>
    <row r="75" s="1" customFormat="1" ht="36.96" customHeight="1">
      <c r="B75" s="46"/>
      <c r="C75" s="73" t="s">
        <v>169</v>
      </c>
      <c r="D75" s="74"/>
      <c r="E75" s="74"/>
      <c r="F75" s="74"/>
      <c r="G75" s="74"/>
      <c r="H75" s="74"/>
      <c r="I75" s="185"/>
      <c r="J75" s="74"/>
      <c r="K75" s="74"/>
      <c r="L75" s="72"/>
    </row>
    <row r="76" s="1" customFormat="1" ht="6.96" customHeight="1">
      <c r="B76" s="46"/>
      <c r="C76" s="74"/>
      <c r="D76" s="74"/>
      <c r="E76" s="74"/>
      <c r="F76" s="74"/>
      <c r="G76" s="74"/>
      <c r="H76" s="74"/>
      <c r="I76" s="185"/>
      <c r="J76" s="74"/>
      <c r="K76" s="74"/>
      <c r="L76" s="72"/>
    </row>
    <row r="77" s="1" customFormat="1" ht="14.4" customHeight="1">
      <c r="B77" s="46"/>
      <c r="C77" s="76" t="s">
        <v>18</v>
      </c>
      <c r="D77" s="74"/>
      <c r="E77" s="74"/>
      <c r="F77" s="74"/>
      <c r="G77" s="74"/>
      <c r="H77" s="74"/>
      <c r="I77" s="185"/>
      <c r="J77" s="74"/>
      <c r="K77" s="74"/>
      <c r="L77" s="72"/>
    </row>
    <row r="78" s="1" customFormat="1" ht="16.5" customHeight="1">
      <c r="B78" s="46"/>
      <c r="C78" s="74"/>
      <c r="D78" s="74"/>
      <c r="E78" s="186" t="str">
        <f>E7</f>
        <v>Zvýšení bezpečnosti dopravy v Liberci, lokalita Milady Horákové - Čechova - U potůčku</v>
      </c>
      <c r="F78" s="76"/>
      <c r="G78" s="76"/>
      <c r="H78" s="76"/>
      <c r="I78" s="185"/>
      <c r="J78" s="74"/>
      <c r="K78" s="74"/>
      <c r="L78" s="72"/>
    </row>
    <row r="79" s="1" customFormat="1" ht="14.4" customHeight="1">
      <c r="B79" s="46"/>
      <c r="C79" s="76" t="s">
        <v>135</v>
      </c>
      <c r="D79" s="74"/>
      <c r="E79" s="74"/>
      <c r="F79" s="74"/>
      <c r="G79" s="74"/>
      <c r="H79" s="74"/>
      <c r="I79" s="185"/>
      <c r="J79" s="74"/>
      <c r="K79" s="74"/>
      <c r="L79" s="72"/>
    </row>
    <row r="80" s="1" customFormat="1" ht="17.25" customHeight="1">
      <c r="B80" s="46"/>
      <c r="C80" s="74"/>
      <c r="D80" s="74"/>
      <c r="E80" s="82" t="str">
        <f>E9</f>
        <v>06 - SO 302 - Rekonstrukce dešťové kanalizace - nezpůsobilé výdaje</v>
      </c>
      <c r="F80" s="74"/>
      <c r="G80" s="74"/>
      <c r="H80" s="74"/>
      <c r="I80" s="185"/>
      <c r="J80" s="74"/>
      <c r="K80" s="74"/>
      <c r="L80" s="72"/>
    </row>
    <row r="81" s="1" customFormat="1" ht="6.96" customHeight="1">
      <c r="B81" s="46"/>
      <c r="C81" s="74"/>
      <c r="D81" s="74"/>
      <c r="E81" s="74"/>
      <c r="F81" s="74"/>
      <c r="G81" s="74"/>
      <c r="H81" s="74"/>
      <c r="I81" s="185"/>
      <c r="J81" s="74"/>
      <c r="K81" s="74"/>
      <c r="L81" s="72"/>
    </row>
    <row r="82" s="1" customFormat="1" ht="18" customHeight="1">
      <c r="B82" s="46"/>
      <c r="C82" s="76" t="s">
        <v>26</v>
      </c>
      <c r="D82" s="74"/>
      <c r="E82" s="74"/>
      <c r="F82" s="187" t="str">
        <f>F12</f>
        <v>Liberec</v>
      </c>
      <c r="G82" s="74"/>
      <c r="H82" s="74"/>
      <c r="I82" s="188" t="s">
        <v>28</v>
      </c>
      <c r="J82" s="85" t="str">
        <f>IF(J12="","",J12)</f>
        <v>2. 2. 2018</v>
      </c>
      <c r="K82" s="74"/>
      <c r="L82" s="72"/>
    </row>
    <row r="83" s="1" customFormat="1" ht="6.96" customHeight="1">
      <c r="B83" s="46"/>
      <c r="C83" s="74"/>
      <c r="D83" s="74"/>
      <c r="E83" s="74"/>
      <c r="F83" s="74"/>
      <c r="G83" s="74"/>
      <c r="H83" s="74"/>
      <c r="I83" s="185"/>
      <c r="J83" s="74"/>
      <c r="K83" s="74"/>
      <c r="L83" s="72"/>
    </row>
    <row r="84" s="1" customFormat="1">
      <c r="B84" s="46"/>
      <c r="C84" s="76" t="s">
        <v>32</v>
      </c>
      <c r="D84" s="74"/>
      <c r="E84" s="74"/>
      <c r="F84" s="187" t="str">
        <f>E15</f>
        <v>Statutární město Liberec</v>
      </c>
      <c r="G84" s="74"/>
      <c r="H84" s="74"/>
      <c r="I84" s="188" t="s">
        <v>40</v>
      </c>
      <c r="J84" s="187" t="str">
        <f>E21</f>
        <v>SNOWPLAN, spol. s r.o.</v>
      </c>
      <c r="K84" s="74"/>
      <c r="L84" s="72"/>
    </row>
    <row r="85" s="1" customFormat="1" ht="14.4" customHeight="1">
      <c r="B85" s="46"/>
      <c r="C85" s="76" t="s">
        <v>38</v>
      </c>
      <c r="D85" s="74"/>
      <c r="E85" s="74"/>
      <c r="F85" s="187" t="str">
        <f>IF(E18="","",E18)</f>
        <v/>
      </c>
      <c r="G85" s="74"/>
      <c r="H85" s="74"/>
      <c r="I85" s="185"/>
      <c r="J85" s="74"/>
      <c r="K85" s="74"/>
      <c r="L85" s="72"/>
    </row>
    <row r="86" s="1" customFormat="1" ht="10.32" customHeight="1">
      <c r="B86" s="46"/>
      <c r="C86" s="74"/>
      <c r="D86" s="74"/>
      <c r="E86" s="74"/>
      <c r="F86" s="74"/>
      <c r="G86" s="74"/>
      <c r="H86" s="74"/>
      <c r="I86" s="185"/>
      <c r="J86" s="74"/>
      <c r="K86" s="74"/>
      <c r="L86" s="72"/>
    </row>
    <row r="87" s="8" customFormat="1" ht="29.28" customHeight="1">
      <c r="B87" s="189"/>
      <c r="C87" s="190" t="s">
        <v>170</v>
      </c>
      <c r="D87" s="191" t="s">
        <v>66</v>
      </c>
      <c r="E87" s="191" t="s">
        <v>62</v>
      </c>
      <c r="F87" s="191" t="s">
        <v>171</v>
      </c>
      <c r="G87" s="191" t="s">
        <v>172</v>
      </c>
      <c r="H87" s="191" t="s">
        <v>173</v>
      </c>
      <c r="I87" s="192" t="s">
        <v>174</v>
      </c>
      <c r="J87" s="191" t="s">
        <v>159</v>
      </c>
      <c r="K87" s="193" t="s">
        <v>175</v>
      </c>
      <c r="L87" s="194"/>
      <c r="M87" s="102" t="s">
        <v>176</v>
      </c>
      <c r="N87" s="103" t="s">
        <v>51</v>
      </c>
      <c r="O87" s="103" t="s">
        <v>177</v>
      </c>
      <c r="P87" s="103" t="s">
        <v>178</v>
      </c>
      <c r="Q87" s="103" t="s">
        <v>179</v>
      </c>
      <c r="R87" s="103" t="s">
        <v>180</v>
      </c>
      <c r="S87" s="103" t="s">
        <v>181</v>
      </c>
      <c r="T87" s="104" t="s">
        <v>182</v>
      </c>
    </row>
    <row r="88" s="1" customFormat="1" ht="29.28" customHeight="1">
      <c r="B88" s="46"/>
      <c r="C88" s="108" t="s">
        <v>160</v>
      </c>
      <c r="D88" s="74"/>
      <c r="E88" s="74"/>
      <c r="F88" s="74"/>
      <c r="G88" s="74"/>
      <c r="H88" s="74"/>
      <c r="I88" s="185"/>
      <c r="J88" s="195">
        <f>BK88</f>
        <v>0</v>
      </c>
      <c r="K88" s="74"/>
      <c r="L88" s="72"/>
      <c r="M88" s="105"/>
      <c r="N88" s="106"/>
      <c r="O88" s="106"/>
      <c r="P88" s="196">
        <f>P89+P437</f>
        <v>0</v>
      </c>
      <c r="Q88" s="106"/>
      <c r="R88" s="196">
        <f>R89+R437</f>
        <v>42.012497689999996</v>
      </c>
      <c r="S88" s="106"/>
      <c r="T88" s="197">
        <f>T89+T437</f>
        <v>36.925879999999992</v>
      </c>
      <c r="AT88" s="24" t="s">
        <v>81</v>
      </c>
      <c r="AU88" s="24" t="s">
        <v>161</v>
      </c>
      <c r="BK88" s="198">
        <f>BK89+BK437</f>
        <v>0</v>
      </c>
    </row>
    <row r="89" s="9" customFormat="1" ht="37.44" customHeight="1">
      <c r="B89" s="199"/>
      <c r="C89" s="200"/>
      <c r="D89" s="201" t="s">
        <v>81</v>
      </c>
      <c r="E89" s="202" t="s">
        <v>735</v>
      </c>
      <c r="F89" s="202" t="s">
        <v>736</v>
      </c>
      <c r="G89" s="200"/>
      <c r="H89" s="200"/>
      <c r="I89" s="203"/>
      <c r="J89" s="204">
        <f>BK89</f>
        <v>0</v>
      </c>
      <c r="K89" s="200"/>
      <c r="L89" s="205"/>
      <c r="M89" s="206"/>
      <c r="N89" s="207"/>
      <c r="O89" s="207"/>
      <c r="P89" s="208">
        <f>P90+P248+P257+P278+P308+P402+P413+P433</f>
        <v>0</v>
      </c>
      <c r="Q89" s="207"/>
      <c r="R89" s="208">
        <f>R90+R248+R257+R278+R308+R402+R413+R433</f>
        <v>42.002497689999998</v>
      </c>
      <c r="S89" s="207"/>
      <c r="T89" s="209">
        <f>T90+T248+T257+T278+T308+T402+T413+T433</f>
        <v>36.883619999999993</v>
      </c>
      <c r="AR89" s="210" t="s">
        <v>25</v>
      </c>
      <c r="AT89" s="211" t="s">
        <v>81</v>
      </c>
      <c r="AU89" s="211" t="s">
        <v>82</v>
      </c>
      <c r="AY89" s="210" t="s">
        <v>184</v>
      </c>
      <c r="BK89" s="212">
        <f>BK90+BK248+BK257+BK278+BK308+BK402+BK413+BK433</f>
        <v>0</v>
      </c>
    </row>
    <row r="90" s="9" customFormat="1" ht="19.92" customHeight="1">
      <c r="B90" s="199"/>
      <c r="C90" s="200"/>
      <c r="D90" s="201" t="s">
        <v>81</v>
      </c>
      <c r="E90" s="253" t="s">
        <v>25</v>
      </c>
      <c r="F90" s="253" t="s">
        <v>210</v>
      </c>
      <c r="G90" s="200"/>
      <c r="H90" s="200"/>
      <c r="I90" s="203"/>
      <c r="J90" s="254">
        <f>BK90</f>
        <v>0</v>
      </c>
      <c r="K90" s="200"/>
      <c r="L90" s="205"/>
      <c r="M90" s="206"/>
      <c r="N90" s="207"/>
      <c r="O90" s="207"/>
      <c r="P90" s="208">
        <f>SUM(P91:P247)</f>
        <v>0</v>
      </c>
      <c r="Q90" s="207"/>
      <c r="R90" s="208">
        <f>SUM(R91:R247)</f>
        <v>0.68787844000000009</v>
      </c>
      <c r="S90" s="207"/>
      <c r="T90" s="209">
        <f>SUM(T91:T247)</f>
        <v>0</v>
      </c>
      <c r="AR90" s="210" t="s">
        <v>25</v>
      </c>
      <c r="AT90" s="211" t="s">
        <v>81</v>
      </c>
      <c r="AU90" s="211" t="s">
        <v>25</v>
      </c>
      <c r="AY90" s="210" t="s">
        <v>184</v>
      </c>
      <c r="BK90" s="212">
        <f>SUM(BK91:BK247)</f>
        <v>0</v>
      </c>
    </row>
    <row r="91" s="1" customFormat="1" ht="16.5" customHeight="1">
      <c r="B91" s="46"/>
      <c r="C91" s="213" t="s">
        <v>25</v>
      </c>
      <c r="D91" s="213" t="s">
        <v>185</v>
      </c>
      <c r="E91" s="214" t="s">
        <v>810</v>
      </c>
      <c r="F91" s="215" t="s">
        <v>811</v>
      </c>
      <c r="G91" s="216" t="s">
        <v>812</v>
      </c>
      <c r="H91" s="217">
        <v>80</v>
      </c>
      <c r="I91" s="218"/>
      <c r="J91" s="219">
        <f>ROUND(I91*H91,2)</f>
        <v>0</v>
      </c>
      <c r="K91" s="215" t="s">
        <v>741</v>
      </c>
      <c r="L91" s="72"/>
      <c r="M91" s="220" t="s">
        <v>80</v>
      </c>
      <c r="N91" s="221" t="s">
        <v>52</v>
      </c>
      <c r="O91" s="47"/>
      <c r="P91" s="222">
        <f>O91*H91</f>
        <v>0</v>
      </c>
      <c r="Q91" s="222">
        <v>0</v>
      </c>
      <c r="R91" s="222">
        <f>Q91*H91</f>
        <v>0</v>
      </c>
      <c r="S91" s="222">
        <v>0</v>
      </c>
      <c r="T91" s="223">
        <f>S91*H91</f>
        <v>0</v>
      </c>
      <c r="AR91" s="24" t="s">
        <v>189</v>
      </c>
      <c r="AT91" s="24" t="s">
        <v>185</v>
      </c>
      <c r="AU91" s="24" t="s">
        <v>91</v>
      </c>
      <c r="AY91" s="24" t="s">
        <v>184</v>
      </c>
      <c r="BE91" s="224">
        <f>IF(N91="základní",J91,0)</f>
        <v>0</v>
      </c>
      <c r="BF91" s="224">
        <f>IF(N91="snížená",J91,0)</f>
        <v>0</v>
      </c>
      <c r="BG91" s="224">
        <f>IF(N91="zákl. přenesená",J91,0)</f>
        <v>0</v>
      </c>
      <c r="BH91" s="224">
        <f>IF(N91="sníž. přenesená",J91,0)</f>
        <v>0</v>
      </c>
      <c r="BI91" s="224">
        <f>IF(N91="nulová",J91,0)</f>
        <v>0</v>
      </c>
      <c r="BJ91" s="24" t="s">
        <v>25</v>
      </c>
      <c r="BK91" s="224">
        <f>ROUND(I91*H91,2)</f>
        <v>0</v>
      </c>
      <c r="BL91" s="24" t="s">
        <v>189</v>
      </c>
      <c r="BM91" s="24" t="s">
        <v>813</v>
      </c>
    </row>
    <row r="92" s="1" customFormat="1">
      <c r="B92" s="46"/>
      <c r="C92" s="74"/>
      <c r="D92" s="225" t="s">
        <v>191</v>
      </c>
      <c r="E92" s="74"/>
      <c r="F92" s="226" t="s">
        <v>814</v>
      </c>
      <c r="G92" s="74"/>
      <c r="H92" s="74"/>
      <c r="I92" s="185"/>
      <c r="J92" s="74"/>
      <c r="K92" s="74"/>
      <c r="L92" s="72"/>
      <c r="M92" s="227"/>
      <c r="N92" s="47"/>
      <c r="O92" s="47"/>
      <c r="P92" s="47"/>
      <c r="Q92" s="47"/>
      <c r="R92" s="47"/>
      <c r="S92" s="47"/>
      <c r="T92" s="95"/>
      <c r="AT92" s="24" t="s">
        <v>191</v>
      </c>
      <c r="AU92" s="24" t="s">
        <v>91</v>
      </c>
    </row>
    <row r="93" s="1" customFormat="1">
      <c r="B93" s="46"/>
      <c r="C93" s="74"/>
      <c r="D93" s="225" t="s">
        <v>193</v>
      </c>
      <c r="E93" s="74"/>
      <c r="F93" s="228" t="s">
        <v>815</v>
      </c>
      <c r="G93" s="74"/>
      <c r="H93" s="74"/>
      <c r="I93" s="185"/>
      <c r="J93" s="74"/>
      <c r="K93" s="74"/>
      <c r="L93" s="72"/>
      <c r="M93" s="227"/>
      <c r="N93" s="47"/>
      <c r="O93" s="47"/>
      <c r="P93" s="47"/>
      <c r="Q93" s="47"/>
      <c r="R93" s="47"/>
      <c r="S93" s="47"/>
      <c r="T93" s="95"/>
      <c r="AT93" s="24" t="s">
        <v>193</v>
      </c>
      <c r="AU93" s="24" t="s">
        <v>91</v>
      </c>
    </row>
    <row r="94" s="1" customFormat="1" ht="25.5" customHeight="1">
      <c r="B94" s="46"/>
      <c r="C94" s="213" t="s">
        <v>91</v>
      </c>
      <c r="D94" s="213" t="s">
        <v>185</v>
      </c>
      <c r="E94" s="214" t="s">
        <v>816</v>
      </c>
      <c r="F94" s="215" t="s">
        <v>817</v>
      </c>
      <c r="G94" s="216" t="s">
        <v>818</v>
      </c>
      <c r="H94" s="217">
        <v>10</v>
      </c>
      <c r="I94" s="218"/>
      <c r="J94" s="219">
        <f>ROUND(I94*H94,2)</f>
        <v>0</v>
      </c>
      <c r="K94" s="215" t="s">
        <v>741</v>
      </c>
      <c r="L94" s="72"/>
      <c r="M94" s="220" t="s">
        <v>80</v>
      </c>
      <c r="N94" s="221" t="s">
        <v>52</v>
      </c>
      <c r="O94" s="47"/>
      <c r="P94" s="222">
        <f>O94*H94</f>
        <v>0</v>
      </c>
      <c r="Q94" s="222">
        <v>0</v>
      </c>
      <c r="R94" s="222">
        <f>Q94*H94</f>
        <v>0</v>
      </c>
      <c r="S94" s="222">
        <v>0</v>
      </c>
      <c r="T94" s="223">
        <f>S94*H94</f>
        <v>0</v>
      </c>
      <c r="AR94" s="24" t="s">
        <v>189</v>
      </c>
      <c r="AT94" s="24" t="s">
        <v>185</v>
      </c>
      <c r="AU94" s="24" t="s">
        <v>91</v>
      </c>
      <c r="AY94" s="24" t="s">
        <v>184</v>
      </c>
      <c r="BE94" s="224">
        <f>IF(N94="základní",J94,0)</f>
        <v>0</v>
      </c>
      <c r="BF94" s="224">
        <f>IF(N94="snížená",J94,0)</f>
        <v>0</v>
      </c>
      <c r="BG94" s="224">
        <f>IF(N94="zákl. přenesená",J94,0)</f>
        <v>0</v>
      </c>
      <c r="BH94" s="224">
        <f>IF(N94="sníž. přenesená",J94,0)</f>
        <v>0</v>
      </c>
      <c r="BI94" s="224">
        <f>IF(N94="nulová",J94,0)</f>
        <v>0</v>
      </c>
      <c r="BJ94" s="24" t="s">
        <v>25</v>
      </c>
      <c r="BK94" s="224">
        <f>ROUND(I94*H94,2)</f>
        <v>0</v>
      </c>
      <c r="BL94" s="24" t="s">
        <v>189</v>
      </c>
      <c r="BM94" s="24" t="s">
        <v>819</v>
      </c>
    </row>
    <row r="95" s="1" customFormat="1">
      <c r="B95" s="46"/>
      <c r="C95" s="74"/>
      <c r="D95" s="225" t="s">
        <v>191</v>
      </c>
      <c r="E95" s="74"/>
      <c r="F95" s="226" t="s">
        <v>820</v>
      </c>
      <c r="G95" s="74"/>
      <c r="H95" s="74"/>
      <c r="I95" s="185"/>
      <c r="J95" s="74"/>
      <c r="K95" s="74"/>
      <c r="L95" s="72"/>
      <c r="M95" s="227"/>
      <c r="N95" s="47"/>
      <c r="O95" s="47"/>
      <c r="P95" s="47"/>
      <c r="Q95" s="47"/>
      <c r="R95" s="47"/>
      <c r="S95" s="47"/>
      <c r="T95" s="95"/>
      <c r="AT95" s="24" t="s">
        <v>191</v>
      </c>
      <c r="AU95" s="24" t="s">
        <v>91</v>
      </c>
    </row>
    <row r="96" s="1" customFormat="1">
      <c r="B96" s="46"/>
      <c r="C96" s="74"/>
      <c r="D96" s="225" t="s">
        <v>193</v>
      </c>
      <c r="E96" s="74"/>
      <c r="F96" s="228" t="s">
        <v>821</v>
      </c>
      <c r="G96" s="74"/>
      <c r="H96" s="74"/>
      <c r="I96" s="185"/>
      <c r="J96" s="74"/>
      <c r="K96" s="74"/>
      <c r="L96" s="72"/>
      <c r="M96" s="227"/>
      <c r="N96" s="47"/>
      <c r="O96" s="47"/>
      <c r="P96" s="47"/>
      <c r="Q96" s="47"/>
      <c r="R96" s="47"/>
      <c r="S96" s="47"/>
      <c r="T96" s="95"/>
      <c r="AT96" s="24" t="s">
        <v>193</v>
      </c>
      <c r="AU96" s="24" t="s">
        <v>91</v>
      </c>
    </row>
    <row r="97" s="1" customFormat="1" ht="16.5" customHeight="1">
      <c r="B97" s="46"/>
      <c r="C97" s="213" t="s">
        <v>211</v>
      </c>
      <c r="D97" s="213" t="s">
        <v>185</v>
      </c>
      <c r="E97" s="214" t="s">
        <v>822</v>
      </c>
      <c r="F97" s="215" t="s">
        <v>823</v>
      </c>
      <c r="G97" s="216" t="s">
        <v>824</v>
      </c>
      <c r="H97" s="217">
        <v>10</v>
      </c>
      <c r="I97" s="218"/>
      <c r="J97" s="219">
        <f>ROUND(I97*H97,2)</f>
        <v>0</v>
      </c>
      <c r="K97" s="215" t="s">
        <v>741</v>
      </c>
      <c r="L97" s="72"/>
      <c r="M97" s="220" t="s">
        <v>80</v>
      </c>
      <c r="N97" s="221" t="s">
        <v>52</v>
      </c>
      <c r="O97" s="47"/>
      <c r="P97" s="222">
        <f>O97*H97</f>
        <v>0</v>
      </c>
      <c r="Q97" s="222">
        <v>0.0086800000000000002</v>
      </c>
      <c r="R97" s="222">
        <f>Q97*H97</f>
        <v>0.086800000000000002</v>
      </c>
      <c r="S97" s="222">
        <v>0</v>
      </c>
      <c r="T97" s="223">
        <f>S97*H97</f>
        <v>0</v>
      </c>
      <c r="AR97" s="24" t="s">
        <v>189</v>
      </c>
      <c r="AT97" s="24" t="s">
        <v>185</v>
      </c>
      <c r="AU97" s="24" t="s">
        <v>91</v>
      </c>
      <c r="AY97" s="24" t="s">
        <v>184</v>
      </c>
      <c r="BE97" s="224">
        <f>IF(N97="základní",J97,0)</f>
        <v>0</v>
      </c>
      <c r="BF97" s="224">
        <f>IF(N97="snížená",J97,0)</f>
        <v>0</v>
      </c>
      <c r="BG97" s="224">
        <f>IF(N97="zákl. přenesená",J97,0)</f>
        <v>0</v>
      </c>
      <c r="BH97" s="224">
        <f>IF(N97="sníž. přenesená",J97,0)</f>
        <v>0</v>
      </c>
      <c r="BI97" s="224">
        <f>IF(N97="nulová",J97,0)</f>
        <v>0</v>
      </c>
      <c r="BJ97" s="24" t="s">
        <v>25</v>
      </c>
      <c r="BK97" s="224">
        <f>ROUND(I97*H97,2)</f>
        <v>0</v>
      </c>
      <c r="BL97" s="24" t="s">
        <v>189</v>
      </c>
      <c r="BM97" s="24" t="s">
        <v>825</v>
      </c>
    </row>
    <row r="98" s="1" customFormat="1">
      <c r="B98" s="46"/>
      <c r="C98" s="74"/>
      <c r="D98" s="225" t="s">
        <v>191</v>
      </c>
      <c r="E98" s="74"/>
      <c r="F98" s="226" t="s">
        <v>826</v>
      </c>
      <c r="G98" s="74"/>
      <c r="H98" s="74"/>
      <c r="I98" s="185"/>
      <c r="J98" s="74"/>
      <c r="K98" s="74"/>
      <c r="L98" s="72"/>
      <c r="M98" s="227"/>
      <c r="N98" s="47"/>
      <c r="O98" s="47"/>
      <c r="P98" s="47"/>
      <c r="Q98" s="47"/>
      <c r="R98" s="47"/>
      <c r="S98" s="47"/>
      <c r="T98" s="95"/>
      <c r="AT98" s="24" t="s">
        <v>191</v>
      </c>
      <c r="AU98" s="24" t="s">
        <v>91</v>
      </c>
    </row>
    <row r="99" s="1" customFormat="1">
      <c r="B99" s="46"/>
      <c r="C99" s="74"/>
      <c r="D99" s="225" t="s">
        <v>193</v>
      </c>
      <c r="E99" s="74"/>
      <c r="F99" s="228" t="s">
        <v>827</v>
      </c>
      <c r="G99" s="74"/>
      <c r="H99" s="74"/>
      <c r="I99" s="185"/>
      <c r="J99" s="74"/>
      <c r="K99" s="74"/>
      <c r="L99" s="72"/>
      <c r="M99" s="227"/>
      <c r="N99" s="47"/>
      <c r="O99" s="47"/>
      <c r="P99" s="47"/>
      <c r="Q99" s="47"/>
      <c r="R99" s="47"/>
      <c r="S99" s="47"/>
      <c r="T99" s="95"/>
      <c r="AT99" s="24" t="s">
        <v>193</v>
      </c>
      <c r="AU99" s="24" t="s">
        <v>91</v>
      </c>
    </row>
    <row r="100" s="1" customFormat="1" ht="16.5" customHeight="1">
      <c r="B100" s="46"/>
      <c r="C100" s="213" t="s">
        <v>189</v>
      </c>
      <c r="D100" s="213" t="s">
        <v>185</v>
      </c>
      <c r="E100" s="214" t="s">
        <v>828</v>
      </c>
      <c r="F100" s="215" t="s">
        <v>829</v>
      </c>
      <c r="G100" s="216" t="s">
        <v>824</v>
      </c>
      <c r="H100" s="217">
        <v>12</v>
      </c>
      <c r="I100" s="218"/>
      <c r="J100" s="219">
        <f>ROUND(I100*H100,2)</f>
        <v>0</v>
      </c>
      <c r="K100" s="215" t="s">
        <v>741</v>
      </c>
      <c r="L100" s="72"/>
      <c r="M100" s="220" t="s">
        <v>80</v>
      </c>
      <c r="N100" s="221" t="s">
        <v>52</v>
      </c>
      <c r="O100" s="47"/>
      <c r="P100" s="222">
        <f>O100*H100</f>
        <v>0</v>
      </c>
      <c r="Q100" s="222">
        <v>0.036900000000000002</v>
      </c>
      <c r="R100" s="222">
        <f>Q100*H100</f>
        <v>0.44280000000000003</v>
      </c>
      <c r="S100" s="222">
        <v>0</v>
      </c>
      <c r="T100" s="223">
        <f>S100*H100</f>
        <v>0</v>
      </c>
      <c r="AR100" s="24" t="s">
        <v>189</v>
      </c>
      <c r="AT100" s="24" t="s">
        <v>185</v>
      </c>
      <c r="AU100" s="24" t="s">
        <v>91</v>
      </c>
      <c r="AY100" s="24" t="s">
        <v>184</v>
      </c>
      <c r="BE100" s="224">
        <f>IF(N100="základní",J100,0)</f>
        <v>0</v>
      </c>
      <c r="BF100" s="224">
        <f>IF(N100="snížená",J100,0)</f>
        <v>0</v>
      </c>
      <c r="BG100" s="224">
        <f>IF(N100="zákl. přenesená",J100,0)</f>
        <v>0</v>
      </c>
      <c r="BH100" s="224">
        <f>IF(N100="sníž. přenesená",J100,0)</f>
        <v>0</v>
      </c>
      <c r="BI100" s="224">
        <f>IF(N100="nulová",J100,0)</f>
        <v>0</v>
      </c>
      <c r="BJ100" s="24" t="s">
        <v>25</v>
      </c>
      <c r="BK100" s="224">
        <f>ROUND(I100*H100,2)</f>
        <v>0</v>
      </c>
      <c r="BL100" s="24" t="s">
        <v>189</v>
      </c>
      <c r="BM100" s="24" t="s">
        <v>830</v>
      </c>
    </row>
    <row r="101" s="1" customFormat="1">
      <c r="B101" s="46"/>
      <c r="C101" s="74"/>
      <c r="D101" s="225" t="s">
        <v>191</v>
      </c>
      <c r="E101" s="74"/>
      <c r="F101" s="226" t="s">
        <v>831</v>
      </c>
      <c r="G101" s="74"/>
      <c r="H101" s="74"/>
      <c r="I101" s="185"/>
      <c r="J101" s="74"/>
      <c r="K101" s="74"/>
      <c r="L101" s="72"/>
      <c r="M101" s="227"/>
      <c r="N101" s="47"/>
      <c r="O101" s="47"/>
      <c r="P101" s="47"/>
      <c r="Q101" s="47"/>
      <c r="R101" s="47"/>
      <c r="S101" s="47"/>
      <c r="T101" s="95"/>
      <c r="AT101" s="24" t="s">
        <v>191</v>
      </c>
      <c r="AU101" s="24" t="s">
        <v>91</v>
      </c>
    </row>
    <row r="102" s="1" customFormat="1">
      <c r="B102" s="46"/>
      <c r="C102" s="74"/>
      <c r="D102" s="225" t="s">
        <v>193</v>
      </c>
      <c r="E102" s="74"/>
      <c r="F102" s="228" t="s">
        <v>827</v>
      </c>
      <c r="G102" s="74"/>
      <c r="H102" s="74"/>
      <c r="I102" s="185"/>
      <c r="J102" s="74"/>
      <c r="K102" s="74"/>
      <c r="L102" s="72"/>
      <c r="M102" s="227"/>
      <c r="N102" s="47"/>
      <c r="O102" s="47"/>
      <c r="P102" s="47"/>
      <c r="Q102" s="47"/>
      <c r="R102" s="47"/>
      <c r="S102" s="47"/>
      <c r="T102" s="95"/>
      <c r="AT102" s="24" t="s">
        <v>193</v>
      </c>
      <c r="AU102" s="24" t="s">
        <v>91</v>
      </c>
    </row>
    <row r="103" s="1" customFormat="1" ht="16.5" customHeight="1">
      <c r="B103" s="46"/>
      <c r="C103" s="213" t="s">
        <v>224</v>
      </c>
      <c r="D103" s="213" t="s">
        <v>185</v>
      </c>
      <c r="E103" s="214" t="s">
        <v>832</v>
      </c>
      <c r="F103" s="215" t="s">
        <v>833</v>
      </c>
      <c r="G103" s="216" t="s">
        <v>834</v>
      </c>
      <c r="H103" s="217">
        <v>7.7560000000000002</v>
      </c>
      <c r="I103" s="218"/>
      <c r="J103" s="219">
        <f>ROUND(I103*H103,2)</f>
        <v>0</v>
      </c>
      <c r="K103" s="215" t="s">
        <v>741</v>
      </c>
      <c r="L103" s="72"/>
      <c r="M103" s="220" t="s">
        <v>80</v>
      </c>
      <c r="N103" s="221" t="s">
        <v>52</v>
      </c>
      <c r="O103" s="47"/>
      <c r="P103" s="222">
        <f>O103*H103</f>
        <v>0</v>
      </c>
      <c r="Q103" s="222">
        <v>0</v>
      </c>
      <c r="R103" s="222">
        <f>Q103*H103</f>
        <v>0</v>
      </c>
      <c r="S103" s="222">
        <v>0</v>
      </c>
      <c r="T103" s="223">
        <f>S103*H103</f>
        <v>0</v>
      </c>
      <c r="AR103" s="24" t="s">
        <v>189</v>
      </c>
      <c r="AT103" s="24" t="s">
        <v>185</v>
      </c>
      <c r="AU103" s="24" t="s">
        <v>91</v>
      </c>
      <c r="AY103" s="24" t="s">
        <v>184</v>
      </c>
      <c r="BE103" s="224">
        <f>IF(N103="základní",J103,0)</f>
        <v>0</v>
      </c>
      <c r="BF103" s="224">
        <f>IF(N103="snížená",J103,0)</f>
        <v>0</v>
      </c>
      <c r="BG103" s="224">
        <f>IF(N103="zákl. přenesená",J103,0)</f>
        <v>0</v>
      </c>
      <c r="BH103" s="224">
        <f>IF(N103="sníž. přenesená",J103,0)</f>
        <v>0</v>
      </c>
      <c r="BI103" s="224">
        <f>IF(N103="nulová",J103,0)</f>
        <v>0</v>
      </c>
      <c r="BJ103" s="24" t="s">
        <v>25</v>
      </c>
      <c r="BK103" s="224">
        <f>ROUND(I103*H103,2)</f>
        <v>0</v>
      </c>
      <c r="BL103" s="24" t="s">
        <v>189</v>
      </c>
      <c r="BM103" s="24" t="s">
        <v>835</v>
      </c>
    </row>
    <row r="104" s="1" customFormat="1">
      <c r="B104" s="46"/>
      <c r="C104" s="74"/>
      <c r="D104" s="225" t="s">
        <v>191</v>
      </c>
      <c r="E104" s="74"/>
      <c r="F104" s="226" t="s">
        <v>836</v>
      </c>
      <c r="G104" s="74"/>
      <c r="H104" s="74"/>
      <c r="I104" s="185"/>
      <c r="J104" s="74"/>
      <c r="K104" s="74"/>
      <c r="L104" s="72"/>
      <c r="M104" s="227"/>
      <c r="N104" s="47"/>
      <c r="O104" s="47"/>
      <c r="P104" s="47"/>
      <c r="Q104" s="47"/>
      <c r="R104" s="47"/>
      <c r="S104" s="47"/>
      <c r="T104" s="95"/>
      <c r="AT104" s="24" t="s">
        <v>191</v>
      </c>
      <c r="AU104" s="24" t="s">
        <v>91</v>
      </c>
    </row>
    <row r="105" s="1" customFormat="1">
      <c r="B105" s="46"/>
      <c r="C105" s="74"/>
      <c r="D105" s="225" t="s">
        <v>193</v>
      </c>
      <c r="E105" s="74"/>
      <c r="F105" s="228" t="s">
        <v>837</v>
      </c>
      <c r="G105" s="74"/>
      <c r="H105" s="74"/>
      <c r="I105" s="185"/>
      <c r="J105" s="74"/>
      <c r="K105" s="74"/>
      <c r="L105" s="72"/>
      <c r="M105" s="227"/>
      <c r="N105" s="47"/>
      <c r="O105" s="47"/>
      <c r="P105" s="47"/>
      <c r="Q105" s="47"/>
      <c r="R105" s="47"/>
      <c r="S105" s="47"/>
      <c r="T105" s="95"/>
      <c r="AT105" s="24" t="s">
        <v>193</v>
      </c>
      <c r="AU105" s="24" t="s">
        <v>91</v>
      </c>
    </row>
    <row r="106" s="10" customFormat="1">
      <c r="B106" s="229"/>
      <c r="C106" s="230"/>
      <c r="D106" s="225" t="s">
        <v>199</v>
      </c>
      <c r="E106" s="231" t="s">
        <v>80</v>
      </c>
      <c r="F106" s="232" t="s">
        <v>838</v>
      </c>
      <c r="G106" s="230"/>
      <c r="H106" s="233">
        <v>0.81599999999999995</v>
      </c>
      <c r="I106" s="234"/>
      <c r="J106" s="230"/>
      <c r="K106" s="230"/>
      <c r="L106" s="235"/>
      <c r="M106" s="236"/>
      <c r="N106" s="237"/>
      <c r="O106" s="237"/>
      <c r="P106" s="237"/>
      <c r="Q106" s="237"/>
      <c r="R106" s="237"/>
      <c r="S106" s="237"/>
      <c r="T106" s="238"/>
      <c r="AT106" s="239" t="s">
        <v>199</v>
      </c>
      <c r="AU106" s="239" t="s">
        <v>91</v>
      </c>
      <c r="AV106" s="10" t="s">
        <v>91</v>
      </c>
      <c r="AW106" s="10" t="s">
        <v>44</v>
      </c>
      <c r="AX106" s="10" t="s">
        <v>82</v>
      </c>
      <c r="AY106" s="239" t="s">
        <v>184</v>
      </c>
    </row>
    <row r="107" s="10" customFormat="1">
      <c r="B107" s="229"/>
      <c r="C107" s="230"/>
      <c r="D107" s="225" t="s">
        <v>199</v>
      </c>
      <c r="E107" s="231" t="s">
        <v>80</v>
      </c>
      <c r="F107" s="232" t="s">
        <v>839</v>
      </c>
      <c r="G107" s="230"/>
      <c r="H107" s="233">
        <v>0.095000000000000001</v>
      </c>
      <c r="I107" s="234"/>
      <c r="J107" s="230"/>
      <c r="K107" s="230"/>
      <c r="L107" s="235"/>
      <c r="M107" s="236"/>
      <c r="N107" s="237"/>
      <c r="O107" s="237"/>
      <c r="P107" s="237"/>
      <c r="Q107" s="237"/>
      <c r="R107" s="237"/>
      <c r="S107" s="237"/>
      <c r="T107" s="238"/>
      <c r="AT107" s="239" t="s">
        <v>199</v>
      </c>
      <c r="AU107" s="239" t="s">
        <v>91</v>
      </c>
      <c r="AV107" s="10" t="s">
        <v>91</v>
      </c>
      <c r="AW107" s="10" t="s">
        <v>44</v>
      </c>
      <c r="AX107" s="10" t="s">
        <v>82</v>
      </c>
      <c r="AY107" s="239" t="s">
        <v>184</v>
      </c>
    </row>
    <row r="108" s="10" customFormat="1">
      <c r="B108" s="229"/>
      <c r="C108" s="230"/>
      <c r="D108" s="225" t="s">
        <v>199</v>
      </c>
      <c r="E108" s="231" t="s">
        <v>80</v>
      </c>
      <c r="F108" s="232" t="s">
        <v>840</v>
      </c>
      <c r="G108" s="230"/>
      <c r="H108" s="233">
        <v>6.8449999999999998</v>
      </c>
      <c r="I108" s="234"/>
      <c r="J108" s="230"/>
      <c r="K108" s="230"/>
      <c r="L108" s="235"/>
      <c r="M108" s="236"/>
      <c r="N108" s="237"/>
      <c r="O108" s="237"/>
      <c r="P108" s="237"/>
      <c r="Q108" s="237"/>
      <c r="R108" s="237"/>
      <c r="S108" s="237"/>
      <c r="T108" s="238"/>
      <c r="AT108" s="239" t="s">
        <v>199</v>
      </c>
      <c r="AU108" s="239" t="s">
        <v>91</v>
      </c>
      <c r="AV108" s="10" t="s">
        <v>91</v>
      </c>
      <c r="AW108" s="10" t="s">
        <v>44</v>
      </c>
      <c r="AX108" s="10" t="s">
        <v>82</v>
      </c>
      <c r="AY108" s="239" t="s">
        <v>184</v>
      </c>
    </row>
    <row r="109" s="12" customFormat="1">
      <c r="B109" s="265"/>
      <c r="C109" s="266"/>
      <c r="D109" s="225" t="s">
        <v>199</v>
      </c>
      <c r="E109" s="267" t="s">
        <v>80</v>
      </c>
      <c r="F109" s="268" t="s">
        <v>756</v>
      </c>
      <c r="G109" s="266"/>
      <c r="H109" s="269">
        <v>7.7560000000000002</v>
      </c>
      <c r="I109" s="270"/>
      <c r="J109" s="266"/>
      <c r="K109" s="266"/>
      <c r="L109" s="271"/>
      <c r="M109" s="272"/>
      <c r="N109" s="273"/>
      <c r="O109" s="273"/>
      <c r="P109" s="273"/>
      <c r="Q109" s="273"/>
      <c r="R109" s="273"/>
      <c r="S109" s="273"/>
      <c r="T109" s="274"/>
      <c r="AT109" s="275" t="s">
        <v>199</v>
      </c>
      <c r="AU109" s="275" t="s">
        <v>91</v>
      </c>
      <c r="AV109" s="12" t="s">
        <v>189</v>
      </c>
      <c r="AW109" s="12" t="s">
        <v>44</v>
      </c>
      <c r="AX109" s="12" t="s">
        <v>25</v>
      </c>
      <c r="AY109" s="275" t="s">
        <v>184</v>
      </c>
    </row>
    <row r="110" s="1" customFormat="1" ht="16.5" customHeight="1">
      <c r="B110" s="46"/>
      <c r="C110" s="213" t="s">
        <v>230</v>
      </c>
      <c r="D110" s="213" t="s">
        <v>185</v>
      </c>
      <c r="E110" s="214" t="s">
        <v>841</v>
      </c>
      <c r="F110" s="215" t="s">
        <v>842</v>
      </c>
      <c r="G110" s="216" t="s">
        <v>834</v>
      </c>
      <c r="H110" s="217">
        <v>64.143000000000001</v>
      </c>
      <c r="I110" s="218"/>
      <c r="J110" s="219">
        <f>ROUND(I110*H110,2)</f>
        <v>0</v>
      </c>
      <c r="K110" s="215" t="s">
        <v>741</v>
      </c>
      <c r="L110" s="72"/>
      <c r="M110" s="220" t="s">
        <v>80</v>
      </c>
      <c r="N110" s="221" t="s">
        <v>52</v>
      </c>
      <c r="O110" s="47"/>
      <c r="P110" s="222">
        <f>O110*H110</f>
        <v>0</v>
      </c>
      <c r="Q110" s="222">
        <v>0</v>
      </c>
      <c r="R110" s="222">
        <f>Q110*H110</f>
        <v>0</v>
      </c>
      <c r="S110" s="222">
        <v>0</v>
      </c>
      <c r="T110" s="223">
        <f>S110*H110</f>
        <v>0</v>
      </c>
      <c r="AR110" s="24" t="s">
        <v>189</v>
      </c>
      <c r="AT110" s="24" t="s">
        <v>185</v>
      </c>
      <c r="AU110" s="24" t="s">
        <v>91</v>
      </c>
      <c r="AY110" s="24" t="s">
        <v>184</v>
      </c>
      <c r="BE110" s="224">
        <f>IF(N110="základní",J110,0)</f>
        <v>0</v>
      </c>
      <c r="BF110" s="224">
        <f>IF(N110="snížená",J110,0)</f>
        <v>0</v>
      </c>
      <c r="BG110" s="224">
        <f>IF(N110="zákl. přenesená",J110,0)</f>
        <v>0</v>
      </c>
      <c r="BH110" s="224">
        <f>IF(N110="sníž. přenesená",J110,0)</f>
        <v>0</v>
      </c>
      <c r="BI110" s="224">
        <f>IF(N110="nulová",J110,0)</f>
        <v>0</v>
      </c>
      <c r="BJ110" s="24" t="s">
        <v>25</v>
      </c>
      <c r="BK110" s="224">
        <f>ROUND(I110*H110,2)</f>
        <v>0</v>
      </c>
      <c r="BL110" s="24" t="s">
        <v>189</v>
      </c>
      <c r="BM110" s="24" t="s">
        <v>843</v>
      </c>
    </row>
    <row r="111" s="1" customFormat="1">
      <c r="B111" s="46"/>
      <c r="C111" s="74"/>
      <c r="D111" s="225" t="s">
        <v>191</v>
      </c>
      <c r="E111" s="74"/>
      <c r="F111" s="226" t="s">
        <v>844</v>
      </c>
      <c r="G111" s="74"/>
      <c r="H111" s="74"/>
      <c r="I111" s="185"/>
      <c r="J111" s="74"/>
      <c r="K111" s="74"/>
      <c r="L111" s="72"/>
      <c r="M111" s="227"/>
      <c r="N111" s="47"/>
      <c r="O111" s="47"/>
      <c r="P111" s="47"/>
      <c r="Q111" s="47"/>
      <c r="R111" s="47"/>
      <c r="S111" s="47"/>
      <c r="T111" s="95"/>
      <c r="AT111" s="24" t="s">
        <v>191</v>
      </c>
      <c r="AU111" s="24" t="s">
        <v>91</v>
      </c>
    </row>
    <row r="112" s="1" customFormat="1">
      <c r="B112" s="46"/>
      <c r="C112" s="74"/>
      <c r="D112" s="225" t="s">
        <v>193</v>
      </c>
      <c r="E112" s="74"/>
      <c r="F112" s="228" t="s">
        <v>845</v>
      </c>
      <c r="G112" s="74"/>
      <c r="H112" s="74"/>
      <c r="I112" s="185"/>
      <c r="J112" s="74"/>
      <c r="K112" s="74"/>
      <c r="L112" s="72"/>
      <c r="M112" s="227"/>
      <c r="N112" s="47"/>
      <c r="O112" s="47"/>
      <c r="P112" s="47"/>
      <c r="Q112" s="47"/>
      <c r="R112" s="47"/>
      <c r="S112" s="47"/>
      <c r="T112" s="95"/>
      <c r="AT112" s="24" t="s">
        <v>193</v>
      </c>
      <c r="AU112" s="24" t="s">
        <v>91</v>
      </c>
    </row>
    <row r="113" s="10" customFormat="1">
      <c r="B113" s="229"/>
      <c r="C113" s="230"/>
      <c r="D113" s="225" t="s">
        <v>199</v>
      </c>
      <c r="E113" s="231" t="s">
        <v>80</v>
      </c>
      <c r="F113" s="232" t="s">
        <v>846</v>
      </c>
      <c r="G113" s="230"/>
      <c r="H113" s="233">
        <v>2.5150000000000001</v>
      </c>
      <c r="I113" s="234"/>
      <c r="J113" s="230"/>
      <c r="K113" s="230"/>
      <c r="L113" s="235"/>
      <c r="M113" s="236"/>
      <c r="N113" s="237"/>
      <c r="O113" s="237"/>
      <c r="P113" s="237"/>
      <c r="Q113" s="237"/>
      <c r="R113" s="237"/>
      <c r="S113" s="237"/>
      <c r="T113" s="238"/>
      <c r="AT113" s="239" t="s">
        <v>199</v>
      </c>
      <c r="AU113" s="239" t="s">
        <v>91</v>
      </c>
      <c r="AV113" s="10" t="s">
        <v>91</v>
      </c>
      <c r="AW113" s="10" t="s">
        <v>44</v>
      </c>
      <c r="AX113" s="10" t="s">
        <v>82</v>
      </c>
      <c r="AY113" s="239" t="s">
        <v>184</v>
      </c>
    </row>
    <row r="114" s="10" customFormat="1">
      <c r="B114" s="229"/>
      <c r="C114" s="230"/>
      <c r="D114" s="225" t="s">
        <v>199</v>
      </c>
      <c r="E114" s="231" t="s">
        <v>80</v>
      </c>
      <c r="F114" s="232" t="s">
        <v>847</v>
      </c>
      <c r="G114" s="230"/>
      <c r="H114" s="233">
        <v>2.1579999999999999</v>
      </c>
      <c r="I114" s="234"/>
      <c r="J114" s="230"/>
      <c r="K114" s="230"/>
      <c r="L114" s="235"/>
      <c r="M114" s="236"/>
      <c r="N114" s="237"/>
      <c r="O114" s="237"/>
      <c r="P114" s="237"/>
      <c r="Q114" s="237"/>
      <c r="R114" s="237"/>
      <c r="S114" s="237"/>
      <c r="T114" s="238"/>
      <c r="AT114" s="239" t="s">
        <v>199</v>
      </c>
      <c r="AU114" s="239" t="s">
        <v>91</v>
      </c>
      <c r="AV114" s="10" t="s">
        <v>91</v>
      </c>
      <c r="AW114" s="10" t="s">
        <v>44</v>
      </c>
      <c r="AX114" s="10" t="s">
        <v>82</v>
      </c>
      <c r="AY114" s="239" t="s">
        <v>184</v>
      </c>
    </row>
    <row r="115" s="10" customFormat="1">
      <c r="B115" s="229"/>
      <c r="C115" s="230"/>
      <c r="D115" s="225" t="s">
        <v>199</v>
      </c>
      <c r="E115" s="231" t="s">
        <v>80</v>
      </c>
      <c r="F115" s="232" t="s">
        <v>848</v>
      </c>
      <c r="G115" s="230"/>
      <c r="H115" s="233">
        <v>1.2150000000000001</v>
      </c>
      <c r="I115" s="234"/>
      <c r="J115" s="230"/>
      <c r="K115" s="230"/>
      <c r="L115" s="235"/>
      <c r="M115" s="236"/>
      <c r="N115" s="237"/>
      <c r="O115" s="237"/>
      <c r="P115" s="237"/>
      <c r="Q115" s="237"/>
      <c r="R115" s="237"/>
      <c r="S115" s="237"/>
      <c r="T115" s="238"/>
      <c r="AT115" s="239" t="s">
        <v>199</v>
      </c>
      <c r="AU115" s="239" t="s">
        <v>91</v>
      </c>
      <c r="AV115" s="10" t="s">
        <v>91</v>
      </c>
      <c r="AW115" s="10" t="s">
        <v>44</v>
      </c>
      <c r="AX115" s="10" t="s">
        <v>82</v>
      </c>
      <c r="AY115" s="239" t="s">
        <v>184</v>
      </c>
    </row>
    <row r="116" s="10" customFormat="1">
      <c r="B116" s="229"/>
      <c r="C116" s="230"/>
      <c r="D116" s="225" t="s">
        <v>199</v>
      </c>
      <c r="E116" s="231" t="s">
        <v>80</v>
      </c>
      <c r="F116" s="232" t="s">
        <v>849</v>
      </c>
      <c r="G116" s="230"/>
      <c r="H116" s="233">
        <v>1.03</v>
      </c>
      <c r="I116" s="234"/>
      <c r="J116" s="230"/>
      <c r="K116" s="230"/>
      <c r="L116" s="235"/>
      <c r="M116" s="236"/>
      <c r="N116" s="237"/>
      <c r="O116" s="237"/>
      <c r="P116" s="237"/>
      <c r="Q116" s="237"/>
      <c r="R116" s="237"/>
      <c r="S116" s="237"/>
      <c r="T116" s="238"/>
      <c r="AT116" s="239" t="s">
        <v>199</v>
      </c>
      <c r="AU116" s="239" t="s">
        <v>91</v>
      </c>
      <c r="AV116" s="10" t="s">
        <v>91</v>
      </c>
      <c r="AW116" s="10" t="s">
        <v>44</v>
      </c>
      <c r="AX116" s="10" t="s">
        <v>82</v>
      </c>
      <c r="AY116" s="239" t="s">
        <v>184</v>
      </c>
    </row>
    <row r="117" s="13" customFormat="1">
      <c r="B117" s="276"/>
      <c r="C117" s="277"/>
      <c r="D117" s="225" t="s">
        <v>199</v>
      </c>
      <c r="E117" s="278" t="s">
        <v>80</v>
      </c>
      <c r="F117" s="279" t="s">
        <v>850</v>
      </c>
      <c r="G117" s="277"/>
      <c r="H117" s="280">
        <v>6.9180000000000001</v>
      </c>
      <c r="I117" s="281"/>
      <c r="J117" s="277"/>
      <c r="K117" s="277"/>
      <c r="L117" s="282"/>
      <c r="M117" s="283"/>
      <c r="N117" s="284"/>
      <c r="O117" s="284"/>
      <c r="P117" s="284"/>
      <c r="Q117" s="284"/>
      <c r="R117" s="284"/>
      <c r="S117" s="284"/>
      <c r="T117" s="285"/>
      <c r="AT117" s="286" t="s">
        <v>199</v>
      </c>
      <c r="AU117" s="286" t="s">
        <v>91</v>
      </c>
      <c r="AV117" s="13" t="s">
        <v>211</v>
      </c>
      <c r="AW117" s="13" t="s">
        <v>44</v>
      </c>
      <c r="AX117" s="13" t="s">
        <v>82</v>
      </c>
      <c r="AY117" s="286" t="s">
        <v>184</v>
      </c>
    </row>
    <row r="118" s="10" customFormat="1">
      <c r="B118" s="229"/>
      <c r="C118" s="230"/>
      <c r="D118" s="225" t="s">
        <v>199</v>
      </c>
      <c r="E118" s="231" t="s">
        <v>80</v>
      </c>
      <c r="F118" s="232" t="s">
        <v>851</v>
      </c>
      <c r="G118" s="230"/>
      <c r="H118" s="233">
        <v>9.4760000000000009</v>
      </c>
      <c r="I118" s="234"/>
      <c r="J118" s="230"/>
      <c r="K118" s="230"/>
      <c r="L118" s="235"/>
      <c r="M118" s="236"/>
      <c r="N118" s="237"/>
      <c r="O118" s="237"/>
      <c r="P118" s="237"/>
      <c r="Q118" s="237"/>
      <c r="R118" s="237"/>
      <c r="S118" s="237"/>
      <c r="T118" s="238"/>
      <c r="AT118" s="239" t="s">
        <v>199</v>
      </c>
      <c r="AU118" s="239" t="s">
        <v>91</v>
      </c>
      <c r="AV118" s="10" t="s">
        <v>91</v>
      </c>
      <c r="AW118" s="10" t="s">
        <v>44</v>
      </c>
      <c r="AX118" s="10" t="s">
        <v>82</v>
      </c>
      <c r="AY118" s="239" t="s">
        <v>184</v>
      </c>
    </row>
    <row r="119" s="10" customFormat="1">
      <c r="B119" s="229"/>
      <c r="C119" s="230"/>
      <c r="D119" s="225" t="s">
        <v>199</v>
      </c>
      <c r="E119" s="231" t="s">
        <v>80</v>
      </c>
      <c r="F119" s="232" t="s">
        <v>852</v>
      </c>
      <c r="G119" s="230"/>
      <c r="H119" s="233">
        <v>13.887000000000001</v>
      </c>
      <c r="I119" s="234"/>
      <c r="J119" s="230"/>
      <c r="K119" s="230"/>
      <c r="L119" s="235"/>
      <c r="M119" s="236"/>
      <c r="N119" s="237"/>
      <c r="O119" s="237"/>
      <c r="P119" s="237"/>
      <c r="Q119" s="237"/>
      <c r="R119" s="237"/>
      <c r="S119" s="237"/>
      <c r="T119" s="238"/>
      <c r="AT119" s="239" t="s">
        <v>199</v>
      </c>
      <c r="AU119" s="239" t="s">
        <v>91</v>
      </c>
      <c r="AV119" s="10" t="s">
        <v>91</v>
      </c>
      <c r="AW119" s="10" t="s">
        <v>44</v>
      </c>
      <c r="AX119" s="10" t="s">
        <v>82</v>
      </c>
      <c r="AY119" s="239" t="s">
        <v>184</v>
      </c>
    </row>
    <row r="120" s="10" customFormat="1">
      <c r="B120" s="229"/>
      <c r="C120" s="230"/>
      <c r="D120" s="225" t="s">
        <v>199</v>
      </c>
      <c r="E120" s="231" t="s">
        <v>80</v>
      </c>
      <c r="F120" s="232" t="s">
        <v>853</v>
      </c>
      <c r="G120" s="230"/>
      <c r="H120" s="233">
        <v>7.5449999999999999</v>
      </c>
      <c r="I120" s="234"/>
      <c r="J120" s="230"/>
      <c r="K120" s="230"/>
      <c r="L120" s="235"/>
      <c r="M120" s="236"/>
      <c r="N120" s="237"/>
      <c r="O120" s="237"/>
      <c r="P120" s="237"/>
      <c r="Q120" s="237"/>
      <c r="R120" s="237"/>
      <c r="S120" s="237"/>
      <c r="T120" s="238"/>
      <c r="AT120" s="239" t="s">
        <v>199</v>
      </c>
      <c r="AU120" s="239" t="s">
        <v>91</v>
      </c>
      <c r="AV120" s="10" t="s">
        <v>91</v>
      </c>
      <c r="AW120" s="10" t="s">
        <v>44</v>
      </c>
      <c r="AX120" s="10" t="s">
        <v>82</v>
      </c>
      <c r="AY120" s="239" t="s">
        <v>184</v>
      </c>
    </row>
    <row r="121" s="10" customFormat="1">
      <c r="B121" s="229"/>
      <c r="C121" s="230"/>
      <c r="D121" s="225" t="s">
        <v>199</v>
      </c>
      <c r="E121" s="231" t="s">
        <v>80</v>
      </c>
      <c r="F121" s="232" t="s">
        <v>854</v>
      </c>
      <c r="G121" s="230"/>
      <c r="H121" s="233">
        <v>117.40600000000001</v>
      </c>
      <c r="I121" s="234"/>
      <c r="J121" s="230"/>
      <c r="K121" s="230"/>
      <c r="L121" s="235"/>
      <c r="M121" s="236"/>
      <c r="N121" s="237"/>
      <c r="O121" s="237"/>
      <c r="P121" s="237"/>
      <c r="Q121" s="237"/>
      <c r="R121" s="237"/>
      <c r="S121" s="237"/>
      <c r="T121" s="238"/>
      <c r="AT121" s="239" t="s">
        <v>199</v>
      </c>
      <c r="AU121" s="239" t="s">
        <v>91</v>
      </c>
      <c r="AV121" s="10" t="s">
        <v>91</v>
      </c>
      <c r="AW121" s="10" t="s">
        <v>44</v>
      </c>
      <c r="AX121" s="10" t="s">
        <v>82</v>
      </c>
      <c r="AY121" s="239" t="s">
        <v>184</v>
      </c>
    </row>
    <row r="122" s="10" customFormat="1">
      <c r="B122" s="229"/>
      <c r="C122" s="230"/>
      <c r="D122" s="225" t="s">
        <v>199</v>
      </c>
      <c r="E122" s="231" t="s">
        <v>80</v>
      </c>
      <c r="F122" s="232" t="s">
        <v>855</v>
      </c>
      <c r="G122" s="230"/>
      <c r="H122" s="233">
        <v>-7.3129999999999997</v>
      </c>
      <c r="I122" s="234"/>
      <c r="J122" s="230"/>
      <c r="K122" s="230"/>
      <c r="L122" s="235"/>
      <c r="M122" s="236"/>
      <c r="N122" s="237"/>
      <c r="O122" s="237"/>
      <c r="P122" s="237"/>
      <c r="Q122" s="237"/>
      <c r="R122" s="237"/>
      <c r="S122" s="237"/>
      <c r="T122" s="238"/>
      <c r="AT122" s="239" t="s">
        <v>199</v>
      </c>
      <c r="AU122" s="239" t="s">
        <v>91</v>
      </c>
      <c r="AV122" s="10" t="s">
        <v>91</v>
      </c>
      <c r="AW122" s="10" t="s">
        <v>44</v>
      </c>
      <c r="AX122" s="10" t="s">
        <v>82</v>
      </c>
      <c r="AY122" s="239" t="s">
        <v>184</v>
      </c>
    </row>
    <row r="123" s="10" customFormat="1">
      <c r="B123" s="229"/>
      <c r="C123" s="230"/>
      <c r="D123" s="225" t="s">
        <v>199</v>
      </c>
      <c r="E123" s="231" t="s">
        <v>80</v>
      </c>
      <c r="F123" s="232" t="s">
        <v>856</v>
      </c>
      <c r="G123" s="230"/>
      <c r="H123" s="233">
        <v>-2.5609999999999999</v>
      </c>
      <c r="I123" s="234"/>
      <c r="J123" s="230"/>
      <c r="K123" s="230"/>
      <c r="L123" s="235"/>
      <c r="M123" s="236"/>
      <c r="N123" s="237"/>
      <c r="O123" s="237"/>
      <c r="P123" s="237"/>
      <c r="Q123" s="237"/>
      <c r="R123" s="237"/>
      <c r="S123" s="237"/>
      <c r="T123" s="238"/>
      <c r="AT123" s="239" t="s">
        <v>199</v>
      </c>
      <c r="AU123" s="239" t="s">
        <v>91</v>
      </c>
      <c r="AV123" s="10" t="s">
        <v>91</v>
      </c>
      <c r="AW123" s="10" t="s">
        <v>44</v>
      </c>
      <c r="AX123" s="10" t="s">
        <v>82</v>
      </c>
      <c r="AY123" s="239" t="s">
        <v>184</v>
      </c>
    </row>
    <row r="124" s="10" customFormat="1">
      <c r="B124" s="229"/>
      <c r="C124" s="230"/>
      <c r="D124" s="225" t="s">
        <v>199</v>
      </c>
      <c r="E124" s="231" t="s">
        <v>80</v>
      </c>
      <c r="F124" s="232" t="s">
        <v>857</v>
      </c>
      <c r="G124" s="230"/>
      <c r="H124" s="233">
        <v>-10.154999999999999</v>
      </c>
      <c r="I124" s="234"/>
      <c r="J124" s="230"/>
      <c r="K124" s="230"/>
      <c r="L124" s="235"/>
      <c r="M124" s="236"/>
      <c r="N124" s="237"/>
      <c r="O124" s="237"/>
      <c r="P124" s="237"/>
      <c r="Q124" s="237"/>
      <c r="R124" s="237"/>
      <c r="S124" s="237"/>
      <c r="T124" s="238"/>
      <c r="AT124" s="239" t="s">
        <v>199</v>
      </c>
      <c r="AU124" s="239" t="s">
        <v>91</v>
      </c>
      <c r="AV124" s="10" t="s">
        <v>91</v>
      </c>
      <c r="AW124" s="10" t="s">
        <v>44</v>
      </c>
      <c r="AX124" s="10" t="s">
        <v>82</v>
      </c>
      <c r="AY124" s="239" t="s">
        <v>184</v>
      </c>
    </row>
    <row r="125" s="13" customFormat="1">
      <c r="B125" s="276"/>
      <c r="C125" s="277"/>
      <c r="D125" s="225" t="s">
        <v>199</v>
      </c>
      <c r="E125" s="278" t="s">
        <v>80</v>
      </c>
      <c r="F125" s="279" t="s">
        <v>850</v>
      </c>
      <c r="G125" s="277"/>
      <c r="H125" s="280">
        <v>128.285</v>
      </c>
      <c r="I125" s="281"/>
      <c r="J125" s="277"/>
      <c r="K125" s="277"/>
      <c r="L125" s="282"/>
      <c r="M125" s="283"/>
      <c r="N125" s="284"/>
      <c r="O125" s="284"/>
      <c r="P125" s="284"/>
      <c r="Q125" s="284"/>
      <c r="R125" s="284"/>
      <c r="S125" s="284"/>
      <c r="T125" s="285"/>
      <c r="AT125" s="286" t="s">
        <v>199</v>
      </c>
      <c r="AU125" s="286" t="s">
        <v>91</v>
      </c>
      <c r="AV125" s="13" t="s">
        <v>211</v>
      </c>
      <c r="AW125" s="13" t="s">
        <v>44</v>
      </c>
      <c r="AX125" s="13" t="s">
        <v>82</v>
      </c>
      <c r="AY125" s="286" t="s">
        <v>184</v>
      </c>
    </row>
    <row r="126" s="10" customFormat="1">
      <c r="B126" s="229"/>
      <c r="C126" s="230"/>
      <c r="D126" s="225" t="s">
        <v>199</v>
      </c>
      <c r="E126" s="231" t="s">
        <v>80</v>
      </c>
      <c r="F126" s="232" t="s">
        <v>858</v>
      </c>
      <c r="G126" s="230"/>
      <c r="H126" s="233">
        <v>64.143000000000001</v>
      </c>
      <c r="I126" s="234"/>
      <c r="J126" s="230"/>
      <c r="K126" s="230"/>
      <c r="L126" s="235"/>
      <c r="M126" s="236"/>
      <c r="N126" s="237"/>
      <c r="O126" s="237"/>
      <c r="P126" s="237"/>
      <c r="Q126" s="237"/>
      <c r="R126" s="237"/>
      <c r="S126" s="237"/>
      <c r="T126" s="238"/>
      <c r="AT126" s="239" t="s">
        <v>199</v>
      </c>
      <c r="AU126" s="239" t="s">
        <v>91</v>
      </c>
      <c r="AV126" s="10" t="s">
        <v>91</v>
      </c>
      <c r="AW126" s="10" t="s">
        <v>44</v>
      </c>
      <c r="AX126" s="10" t="s">
        <v>25</v>
      </c>
      <c r="AY126" s="239" t="s">
        <v>184</v>
      </c>
    </row>
    <row r="127" s="1" customFormat="1" ht="16.5" customHeight="1">
      <c r="B127" s="46"/>
      <c r="C127" s="213" t="s">
        <v>237</v>
      </c>
      <c r="D127" s="213" t="s">
        <v>185</v>
      </c>
      <c r="E127" s="214" t="s">
        <v>859</v>
      </c>
      <c r="F127" s="215" t="s">
        <v>860</v>
      </c>
      <c r="G127" s="216" t="s">
        <v>834</v>
      </c>
      <c r="H127" s="217">
        <v>19.242999999999999</v>
      </c>
      <c r="I127" s="218"/>
      <c r="J127" s="219">
        <f>ROUND(I127*H127,2)</f>
        <v>0</v>
      </c>
      <c r="K127" s="215" t="s">
        <v>741</v>
      </c>
      <c r="L127" s="72"/>
      <c r="M127" s="220" t="s">
        <v>80</v>
      </c>
      <c r="N127" s="221" t="s">
        <v>52</v>
      </c>
      <c r="O127" s="47"/>
      <c r="P127" s="222">
        <f>O127*H127</f>
        <v>0</v>
      </c>
      <c r="Q127" s="222">
        <v>0</v>
      </c>
      <c r="R127" s="222">
        <f>Q127*H127</f>
        <v>0</v>
      </c>
      <c r="S127" s="222">
        <v>0</v>
      </c>
      <c r="T127" s="223">
        <f>S127*H127</f>
        <v>0</v>
      </c>
      <c r="AR127" s="24" t="s">
        <v>189</v>
      </c>
      <c r="AT127" s="24" t="s">
        <v>185</v>
      </c>
      <c r="AU127" s="24" t="s">
        <v>91</v>
      </c>
      <c r="AY127" s="24" t="s">
        <v>184</v>
      </c>
      <c r="BE127" s="224">
        <f>IF(N127="základní",J127,0)</f>
        <v>0</v>
      </c>
      <c r="BF127" s="224">
        <f>IF(N127="snížená",J127,0)</f>
        <v>0</v>
      </c>
      <c r="BG127" s="224">
        <f>IF(N127="zákl. přenesená",J127,0)</f>
        <v>0</v>
      </c>
      <c r="BH127" s="224">
        <f>IF(N127="sníž. přenesená",J127,0)</f>
        <v>0</v>
      </c>
      <c r="BI127" s="224">
        <f>IF(N127="nulová",J127,0)</f>
        <v>0</v>
      </c>
      <c r="BJ127" s="24" t="s">
        <v>25</v>
      </c>
      <c r="BK127" s="224">
        <f>ROUND(I127*H127,2)</f>
        <v>0</v>
      </c>
      <c r="BL127" s="24" t="s">
        <v>189</v>
      </c>
      <c r="BM127" s="24" t="s">
        <v>861</v>
      </c>
    </row>
    <row r="128" s="1" customFormat="1">
      <c r="B128" s="46"/>
      <c r="C128" s="74"/>
      <c r="D128" s="225" t="s">
        <v>191</v>
      </c>
      <c r="E128" s="74"/>
      <c r="F128" s="226" t="s">
        <v>862</v>
      </c>
      <c r="G128" s="74"/>
      <c r="H128" s="74"/>
      <c r="I128" s="185"/>
      <c r="J128" s="74"/>
      <c r="K128" s="74"/>
      <c r="L128" s="72"/>
      <c r="M128" s="227"/>
      <c r="N128" s="47"/>
      <c r="O128" s="47"/>
      <c r="P128" s="47"/>
      <c r="Q128" s="47"/>
      <c r="R128" s="47"/>
      <c r="S128" s="47"/>
      <c r="T128" s="95"/>
      <c r="AT128" s="24" t="s">
        <v>191</v>
      </c>
      <c r="AU128" s="24" t="s">
        <v>91</v>
      </c>
    </row>
    <row r="129" s="1" customFormat="1">
      <c r="B129" s="46"/>
      <c r="C129" s="74"/>
      <c r="D129" s="225" t="s">
        <v>193</v>
      </c>
      <c r="E129" s="74"/>
      <c r="F129" s="228" t="s">
        <v>845</v>
      </c>
      <c r="G129" s="74"/>
      <c r="H129" s="74"/>
      <c r="I129" s="185"/>
      <c r="J129" s="74"/>
      <c r="K129" s="74"/>
      <c r="L129" s="72"/>
      <c r="M129" s="227"/>
      <c r="N129" s="47"/>
      <c r="O129" s="47"/>
      <c r="P129" s="47"/>
      <c r="Q129" s="47"/>
      <c r="R129" s="47"/>
      <c r="S129" s="47"/>
      <c r="T129" s="95"/>
      <c r="AT129" s="24" t="s">
        <v>193</v>
      </c>
      <c r="AU129" s="24" t="s">
        <v>91</v>
      </c>
    </row>
    <row r="130" s="10" customFormat="1">
      <c r="B130" s="229"/>
      <c r="C130" s="230"/>
      <c r="D130" s="225" t="s">
        <v>199</v>
      </c>
      <c r="E130" s="231" t="s">
        <v>80</v>
      </c>
      <c r="F130" s="232" t="s">
        <v>863</v>
      </c>
      <c r="G130" s="230"/>
      <c r="H130" s="233">
        <v>19.242999999999999</v>
      </c>
      <c r="I130" s="234"/>
      <c r="J130" s="230"/>
      <c r="K130" s="230"/>
      <c r="L130" s="235"/>
      <c r="M130" s="236"/>
      <c r="N130" s="237"/>
      <c r="O130" s="237"/>
      <c r="P130" s="237"/>
      <c r="Q130" s="237"/>
      <c r="R130" s="237"/>
      <c r="S130" s="237"/>
      <c r="T130" s="238"/>
      <c r="AT130" s="239" t="s">
        <v>199</v>
      </c>
      <c r="AU130" s="239" t="s">
        <v>91</v>
      </c>
      <c r="AV130" s="10" t="s">
        <v>91</v>
      </c>
      <c r="AW130" s="10" t="s">
        <v>44</v>
      </c>
      <c r="AX130" s="10" t="s">
        <v>25</v>
      </c>
      <c r="AY130" s="239" t="s">
        <v>184</v>
      </c>
    </row>
    <row r="131" s="1" customFormat="1" ht="16.5" customHeight="1">
      <c r="B131" s="46"/>
      <c r="C131" s="213" t="s">
        <v>243</v>
      </c>
      <c r="D131" s="213" t="s">
        <v>185</v>
      </c>
      <c r="E131" s="214" t="s">
        <v>864</v>
      </c>
      <c r="F131" s="215" t="s">
        <v>865</v>
      </c>
      <c r="G131" s="216" t="s">
        <v>834</v>
      </c>
      <c r="H131" s="217">
        <v>64.143000000000001</v>
      </c>
      <c r="I131" s="218"/>
      <c r="J131" s="219">
        <f>ROUND(I131*H131,2)</f>
        <v>0</v>
      </c>
      <c r="K131" s="215" t="s">
        <v>741</v>
      </c>
      <c r="L131" s="72"/>
      <c r="M131" s="220" t="s">
        <v>80</v>
      </c>
      <c r="N131" s="221" t="s">
        <v>52</v>
      </c>
      <c r="O131" s="47"/>
      <c r="P131" s="222">
        <f>O131*H131</f>
        <v>0</v>
      </c>
      <c r="Q131" s="222">
        <v>0</v>
      </c>
      <c r="R131" s="222">
        <f>Q131*H131</f>
        <v>0</v>
      </c>
      <c r="S131" s="222">
        <v>0</v>
      </c>
      <c r="T131" s="223">
        <f>S131*H131</f>
        <v>0</v>
      </c>
      <c r="AR131" s="24" t="s">
        <v>189</v>
      </c>
      <c r="AT131" s="24" t="s">
        <v>185</v>
      </c>
      <c r="AU131" s="24" t="s">
        <v>91</v>
      </c>
      <c r="AY131" s="24" t="s">
        <v>184</v>
      </c>
      <c r="BE131" s="224">
        <f>IF(N131="základní",J131,0)</f>
        <v>0</v>
      </c>
      <c r="BF131" s="224">
        <f>IF(N131="snížená",J131,0)</f>
        <v>0</v>
      </c>
      <c r="BG131" s="224">
        <f>IF(N131="zákl. přenesená",J131,0)</f>
        <v>0</v>
      </c>
      <c r="BH131" s="224">
        <f>IF(N131="sníž. přenesená",J131,0)</f>
        <v>0</v>
      </c>
      <c r="BI131" s="224">
        <f>IF(N131="nulová",J131,0)</f>
        <v>0</v>
      </c>
      <c r="BJ131" s="24" t="s">
        <v>25</v>
      </c>
      <c r="BK131" s="224">
        <f>ROUND(I131*H131,2)</f>
        <v>0</v>
      </c>
      <c r="BL131" s="24" t="s">
        <v>189</v>
      </c>
      <c r="BM131" s="24" t="s">
        <v>866</v>
      </c>
    </row>
    <row r="132" s="1" customFormat="1">
      <c r="B132" s="46"/>
      <c r="C132" s="74"/>
      <c r="D132" s="225" t="s">
        <v>191</v>
      </c>
      <c r="E132" s="74"/>
      <c r="F132" s="226" t="s">
        <v>867</v>
      </c>
      <c r="G132" s="74"/>
      <c r="H132" s="74"/>
      <c r="I132" s="185"/>
      <c r="J132" s="74"/>
      <c r="K132" s="74"/>
      <c r="L132" s="72"/>
      <c r="M132" s="227"/>
      <c r="N132" s="47"/>
      <c r="O132" s="47"/>
      <c r="P132" s="47"/>
      <c r="Q132" s="47"/>
      <c r="R132" s="47"/>
      <c r="S132" s="47"/>
      <c r="T132" s="95"/>
      <c r="AT132" s="24" t="s">
        <v>191</v>
      </c>
      <c r="AU132" s="24" t="s">
        <v>91</v>
      </c>
    </row>
    <row r="133" s="1" customFormat="1">
      <c r="B133" s="46"/>
      <c r="C133" s="74"/>
      <c r="D133" s="225" t="s">
        <v>193</v>
      </c>
      <c r="E133" s="74"/>
      <c r="F133" s="228" t="s">
        <v>845</v>
      </c>
      <c r="G133" s="74"/>
      <c r="H133" s="74"/>
      <c r="I133" s="185"/>
      <c r="J133" s="74"/>
      <c r="K133" s="74"/>
      <c r="L133" s="72"/>
      <c r="M133" s="227"/>
      <c r="N133" s="47"/>
      <c r="O133" s="47"/>
      <c r="P133" s="47"/>
      <c r="Q133" s="47"/>
      <c r="R133" s="47"/>
      <c r="S133" s="47"/>
      <c r="T133" s="95"/>
      <c r="AT133" s="24" t="s">
        <v>193</v>
      </c>
      <c r="AU133" s="24" t="s">
        <v>91</v>
      </c>
    </row>
    <row r="134" s="10" customFormat="1">
      <c r="B134" s="229"/>
      <c r="C134" s="230"/>
      <c r="D134" s="225" t="s">
        <v>199</v>
      </c>
      <c r="E134" s="231" t="s">
        <v>80</v>
      </c>
      <c r="F134" s="232" t="s">
        <v>846</v>
      </c>
      <c r="G134" s="230"/>
      <c r="H134" s="233">
        <v>2.5150000000000001</v>
      </c>
      <c r="I134" s="234"/>
      <c r="J134" s="230"/>
      <c r="K134" s="230"/>
      <c r="L134" s="235"/>
      <c r="M134" s="236"/>
      <c r="N134" s="237"/>
      <c r="O134" s="237"/>
      <c r="P134" s="237"/>
      <c r="Q134" s="237"/>
      <c r="R134" s="237"/>
      <c r="S134" s="237"/>
      <c r="T134" s="238"/>
      <c r="AT134" s="239" t="s">
        <v>199</v>
      </c>
      <c r="AU134" s="239" t="s">
        <v>91</v>
      </c>
      <c r="AV134" s="10" t="s">
        <v>91</v>
      </c>
      <c r="AW134" s="10" t="s">
        <v>44</v>
      </c>
      <c r="AX134" s="10" t="s">
        <v>82</v>
      </c>
      <c r="AY134" s="239" t="s">
        <v>184</v>
      </c>
    </row>
    <row r="135" s="10" customFormat="1">
      <c r="B135" s="229"/>
      <c r="C135" s="230"/>
      <c r="D135" s="225" t="s">
        <v>199</v>
      </c>
      <c r="E135" s="231" t="s">
        <v>80</v>
      </c>
      <c r="F135" s="232" t="s">
        <v>847</v>
      </c>
      <c r="G135" s="230"/>
      <c r="H135" s="233">
        <v>2.1579999999999999</v>
      </c>
      <c r="I135" s="234"/>
      <c r="J135" s="230"/>
      <c r="K135" s="230"/>
      <c r="L135" s="235"/>
      <c r="M135" s="236"/>
      <c r="N135" s="237"/>
      <c r="O135" s="237"/>
      <c r="P135" s="237"/>
      <c r="Q135" s="237"/>
      <c r="R135" s="237"/>
      <c r="S135" s="237"/>
      <c r="T135" s="238"/>
      <c r="AT135" s="239" t="s">
        <v>199</v>
      </c>
      <c r="AU135" s="239" t="s">
        <v>91</v>
      </c>
      <c r="AV135" s="10" t="s">
        <v>91</v>
      </c>
      <c r="AW135" s="10" t="s">
        <v>44</v>
      </c>
      <c r="AX135" s="10" t="s">
        <v>82</v>
      </c>
      <c r="AY135" s="239" t="s">
        <v>184</v>
      </c>
    </row>
    <row r="136" s="10" customFormat="1">
      <c r="B136" s="229"/>
      <c r="C136" s="230"/>
      <c r="D136" s="225" t="s">
        <v>199</v>
      </c>
      <c r="E136" s="231" t="s">
        <v>80</v>
      </c>
      <c r="F136" s="232" t="s">
        <v>848</v>
      </c>
      <c r="G136" s="230"/>
      <c r="H136" s="233">
        <v>1.2150000000000001</v>
      </c>
      <c r="I136" s="234"/>
      <c r="J136" s="230"/>
      <c r="K136" s="230"/>
      <c r="L136" s="235"/>
      <c r="M136" s="236"/>
      <c r="N136" s="237"/>
      <c r="O136" s="237"/>
      <c r="P136" s="237"/>
      <c r="Q136" s="237"/>
      <c r="R136" s="237"/>
      <c r="S136" s="237"/>
      <c r="T136" s="238"/>
      <c r="AT136" s="239" t="s">
        <v>199</v>
      </c>
      <c r="AU136" s="239" t="s">
        <v>91</v>
      </c>
      <c r="AV136" s="10" t="s">
        <v>91</v>
      </c>
      <c r="AW136" s="10" t="s">
        <v>44</v>
      </c>
      <c r="AX136" s="10" t="s">
        <v>82</v>
      </c>
      <c r="AY136" s="239" t="s">
        <v>184</v>
      </c>
    </row>
    <row r="137" s="10" customFormat="1">
      <c r="B137" s="229"/>
      <c r="C137" s="230"/>
      <c r="D137" s="225" t="s">
        <v>199</v>
      </c>
      <c r="E137" s="231" t="s">
        <v>80</v>
      </c>
      <c r="F137" s="232" t="s">
        <v>849</v>
      </c>
      <c r="G137" s="230"/>
      <c r="H137" s="233">
        <v>1.03</v>
      </c>
      <c r="I137" s="234"/>
      <c r="J137" s="230"/>
      <c r="K137" s="230"/>
      <c r="L137" s="235"/>
      <c r="M137" s="236"/>
      <c r="N137" s="237"/>
      <c r="O137" s="237"/>
      <c r="P137" s="237"/>
      <c r="Q137" s="237"/>
      <c r="R137" s="237"/>
      <c r="S137" s="237"/>
      <c r="T137" s="238"/>
      <c r="AT137" s="239" t="s">
        <v>199</v>
      </c>
      <c r="AU137" s="239" t="s">
        <v>91</v>
      </c>
      <c r="AV137" s="10" t="s">
        <v>91</v>
      </c>
      <c r="AW137" s="10" t="s">
        <v>44</v>
      </c>
      <c r="AX137" s="10" t="s">
        <v>82</v>
      </c>
      <c r="AY137" s="239" t="s">
        <v>184</v>
      </c>
    </row>
    <row r="138" s="13" customFormat="1">
      <c r="B138" s="276"/>
      <c r="C138" s="277"/>
      <c r="D138" s="225" t="s">
        <v>199</v>
      </c>
      <c r="E138" s="278" t="s">
        <v>80</v>
      </c>
      <c r="F138" s="279" t="s">
        <v>850</v>
      </c>
      <c r="G138" s="277"/>
      <c r="H138" s="280">
        <v>6.9180000000000001</v>
      </c>
      <c r="I138" s="281"/>
      <c r="J138" s="277"/>
      <c r="K138" s="277"/>
      <c r="L138" s="282"/>
      <c r="M138" s="283"/>
      <c r="N138" s="284"/>
      <c r="O138" s="284"/>
      <c r="P138" s="284"/>
      <c r="Q138" s="284"/>
      <c r="R138" s="284"/>
      <c r="S138" s="284"/>
      <c r="T138" s="285"/>
      <c r="AT138" s="286" t="s">
        <v>199</v>
      </c>
      <c r="AU138" s="286" t="s">
        <v>91</v>
      </c>
      <c r="AV138" s="13" t="s">
        <v>211</v>
      </c>
      <c r="AW138" s="13" t="s">
        <v>44</v>
      </c>
      <c r="AX138" s="13" t="s">
        <v>82</v>
      </c>
      <c r="AY138" s="286" t="s">
        <v>184</v>
      </c>
    </row>
    <row r="139" s="10" customFormat="1">
      <c r="B139" s="229"/>
      <c r="C139" s="230"/>
      <c r="D139" s="225" t="s">
        <v>199</v>
      </c>
      <c r="E139" s="231" t="s">
        <v>80</v>
      </c>
      <c r="F139" s="232" t="s">
        <v>851</v>
      </c>
      <c r="G139" s="230"/>
      <c r="H139" s="233">
        <v>9.4760000000000009</v>
      </c>
      <c r="I139" s="234"/>
      <c r="J139" s="230"/>
      <c r="K139" s="230"/>
      <c r="L139" s="235"/>
      <c r="M139" s="236"/>
      <c r="N139" s="237"/>
      <c r="O139" s="237"/>
      <c r="P139" s="237"/>
      <c r="Q139" s="237"/>
      <c r="R139" s="237"/>
      <c r="S139" s="237"/>
      <c r="T139" s="238"/>
      <c r="AT139" s="239" t="s">
        <v>199</v>
      </c>
      <c r="AU139" s="239" t="s">
        <v>91</v>
      </c>
      <c r="AV139" s="10" t="s">
        <v>91</v>
      </c>
      <c r="AW139" s="10" t="s">
        <v>44</v>
      </c>
      <c r="AX139" s="10" t="s">
        <v>82</v>
      </c>
      <c r="AY139" s="239" t="s">
        <v>184</v>
      </c>
    </row>
    <row r="140" s="10" customFormat="1">
      <c r="B140" s="229"/>
      <c r="C140" s="230"/>
      <c r="D140" s="225" t="s">
        <v>199</v>
      </c>
      <c r="E140" s="231" t="s">
        <v>80</v>
      </c>
      <c r="F140" s="232" t="s">
        <v>852</v>
      </c>
      <c r="G140" s="230"/>
      <c r="H140" s="233">
        <v>13.887000000000001</v>
      </c>
      <c r="I140" s="234"/>
      <c r="J140" s="230"/>
      <c r="K140" s="230"/>
      <c r="L140" s="235"/>
      <c r="M140" s="236"/>
      <c r="N140" s="237"/>
      <c r="O140" s="237"/>
      <c r="P140" s="237"/>
      <c r="Q140" s="237"/>
      <c r="R140" s="237"/>
      <c r="S140" s="237"/>
      <c r="T140" s="238"/>
      <c r="AT140" s="239" t="s">
        <v>199</v>
      </c>
      <c r="AU140" s="239" t="s">
        <v>91</v>
      </c>
      <c r="AV140" s="10" t="s">
        <v>91</v>
      </c>
      <c r="AW140" s="10" t="s">
        <v>44</v>
      </c>
      <c r="AX140" s="10" t="s">
        <v>82</v>
      </c>
      <c r="AY140" s="239" t="s">
        <v>184</v>
      </c>
    </row>
    <row r="141" s="10" customFormat="1">
      <c r="B141" s="229"/>
      <c r="C141" s="230"/>
      <c r="D141" s="225" t="s">
        <v>199</v>
      </c>
      <c r="E141" s="231" t="s">
        <v>80</v>
      </c>
      <c r="F141" s="232" t="s">
        <v>853</v>
      </c>
      <c r="G141" s="230"/>
      <c r="H141" s="233">
        <v>7.5449999999999999</v>
      </c>
      <c r="I141" s="234"/>
      <c r="J141" s="230"/>
      <c r="K141" s="230"/>
      <c r="L141" s="235"/>
      <c r="M141" s="236"/>
      <c r="N141" s="237"/>
      <c r="O141" s="237"/>
      <c r="P141" s="237"/>
      <c r="Q141" s="237"/>
      <c r="R141" s="237"/>
      <c r="S141" s="237"/>
      <c r="T141" s="238"/>
      <c r="AT141" s="239" t="s">
        <v>199</v>
      </c>
      <c r="AU141" s="239" t="s">
        <v>91</v>
      </c>
      <c r="AV141" s="10" t="s">
        <v>91</v>
      </c>
      <c r="AW141" s="10" t="s">
        <v>44</v>
      </c>
      <c r="AX141" s="10" t="s">
        <v>82</v>
      </c>
      <c r="AY141" s="239" t="s">
        <v>184</v>
      </c>
    </row>
    <row r="142" s="10" customFormat="1">
      <c r="B142" s="229"/>
      <c r="C142" s="230"/>
      <c r="D142" s="225" t="s">
        <v>199</v>
      </c>
      <c r="E142" s="231" t="s">
        <v>80</v>
      </c>
      <c r="F142" s="232" t="s">
        <v>854</v>
      </c>
      <c r="G142" s="230"/>
      <c r="H142" s="233">
        <v>117.40600000000001</v>
      </c>
      <c r="I142" s="234"/>
      <c r="J142" s="230"/>
      <c r="K142" s="230"/>
      <c r="L142" s="235"/>
      <c r="M142" s="236"/>
      <c r="N142" s="237"/>
      <c r="O142" s="237"/>
      <c r="P142" s="237"/>
      <c r="Q142" s="237"/>
      <c r="R142" s="237"/>
      <c r="S142" s="237"/>
      <c r="T142" s="238"/>
      <c r="AT142" s="239" t="s">
        <v>199</v>
      </c>
      <c r="AU142" s="239" t="s">
        <v>91</v>
      </c>
      <c r="AV142" s="10" t="s">
        <v>91</v>
      </c>
      <c r="AW142" s="10" t="s">
        <v>44</v>
      </c>
      <c r="AX142" s="10" t="s">
        <v>82</v>
      </c>
      <c r="AY142" s="239" t="s">
        <v>184</v>
      </c>
    </row>
    <row r="143" s="10" customFormat="1">
      <c r="B143" s="229"/>
      <c r="C143" s="230"/>
      <c r="D143" s="225" t="s">
        <v>199</v>
      </c>
      <c r="E143" s="231" t="s">
        <v>80</v>
      </c>
      <c r="F143" s="232" t="s">
        <v>855</v>
      </c>
      <c r="G143" s="230"/>
      <c r="H143" s="233">
        <v>-7.3129999999999997</v>
      </c>
      <c r="I143" s="234"/>
      <c r="J143" s="230"/>
      <c r="K143" s="230"/>
      <c r="L143" s="235"/>
      <c r="M143" s="236"/>
      <c r="N143" s="237"/>
      <c r="O143" s="237"/>
      <c r="P143" s="237"/>
      <c r="Q143" s="237"/>
      <c r="R143" s="237"/>
      <c r="S143" s="237"/>
      <c r="T143" s="238"/>
      <c r="AT143" s="239" t="s">
        <v>199</v>
      </c>
      <c r="AU143" s="239" t="s">
        <v>91</v>
      </c>
      <c r="AV143" s="10" t="s">
        <v>91</v>
      </c>
      <c r="AW143" s="10" t="s">
        <v>44</v>
      </c>
      <c r="AX143" s="10" t="s">
        <v>82</v>
      </c>
      <c r="AY143" s="239" t="s">
        <v>184</v>
      </c>
    </row>
    <row r="144" s="10" customFormat="1">
      <c r="B144" s="229"/>
      <c r="C144" s="230"/>
      <c r="D144" s="225" t="s">
        <v>199</v>
      </c>
      <c r="E144" s="231" t="s">
        <v>80</v>
      </c>
      <c r="F144" s="232" t="s">
        <v>856</v>
      </c>
      <c r="G144" s="230"/>
      <c r="H144" s="233">
        <v>-2.5609999999999999</v>
      </c>
      <c r="I144" s="234"/>
      <c r="J144" s="230"/>
      <c r="K144" s="230"/>
      <c r="L144" s="235"/>
      <c r="M144" s="236"/>
      <c r="N144" s="237"/>
      <c r="O144" s="237"/>
      <c r="P144" s="237"/>
      <c r="Q144" s="237"/>
      <c r="R144" s="237"/>
      <c r="S144" s="237"/>
      <c r="T144" s="238"/>
      <c r="AT144" s="239" t="s">
        <v>199</v>
      </c>
      <c r="AU144" s="239" t="s">
        <v>91</v>
      </c>
      <c r="AV144" s="10" t="s">
        <v>91</v>
      </c>
      <c r="AW144" s="10" t="s">
        <v>44</v>
      </c>
      <c r="AX144" s="10" t="s">
        <v>82</v>
      </c>
      <c r="AY144" s="239" t="s">
        <v>184</v>
      </c>
    </row>
    <row r="145" s="10" customFormat="1">
      <c r="B145" s="229"/>
      <c r="C145" s="230"/>
      <c r="D145" s="225" t="s">
        <v>199</v>
      </c>
      <c r="E145" s="231" t="s">
        <v>80</v>
      </c>
      <c r="F145" s="232" t="s">
        <v>857</v>
      </c>
      <c r="G145" s="230"/>
      <c r="H145" s="233">
        <v>-10.154999999999999</v>
      </c>
      <c r="I145" s="234"/>
      <c r="J145" s="230"/>
      <c r="K145" s="230"/>
      <c r="L145" s="235"/>
      <c r="M145" s="236"/>
      <c r="N145" s="237"/>
      <c r="O145" s="237"/>
      <c r="P145" s="237"/>
      <c r="Q145" s="237"/>
      <c r="R145" s="237"/>
      <c r="S145" s="237"/>
      <c r="T145" s="238"/>
      <c r="AT145" s="239" t="s">
        <v>199</v>
      </c>
      <c r="AU145" s="239" t="s">
        <v>91</v>
      </c>
      <c r="AV145" s="10" t="s">
        <v>91</v>
      </c>
      <c r="AW145" s="10" t="s">
        <v>44</v>
      </c>
      <c r="AX145" s="10" t="s">
        <v>82</v>
      </c>
      <c r="AY145" s="239" t="s">
        <v>184</v>
      </c>
    </row>
    <row r="146" s="13" customFormat="1">
      <c r="B146" s="276"/>
      <c r="C146" s="277"/>
      <c r="D146" s="225" t="s">
        <v>199</v>
      </c>
      <c r="E146" s="278" t="s">
        <v>80</v>
      </c>
      <c r="F146" s="279" t="s">
        <v>850</v>
      </c>
      <c r="G146" s="277"/>
      <c r="H146" s="280">
        <v>128.285</v>
      </c>
      <c r="I146" s="281"/>
      <c r="J146" s="277"/>
      <c r="K146" s="277"/>
      <c r="L146" s="282"/>
      <c r="M146" s="283"/>
      <c r="N146" s="284"/>
      <c r="O146" s="284"/>
      <c r="P146" s="284"/>
      <c r="Q146" s="284"/>
      <c r="R146" s="284"/>
      <c r="S146" s="284"/>
      <c r="T146" s="285"/>
      <c r="AT146" s="286" t="s">
        <v>199</v>
      </c>
      <c r="AU146" s="286" t="s">
        <v>91</v>
      </c>
      <c r="AV146" s="13" t="s">
        <v>211</v>
      </c>
      <c r="AW146" s="13" t="s">
        <v>44</v>
      </c>
      <c r="AX146" s="13" t="s">
        <v>82</v>
      </c>
      <c r="AY146" s="286" t="s">
        <v>184</v>
      </c>
    </row>
    <row r="147" s="10" customFormat="1">
      <c r="B147" s="229"/>
      <c r="C147" s="230"/>
      <c r="D147" s="225" t="s">
        <v>199</v>
      </c>
      <c r="E147" s="231" t="s">
        <v>80</v>
      </c>
      <c r="F147" s="232" t="s">
        <v>858</v>
      </c>
      <c r="G147" s="230"/>
      <c r="H147" s="233">
        <v>64.143000000000001</v>
      </c>
      <c r="I147" s="234"/>
      <c r="J147" s="230"/>
      <c r="K147" s="230"/>
      <c r="L147" s="235"/>
      <c r="M147" s="236"/>
      <c r="N147" s="237"/>
      <c r="O147" s="237"/>
      <c r="P147" s="237"/>
      <c r="Q147" s="237"/>
      <c r="R147" s="237"/>
      <c r="S147" s="237"/>
      <c r="T147" s="238"/>
      <c r="AT147" s="239" t="s">
        <v>199</v>
      </c>
      <c r="AU147" s="239" t="s">
        <v>91</v>
      </c>
      <c r="AV147" s="10" t="s">
        <v>91</v>
      </c>
      <c r="AW147" s="10" t="s">
        <v>44</v>
      </c>
      <c r="AX147" s="10" t="s">
        <v>25</v>
      </c>
      <c r="AY147" s="239" t="s">
        <v>184</v>
      </c>
    </row>
    <row r="148" s="1" customFormat="1" ht="16.5" customHeight="1">
      <c r="B148" s="46"/>
      <c r="C148" s="213" t="s">
        <v>250</v>
      </c>
      <c r="D148" s="213" t="s">
        <v>185</v>
      </c>
      <c r="E148" s="214" t="s">
        <v>868</v>
      </c>
      <c r="F148" s="215" t="s">
        <v>869</v>
      </c>
      <c r="G148" s="216" t="s">
        <v>834</v>
      </c>
      <c r="H148" s="217">
        <v>19.242999999999999</v>
      </c>
      <c r="I148" s="218"/>
      <c r="J148" s="219">
        <f>ROUND(I148*H148,2)</f>
        <v>0</v>
      </c>
      <c r="K148" s="215" t="s">
        <v>741</v>
      </c>
      <c r="L148" s="72"/>
      <c r="M148" s="220" t="s">
        <v>80</v>
      </c>
      <c r="N148" s="221" t="s">
        <v>52</v>
      </c>
      <c r="O148" s="47"/>
      <c r="P148" s="222">
        <f>O148*H148</f>
        <v>0</v>
      </c>
      <c r="Q148" s="222">
        <v>0</v>
      </c>
      <c r="R148" s="222">
        <f>Q148*H148</f>
        <v>0</v>
      </c>
      <c r="S148" s="222">
        <v>0</v>
      </c>
      <c r="T148" s="223">
        <f>S148*H148</f>
        <v>0</v>
      </c>
      <c r="AR148" s="24" t="s">
        <v>189</v>
      </c>
      <c r="AT148" s="24" t="s">
        <v>185</v>
      </c>
      <c r="AU148" s="24" t="s">
        <v>91</v>
      </c>
      <c r="AY148" s="24" t="s">
        <v>184</v>
      </c>
      <c r="BE148" s="224">
        <f>IF(N148="základní",J148,0)</f>
        <v>0</v>
      </c>
      <c r="BF148" s="224">
        <f>IF(N148="snížená",J148,0)</f>
        <v>0</v>
      </c>
      <c r="BG148" s="224">
        <f>IF(N148="zákl. přenesená",J148,0)</f>
        <v>0</v>
      </c>
      <c r="BH148" s="224">
        <f>IF(N148="sníž. přenesená",J148,0)</f>
        <v>0</v>
      </c>
      <c r="BI148" s="224">
        <f>IF(N148="nulová",J148,0)</f>
        <v>0</v>
      </c>
      <c r="BJ148" s="24" t="s">
        <v>25</v>
      </c>
      <c r="BK148" s="224">
        <f>ROUND(I148*H148,2)</f>
        <v>0</v>
      </c>
      <c r="BL148" s="24" t="s">
        <v>189</v>
      </c>
      <c r="BM148" s="24" t="s">
        <v>870</v>
      </c>
    </row>
    <row r="149" s="1" customFormat="1">
      <c r="B149" s="46"/>
      <c r="C149" s="74"/>
      <c r="D149" s="225" t="s">
        <v>191</v>
      </c>
      <c r="E149" s="74"/>
      <c r="F149" s="226" t="s">
        <v>871</v>
      </c>
      <c r="G149" s="74"/>
      <c r="H149" s="74"/>
      <c r="I149" s="185"/>
      <c r="J149" s="74"/>
      <c r="K149" s="74"/>
      <c r="L149" s="72"/>
      <c r="M149" s="227"/>
      <c r="N149" s="47"/>
      <c r="O149" s="47"/>
      <c r="P149" s="47"/>
      <c r="Q149" s="47"/>
      <c r="R149" s="47"/>
      <c r="S149" s="47"/>
      <c r="T149" s="95"/>
      <c r="AT149" s="24" t="s">
        <v>191</v>
      </c>
      <c r="AU149" s="24" t="s">
        <v>91</v>
      </c>
    </row>
    <row r="150" s="1" customFormat="1">
      <c r="B150" s="46"/>
      <c r="C150" s="74"/>
      <c r="D150" s="225" t="s">
        <v>193</v>
      </c>
      <c r="E150" s="74"/>
      <c r="F150" s="228" t="s">
        <v>845</v>
      </c>
      <c r="G150" s="74"/>
      <c r="H150" s="74"/>
      <c r="I150" s="185"/>
      <c r="J150" s="74"/>
      <c r="K150" s="74"/>
      <c r="L150" s="72"/>
      <c r="M150" s="227"/>
      <c r="N150" s="47"/>
      <c r="O150" s="47"/>
      <c r="P150" s="47"/>
      <c r="Q150" s="47"/>
      <c r="R150" s="47"/>
      <c r="S150" s="47"/>
      <c r="T150" s="95"/>
      <c r="AT150" s="24" t="s">
        <v>193</v>
      </c>
      <c r="AU150" s="24" t="s">
        <v>91</v>
      </c>
    </row>
    <row r="151" s="10" customFormat="1">
      <c r="B151" s="229"/>
      <c r="C151" s="230"/>
      <c r="D151" s="225" t="s">
        <v>199</v>
      </c>
      <c r="E151" s="231" t="s">
        <v>80</v>
      </c>
      <c r="F151" s="232" t="s">
        <v>863</v>
      </c>
      <c r="G151" s="230"/>
      <c r="H151" s="233">
        <v>19.242999999999999</v>
      </c>
      <c r="I151" s="234"/>
      <c r="J151" s="230"/>
      <c r="K151" s="230"/>
      <c r="L151" s="235"/>
      <c r="M151" s="236"/>
      <c r="N151" s="237"/>
      <c r="O151" s="237"/>
      <c r="P151" s="237"/>
      <c r="Q151" s="237"/>
      <c r="R151" s="237"/>
      <c r="S151" s="237"/>
      <c r="T151" s="238"/>
      <c r="AT151" s="239" t="s">
        <v>199</v>
      </c>
      <c r="AU151" s="239" t="s">
        <v>91</v>
      </c>
      <c r="AV151" s="10" t="s">
        <v>91</v>
      </c>
      <c r="AW151" s="10" t="s">
        <v>44</v>
      </c>
      <c r="AX151" s="10" t="s">
        <v>25</v>
      </c>
      <c r="AY151" s="239" t="s">
        <v>184</v>
      </c>
    </row>
    <row r="152" s="1" customFormat="1" ht="16.5" customHeight="1">
      <c r="B152" s="46"/>
      <c r="C152" s="213" t="s">
        <v>30</v>
      </c>
      <c r="D152" s="213" t="s">
        <v>185</v>
      </c>
      <c r="E152" s="214" t="s">
        <v>872</v>
      </c>
      <c r="F152" s="215" t="s">
        <v>873</v>
      </c>
      <c r="G152" s="216" t="s">
        <v>874</v>
      </c>
      <c r="H152" s="217">
        <v>54.551000000000002</v>
      </c>
      <c r="I152" s="218"/>
      <c r="J152" s="219">
        <f>ROUND(I152*H152,2)</f>
        <v>0</v>
      </c>
      <c r="K152" s="215" t="s">
        <v>741</v>
      </c>
      <c r="L152" s="72"/>
      <c r="M152" s="220" t="s">
        <v>80</v>
      </c>
      <c r="N152" s="221" t="s">
        <v>52</v>
      </c>
      <c r="O152" s="47"/>
      <c r="P152" s="222">
        <f>O152*H152</f>
        <v>0</v>
      </c>
      <c r="Q152" s="222">
        <v>0.00084000000000000003</v>
      </c>
      <c r="R152" s="222">
        <f>Q152*H152</f>
        <v>0.045822840000000004</v>
      </c>
      <c r="S152" s="222">
        <v>0</v>
      </c>
      <c r="T152" s="223">
        <f>S152*H152</f>
        <v>0</v>
      </c>
      <c r="AR152" s="24" t="s">
        <v>189</v>
      </c>
      <c r="AT152" s="24" t="s">
        <v>185</v>
      </c>
      <c r="AU152" s="24" t="s">
        <v>91</v>
      </c>
      <c r="AY152" s="24" t="s">
        <v>184</v>
      </c>
      <c r="BE152" s="224">
        <f>IF(N152="základní",J152,0)</f>
        <v>0</v>
      </c>
      <c r="BF152" s="224">
        <f>IF(N152="snížená",J152,0)</f>
        <v>0</v>
      </c>
      <c r="BG152" s="224">
        <f>IF(N152="zákl. přenesená",J152,0)</f>
        <v>0</v>
      </c>
      <c r="BH152" s="224">
        <f>IF(N152="sníž. přenesená",J152,0)</f>
        <v>0</v>
      </c>
      <c r="BI152" s="224">
        <f>IF(N152="nulová",J152,0)</f>
        <v>0</v>
      </c>
      <c r="BJ152" s="24" t="s">
        <v>25</v>
      </c>
      <c r="BK152" s="224">
        <f>ROUND(I152*H152,2)</f>
        <v>0</v>
      </c>
      <c r="BL152" s="24" t="s">
        <v>189</v>
      </c>
      <c r="BM152" s="24" t="s">
        <v>875</v>
      </c>
    </row>
    <row r="153" s="1" customFormat="1">
      <c r="B153" s="46"/>
      <c r="C153" s="74"/>
      <c r="D153" s="225" t="s">
        <v>191</v>
      </c>
      <c r="E153" s="74"/>
      <c r="F153" s="226" t="s">
        <v>876</v>
      </c>
      <c r="G153" s="74"/>
      <c r="H153" s="74"/>
      <c r="I153" s="185"/>
      <c r="J153" s="74"/>
      <c r="K153" s="74"/>
      <c r="L153" s="72"/>
      <c r="M153" s="227"/>
      <c r="N153" s="47"/>
      <c r="O153" s="47"/>
      <c r="P153" s="47"/>
      <c r="Q153" s="47"/>
      <c r="R153" s="47"/>
      <c r="S153" s="47"/>
      <c r="T153" s="95"/>
      <c r="AT153" s="24" t="s">
        <v>191</v>
      </c>
      <c r="AU153" s="24" t="s">
        <v>91</v>
      </c>
    </row>
    <row r="154" s="1" customFormat="1">
      <c r="B154" s="46"/>
      <c r="C154" s="74"/>
      <c r="D154" s="225" t="s">
        <v>193</v>
      </c>
      <c r="E154" s="74"/>
      <c r="F154" s="228" t="s">
        <v>877</v>
      </c>
      <c r="G154" s="74"/>
      <c r="H154" s="74"/>
      <c r="I154" s="185"/>
      <c r="J154" s="74"/>
      <c r="K154" s="74"/>
      <c r="L154" s="72"/>
      <c r="M154" s="227"/>
      <c r="N154" s="47"/>
      <c r="O154" s="47"/>
      <c r="P154" s="47"/>
      <c r="Q154" s="47"/>
      <c r="R154" s="47"/>
      <c r="S154" s="47"/>
      <c r="T154" s="95"/>
      <c r="AT154" s="24" t="s">
        <v>193</v>
      </c>
      <c r="AU154" s="24" t="s">
        <v>91</v>
      </c>
    </row>
    <row r="155" s="10" customFormat="1">
      <c r="B155" s="229"/>
      <c r="C155" s="230"/>
      <c r="D155" s="225" t="s">
        <v>199</v>
      </c>
      <c r="E155" s="231" t="s">
        <v>80</v>
      </c>
      <c r="F155" s="232" t="s">
        <v>878</v>
      </c>
      <c r="G155" s="230"/>
      <c r="H155" s="233">
        <v>23.690000000000001</v>
      </c>
      <c r="I155" s="234"/>
      <c r="J155" s="230"/>
      <c r="K155" s="230"/>
      <c r="L155" s="235"/>
      <c r="M155" s="236"/>
      <c r="N155" s="237"/>
      <c r="O155" s="237"/>
      <c r="P155" s="237"/>
      <c r="Q155" s="237"/>
      <c r="R155" s="237"/>
      <c r="S155" s="237"/>
      <c r="T155" s="238"/>
      <c r="AT155" s="239" t="s">
        <v>199</v>
      </c>
      <c r="AU155" s="239" t="s">
        <v>91</v>
      </c>
      <c r="AV155" s="10" t="s">
        <v>91</v>
      </c>
      <c r="AW155" s="10" t="s">
        <v>44</v>
      </c>
      <c r="AX155" s="10" t="s">
        <v>82</v>
      </c>
      <c r="AY155" s="239" t="s">
        <v>184</v>
      </c>
    </row>
    <row r="156" s="10" customFormat="1">
      <c r="B156" s="229"/>
      <c r="C156" s="230"/>
      <c r="D156" s="225" t="s">
        <v>199</v>
      </c>
      <c r="E156" s="231" t="s">
        <v>80</v>
      </c>
      <c r="F156" s="232" t="s">
        <v>879</v>
      </c>
      <c r="G156" s="230"/>
      <c r="H156" s="233">
        <v>30.861000000000001</v>
      </c>
      <c r="I156" s="234"/>
      <c r="J156" s="230"/>
      <c r="K156" s="230"/>
      <c r="L156" s="235"/>
      <c r="M156" s="236"/>
      <c r="N156" s="237"/>
      <c r="O156" s="237"/>
      <c r="P156" s="237"/>
      <c r="Q156" s="237"/>
      <c r="R156" s="237"/>
      <c r="S156" s="237"/>
      <c r="T156" s="238"/>
      <c r="AT156" s="239" t="s">
        <v>199</v>
      </c>
      <c r="AU156" s="239" t="s">
        <v>91</v>
      </c>
      <c r="AV156" s="10" t="s">
        <v>91</v>
      </c>
      <c r="AW156" s="10" t="s">
        <v>44</v>
      </c>
      <c r="AX156" s="10" t="s">
        <v>82</v>
      </c>
      <c r="AY156" s="239" t="s">
        <v>184</v>
      </c>
    </row>
    <row r="157" s="12" customFormat="1">
      <c r="B157" s="265"/>
      <c r="C157" s="266"/>
      <c r="D157" s="225" t="s">
        <v>199</v>
      </c>
      <c r="E157" s="267" t="s">
        <v>80</v>
      </c>
      <c r="F157" s="268" t="s">
        <v>756</v>
      </c>
      <c r="G157" s="266"/>
      <c r="H157" s="269">
        <v>54.551000000000002</v>
      </c>
      <c r="I157" s="270"/>
      <c r="J157" s="266"/>
      <c r="K157" s="266"/>
      <c r="L157" s="271"/>
      <c r="M157" s="272"/>
      <c r="N157" s="273"/>
      <c r="O157" s="273"/>
      <c r="P157" s="273"/>
      <c r="Q157" s="273"/>
      <c r="R157" s="273"/>
      <c r="S157" s="273"/>
      <c r="T157" s="274"/>
      <c r="AT157" s="275" t="s">
        <v>199</v>
      </c>
      <c r="AU157" s="275" t="s">
        <v>91</v>
      </c>
      <c r="AV157" s="12" t="s">
        <v>189</v>
      </c>
      <c r="AW157" s="12" t="s">
        <v>44</v>
      </c>
      <c r="AX157" s="12" t="s">
        <v>25</v>
      </c>
      <c r="AY157" s="275" t="s">
        <v>184</v>
      </c>
    </row>
    <row r="158" s="1" customFormat="1" ht="16.5" customHeight="1">
      <c r="B158" s="46"/>
      <c r="C158" s="213" t="s">
        <v>258</v>
      </c>
      <c r="D158" s="213" t="s">
        <v>185</v>
      </c>
      <c r="E158" s="214" t="s">
        <v>880</v>
      </c>
      <c r="F158" s="215" t="s">
        <v>881</v>
      </c>
      <c r="G158" s="216" t="s">
        <v>874</v>
      </c>
      <c r="H158" s="217">
        <v>130.476</v>
      </c>
      <c r="I158" s="218"/>
      <c r="J158" s="219">
        <f>ROUND(I158*H158,2)</f>
        <v>0</v>
      </c>
      <c r="K158" s="215" t="s">
        <v>741</v>
      </c>
      <c r="L158" s="72"/>
      <c r="M158" s="220" t="s">
        <v>80</v>
      </c>
      <c r="N158" s="221" t="s">
        <v>52</v>
      </c>
      <c r="O158" s="47"/>
      <c r="P158" s="222">
        <f>O158*H158</f>
        <v>0</v>
      </c>
      <c r="Q158" s="222">
        <v>0.00084999999999999995</v>
      </c>
      <c r="R158" s="222">
        <f>Q158*H158</f>
        <v>0.11090459999999999</v>
      </c>
      <c r="S158" s="222">
        <v>0</v>
      </c>
      <c r="T158" s="223">
        <f>S158*H158</f>
        <v>0</v>
      </c>
      <c r="AR158" s="24" t="s">
        <v>189</v>
      </c>
      <c r="AT158" s="24" t="s">
        <v>185</v>
      </c>
      <c r="AU158" s="24" t="s">
        <v>91</v>
      </c>
      <c r="AY158" s="24" t="s">
        <v>184</v>
      </c>
      <c r="BE158" s="224">
        <f>IF(N158="základní",J158,0)</f>
        <v>0</v>
      </c>
      <c r="BF158" s="224">
        <f>IF(N158="snížená",J158,0)</f>
        <v>0</v>
      </c>
      <c r="BG158" s="224">
        <f>IF(N158="zákl. přenesená",J158,0)</f>
        <v>0</v>
      </c>
      <c r="BH158" s="224">
        <f>IF(N158="sníž. přenesená",J158,0)</f>
        <v>0</v>
      </c>
      <c r="BI158" s="224">
        <f>IF(N158="nulová",J158,0)</f>
        <v>0</v>
      </c>
      <c r="BJ158" s="24" t="s">
        <v>25</v>
      </c>
      <c r="BK158" s="224">
        <f>ROUND(I158*H158,2)</f>
        <v>0</v>
      </c>
      <c r="BL158" s="24" t="s">
        <v>189</v>
      </c>
      <c r="BM158" s="24" t="s">
        <v>882</v>
      </c>
    </row>
    <row r="159" s="1" customFormat="1">
      <c r="B159" s="46"/>
      <c r="C159" s="74"/>
      <c r="D159" s="225" t="s">
        <v>191</v>
      </c>
      <c r="E159" s="74"/>
      <c r="F159" s="226" t="s">
        <v>883</v>
      </c>
      <c r="G159" s="74"/>
      <c r="H159" s="74"/>
      <c r="I159" s="185"/>
      <c r="J159" s="74"/>
      <c r="K159" s="74"/>
      <c r="L159" s="72"/>
      <c r="M159" s="227"/>
      <c r="N159" s="47"/>
      <c r="O159" s="47"/>
      <c r="P159" s="47"/>
      <c r="Q159" s="47"/>
      <c r="R159" s="47"/>
      <c r="S159" s="47"/>
      <c r="T159" s="95"/>
      <c r="AT159" s="24" t="s">
        <v>191</v>
      </c>
      <c r="AU159" s="24" t="s">
        <v>91</v>
      </c>
    </row>
    <row r="160" s="1" customFormat="1">
      <c r="B160" s="46"/>
      <c r="C160" s="74"/>
      <c r="D160" s="225" t="s">
        <v>193</v>
      </c>
      <c r="E160" s="74"/>
      <c r="F160" s="228" t="s">
        <v>877</v>
      </c>
      <c r="G160" s="74"/>
      <c r="H160" s="74"/>
      <c r="I160" s="185"/>
      <c r="J160" s="74"/>
      <c r="K160" s="74"/>
      <c r="L160" s="72"/>
      <c r="M160" s="227"/>
      <c r="N160" s="47"/>
      <c r="O160" s="47"/>
      <c r="P160" s="47"/>
      <c r="Q160" s="47"/>
      <c r="R160" s="47"/>
      <c r="S160" s="47"/>
      <c r="T160" s="95"/>
      <c r="AT160" s="24" t="s">
        <v>193</v>
      </c>
      <c r="AU160" s="24" t="s">
        <v>91</v>
      </c>
    </row>
    <row r="161" s="10" customFormat="1">
      <c r="B161" s="229"/>
      <c r="C161" s="230"/>
      <c r="D161" s="225" t="s">
        <v>199</v>
      </c>
      <c r="E161" s="231" t="s">
        <v>80</v>
      </c>
      <c r="F161" s="232" t="s">
        <v>884</v>
      </c>
      <c r="G161" s="230"/>
      <c r="H161" s="233">
        <v>10.060000000000001</v>
      </c>
      <c r="I161" s="234"/>
      <c r="J161" s="230"/>
      <c r="K161" s="230"/>
      <c r="L161" s="235"/>
      <c r="M161" s="236"/>
      <c r="N161" s="237"/>
      <c r="O161" s="237"/>
      <c r="P161" s="237"/>
      <c r="Q161" s="237"/>
      <c r="R161" s="237"/>
      <c r="S161" s="237"/>
      <c r="T161" s="238"/>
      <c r="AT161" s="239" t="s">
        <v>199</v>
      </c>
      <c r="AU161" s="239" t="s">
        <v>91</v>
      </c>
      <c r="AV161" s="10" t="s">
        <v>91</v>
      </c>
      <c r="AW161" s="10" t="s">
        <v>44</v>
      </c>
      <c r="AX161" s="10" t="s">
        <v>82</v>
      </c>
      <c r="AY161" s="239" t="s">
        <v>184</v>
      </c>
    </row>
    <row r="162" s="10" customFormat="1">
      <c r="B162" s="229"/>
      <c r="C162" s="230"/>
      <c r="D162" s="225" t="s">
        <v>199</v>
      </c>
      <c r="E162" s="231" t="s">
        <v>80</v>
      </c>
      <c r="F162" s="232" t="s">
        <v>885</v>
      </c>
      <c r="G162" s="230"/>
      <c r="H162" s="233">
        <v>120.416</v>
      </c>
      <c r="I162" s="234"/>
      <c r="J162" s="230"/>
      <c r="K162" s="230"/>
      <c r="L162" s="235"/>
      <c r="M162" s="236"/>
      <c r="N162" s="237"/>
      <c r="O162" s="237"/>
      <c r="P162" s="237"/>
      <c r="Q162" s="237"/>
      <c r="R162" s="237"/>
      <c r="S162" s="237"/>
      <c r="T162" s="238"/>
      <c r="AT162" s="239" t="s">
        <v>199</v>
      </c>
      <c r="AU162" s="239" t="s">
        <v>91</v>
      </c>
      <c r="AV162" s="10" t="s">
        <v>91</v>
      </c>
      <c r="AW162" s="10" t="s">
        <v>44</v>
      </c>
      <c r="AX162" s="10" t="s">
        <v>82</v>
      </c>
      <c r="AY162" s="239" t="s">
        <v>184</v>
      </c>
    </row>
    <row r="163" s="12" customFormat="1">
      <c r="B163" s="265"/>
      <c r="C163" s="266"/>
      <c r="D163" s="225" t="s">
        <v>199</v>
      </c>
      <c r="E163" s="267" t="s">
        <v>80</v>
      </c>
      <c r="F163" s="268" t="s">
        <v>756</v>
      </c>
      <c r="G163" s="266"/>
      <c r="H163" s="269">
        <v>130.476</v>
      </c>
      <c r="I163" s="270"/>
      <c r="J163" s="266"/>
      <c r="K163" s="266"/>
      <c r="L163" s="271"/>
      <c r="M163" s="272"/>
      <c r="N163" s="273"/>
      <c r="O163" s="273"/>
      <c r="P163" s="273"/>
      <c r="Q163" s="273"/>
      <c r="R163" s="273"/>
      <c r="S163" s="273"/>
      <c r="T163" s="274"/>
      <c r="AT163" s="275" t="s">
        <v>199</v>
      </c>
      <c r="AU163" s="275" t="s">
        <v>91</v>
      </c>
      <c r="AV163" s="12" t="s">
        <v>189</v>
      </c>
      <c r="AW163" s="12" t="s">
        <v>44</v>
      </c>
      <c r="AX163" s="12" t="s">
        <v>25</v>
      </c>
      <c r="AY163" s="275" t="s">
        <v>184</v>
      </c>
    </row>
    <row r="164" s="1" customFormat="1" ht="16.5" customHeight="1">
      <c r="B164" s="46"/>
      <c r="C164" s="213" t="s">
        <v>264</v>
      </c>
      <c r="D164" s="213" t="s">
        <v>185</v>
      </c>
      <c r="E164" s="214" t="s">
        <v>886</v>
      </c>
      <c r="F164" s="215" t="s">
        <v>887</v>
      </c>
      <c r="G164" s="216" t="s">
        <v>874</v>
      </c>
      <c r="H164" s="217">
        <v>54.551000000000002</v>
      </c>
      <c r="I164" s="218"/>
      <c r="J164" s="219">
        <f>ROUND(I164*H164,2)</f>
        <v>0</v>
      </c>
      <c r="K164" s="215" t="s">
        <v>741</v>
      </c>
      <c r="L164" s="72"/>
      <c r="M164" s="220" t="s">
        <v>80</v>
      </c>
      <c r="N164" s="221" t="s">
        <v>52</v>
      </c>
      <c r="O164" s="47"/>
      <c r="P164" s="222">
        <f>O164*H164</f>
        <v>0</v>
      </c>
      <c r="Q164" s="222">
        <v>0</v>
      </c>
      <c r="R164" s="222">
        <f>Q164*H164</f>
        <v>0</v>
      </c>
      <c r="S164" s="222">
        <v>0</v>
      </c>
      <c r="T164" s="223">
        <f>S164*H164</f>
        <v>0</v>
      </c>
      <c r="AR164" s="24" t="s">
        <v>189</v>
      </c>
      <c r="AT164" s="24" t="s">
        <v>185</v>
      </c>
      <c r="AU164" s="24" t="s">
        <v>91</v>
      </c>
      <c r="AY164" s="24" t="s">
        <v>184</v>
      </c>
      <c r="BE164" s="224">
        <f>IF(N164="základní",J164,0)</f>
        <v>0</v>
      </c>
      <c r="BF164" s="224">
        <f>IF(N164="snížená",J164,0)</f>
        <v>0</v>
      </c>
      <c r="BG164" s="224">
        <f>IF(N164="zákl. přenesená",J164,0)</f>
        <v>0</v>
      </c>
      <c r="BH164" s="224">
        <f>IF(N164="sníž. přenesená",J164,0)</f>
        <v>0</v>
      </c>
      <c r="BI164" s="224">
        <f>IF(N164="nulová",J164,0)</f>
        <v>0</v>
      </c>
      <c r="BJ164" s="24" t="s">
        <v>25</v>
      </c>
      <c r="BK164" s="224">
        <f>ROUND(I164*H164,2)</f>
        <v>0</v>
      </c>
      <c r="BL164" s="24" t="s">
        <v>189</v>
      </c>
      <c r="BM164" s="24" t="s">
        <v>888</v>
      </c>
    </row>
    <row r="165" s="1" customFormat="1">
      <c r="B165" s="46"/>
      <c r="C165" s="74"/>
      <c r="D165" s="225" t="s">
        <v>191</v>
      </c>
      <c r="E165" s="74"/>
      <c r="F165" s="226" t="s">
        <v>889</v>
      </c>
      <c r="G165" s="74"/>
      <c r="H165" s="74"/>
      <c r="I165" s="185"/>
      <c r="J165" s="74"/>
      <c r="K165" s="74"/>
      <c r="L165" s="72"/>
      <c r="M165" s="227"/>
      <c r="N165" s="47"/>
      <c r="O165" s="47"/>
      <c r="P165" s="47"/>
      <c r="Q165" s="47"/>
      <c r="R165" s="47"/>
      <c r="S165" s="47"/>
      <c r="T165" s="95"/>
      <c r="AT165" s="24" t="s">
        <v>191</v>
      </c>
      <c r="AU165" s="24" t="s">
        <v>91</v>
      </c>
    </row>
    <row r="166" s="1" customFormat="1" ht="16.5" customHeight="1">
      <c r="B166" s="46"/>
      <c r="C166" s="213" t="s">
        <v>271</v>
      </c>
      <c r="D166" s="213" t="s">
        <v>185</v>
      </c>
      <c r="E166" s="214" t="s">
        <v>890</v>
      </c>
      <c r="F166" s="215" t="s">
        <v>891</v>
      </c>
      <c r="G166" s="216" t="s">
        <v>874</v>
      </c>
      <c r="H166" s="217">
        <v>130.476</v>
      </c>
      <c r="I166" s="218"/>
      <c r="J166" s="219">
        <f>ROUND(I166*H166,2)</f>
        <v>0</v>
      </c>
      <c r="K166" s="215" t="s">
        <v>741</v>
      </c>
      <c r="L166" s="72"/>
      <c r="M166" s="220" t="s">
        <v>80</v>
      </c>
      <c r="N166" s="221" t="s">
        <v>52</v>
      </c>
      <c r="O166" s="47"/>
      <c r="P166" s="222">
        <f>O166*H166</f>
        <v>0</v>
      </c>
      <c r="Q166" s="222">
        <v>0</v>
      </c>
      <c r="R166" s="222">
        <f>Q166*H166</f>
        <v>0</v>
      </c>
      <c r="S166" s="222">
        <v>0</v>
      </c>
      <c r="T166" s="223">
        <f>S166*H166</f>
        <v>0</v>
      </c>
      <c r="AR166" s="24" t="s">
        <v>189</v>
      </c>
      <c r="AT166" s="24" t="s">
        <v>185</v>
      </c>
      <c r="AU166" s="24" t="s">
        <v>91</v>
      </c>
      <c r="AY166" s="24" t="s">
        <v>184</v>
      </c>
      <c r="BE166" s="224">
        <f>IF(N166="základní",J166,0)</f>
        <v>0</v>
      </c>
      <c r="BF166" s="224">
        <f>IF(N166="snížená",J166,0)</f>
        <v>0</v>
      </c>
      <c r="BG166" s="224">
        <f>IF(N166="zákl. přenesená",J166,0)</f>
        <v>0</v>
      </c>
      <c r="BH166" s="224">
        <f>IF(N166="sníž. přenesená",J166,0)</f>
        <v>0</v>
      </c>
      <c r="BI166" s="224">
        <f>IF(N166="nulová",J166,0)</f>
        <v>0</v>
      </c>
      <c r="BJ166" s="24" t="s">
        <v>25</v>
      </c>
      <c r="BK166" s="224">
        <f>ROUND(I166*H166,2)</f>
        <v>0</v>
      </c>
      <c r="BL166" s="24" t="s">
        <v>189</v>
      </c>
      <c r="BM166" s="24" t="s">
        <v>892</v>
      </c>
    </row>
    <row r="167" s="1" customFormat="1">
      <c r="B167" s="46"/>
      <c r="C167" s="74"/>
      <c r="D167" s="225" t="s">
        <v>191</v>
      </c>
      <c r="E167" s="74"/>
      <c r="F167" s="226" t="s">
        <v>893</v>
      </c>
      <c r="G167" s="74"/>
      <c r="H167" s="74"/>
      <c r="I167" s="185"/>
      <c r="J167" s="74"/>
      <c r="K167" s="74"/>
      <c r="L167" s="72"/>
      <c r="M167" s="227"/>
      <c r="N167" s="47"/>
      <c r="O167" s="47"/>
      <c r="P167" s="47"/>
      <c r="Q167" s="47"/>
      <c r="R167" s="47"/>
      <c r="S167" s="47"/>
      <c r="T167" s="95"/>
      <c r="AT167" s="24" t="s">
        <v>191</v>
      </c>
      <c r="AU167" s="24" t="s">
        <v>91</v>
      </c>
    </row>
    <row r="168" s="1" customFormat="1" ht="16.5" customHeight="1">
      <c r="B168" s="46"/>
      <c r="C168" s="213" t="s">
        <v>279</v>
      </c>
      <c r="D168" s="213" t="s">
        <v>185</v>
      </c>
      <c r="E168" s="214" t="s">
        <v>894</v>
      </c>
      <c r="F168" s="215" t="s">
        <v>895</v>
      </c>
      <c r="G168" s="216" t="s">
        <v>834</v>
      </c>
      <c r="H168" s="217">
        <v>64.143000000000001</v>
      </c>
      <c r="I168" s="218"/>
      <c r="J168" s="219">
        <f>ROUND(I168*H168,2)</f>
        <v>0</v>
      </c>
      <c r="K168" s="215" t="s">
        <v>741</v>
      </c>
      <c r="L168" s="72"/>
      <c r="M168" s="220" t="s">
        <v>80</v>
      </c>
      <c r="N168" s="221" t="s">
        <v>52</v>
      </c>
      <c r="O168" s="47"/>
      <c r="P168" s="222">
        <f>O168*H168</f>
        <v>0</v>
      </c>
      <c r="Q168" s="222">
        <v>0</v>
      </c>
      <c r="R168" s="222">
        <f>Q168*H168</f>
        <v>0</v>
      </c>
      <c r="S168" s="222">
        <v>0</v>
      </c>
      <c r="T168" s="223">
        <f>S168*H168</f>
        <v>0</v>
      </c>
      <c r="AR168" s="24" t="s">
        <v>189</v>
      </c>
      <c r="AT168" s="24" t="s">
        <v>185</v>
      </c>
      <c r="AU168" s="24" t="s">
        <v>91</v>
      </c>
      <c r="AY168" s="24" t="s">
        <v>184</v>
      </c>
      <c r="BE168" s="224">
        <f>IF(N168="základní",J168,0)</f>
        <v>0</v>
      </c>
      <c r="BF168" s="224">
        <f>IF(N168="snížená",J168,0)</f>
        <v>0</v>
      </c>
      <c r="BG168" s="224">
        <f>IF(N168="zákl. přenesená",J168,0)</f>
        <v>0</v>
      </c>
      <c r="BH168" s="224">
        <f>IF(N168="sníž. přenesená",J168,0)</f>
        <v>0</v>
      </c>
      <c r="BI168" s="224">
        <f>IF(N168="nulová",J168,0)</f>
        <v>0</v>
      </c>
      <c r="BJ168" s="24" t="s">
        <v>25</v>
      </c>
      <c r="BK168" s="224">
        <f>ROUND(I168*H168,2)</f>
        <v>0</v>
      </c>
      <c r="BL168" s="24" t="s">
        <v>189</v>
      </c>
      <c r="BM168" s="24" t="s">
        <v>896</v>
      </c>
    </row>
    <row r="169" s="1" customFormat="1">
      <c r="B169" s="46"/>
      <c r="C169" s="74"/>
      <c r="D169" s="225" t="s">
        <v>191</v>
      </c>
      <c r="E169" s="74"/>
      <c r="F169" s="226" t="s">
        <v>897</v>
      </c>
      <c r="G169" s="74"/>
      <c r="H169" s="74"/>
      <c r="I169" s="185"/>
      <c r="J169" s="74"/>
      <c r="K169" s="74"/>
      <c r="L169" s="72"/>
      <c r="M169" s="227"/>
      <c r="N169" s="47"/>
      <c r="O169" s="47"/>
      <c r="P169" s="47"/>
      <c r="Q169" s="47"/>
      <c r="R169" s="47"/>
      <c r="S169" s="47"/>
      <c r="T169" s="95"/>
      <c r="AT169" s="24" t="s">
        <v>191</v>
      </c>
      <c r="AU169" s="24" t="s">
        <v>91</v>
      </c>
    </row>
    <row r="170" s="1" customFormat="1">
      <c r="B170" s="46"/>
      <c r="C170" s="74"/>
      <c r="D170" s="225" t="s">
        <v>193</v>
      </c>
      <c r="E170" s="74"/>
      <c r="F170" s="228" t="s">
        <v>898</v>
      </c>
      <c r="G170" s="74"/>
      <c r="H170" s="74"/>
      <c r="I170" s="185"/>
      <c r="J170" s="74"/>
      <c r="K170" s="74"/>
      <c r="L170" s="72"/>
      <c r="M170" s="227"/>
      <c r="N170" s="47"/>
      <c r="O170" s="47"/>
      <c r="P170" s="47"/>
      <c r="Q170" s="47"/>
      <c r="R170" s="47"/>
      <c r="S170" s="47"/>
      <c r="T170" s="95"/>
      <c r="AT170" s="24" t="s">
        <v>193</v>
      </c>
      <c r="AU170" s="24" t="s">
        <v>91</v>
      </c>
    </row>
    <row r="171" s="10" customFormat="1">
      <c r="B171" s="229"/>
      <c r="C171" s="230"/>
      <c r="D171" s="225" t="s">
        <v>199</v>
      </c>
      <c r="E171" s="231" t="s">
        <v>80</v>
      </c>
      <c r="F171" s="232" t="s">
        <v>851</v>
      </c>
      <c r="G171" s="230"/>
      <c r="H171" s="233">
        <v>9.4760000000000009</v>
      </c>
      <c r="I171" s="234"/>
      <c r="J171" s="230"/>
      <c r="K171" s="230"/>
      <c r="L171" s="235"/>
      <c r="M171" s="236"/>
      <c r="N171" s="237"/>
      <c r="O171" s="237"/>
      <c r="P171" s="237"/>
      <c r="Q171" s="237"/>
      <c r="R171" s="237"/>
      <c r="S171" s="237"/>
      <c r="T171" s="238"/>
      <c r="AT171" s="239" t="s">
        <v>199</v>
      </c>
      <c r="AU171" s="239" t="s">
        <v>91</v>
      </c>
      <c r="AV171" s="10" t="s">
        <v>91</v>
      </c>
      <c r="AW171" s="10" t="s">
        <v>44</v>
      </c>
      <c r="AX171" s="10" t="s">
        <v>82</v>
      </c>
      <c r="AY171" s="239" t="s">
        <v>184</v>
      </c>
    </row>
    <row r="172" s="10" customFormat="1">
      <c r="B172" s="229"/>
      <c r="C172" s="230"/>
      <c r="D172" s="225" t="s">
        <v>199</v>
      </c>
      <c r="E172" s="231" t="s">
        <v>80</v>
      </c>
      <c r="F172" s="232" t="s">
        <v>852</v>
      </c>
      <c r="G172" s="230"/>
      <c r="H172" s="233">
        <v>13.887000000000001</v>
      </c>
      <c r="I172" s="234"/>
      <c r="J172" s="230"/>
      <c r="K172" s="230"/>
      <c r="L172" s="235"/>
      <c r="M172" s="236"/>
      <c r="N172" s="237"/>
      <c r="O172" s="237"/>
      <c r="P172" s="237"/>
      <c r="Q172" s="237"/>
      <c r="R172" s="237"/>
      <c r="S172" s="237"/>
      <c r="T172" s="238"/>
      <c r="AT172" s="239" t="s">
        <v>199</v>
      </c>
      <c r="AU172" s="239" t="s">
        <v>91</v>
      </c>
      <c r="AV172" s="10" t="s">
        <v>91</v>
      </c>
      <c r="AW172" s="10" t="s">
        <v>44</v>
      </c>
      <c r="AX172" s="10" t="s">
        <v>82</v>
      </c>
      <c r="AY172" s="239" t="s">
        <v>184</v>
      </c>
    </row>
    <row r="173" s="10" customFormat="1">
      <c r="B173" s="229"/>
      <c r="C173" s="230"/>
      <c r="D173" s="225" t="s">
        <v>199</v>
      </c>
      <c r="E173" s="231" t="s">
        <v>80</v>
      </c>
      <c r="F173" s="232" t="s">
        <v>853</v>
      </c>
      <c r="G173" s="230"/>
      <c r="H173" s="233">
        <v>7.5449999999999999</v>
      </c>
      <c r="I173" s="234"/>
      <c r="J173" s="230"/>
      <c r="K173" s="230"/>
      <c r="L173" s="235"/>
      <c r="M173" s="236"/>
      <c r="N173" s="237"/>
      <c r="O173" s="237"/>
      <c r="P173" s="237"/>
      <c r="Q173" s="237"/>
      <c r="R173" s="237"/>
      <c r="S173" s="237"/>
      <c r="T173" s="238"/>
      <c r="AT173" s="239" t="s">
        <v>199</v>
      </c>
      <c r="AU173" s="239" t="s">
        <v>91</v>
      </c>
      <c r="AV173" s="10" t="s">
        <v>91</v>
      </c>
      <c r="AW173" s="10" t="s">
        <v>44</v>
      </c>
      <c r="AX173" s="10" t="s">
        <v>82</v>
      </c>
      <c r="AY173" s="239" t="s">
        <v>184</v>
      </c>
    </row>
    <row r="174" s="10" customFormat="1">
      <c r="B174" s="229"/>
      <c r="C174" s="230"/>
      <c r="D174" s="225" t="s">
        <v>199</v>
      </c>
      <c r="E174" s="231" t="s">
        <v>80</v>
      </c>
      <c r="F174" s="232" t="s">
        <v>854</v>
      </c>
      <c r="G174" s="230"/>
      <c r="H174" s="233">
        <v>117.40600000000001</v>
      </c>
      <c r="I174" s="234"/>
      <c r="J174" s="230"/>
      <c r="K174" s="230"/>
      <c r="L174" s="235"/>
      <c r="M174" s="236"/>
      <c r="N174" s="237"/>
      <c r="O174" s="237"/>
      <c r="P174" s="237"/>
      <c r="Q174" s="237"/>
      <c r="R174" s="237"/>
      <c r="S174" s="237"/>
      <c r="T174" s="238"/>
      <c r="AT174" s="239" t="s">
        <v>199</v>
      </c>
      <c r="AU174" s="239" t="s">
        <v>91</v>
      </c>
      <c r="AV174" s="10" t="s">
        <v>91</v>
      </c>
      <c r="AW174" s="10" t="s">
        <v>44</v>
      </c>
      <c r="AX174" s="10" t="s">
        <v>82</v>
      </c>
      <c r="AY174" s="239" t="s">
        <v>184</v>
      </c>
    </row>
    <row r="175" s="10" customFormat="1">
      <c r="B175" s="229"/>
      <c r="C175" s="230"/>
      <c r="D175" s="225" t="s">
        <v>199</v>
      </c>
      <c r="E175" s="231" t="s">
        <v>80</v>
      </c>
      <c r="F175" s="232" t="s">
        <v>855</v>
      </c>
      <c r="G175" s="230"/>
      <c r="H175" s="233">
        <v>-7.3129999999999997</v>
      </c>
      <c r="I175" s="234"/>
      <c r="J175" s="230"/>
      <c r="K175" s="230"/>
      <c r="L175" s="235"/>
      <c r="M175" s="236"/>
      <c r="N175" s="237"/>
      <c r="O175" s="237"/>
      <c r="P175" s="237"/>
      <c r="Q175" s="237"/>
      <c r="R175" s="237"/>
      <c r="S175" s="237"/>
      <c r="T175" s="238"/>
      <c r="AT175" s="239" t="s">
        <v>199</v>
      </c>
      <c r="AU175" s="239" t="s">
        <v>91</v>
      </c>
      <c r="AV175" s="10" t="s">
        <v>91</v>
      </c>
      <c r="AW175" s="10" t="s">
        <v>44</v>
      </c>
      <c r="AX175" s="10" t="s">
        <v>82</v>
      </c>
      <c r="AY175" s="239" t="s">
        <v>184</v>
      </c>
    </row>
    <row r="176" s="10" customFormat="1">
      <c r="B176" s="229"/>
      <c r="C176" s="230"/>
      <c r="D176" s="225" t="s">
        <v>199</v>
      </c>
      <c r="E176" s="231" t="s">
        <v>80</v>
      </c>
      <c r="F176" s="232" t="s">
        <v>856</v>
      </c>
      <c r="G176" s="230"/>
      <c r="H176" s="233">
        <v>-2.5609999999999999</v>
      </c>
      <c r="I176" s="234"/>
      <c r="J176" s="230"/>
      <c r="K176" s="230"/>
      <c r="L176" s="235"/>
      <c r="M176" s="236"/>
      <c r="N176" s="237"/>
      <c r="O176" s="237"/>
      <c r="P176" s="237"/>
      <c r="Q176" s="237"/>
      <c r="R176" s="237"/>
      <c r="S176" s="237"/>
      <c r="T176" s="238"/>
      <c r="AT176" s="239" t="s">
        <v>199</v>
      </c>
      <c r="AU176" s="239" t="s">
        <v>91</v>
      </c>
      <c r="AV176" s="10" t="s">
        <v>91</v>
      </c>
      <c r="AW176" s="10" t="s">
        <v>44</v>
      </c>
      <c r="AX176" s="10" t="s">
        <v>82</v>
      </c>
      <c r="AY176" s="239" t="s">
        <v>184</v>
      </c>
    </row>
    <row r="177" s="10" customFormat="1">
      <c r="B177" s="229"/>
      <c r="C177" s="230"/>
      <c r="D177" s="225" t="s">
        <v>199</v>
      </c>
      <c r="E177" s="231" t="s">
        <v>80</v>
      </c>
      <c r="F177" s="232" t="s">
        <v>857</v>
      </c>
      <c r="G177" s="230"/>
      <c r="H177" s="233">
        <v>-10.154999999999999</v>
      </c>
      <c r="I177" s="234"/>
      <c r="J177" s="230"/>
      <c r="K177" s="230"/>
      <c r="L177" s="235"/>
      <c r="M177" s="236"/>
      <c r="N177" s="237"/>
      <c r="O177" s="237"/>
      <c r="P177" s="237"/>
      <c r="Q177" s="237"/>
      <c r="R177" s="237"/>
      <c r="S177" s="237"/>
      <c r="T177" s="238"/>
      <c r="AT177" s="239" t="s">
        <v>199</v>
      </c>
      <c r="AU177" s="239" t="s">
        <v>91</v>
      </c>
      <c r="AV177" s="10" t="s">
        <v>91</v>
      </c>
      <c r="AW177" s="10" t="s">
        <v>44</v>
      </c>
      <c r="AX177" s="10" t="s">
        <v>82</v>
      </c>
      <c r="AY177" s="239" t="s">
        <v>184</v>
      </c>
    </row>
    <row r="178" s="13" customFormat="1">
      <c r="B178" s="276"/>
      <c r="C178" s="277"/>
      <c r="D178" s="225" t="s">
        <v>199</v>
      </c>
      <c r="E178" s="278" t="s">
        <v>80</v>
      </c>
      <c r="F178" s="279" t="s">
        <v>850</v>
      </c>
      <c r="G178" s="277"/>
      <c r="H178" s="280">
        <v>128.285</v>
      </c>
      <c r="I178" s="281"/>
      <c r="J178" s="277"/>
      <c r="K178" s="277"/>
      <c r="L178" s="282"/>
      <c r="M178" s="283"/>
      <c r="N178" s="284"/>
      <c r="O178" s="284"/>
      <c r="P178" s="284"/>
      <c r="Q178" s="284"/>
      <c r="R178" s="284"/>
      <c r="S178" s="284"/>
      <c r="T178" s="285"/>
      <c r="AT178" s="286" t="s">
        <v>199</v>
      </c>
      <c r="AU178" s="286" t="s">
        <v>91</v>
      </c>
      <c r="AV178" s="13" t="s">
        <v>211</v>
      </c>
      <c r="AW178" s="13" t="s">
        <v>44</v>
      </c>
      <c r="AX178" s="13" t="s">
        <v>82</v>
      </c>
      <c r="AY178" s="286" t="s">
        <v>184</v>
      </c>
    </row>
    <row r="179" s="10" customFormat="1">
      <c r="B179" s="229"/>
      <c r="C179" s="230"/>
      <c r="D179" s="225" t="s">
        <v>199</v>
      </c>
      <c r="E179" s="231" t="s">
        <v>80</v>
      </c>
      <c r="F179" s="232" t="s">
        <v>899</v>
      </c>
      <c r="G179" s="230"/>
      <c r="H179" s="233">
        <v>64.143000000000001</v>
      </c>
      <c r="I179" s="234"/>
      <c r="J179" s="230"/>
      <c r="K179" s="230"/>
      <c r="L179" s="235"/>
      <c r="M179" s="236"/>
      <c r="N179" s="237"/>
      <c r="O179" s="237"/>
      <c r="P179" s="237"/>
      <c r="Q179" s="237"/>
      <c r="R179" s="237"/>
      <c r="S179" s="237"/>
      <c r="T179" s="238"/>
      <c r="AT179" s="239" t="s">
        <v>199</v>
      </c>
      <c r="AU179" s="239" t="s">
        <v>91</v>
      </c>
      <c r="AV179" s="10" t="s">
        <v>91</v>
      </c>
      <c r="AW179" s="10" t="s">
        <v>44</v>
      </c>
      <c r="AX179" s="10" t="s">
        <v>25</v>
      </c>
      <c r="AY179" s="239" t="s">
        <v>184</v>
      </c>
    </row>
    <row r="180" s="1" customFormat="1" ht="16.5" customHeight="1">
      <c r="B180" s="46"/>
      <c r="C180" s="213" t="s">
        <v>10</v>
      </c>
      <c r="D180" s="213" t="s">
        <v>185</v>
      </c>
      <c r="E180" s="214" t="s">
        <v>900</v>
      </c>
      <c r="F180" s="215" t="s">
        <v>901</v>
      </c>
      <c r="G180" s="216" t="s">
        <v>834</v>
      </c>
      <c r="H180" s="217">
        <v>128.285</v>
      </c>
      <c r="I180" s="218"/>
      <c r="J180" s="219">
        <f>ROUND(I180*H180,2)</f>
        <v>0</v>
      </c>
      <c r="K180" s="215" t="s">
        <v>741</v>
      </c>
      <c r="L180" s="72"/>
      <c r="M180" s="220" t="s">
        <v>80</v>
      </c>
      <c r="N180" s="221" t="s">
        <v>52</v>
      </c>
      <c r="O180" s="47"/>
      <c r="P180" s="222">
        <f>O180*H180</f>
        <v>0</v>
      </c>
      <c r="Q180" s="222">
        <v>0</v>
      </c>
      <c r="R180" s="222">
        <f>Q180*H180</f>
        <v>0</v>
      </c>
      <c r="S180" s="222">
        <v>0</v>
      </c>
      <c r="T180" s="223">
        <f>S180*H180</f>
        <v>0</v>
      </c>
      <c r="AR180" s="24" t="s">
        <v>189</v>
      </c>
      <c r="AT180" s="24" t="s">
        <v>185</v>
      </c>
      <c r="AU180" s="24" t="s">
        <v>91</v>
      </c>
      <c r="AY180" s="24" t="s">
        <v>184</v>
      </c>
      <c r="BE180" s="224">
        <f>IF(N180="základní",J180,0)</f>
        <v>0</v>
      </c>
      <c r="BF180" s="224">
        <f>IF(N180="snížená",J180,0)</f>
        <v>0</v>
      </c>
      <c r="BG180" s="224">
        <f>IF(N180="zákl. přenesená",J180,0)</f>
        <v>0</v>
      </c>
      <c r="BH180" s="224">
        <f>IF(N180="sníž. přenesená",J180,0)</f>
        <v>0</v>
      </c>
      <c r="BI180" s="224">
        <f>IF(N180="nulová",J180,0)</f>
        <v>0</v>
      </c>
      <c r="BJ180" s="24" t="s">
        <v>25</v>
      </c>
      <c r="BK180" s="224">
        <f>ROUND(I180*H180,2)</f>
        <v>0</v>
      </c>
      <c r="BL180" s="24" t="s">
        <v>189</v>
      </c>
      <c r="BM180" s="24" t="s">
        <v>902</v>
      </c>
    </row>
    <row r="181" s="1" customFormat="1">
      <c r="B181" s="46"/>
      <c r="C181" s="74"/>
      <c r="D181" s="225" t="s">
        <v>191</v>
      </c>
      <c r="E181" s="74"/>
      <c r="F181" s="226" t="s">
        <v>903</v>
      </c>
      <c r="G181" s="74"/>
      <c r="H181" s="74"/>
      <c r="I181" s="185"/>
      <c r="J181" s="74"/>
      <c r="K181" s="74"/>
      <c r="L181" s="72"/>
      <c r="M181" s="227"/>
      <c r="N181" s="47"/>
      <c r="O181" s="47"/>
      <c r="P181" s="47"/>
      <c r="Q181" s="47"/>
      <c r="R181" s="47"/>
      <c r="S181" s="47"/>
      <c r="T181" s="95"/>
      <c r="AT181" s="24" t="s">
        <v>191</v>
      </c>
      <c r="AU181" s="24" t="s">
        <v>91</v>
      </c>
    </row>
    <row r="182" s="1" customFormat="1">
      <c r="B182" s="46"/>
      <c r="C182" s="74"/>
      <c r="D182" s="225" t="s">
        <v>193</v>
      </c>
      <c r="E182" s="74"/>
      <c r="F182" s="228" t="s">
        <v>904</v>
      </c>
      <c r="G182" s="74"/>
      <c r="H182" s="74"/>
      <c r="I182" s="185"/>
      <c r="J182" s="74"/>
      <c r="K182" s="74"/>
      <c r="L182" s="72"/>
      <c r="M182" s="227"/>
      <c r="N182" s="47"/>
      <c r="O182" s="47"/>
      <c r="P182" s="47"/>
      <c r="Q182" s="47"/>
      <c r="R182" s="47"/>
      <c r="S182" s="47"/>
      <c r="T182" s="95"/>
      <c r="AT182" s="24" t="s">
        <v>193</v>
      </c>
      <c r="AU182" s="24" t="s">
        <v>91</v>
      </c>
    </row>
    <row r="183" s="10" customFormat="1">
      <c r="B183" s="229"/>
      <c r="C183" s="230"/>
      <c r="D183" s="225" t="s">
        <v>199</v>
      </c>
      <c r="E183" s="231" t="s">
        <v>80</v>
      </c>
      <c r="F183" s="232" t="s">
        <v>851</v>
      </c>
      <c r="G183" s="230"/>
      <c r="H183" s="233">
        <v>9.4760000000000009</v>
      </c>
      <c r="I183" s="234"/>
      <c r="J183" s="230"/>
      <c r="K183" s="230"/>
      <c r="L183" s="235"/>
      <c r="M183" s="236"/>
      <c r="N183" s="237"/>
      <c r="O183" s="237"/>
      <c r="P183" s="237"/>
      <c r="Q183" s="237"/>
      <c r="R183" s="237"/>
      <c r="S183" s="237"/>
      <c r="T183" s="238"/>
      <c r="AT183" s="239" t="s">
        <v>199</v>
      </c>
      <c r="AU183" s="239" t="s">
        <v>91</v>
      </c>
      <c r="AV183" s="10" t="s">
        <v>91</v>
      </c>
      <c r="AW183" s="10" t="s">
        <v>44</v>
      </c>
      <c r="AX183" s="10" t="s">
        <v>82</v>
      </c>
      <c r="AY183" s="239" t="s">
        <v>184</v>
      </c>
    </row>
    <row r="184" s="10" customFormat="1">
      <c r="B184" s="229"/>
      <c r="C184" s="230"/>
      <c r="D184" s="225" t="s">
        <v>199</v>
      </c>
      <c r="E184" s="231" t="s">
        <v>80</v>
      </c>
      <c r="F184" s="232" t="s">
        <v>852</v>
      </c>
      <c r="G184" s="230"/>
      <c r="H184" s="233">
        <v>13.887000000000001</v>
      </c>
      <c r="I184" s="234"/>
      <c r="J184" s="230"/>
      <c r="K184" s="230"/>
      <c r="L184" s="235"/>
      <c r="M184" s="236"/>
      <c r="N184" s="237"/>
      <c r="O184" s="237"/>
      <c r="P184" s="237"/>
      <c r="Q184" s="237"/>
      <c r="R184" s="237"/>
      <c r="S184" s="237"/>
      <c r="T184" s="238"/>
      <c r="AT184" s="239" t="s">
        <v>199</v>
      </c>
      <c r="AU184" s="239" t="s">
        <v>91</v>
      </c>
      <c r="AV184" s="10" t="s">
        <v>91</v>
      </c>
      <c r="AW184" s="10" t="s">
        <v>44</v>
      </c>
      <c r="AX184" s="10" t="s">
        <v>82</v>
      </c>
      <c r="AY184" s="239" t="s">
        <v>184</v>
      </c>
    </row>
    <row r="185" s="10" customFormat="1">
      <c r="B185" s="229"/>
      <c r="C185" s="230"/>
      <c r="D185" s="225" t="s">
        <v>199</v>
      </c>
      <c r="E185" s="231" t="s">
        <v>80</v>
      </c>
      <c r="F185" s="232" t="s">
        <v>853</v>
      </c>
      <c r="G185" s="230"/>
      <c r="H185" s="233">
        <v>7.5449999999999999</v>
      </c>
      <c r="I185" s="234"/>
      <c r="J185" s="230"/>
      <c r="K185" s="230"/>
      <c r="L185" s="235"/>
      <c r="M185" s="236"/>
      <c r="N185" s="237"/>
      <c r="O185" s="237"/>
      <c r="P185" s="237"/>
      <c r="Q185" s="237"/>
      <c r="R185" s="237"/>
      <c r="S185" s="237"/>
      <c r="T185" s="238"/>
      <c r="AT185" s="239" t="s">
        <v>199</v>
      </c>
      <c r="AU185" s="239" t="s">
        <v>91</v>
      </c>
      <c r="AV185" s="10" t="s">
        <v>91</v>
      </c>
      <c r="AW185" s="10" t="s">
        <v>44</v>
      </c>
      <c r="AX185" s="10" t="s">
        <v>82</v>
      </c>
      <c r="AY185" s="239" t="s">
        <v>184</v>
      </c>
    </row>
    <row r="186" s="10" customFormat="1">
      <c r="B186" s="229"/>
      <c r="C186" s="230"/>
      <c r="D186" s="225" t="s">
        <v>199</v>
      </c>
      <c r="E186" s="231" t="s">
        <v>80</v>
      </c>
      <c r="F186" s="232" t="s">
        <v>854</v>
      </c>
      <c r="G186" s="230"/>
      <c r="H186" s="233">
        <v>117.40600000000001</v>
      </c>
      <c r="I186" s="234"/>
      <c r="J186" s="230"/>
      <c r="K186" s="230"/>
      <c r="L186" s="235"/>
      <c r="M186" s="236"/>
      <c r="N186" s="237"/>
      <c r="O186" s="237"/>
      <c r="P186" s="237"/>
      <c r="Q186" s="237"/>
      <c r="R186" s="237"/>
      <c r="S186" s="237"/>
      <c r="T186" s="238"/>
      <c r="AT186" s="239" t="s">
        <v>199</v>
      </c>
      <c r="AU186" s="239" t="s">
        <v>91</v>
      </c>
      <c r="AV186" s="10" t="s">
        <v>91</v>
      </c>
      <c r="AW186" s="10" t="s">
        <v>44</v>
      </c>
      <c r="AX186" s="10" t="s">
        <v>82</v>
      </c>
      <c r="AY186" s="239" t="s">
        <v>184</v>
      </c>
    </row>
    <row r="187" s="10" customFormat="1">
      <c r="B187" s="229"/>
      <c r="C187" s="230"/>
      <c r="D187" s="225" t="s">
        <v>199</v>
      </c>
      <c r="E187" s="231" t="s">
        <v>80</v>
      </c>
      <c r="F187" s="232" t="s">
        <v>855</v>
      </c>
      <c r="G187" s="230"/>
      <c r="H187" s="233">
        <v>-7.3129999999999997</v>
      </c>
      <c r="I187" s="234"/>
      <c r="J187" s="230"/>
      <c r="K187" s="230"/>
      <c r="L187" s="235"/>
      <c r="M187" s="236"/>
      <c r="N187" s="237"/>
      <c r="O187" s="237"/>
      <c r="P187" s="237"/>
      <c r="Q187" s="237"/>
      <c r="R187" s="237"/>
      <c r="S187" s="237"/>
      <c r="T187" s="238"/>
      <c r="AT187" s="239" t="s">
        <v>199</v>
      </c>
      <c r="AU187" s="239" t="s">
        <v>91</v>
      </c>
      <c r="AV187" s="10" t="s">
        <v>91</v>
      </c>
      <c r="AW187" s="10" t="s">
        <v>44</v>
      </c>
      <c r="AX187" s="10" t="s">
        <v>82</v>
      </c>
      <c r="AY187" s="239" t="s">
        <v>184</v>
      </c>
    </row>
    <row r="188" s="10" customFormat="1">
      <c r="B188" s="229"/>
      <c r="C188" s="230"/>
      <c r="D188" s="225" t="s">
        <v>199</v>
      </c>
      <c r="E188" s="231" t="s">
        <v>80</v>
      </c>
      <c r="F188" s="232" t="s">
        <v>856</v>
      </c>
      <c r="G188" s="230"/>
      <c r="H188" s="233">
        <v>-2.5609999999999999</v>
      </c>
      <c r="I188" s="234"/>
      <c r="J188" s="230"/>
      <c r="K188" s="230"/>
      <c r="L188" s="235"/>
      <c r="M188" s="236"/>
      <c r="N188" s="237"/>
      <c r="O188" s="237"/>
      <c r="P188" s="237"/>
      <c r="Q188" s="237"/>
      <c r="R188" s="237"/>
      <c r="S188" s="237"/>
      <c r="T188" s="238"/>
      <c r="AT188" s="239" t="s">
        <v>199</v>
      </c>
      <c r="AU188" s="239" t="s">
        <v>91</v>
      </c>
      <c r="AV188" s="10" t="s">
        <v>91</v>
      </c>
      <c r="AW188" s="10" t="s">
        <v>44</v>
      </c>
      <c r="AX188" s="10" t="s">
        <v>82</v>
      </c>
      <c r="AY188" s="239" t="s">
        <v>184</v>
      </c>
    </row>
    <row r="189" s="10" customFormat="1">
      <c r="B189" s="229"/>
      <c r="C189" s="230"/>
      <c r="D189" s="225" t="s">
        <v>199</v>
      </c>
      <c r="E189" s="231" t="s">
        <v>80</v>
      </c>
      <c r="F189" s="232" t="s">
        <v>857</v>
      </c>
      <c r="G189" s="230"/>
      <c r="H189" s="233">
        <v>-10.154999999999999</v>
      </c>
      <c r="I189" s="234"/>
      <c r="J189" s="230"/>
      <c r="K189" s="230"/>
      <c r="L189" s="235"/>
      <c r="M189" s="236"/>
      <c r="N189" s="237"/>
      <c r="O189" s="237"/>
      <c r="P189" s="237"/>
      <c r="Q189" s="237"/>
      <c r="R189" s="237"/>
      <c r="S189" s="237"/>
      <c r="T189" s="238"/>
      <c r="AT189" s="239" t="s">
        <v>199</v>
      </c>
      <c r="AU189" s="239" t="s">
        <v>91</v>
      </c>
      <c r="AV189" s="10" t="s">
        <v>91</v>
      </c>
      <c r="AW189" s="10" t="s">
        <v>44</v>
      </c>
      <c r="AX189" s="10" t="s">
        <v>82</v>
      </c>
      <c r="AY189" s="239" t="s">
        <v>184</v>
      </c>
    </row>
    <row r="190" s="13" customFormat="1">
      <c r="B190" s="276"/>
      <c r="C190" s="277"/>
      <c r="D190" s="225" t="s">
        <v>199</v>
      </c>
      <c r="E190" s="278" t="s">
        <v>80</v>
      </c>
      <c r="F190" s="279" t="s">
        <v>850</v>
      </c>
      <c r="G190" s="277"/>
      <c r="H190" s="280">
        <v>128.285</v>
      </c>
      <c r="I190" s="281"/>
      <c r="J190" s="277"/>
      <c r="K190" s="277"/>
      <c r="L190" s="282"/>
      <c r="M190" s="283"/>
      <c r="N190" s="284"/>
      <c r="O190" s="284"/>
      <c r="P190" s="284"/>
      <c r="Q190" s="284"/>
      <c r="R190" s="284"/>
      <c r="S190" s="284"/>
      <c r="T190" s="285"/>
      <c r="AT190" s="286" t="s">
        <v>199</v>
      </c>
      <c r="AU190" s="286" t="s">
        <v>91</v>
      </c>
      <c r="AV190" s="13" t="s">
        <v>211</v>
      </c>
      <c r="AW190" s="13" t="s">
        <v>44</v>
      </c>
      <c r="AX190" s="13" t="s">
        <v>25</v>
      </c>
      <c r="AY190" s="286" t="s">
        <v>184</v>
      </c>
    </row>
    <row r="191" s="14" customFormat="1">
      <c r="B191" s="287"/>
      <c r="C191" s="288"/>
      <c r="D191" s="225" t="s">
        <v>199</v>
      </c>
      <c r="E191" s="289" t="s">
        <v>80</v>
      </c>
      <c r="F191" s="290" t="s">
        <v>905</v>
      </c>
      <c r="G191" s="288"/>
      <c r="H191" s="289" t="s">
        <v>80</v>
      </c>
      <c r="I191" s="291"/>
      <c r="J191" s="288"/>
      <c r="K191" s="288"/>
      <c r="L191" s="292"/>
      <c r="M191" s="293"/>
      <c r="N191" s="294"/>
      <c r="O191" s="294"/>
      <c r="P191" s="294"/>
      <c r="Q191" s="294"/>
      <c r="R191" s="294"/>
      <c r="S191" s="294"/>
      <c r="T191" s="295"/>
      <c r="AT191" s="296" t="s">
        <v>199</v>
      </c>
      <c r="AU191" s="296" t="s">
        <v>91</v>
      </c>
      <c r="AV191" s="14" t="s">
        <v>25</v>
      </c>
      <c r="AW191" s="14" t="s">
        <v>44</v>
      </c>
      <c r="AX191" s="14" t="s">
        <v>82</v>
      </c>
      <c r="AY191" s="296" t="s">
        <v>184</v>
      </c>
    </row>
    <row r="192" s="1" customFormat="1" ht="16.5" customHeight="1">
      <c r="B192" s="46"/>
      <c r="C192" s="213" t="s">
        <v>137</v>
      </c>
      <c r="D192" s="213" t="s">
        <v>185</v>
      </c>
      <c r="E192" s="214" t="s">
        <v>906</v>
      </c>
      <c r="F192" s="215" t="s">
        <v>907</v>
      </c>
      <c r="G192" s="216" t="s">
        <v>834</v>
      </c>
      <c r="H192" s="217">
        <v>128.285</v>
      </c>
      <c r="I192" s="218"/>
      <c r="J192" s="219">
        <f>ROUND(I192*H192,2)</f>
        <v>0</v>
      </c>
      <c r="K192" s="215" t="s">
        <v>741</v>
      </c>
      <c r="L192" s="72"/>
      <c r="M192" s="220" t="s">
        <v>80</v>
      </c>
      <c r="N192" s="221" t="s">
        <v>52</v>
      </c>
      <c r="O192" s="47"/>
      <c r="P192" s="222">
        <f>O192*H192</f>
        <v>0</v>
      </c>
      <c r="Q192" s="222">
        <v>0</v>
      </c>
      <c r="R192" s="222">
        <f>Q192*H192</f>
        <v>0</v>
      </c>
      <c r="S192" s="222">
        <v>0</v>
      </c>
      <c r="T192" s="223">
        <f>S192*H192</f>
        <v>0</v>
      </c>
      <c r="AR192" s="24" t="s">
        <v>189</v>
      </c>
      <c r="AT192" s="24" t="s">
        <v>185</v>
      </c>
      <c r="AU192" s="24" t="s">
        <v>91</v>
      </c>
      <c r="AY192" s="24" t="s">
        <v>184</v>
      </c>
      <c r="BE192" s="224">
        <f>IF(N192="základní",J192,0)</f>
        <v>0</v>
      </c>
      <c r="BF192" s="224">
        <f>IF(N192="snížená",J192,0)</f>
        <v>0</v>
      </c>
      <c r="BG192" s="224">
        <f>IF(N192="zákl. přenesená",J192,0)</f>
        <v>0</v>
      </c>
      <c r="BH192" s="224">
        <f>IF(N192="sníž. přenesená",J192,0)</f>
        <v>0</v>
      </c>
      <c r="BI192" s="224">
        <f>IF(N192="nulová",J192,0)</f>
        <v>0</v>
      </c>
      <c r="BJ192" s="24" t="s">
        <v>25</v>
      </c>
      <c r="BK192" s="224">
        <f>ROUND(I192*H192,2)</f>
        <v>0</v>
      </c>
      <c r="BL192" s="24" t="s">
        <v>189</v>
      </c>
      <c r="BM192" s="24" t="s">
        <v>908</v>
      </c>
    </row>
    <row r="193" s="1" customFormat="1">
      <c r="B193" s="46"/>
      <c r="C193" s="74"/>
      <c r="D193" s="225" t="s">
        <v>191</v>
      </c>
      <c r="E193" s="74"/>
      <c r="F193" s="226" t="s">
        <v>907</v>
      </c>
      <c r="G193" s="74"/>
      <c r="H193" s="74"/>
      <c r="I193" s="185"/>
      <c r="J193" s="74"/>
      <c r="K193" s="74"/>
      <c r="L193" s="72"/>
      <c r="M193" s="227"/>
      <c r="N193" s="47"/>
      <c r="O193" s="47"/>
      <c r="P193" s="47"/>
      <c r="Q193" s="47"/>
      <c r="R193" s="47"/>
      <c r="S193" s="47"/>
      <c r="T193" s="95"/>
      <c r="AT193" s="24" t="s">
        <v>191</v>
      </c>
      <c r="AU193" s="24" t="s">
        <v>91</v>
      </c>
    </row>
    <row r="194" s="1" customFormat="1">
      <c r="B194" s="46"/>
      <c r="C194" s="74"/>
      <c r="D194" s="225" t="s">
        <v>193</v>
      </c>
      <c r="E194" s="74"/>
      <c r="F194" s="228" t="s">
        <v>909</v>
      </c>
      <c r="G194" s="74"/>
      <c r="H194" s="74"/>
      <c r="I194" s="185"/>
      <c r="J194" s="74"/>
      <c r="K194" s="74"/>
      <c r="L194" s="72"/>
      <c r="M194" s="227"/>
      <c r="N194" s="47"/>
      <c r="O194" s="47"/>
      <c r="P194" s="47"/>
      <c r="Q194" s="47"/>
      <c r="R194" s="47"/>
      <c r="S194" s="47"/>
      <c r="T194" s="95"/>
      <c r="AT194" s="24" t="s">
        <v>193</v>
      </c>
      <c r="AU194" s="24" t="s">
        <v>91</v>
      </c>
    </row>
    <row r="195" s="1" customFormat="1" ht="16.5" customHeight="1">
      <c r="B195" s="46"/>
      <c r="C195" s="213" t="s">
        <v>298</v>
      </c>
      <c r="D195" s="213" t="s">
        <v>185</v>
      </c>
      <c r="E195" s="214" t="s">
        <v>910</v>
      </c>
      <c r="F195" s="215" t="s">
        <v>911</v>
      </c>
      <c r="G195" s="216" t="s">
        <v>912</v>
      </c>
      <c r="H195" s="217">
        <v>230.91300000000001</v>
      </c>
      <c r="I195" s="218"/>
      <c r="J195" s="219">
        <f>ROUND(I195*H195,2)</f>
        <v>0</v>
      </c>
      <c r="K195" s="215" t="s">
        <v>741</v>
      </c>
      <c r="L195" s="72"/>
      <c r="M195" s="220" t="s">
        <v>80</v>
      </c>
      <c r="N195" s="221" t="s">
        <v>52</v>
      </c>
      <c r="O195" s="47"/>
      <c r="P195" s="222">
        <f>O195*H195</f>
        <v>0</v>
      </c>
      <c r="Q195" s="222">
        <v>0</v>
      </c>
      <c r="R195" s="222">
        <f>Q195*H195</f>
        <v>0</v>
      </c>
      <c r="S195" s="222">
        <v>0</v>
      </c>
      <c r="T195" s="223">
        <f>S195*H195</f>
        <v>0</v>
      </c>
      <c r="AR195" s="24" t="s">
        <v>913</v>
      </c>
      <c r="AT195" s="24" t="s">
        <v>185</v>
      </c>
      <c r="AU195" s="24" t="s">
        <v>91</v>
      </c>
      <c r="AY195" s="24" t="s">
        <v>184</v>
      </c>
      <c r="BE195" s="224">
        <f>IF(N195="základní",J195,0)</f>
        <v>0</v>
      </c>
      <c r="BF195" s="224">
        <f>IF(N195="snížená",J195,0)</f>
        <v>0</v>
      </c>
      <c r="BG195" s="224">
        <f>IF(N195="zákl. přenesená",J195,0)</f>
        <v>0</v>
      </c>
      <c r="BH195" s="224">
        <f>IF(N195="sníž. přenesená",J195,0)</f>
        <v>0</v>
      </c>
      <c r="BI195" s="224">
        <f>IF(N195="nulová",J195,0)</f>
        <v>0</v>
      </c>
      <c r="BJ195" s="24" t="s">
        <v>25</v>
      </c>
      <c r="BK195" s="224">
        <f>ROUND(I195*H195,2)</f>
        <v>0</v>
      </c>
      <c r="BL195" s="24" t="s">
        <v>913</v>
      </c>
      <c r="BM195" s="24" t="s">
        <v>914</v>
      </c>
    </row>
    <row r="196" s="1" customFormat="1">
      <c r="B196" s="46"/>
      <c r="C196" s="74"/>
      <c r="D196" s="225" t="s">
        <v>191</v>
      </c>
      <c r="E196" s="74"/>
      <c r="F196" s="226" t="s">
        <v>915</v>
      </c>
      <c r="G196" s="74"/>
      <c r="H196" s="74"/>
      <c r="I196" s="185"/>
      <c r="J196" s="74"/>
      <c r="K196" s="74"/>
      <c r="L196" s="72"/>
      <c r="M196" s="227"/>
      <c r="N196" s="47"/>
      <c r="O196" s="47"/>
      <c r="P196" s="47"/>
      <c r="Q196" s="47"/>
      <c r="R196" s="47"/>
      <c r="S196" s="47"/>
      <c r="T196" s="95"/>
      <c r="AT196" s="24" t="s">
        <v>191</v>
      </c>
      <c r="AU196" s="24" t="s">
        <v>91</v>
      </c>
    </row>
    <row r="197" s="1" customFormat="1">
      <c r="B197" s="46"/>
      <c r="C197" s="74"/>
      <c r="D197" s="225" t="s">
        <v>193</v>
      </c>
      <c r="E197" s="74"/>
      <c r="F197" s="228" t="s">
        <v>916</v>
      </c>
      <c r="G197" s="74"/>
      <c r="H197" s="74"/>
      <c r="I197" s="185"/>
      <c r="J197" s="74"/>
      <c r="K197" s="74"/>
      <c r="L197" s="72"/>
      <c r="M197" s="227"/>
      <c r="N197" s="47"/>
      <c r="O197" s="47"/>
      <c r="P197" s="47"/>
      <c r="Q197" s="47"/>
      <c r="R197" s="47"/>
      <c r="S197" s="47"/>
      <c r="T197" s="95"/>
      <c r="AT197" s="24" t="s">
        <v>193</v>
      </c>
      <c r="AU197" s="24" t="s">
        <v>91</v>
      </c>
    </row>
    <row r="198" s="10" customFormat="1">
      <c r="B198" s="229"/>
      <c r="C198" s="230"/>
      <c r="D198" s="225" t="s">
        <v>199</v>
      </c>
      <c r="E198" s="231" t="s">
        <v>80</v>
      </c>
      <c r="F198" s="232" t="s">
        <v>917</v>
      </c>
      <c r="G198" s="230"/>
      <c r="H198" s="233">
        <v>230.91300000000001</v>
      </c>
      <c r="I198" s="234"/>
      <c r="J198" s="230"/>
      <c r="K198" s="230"/>
      <c r="L198" s="235"/>
      <c r="M198" s="236"/>
      <c r="N198" s="237"/>
      <c r="O198" s="237"/>
      <c r="P198" s="237"/>
      <c r="Q198" s="237"/>
      <c r="R198" s="237"/>
      <c r="S198" s="237"/>
      <c r="T198" s="238"/>
      <c r="AT198" s="239" t="s">
        <v>199</v>
      </c>
      <c r="AU198" s="239" t="s">
        <v>91</v>
      </c>
      <c r="AV198" s="10" t="s">
        <v>91</v>
      </c>
      <c r="AW198" s="10" t="s">
        <v>44</v>
      </c>
      <c r="AX198" s="10" t="s">
        <v>25</v>
      </c>
      <c r="AY198" s="239" t="s">
        <v>184</v>
      </c>
    </row>
    <row r="199" s="1" customFormat="1" ht="16.5" customHeight="1">
      <c r="B199" s="46"/>
      <c r="C199" s="213" t="s">
        <v>308</v>
      </c>
      <c r="D199" s="213" t="s">
        <v>185</v>
      </c>
      <c r="E199" s="214" t="s">
        <v>918</v>
      </c>
      <c r="F199" s="215" t="s">
        <v>919</v>
      </c>
      <c r="G199" s="216" t="s">
        <v>834</v>
      </c>
      <c r="H199" s="217">
        <v>51.103000000000002</v>
      </c>
      <c r="I199" s="218"/>
      <c r="J199" s="219">
        <f>ROUND(I199*H199,2)</f>
        <v>0</v>
      </c>
      <c r="K199" s="215" t="s">
        <v>741</v>
      </c>
      <c r="L199" s="72"/>
      <c r="M199" s="220" t="s">
        <v>80</v>
      </c>
      <c r="N199" s="221" t="s">
        <v>52</v>
      </c>
      <c r="O199" s="47"/>
      <c r="P199" s="222">
        <f>O199*H199</f>
        <v>0</v>
      </c>
      <c r="Q199" s="222">
        <v>0</v>
      </c>
      <c r="R199" s="222">
        <f>Q199*H199</f>
        <v>0</v>
      </c>
      <c r="S199" s="222">
        <v>0</v>
      </c>
      <c r="T199" s="223">
        <f>S199*H199</f>
        <v>0</v>
      </c>
      <c r="AR199" s="24" t="s">
        <v>189</v>
      </c>
      <c r="AT199" s="24" t="s">
        <v>185</v>
      </c>
      <c r="AU199" s="24" t="s">
        <v>91</v>
      </c>
      <c r="AY199" s="24" t="s">
        <v>184</v>
      </c>
      <c r="BE199" s="224">
        <f>IF(N199="základní",J199,0)</f>
        <v>0</v>
      </c>
      <c r="BF199" s="224">
        <f>IF(N199="snížená",J199,0)</f>
        <v>0</v>
      </c>
      <c r="BG199" s="224">
        <f>IF(N199="zákl. přenesená",J199,0)</f>
        <v>0</v>
      </c>
      <c r="BH199" s="224">
        <f>IF(N199="sníž. přenesená",J199,0)</f>
        <v>0</v>
      </c>
      <c r="BI199" s="224">
        <f>IF(N199="nulová",J199,0)</f>
        <v>0</v>
      </c>
      <c r="BJ199" s="24" t="s">
        <v>25</v>
      </c>
      <c r="BK199" s="224">
        <f>ROUND(I199*H199,2)</f>
        <v>0</v>
      </c>
      <c r="BL199" s="24" t="s">
        <v>189</v>
      </c>
      <c r="BM199" s="24" t="s">
        <v>920</v>
      </c>
    </row>
    <row r="200" s="1" customFormat="1">
      <c r="B200" s="46"/>
      <c r="C200" s="74"/>
      <c r="D200" s="225" t="s">
        <v>191</v>
      </c>
      <c r="E200" s="74"/>
      <c r="F200" s="226" t="s">
        <v>921</v>
      </c>
      <c r="G200" s="74"/>
      <c r="H200" s="74"/>
      <c r="I200" s="185"/>
      <c r="J200" s="74"/>
      <c r="K200" s="74"/>
      <c r="L200" s="72"/>
      <c r="M200" s="227"/>
      <c r="N200" s="47"/>
      <c r="O200" s="47"/>
      <c r="P200" s="47"/>
      <c r="Q200" s="47"/>
      <c r="R200" s="47"/>
      <c r="S200" s="47"/>
      <c r="T200" s="95"/>
      <c r="AT200" s="24" t="s">
        <v>191</v>
      </c>
      <c r="AU200" s="24" t="s">
        <v>91</v>
      </c>
    </row>
    <row r="201" s="1" customFormat="1">
      <c r="B201" s="46"/>
      <c r="C201" s="74"/>
      <c r="D201" s="225" t="s">
        <v>193</v>
      </c>
      <c r="E201" s="74"/>
      <c r="F201" s="228" t="s">
        <v>922</v>
      </c>
      <c r="G201" s="74"/>
      <c r="H201" s="74"/>
      <c r="I201" s="185"/>
      <c r="J201" s="74"/>
      <c r="K201" s="74"/>
      <c r="L201" s="72"/>
      <c r="M201" s="227"/>
      <c r="N201" s="47"/>
      <c r="O201" s="47"/>
      <c r="P201" s="47"/>
      <c r="Q201" s="47"/>
      <c r="R201" s="47"/>
      <c r="S201" s="47"/>
      <c r="T201" s="95"/>
      <c r="AT201" s="24" t="s">
        <v>193</v>
      </c>
      <c r="AU201" s="24" t="s">
        <v>91</v>
      </c>
    </row>
    <row r="202" s="10" customFormat="1">
      <c r="B202" s="229"/>
      <c r="C202" s="230"/>
      <c r="D202" s="225" t="s">
        <v>199</v>
      </c>
      <c r="E202" s="231" t="s">
        <v>80</v>
      </c>
      <c r="F202" s="232" t="s">
        <v>851</v>
      </c>
      <c r="G202" s="230"/>
      <c r="H202" s="233">
        <v>9.4760000000000009</v>
      </c>
      <c r="I202" s="234"/>
      <c r="J202" s="230"/>
      <c r="K202" s="230"/>
      <c r="L202" s="235"/>
      <c r="M202" s="236"/>
      <c r="N202" s="237"/>
      <c r="O202" s="237"/>
      <c r="P202" s="237"/>
      <c r="Q202" s="237"/>
      <c r="R202" s="237"/>
      <c r="S202" s="237"/>
      <c r="T202" s="238"/>
      <c r="AT202" s="239" t="s">
        <v>199</v>
      </c>
      <c r="AU202" s="239" t="s">
        <v>91</v>
      </c>
      <c r="AV202" s="10" t="s">
        <v>91</v>
      </c>
      <c r="AW202" s="10" t="s">
        <v>44</v>
      </c>
      <c r="AX202" s="10" t="s">
        <v>82</v>
      </c>
      <c r="AY202" s="239" t="s">
        <v>184</v>
      </c>
    </row>
    <row r="203" s="10" customFormat="1">
      <c r="B203" s="229"/>
      <c r="C203" s="230"/>
      <c r="D203" s="225" t="s">
        <v>199</v>
      </c>
      <c r="E203" s="231" t="s">
        <v>80</v>
      </c>
      <c r="F203" s="232" t="s">
        <v>852</v>
      </c>
      <c r="G203" s="230"/>
      <c r="H203" s="233">
        <v>13.887000000000001</v>
      </c>
      <c r="I203" s="234"/>
      <c r="J203" s="230"/>
      <c r="K203" s="230"/>
      <c r="L203" s="235"/>
      <c r="M203" s="236"/>
      <c r="N203" s="237"/>
      <c r="O203" s="237"/>
      <c r="P203" s="237"/>
      <c r="Q203" s="237"/>
      <c r="R203" s="237"/>
      <c r="S203" s="237"/>
      <c r="T203" s="238"/>
      <c r="AT203" s="239" t="s">
        <v>199</v>
      </c>
      <c r="AU203" s="239" t="s">
        <v>91</v>
      </c>
      <c r="AV203" s="10" t="s">
        <v>91</v>
      </c>
      <c r="AW203" s="10" t="s">
        <v>44</v>
      </c>
      <c r="AX203" s="10" t="s">
        <v>82</v>
      </c>
      <c r="AY203" s="239" t="s">
        <v>184</v>
      </c>
    </row>
    <row r="204" s="10" customFormat="1">
      <c r="B204" s="229"/>
      <c r="C204" s="230"/>
      <c r="D204" s="225" t="s">
        <v>199</v>
      </c>
      <c r="E204" s="231" t="s">
        <v>80</v>
      </c>
      <c r="F204" s="232" t="s">
        <v>853</v>
      </c>
      <c r="G204" s="230"/>
      <c r="H204" s="233">
        <v>7.5449999999999999</v>
      </c>
      <c r="I204" s="234"/>
      <c r="J204" s="230"/>
      <c r="K204" s="230"/>
      <c r="L204" s="235"/>
      <c r="M204" s="236"/>
      <c r="N204" s="237"/>
      <c r="O204" s="237"/>
      <c r="P204" s="237"/>
      <c r="Q204" s="237"/>
      <c r="R204" s="237"/>
      <c r="S204" s="237"/>
      <c r="T204" s="238"/>
      <c r="AT204" s="239" t="s">
        <v>199</v>
      </c>
      <c r="AU204" s="239" t="s">
        <v>91</v>
      </c>
      <c r="AV204" s="10" t="s">
        <v>91</v>
      </c>
      <c r="AW204" s="10" t="s">
        <v>44</v>
      </c>
      <c r="AX204" s="10" t="s">
        <v>82</v>
      </c>
      <c r="AY204" s="239" t="s">
        <v>184</v>
      </c>
    </row>
    <row r="205" s="10" customFormat="1">
      <c r="B205" s="229"/>
      <c r="C205" s="230"/>
      <c r="D205" s="225" t="s">
        <v>199</v>
      </c>
      <c r="E205" s="231" t="s">
        <v>80</v>
      </c>
      <c r="F205" s="232" t="s">
        <v>854</v>
      </c>
      <c r="G205" s="230"/>
      <c r="H205" s="233">
        <v>117.40600000000001</v>
      </c>
      <c r="I205" s="234"/>
      <c r="J205" s="230"/>
      <c r="K205" s="230"/>
      <c r="L205" s="235"/>
      <c r="M205" s="236"/>
      <c r="N205" s="237"/>
      <c r="O205" s="237"/>
      <c r="P205" s="237"/>
      <c r="Q205" s="237"/>
      <c r="R205" s="237"/>
      <c r="S205" s="237"/>
      <c r="T205" s="238"/>
      <c r="AT205" s="239" t="s">
        <v>199</v>
      </c>
      <c r="AU205" s="239" t="s">
        <v>91</v>
      </c>
      <c r="AV205" s="10" t="s">
        <v>91</v>
      </c>
      <c r="AW205" s="10" t="s">
        <v>44</v>
      </c>
      <c r="AX205" s="10" t="s">
        <v>82</v>
      </c>
      <c r="AY205" s="239" t="s">
        <v>184</v>
      </c>
    </row>
    <row r="206" s="10" customFormat="1">
      <c r="B206" s="229"/>
      <c r="C206" s="230"/>
      <c r="D206" s="225" t="s">
        <v>199</v>
      </c>
      <c r="E206" s="231" t="s">
        <v>80</v>
      </c>
      <c r="F206" s="232" t="s">
        <v>855</v>
      </c>
      <c r="G206" s="230"/>
      <c r="H206" s="233">
        <v>-7.3129999999999997</v>
      </c>
      <c r="I206" s="234"/>
      <c r="J206" s="230"/>
      <c r="K206" s="230"/>
      <c r="L206" s="235"/>
      <c r="M206" s="236"/>
      <c r="N206" s="237"/>
      <c r="O206" s="237"/>
      <c r="P206" s="237"/>
      <c r="Q206" s="237"/>
      <c r="R206" s="237"/>
      <c r="S206" s="237"/>
      <c r="T206" s="238"/>
      <c r="AT206" s="239" t="s">
        <v>199</v>
      </c>
      <c r="AU206" s="239" t="s">
        <v>91</v>
      </c>
      <c r="AV206" s="10" t="s">
        <v>91</v>
      </c>
      <c r="AW206" s="10" t="s">
        <v>44</v>
      </c>
      <c r="AX206" s="10" t="s">
        <v>82</v>
      </c>
      <c r="AY206" s="239" t="s">
        <v>184</v>
      </c>
    </row>
    <row r="207" s="10" customFormat="1">
      <c r="B207" s="229"/>
      <c r="C207" s="230"/>
      <c r="D207" s="225" t="s">
        <v>199</v>
      </c>
      <c r="E207" s="231" t="s">
        <v>80</v>
      </c>
      <c r="F207" s="232" t="s">
        <v>856</v>
      </c>
      <c r="G207" s="230"/>
      <c r="H207" s="233">
        <v>-2.5609999999999999</v>
      </c>
      <c r="I207" s="234"/>
      <c r="J207" s="230"/>
      <c r="K207" s="230"/>
      <c r="L207" s="235"/>
      <c r="M207" s="236"/>
      <c r="N207" s="237"/>
      <c r="O207" s="237"/>
      <c r="P207" s="237"/>
      <c r="Q207" s="237"/>
      <c r="R207" s="237"/>
      <c r="S207" s="237"/>
      <c r="T207" s="238"/>
      <c r="AT207" s="239" t="s">
        <v>199</v>
      </c>
      <c r="AU207" s="239" t="s">
        <v>91</v>
      </c>
      <c r="AV207" s="10" t="s">
        <v>91</v>
      </c>
      <c r="AW207" s="10" t="s">
        <v>44</v>
      </c>
      <c r="AX207" s="10" t="s">
        <v>82</v>
      </c>
      <c r="AY207" s="239" t="s">
        <v>184</v>
      </c>
    </row>
    <row r="208" s="10" customFormat="1">
      <c r="B208" s="229"/>
      <c r="C208" s="230"/>
      <c r="D208" s="225" t="s">
        <v>199</v>
      </c>
      <c r="E208" s="231" t="s">
        <v>80</v>
      </c>
      <c r="F208" s="232" t="s">
        <v>857</v>
      </c>
      <c r="G208" s="230"/>
      <c r="H208" s="233">
        <v>-10.154999999999999</v>
      </c>
      <c r="I208" s="234"/>
      <c r="J208" s="230"/>
      <c r="K208" s="230"/>
      <c r="L208" s="235"/>
      <c r="M208" s="236"/>
      <c r="N208" s="237"/>
      <c r="O208" s="237"/>
      <c r="P208" s="237"/>
      <c r="Q208" s="237"/>
      <c r="R208" s="237"/>
      <c r="S208" s="237"/>
      <c r="T208" s="238"/>
      <c r="AT208" s="239" t="s">
        <v>199</v>
      </c>
      <c r="AU208" s="239" t="s">
        <v>91</v>
      </c>
      <c r="AV208" s="10" t="s">
        <v>91</v>
      </c>
      <c r="AW208" s="10" t="s">
        <v>44</v>
      </c>
      <c r="AX208" s="10" t="s">
        <v>82</v>
      </c>
      <c r="AY208" s="239" t="s">
        <v>184</v>
      </c>
    </row>
    <row r="209" s="10" customFormat="1">
      <c r="B209" s="229"/>
      <c r="C209" s="230"/>
      <c r="D209" s="225" t="s">
        <v>199</v>
      </c>
      <c r="E209" s="231" t="s">
        <v>80</v>
      </c>
      <c r="F209" s="232" t="s">
        <v>923</v>
      </c>
      <c r="G209" s="230"/>
      <c r="H209" s="233">
        <v>-60.813000000000002</v>
      </c>
      <c r="I209" s="234"/>
      <c r="J209" s="230"/>
      <c r="K209" s="230"/>
      <c r="L209" s="235"/>
      <c r="M209" s="236"/>
      <c r="N209" s="237"/>
      <c r="O209" s="237"/>
      <c r="P209" s="237"/>
      <c r="Q209" s="237"/>
      <c r="R209" s="237"/>
      <c r="S209" s="237"/>
      <c r="T209" s="238"/>
      <c r="AT209" s="239" t="s">
        <v>199</v>
      </c>
      <c r="AU209" s="239" t="s">
        <v>91</v>
      </c>
      <c r="AV209" s="10" t="s">
        <v>91</v>
      </c>
      <c r="AW209" s="10" t="s">
        <v>44</v>
      </c>
      <c r="AX209" s="10" t="s">
        <v>82</v>
      </c>
      <c r="AY209" s="239" t="s">
        <v>184</v>
      </c>
    </row>
    <row r="210" s="10" customFormat="1">
      <c r="B210" s="229"/>
      <c r="C210" s="230"/>
      <c r="D210" s="225" t="s">
        <v>199</v>
      </c>
      <c r="E210" s="231" t="s">
        <v>80</v>
      </c>
      <c r="F210" s="232" t="s">
        <v>924</v>
      </c>
      <c r="G210" s="230"/>
      <c r="H210" s="233">
        <v>-3.6760000000000002</v>
      </c>
      <c r="I210" s="234"/>
      <c r="J210" s="230"/>
      <c r="K210" s="230"/>
      <c r="L210" s="235"/>
      <c r="M210" s="236"/>
      <c r="N210" s="237"/>
      <c r="O210" s="237"/>
      <c r="P210" s="237"/>
      <c r="Q210" s="237"/>
      <c r="R210" s="237"/>
      <c r="S210" s="237"/>
      <c r="T210" s="238"/>
      <c r="AT210" s="239" t="s">
        <v>199</v>
      </c>
      <c r="AU210" s="239" t="s">
        <v>91</v>
      </c>
      <c r="AV210" s="10" t="s">
        <v>91</v>
      </c>
      <c r="AW210" s="10" t="s">
        <v>44</v>
      </c>
      <c r="AX210" s="10" t="s">
        <v>82</v>
      </c>
      <c r="AY210" s="239" t="s">
        <v>184</v>
      </c>
    </row>
    <row r="211" s="10" customFormat="1">
      <c r="B211" s="229"/>
      <c r="C211" s="230"/>
      <c r="D211" s="225" t="s">
        <v>199</v>
      </c>
      <c r="E211" s="231" t="s">
        <v>80</v>
      </c>
      <c r="F211" s="232" t="s">
        <v>925</v>
      </c>
      <c r="G211" s="230"/>
      <c r="H211" s="233">
        <v>-12.693</v>
      </c>
      <c r="I211" s="234"/>
      <c r="J211" s="230"/>
      <c r="K211" s="230"/>
      <c r="L211" s="235"/>
      <c r="M211" s="236"/>
      <c r="N211" s="237"/>
      <c r="O211" s="237"/>
      <c r="P211" s="237"/>
      <c r="Q211" s="237"/>
      <c r="R211" s="237"/>
      <c r="S211" s="237"/>
      <c r="T211" s="238"/>
      <c r="AT211" s="239" t="s">
        <v>199</v>
      </c>
      <c r="AU211" s="239" t="s">
        <v>91</v>
      </c>
      <c r="AV211" s="10" t="s">
        <v>91</v>
      </c>
      <c r="AW211" s="10" t="s">
        <v>44</v>
      </c>
      <c r="AX211" s="10" t="s">
        <v>82</v>
      </c>
      <c r="AY211" s="239" t="s">
        <v>184</v>
      </c>
    </row>
    <row r="212" s="13" customFormat="1">
      <c r="B212" s="276"/>
      <c r="C212" s="277"/>
      <c r="D212" s="225" t="s">
        <v>199</v>
      </c>
      <c r="E212" s="278" t="s">
        <v>80</v>
      </c>
      <c r="F212" s="279" t="s">
        <v>850</v>
      </c>
      <c r="G212" s="277"/>
      <c r="H212" s="280">
        <v>51.103000000000002</v>
      </c>
      <c r="I212" s="281"/>
      <c r="J212" s="277"/>
      <c r="K212" s="277"/>
      <c r="L212" s="282"/>
      <c r="M212" s="283"/>
      <c r="N212" s="284"/>
      <c r="O212" s="284"/>
      <c r="P212" s="284"/>
      <c r="Q212" s="284"/>
      <c r="R212" s="284"/>
      <c r="S212" s="284"/>
      <c r="T212" s="285"/>
      <c r="AT212" s="286" t="s">
        <v>199</v>
      </c>
      <c r="AU212" s="286" t="s">
        <v>91</v>
      </c>
      <c r="AV212" s="13" t="s">
        <v>211</v>
      </c>
      <c r="AW212" s="13" t="s">
        <v>44</v>
      </c>
      <c r="AX212" s="13" t="s">
        <v>25</v>
      </c>
      <c r="AY212" s="286" t="s">
        <v>184</v>
      </c>
    </row>
    <row r="213" s="1" customFormat="1" ht="16.5" customHeight="1">
      <c r="B213" s="46"/>
      <c r="C213" s="255" t="s">
        <v>315</v>
      </c>
      <c r="D213" s="255" t="s">
        <v>246</v>
      </c>
      <c r="E213" s="256" t="s">
        <v>926</v>
      </c>
      <c r="F213" s="257" t="s">
        <v>927</v>
      </c>
      <c r="G213" s="258" t="s">
        <v>912</v>
      </c>
      <c r="H213" s="259">
        <v>102.206</v>
      </c>
      <c r="I213" s="260"/>
      <c r="J213" s="261">
        <f>ROUND(I213*H213,2)</f>
        <v>0</v>
      </c>
      <c r="K213" s="257" t="s">
        <v>80</v>
      </c>
      <c r="L213" s="262"/>
      <c r="M213" s="263" t="s">
        <v>80</v>
      </c>
      <c r="N213" s="264" t="s">
        <v>52</v>
      </c>
      <c r="O213" s="47"/>
      <c r="P213" s="222">
        <f>O213*H213</f>
        <v>0</v>
      </c>
      <c r="Q213" s="222">
        <v>0</v>
      </c>
      <c r="R213" s="222">
        <f>Q213*H213</f>
        <v>0</v>
      </c>
      <c r="S213" s="222">
        <v>0</v>
      </c>
      <c r="T213" s="223">
        <f>S213*H213</f>
        <v>0</v>
      </c>
      <c r="AR213" s="24" t="s">
        <v>243</v>
      </c>
      <c r="AT213" s="24" t="s">
        <v>246</v>
      </c>
      <c r="AU213" s="24" t="s">
        <v>91</v>
      </c>
      <c r="AY213" s="24" t="s">
        <v>184</v>
      </c>
      <c r="BE213" s="224">
        <f>IF(N213="základní",J213,0)</f>
        <v>0</v>
      </c>
      <c r="BF213" s="224">
        <f>IF(N213="snížená",J213,0)</f>
        <v>0</v>
      </c>
      <c r="BG213" s="224">
        <f>IF(N213="zákl. přenesená",J213,0)</f>
        <v>0</v>
      </c>
      <c r="BH213" s="224">
        <f>IF(N213="sníž. přenesená",J213,0)</f>
        <v>0</v>
      </c>
      <c r="BI213" s="224">
        <f>IF(N213="nulová",J213,0)</f>
        <v>0</v>
      </c>
      <c r="BJ213" s="24" t="s">
        <v>25</v>
      </c>
      <c r="BK213" s="224">
        <f>ROUND(I213*H213,2)</f>
        <v>0</v>
      </c>
      <c r="BL213" s="24" t="s">
        <v>189</v>
      </c>
      <c r="BM213" s="24" t="s">
        <v>928</v>
      </c>
    </row>
    <row r="214" s="1" customFormat="1">
      <c r="B214" s="46"/>
      <c r="C214" s="74"/>
      <c r="D214" s="225" t="s">
        <v>191</v>
      </c>
      <c r="E214" s="74"/>
      <c r="F214" s="226" t="s">
        <v>929</v>
      </c>
      <c r="G214" s="74"/>
      <c r="H214" s="74"/>
      <c r="I214" s="185"/>
      <c r="J214" s="74"/>
      <c r="K214" s="74"/>
      <c r="L214" s="72"/>
      <c r="M214" s="227"/>
      <c r="N214" s="47"/>
      <c r="O214" s="47"/>
      <c r="P214" s="47"/>
      <c r="Q214" s="47"/>
      <c r="R214" s="47"/>
      <c r="S214" s="47"/>
      <c r="T214" s="95"/>
      <c r="AT214" s="24" t="s">
        <v>191</v>
      </c>
      <c r="AU214" s="24" t="s">
        <v>91</v>
      </c>
    </row>
    <row r="215" s="10" customFormat="1">
      <c r="B215" s="229"/>
      <c r="C215" s="230"/>
      <c r="D215" s="225" t="s">
        <v>199</v>
      </c>
      <c r="E215" s="231" t="s">
        <v>80</v>
      </c>
      <c r="F215" s="232" t="s">
        <v>930</v>
      </c>
      <c r="G215" s="230"/>
      <c r="H215" s="233">
        <v>102.206</v>
      </c>
      <c r="I215" s="234"/>
      <c r="J215" s="230"/>
      <c r="K215" s="230"/>
      <c r="L215" s="235"/>
      <c r="M215" s="236"/>
      <c r="N215" s="237"/>
      <c r="O215" s="237"/>
      <c r="P215" s="237"/>
      <c r="Q215" s="237"/>
      <c r="R215" s="237"/>
      <c r="S215" s="237"/>
      <c r="T215" s="238"/>
      <c r="AT215" s="239" t="s">
        <v>199</v>
      </c>
      <c r="AU215" s="239" t="s">
        <v>91</v>
      </c>
      <c r="AV215" s="10" t="s">
        <v>91</v>
      </c>
      <c r="AW215" s="10" t="s">
        <v>44</v>
      </c>
      <c r="AX215" s="10" t="s">
        <v>25</v>
      </c>
      <c r="AY215" s="239" t="s">
        <v>184</v>
      </c>
    </row>
    <row r="216" s="1" customFormat="1" ht="16.5" customHeight="1">
      <c r="B216" s="46"/>
      <c r="C216" s="213" t="s">
        <v>323</v>
      </c>
      <c r="D216" s="213" t="s">
        <v>185</v>
      </c>
      <c r="E216" s="214" t="s">
        <v>931</v>
      </c>
      <c r="F216" s="215" t="s">
        <v>932</v>
      </c>
      <c r="G216" s="216" t="s">
        <v>834</v>
      </c>
      <c r="H216" s="217">
        <v>60.813000000000002</v>
      </c>
      <c r="I216" s="218"/>
      <c r="J216" s="219">
        <f>ROUND(I216*H216,2)</f>
        <v>0</v>
      </c>
      <c r="K216" s="215" t="s">
        <v>741</v>
      </c>
      <c r="L216" s="72"/>
      <c r="M216" s="220" t="s">
        <v>80</v>
      </c>
      <c r="N216" s="221" t="s">
        <v>52</v>
      </c>
      <c r="O216" s="47"/>
      <c r="P216" s="222">
        <f>O216*H216</f>
        <v>0</v>
      </c>
      <c r="Q216" s="222">
        <v>0</v>
      </c>
      <c r="R216" s="222">
        <f>Q216*H216</f>
        <v>0</v>
      </c>
      <c r="S216" s="222">
        <v>0</v>
      </c>
      <c r="T216" s="223">
        <f>S216*H216</f>
        <v>0</v>
      </c>
      <c r="AR216" s="24" t="s">
        <v>189</v>
      </c>
      <c r="AT216" s="24" t="s">
        <v>185</v>
      </c>
      <c r="AU216" s="24" t="s">
        <v>91</v>
      </c>
      <c r="AY216" s="24" t="s">
        <v>184</v>
      </c>
      <c r="BE216" s="224">
        <f>IF(N216="základní",J216,0)</f>
        <v>0</v>
      </c>
      <c r="BF216" s="224">
        <f>IF(N216="snížená",J216,0)</f>
        <v>0</v>
      </c>
      <c r="BG216" s="224">
        <f>IF(N216="zákl. přenesená",J216,0)</f>
        <v>0</v>
      </c>
      <c r="BH216" s="224">
        <f>IF(N216="sníž. přenesená",J216,0)</f>
        <v>0</v>
      </c>
      <c r="BI216" s="224">
        <f>IF(N216="nulová",J216,0)</f>
        <v>0</v>
      </c>
      <c r="BJ216" s="24" t="s">
        <v>25</v>
      </c>
      <c r="BK216" s="224">
        <f>ROUND(I216*H216,2)</f>
        <v>0</v>
      </c>
      <c r="BL216" s="24" t="s">
        <v>189</v>
      </c>
      <c r="BM216" s="24" t="s">
        <v>933</v>
      </c>
    </row>
    <row r="217" s="1" customFormat="1">
      <c r="B217" s="46"/>
      <c r="C217" s="74"/>
      <c r="D217" s="225" t="s">
        <v>191</v>
      </c>
      <c r="E217" s="74"/>
      <c r="F217" s="226" t="s">
        <v>934</v>
      </c>
      <c r="G217" s="74"/>
      <c r="H217" s="74"/>
      <c r="I217" s="185"/>
      <c r="J217" s="74"/>
      <c r="K217" s="74"/>
      <c r="L217" s="72"/>
      <c r="M217" s="227"/>
      <c r="N217" s="47"/>
      <c r="O217" s="47"/>
      <c r="P217" s="47"/>
      <c r="Q217" s="47"/>
      <c r="R217" s="47"/>
      <c r="S217" s="47"/>
      <c r="T217" s="95"/>
      <c r="AT217" s="24" t="s">
        <v>191</v>
      </c>
      <c r="AU217" s="24" t="s">
        <v>91</v>
      </c>
    </row>
    <row r="218" s="1" customFormat="1">
      <c r="B218" s="46"/>
      <c r="C218" s="74"/>
      <c r="D218" s="225" t="s">
        <v>193</v>
      </c>
      <c r="E218" s="74"/>
      <c r="F218" s="228" t="s">
        <v>935</v>
      </c>
      <c r="G218" s="74"/>
      <c r="H218" s="74"/>
      <c r="I218" s="185"/>
      <c r="J218" s="74"/>
      <c r="K218" s="74"/>
      <c r="L218" s="72"/>
      <c r="M218" s="227"/>
      <c r="N218" s="47"/>
      <c r="O218" s="47"/>
      <c r="P218" s="47"/>
      <c r="Q218" s="47"/>
      <c r="R218" s="47"/>
      <c r="S218" s="47"/>
      <c r="T218" s="95"/>
      <c r="AT218" s="24" t="s">
        <v>193</v>
      </c>
      <c r="AU218" s="24" t="s">
        <v>91</v>
      </c>
    </row>
    <row r="219" s="10" customFormat="1">
      <c r="B219" s="229"/>
      <c r="C219" s="230"/>
      <c r="D219" s="225" t="s">
        <v>199</v>
      </c>
      <c r="E219" s="231" t="s">
        <v>80</v>
      </c>
      <c r="F219" s="232" t="s">
        <v>936</v>
      </c>
      <c r="G219" s="230"/>
      <c r="H219" s="233">
        <v>3.9100000000000001</v>
      </c>
      <c r="I219" s="234"/>
      <c r="J219" s="230"/>
      <c r="K219" s="230"/>
      <c r="L219" s="235"/>
      <c r="M219" s="236"/>
      <c r="N219" s="237"/>
      <c r="O219" s="237"/>
      <c r="P219" s="237"/>
      <c r="Q219" s="237"/>
      <c r="R219" s="237"/>
      <c r="S219" s="237"/>
      <c r="T219" s="238"/>
      <c r="AT219" s="239" t="s">
        <v>199</v>
      </c>
      <c r="AU219" s="239" t="s">
        <v>91</v>
      </c>
      <c r="AV219" s="10" t="s">
        <v>91</v>
      </c>
      <c r="AW219" s="10" t="s">
        <v>44</v>
      </c>
      <c r="AX219" s="10" t="s">
        <v>82</v>
      </c>
      <c r="AY219" s="239" t="s">
        <v>184</v>
      </c>
    </row>
    <row r="220" s="10" customFormat="1">
      <c r="B220" s="229"/>
      <c r="C220" s="230"/>
      <c r="D220" s="225" t="s">
        <v>199</v>
      </c>
      <c r="E220" s="231" t="s">
        <v>80</v>
      </c>
      <c r="F220" s="232" t="s">
        <v>937</v>
      </c>
      <c r="G220" s="230"/>
      <c r="H220" s="233">
        <v>5.7149999999999999</v>
      </c>
      <c r="I220" s="234"/>
      <c r="J220" s="230"/>
      <c r="K220" s="230"/>
      <c r="L220" s="235"/>
      <c r="M220" s="236"/>
      <c r="N220" s="237"/>
      <c r="O220" s="237"/>
      <c r="P220" s="237"/>
      <c r="Q220" s="237"/>
      <c r="R220" s="237"/>
      <c r="S220" s="237"/>
      <c r="T220" s="238"/>
      <c r="AT220" s="239" t="s">
        <v>199</v>
      </c>
      <c r="AU220" s="239" t="s">
        <v>91</v>
      </c>
      <c r="AV220" s="10" t="s">
        <v>91</v>
      </c>
      <c r="AW220" s="10" t="s">
        <v>44</v>
      </c>
      <c r="AX220" s="10" t="s">
        <v>82</v>
      </c>
      <c r="AY220" s="239" t="s">
        <v>184</v>
      </c>
    </row>
    <row r="221" s="10" customFormat="1">
      <c r="B221" s="229"/>
      <c r="C221" s="230"/>
      <c r="D221" s="225" t="s">
        <v>199</v>
      </c>
      <c r="E221" s="231" t="s">
        <v>80</v>
      </c>
      <c r="F221" s="232" t="s">
        <v>938</v>
      </c>
      <c r="G221" s="230"/>
      <c r="H221" s="233">
        <v>2.9100000000000001</v>
      </c>
      <c r="I221" s="234"/>
      <c r="J221" s="230"/>
      <c r="K221" s="230"/>
      <c r="L221" s="235"/>
      <c r="M221" s="236"/>
      <c r="N221" s="237"/>
      <c r="O221" s="237"/>
      <c r="P221" s="237"/>
      <c r="Q221" s="237"/>
      <c r="R221" s="237"/>
      <c r="S221" s="237"/>
      <c r="T221" s="238"/>
      <c r="AT221" s="239" t="s">
        <v>199</v>
      </c>
      <c r="AU221" s="239" t="s">
        <v>91</v>
      </c>
      <c r="AV221" s="10" t="s">
        <v>91</v>
      </c>
      <c r="AW221" s="10" t="s">
        <v>44</v>
      </c>
      <c r="AX221" s="10" t="s">
        <v>82</v>
      </c>
      <c r="AY221" s="239" t="s">
        <v>184</v>
      </c>
    </row>
    <row r="222" s="10" customFormat="1">
      <c r="B222" s="229"/>
      <c r="C222" s="230"/>
      <c r="D222" s="225" t="s">
        <v>199</v>
      </c>
      <c r="E222" s="231" t="s">
        <v>80</v>
      </c>
      <c r="F222" s="232" t="s">
        <v>939</v>
      </c>
      <c r="G222" s="230"/>
      <c r="H222" s="233">
        <v>73.991</v>
      </c>
      <c r="I222" s="234"/>
      <c r="J222" s="230"/>
      <c r="K222" s="230"/>
      <c r="L222" s="235"/>
      <c r="M222" s="236"/>
      <c r="N222" s="237"/>
      <c r="O222" s="237"/>
      <c r="P222" s="237"/>
      <c r="Q222" s="237"/>
      <c r="R222" s="237"/>
      <c r="S222" s="237"/>
      <c r="T222" s="238"/>
      <c r="AT222" s="239" t="s">
        <v>199</v>
      </c>
      <c r="AU222" s="239" t="s">
        <v>91</v>
      </c>
      <c r="AV222" s="10" t="s">
        <v>91</v>
      </c>
      <c r="AW222" s="10" t="s">
        <v>44</v>
      </c>
      <c r="AX222" s="10" t="s">
        <v>82</v>
      </c>
      <c r="AY222" s="239" t="s">
        <v>184</v>
      </c>
    </row>
    <row r="223" s="13" customFormat="1">
      <c r="B223" s="276"/>
      <c r="C223" s="277"/>
      <c r="D223" s="225" t="s">
        <v>199</v>
      </c>
      <c r="E223" s="278" t="s">
        <v>80</v>
      </c>
      <c r="F223" s="279" t="s">
        <v>850</v>
      </c>
      <c r="G223" s="277"/>
      <c r="H223" s="280">
        <v>86.525999999999996</v>
      </c>
      <c r="I223" s="281"/>
      <c r="J223" s="277"/>
      <c r="K223" s="277"/>
      <c r="L223" s="282"/>
      <c r="M223" s="283"/>
      <c r="N223" s="284"/>
      <c r="O223" s="284"/>
      <c r="P223" s="284"/>
      <c r="Q223" s="284"/>
      <c r="R223" s="284"/>
      <c r="S223" s="284"/>
      <c r="T223" s="285"/>
      <c r="AT223" s="286" t="s">
        <v>199</v>
      </c>
      <c r="AU223" s="286" t="s">
        <v>91</v>
      </c>
      <c r="AV223" s="13" t="s">
        <v>211</v>
      </c>
      <c r="AW223" s="13" t="s">
        <v>44</v>
      </c>
      <c r="AX223" s="13" t="s">
        <v>82</v>
      </c>
      <c r="AY223" s="286" t="s">
        <v>184</v>
      </c>
    </row>
    <row r="224" s="10" customFormat="1">
      <c r="B224" s="229"/>
      <c r="C224" s="230"/>
      <c r="D224" s="225" t="s">
        <v>199</v>
      </c>
      <c r="E224" s="231" t="s">
        <v>80</v>
      </c>
      <c r="F224" s="232" t="s">
        <v>940</v>
      </c>
      <c r="G224" s="230"/>
      <c r="H224" s="233">
        <v>-0.39900000000000002</v>
      </c>
      <c r="I224" s="234"/>
      <c r="J224" s="230"/>
      <c r="K224" s="230"/>
      <c r="L224" s="235"/>
      <c r="M224" s="236"/>
      <c r="N224" s="237"/>
      <c r="O224" s="237"/>
      <c r="P224" s="237"/>
      <c r="Q224" s="237"/>
      <c r="R224" s="237"/>
      <c r="S224" s="237"/>
      <c r="T224" s="238"/>
      <c r="AT224" s="239" t="s">
        <v>199</v>
      </c>
      <c r="AU224" s="239" t="s">
        <v>91</v>
      </c>
      <c r="AV224" s="10" t="s">
        <v>91</v>
      </c>
      <c r="AW224" s="10" t="s">
        <v>44</v>
      </c>
      <c r="AX224" s="10" t="s">
        <v>82</v>
      </c>
      <c r="AY224" s="239" t="s">
        <v>184</v>
      </c>
    </row>
    <row r="225" s="10" customFormat="1">
      <c r="B225" s="229"/>
      <c r="C225" s="230"/>
      <c r="D225" s="225" t="s">
        <v>199</v>
      </c>
      <c r="E225" s="231" t="s">
        <v>80</v>
      </c>
      <c r="F225" s="232" t="s">
        <v>941</v>
      </c>
      <c r="G225" s="230"/>
      <c r="H225" s="233">
        <v>-0.70499999999999996</v>
      </c>
      <c r="I225" s="234"/>
      <c r="J225" s="230"/>
      <c r="K225" s="230"/>
      <c r="L225" s="235"/>
      <c r="M225" s="236"/>
      <c r="N225" s="237"/>
      <c r="O225" s="237"/>
      <c r="P225" s="237"/>
      <c r="Q225" s="237"/>
      <c r="R225" s="237"/>
      <c r="S225" s="237"/>
      <c r="T225" s="238"/>
      <c r="AT225" s="239" t="s">
        <v>199</v>
      </c>
      <c r="AU225" s="239" t="s">
        <v>91</v>
      </c>
      <c r="AV225" s="10" t="s">
        <v>91</v>
      </c>
      <c r="AW225" s="10" t="s">
        <v>44</v>
      </c>
      <c r="AX225" s="10" t="s">
        <v>82</v>
      </c>
      <c r="AY225" s="239" t="s">
        <v>184</v>
      </c>
    </row>
    <row r="226" s="10" customFormat="1">
      <c r="B226" s="229"/>
      <c r="C226" s="230"/>
      <c r="D226" s="225" t="s">
        <v>199</v>
      </c>
      <c r="E226" s="231" t="s">
        <v>80</v>
      </c>
      <c r="F226" s="232" t="s">
        <v>942</v>
      </c>
      <c r="G226" s="230"/>
      <c r="H226" s="233">
        <v>-24.609000000000002</v>
      </c>
      <c r="I226" s="234"/>
      <c r="J226" s="230"/>
      <c r="K226" s="230"/>
      <c r="L226" s="235"/>
      <c r="M226" s="236"/>
      <c r="N226" s="237"/>
      <c r="O226" s="237"/>
      <c r="P226" s="237"/>
      <c r="Q226" s="237"/>
      <c r="R226" s="237"/>
      <c r="S226" s="237"/>
      <c r="T226" s="238"/>
      <c r="AT226" s="239" t="s">
        <v>199</v>
      </c>
      <c r="AU226" s="239" t="s">
        <v>91</v>
      </c>
      <c r="AV226" s="10" t="s">
        <v>91</v>
      </c>
      <c r="AW226" s="10" t="s">
        <v>44</v>
      </c>
      <c r="AX226" s="10" t="s">
        <v>82</v>
      </c>
      <c r="AY226" s="239" t="s">
        <v>184</v>
      </c>
    </row>
    <row r="227" s="12" customFormat="1">
      <c r="B227" s="265"/>
      <c r="C227" s="266"/>
      <c r="D227" s="225" t="s">
        <v>199</v>
      </c>
      <c r="E227" s="267" t="s">
        <v>80</v>
      </c>
      <c r="F227" s="268" t="s">
        <v>756</v>
      </c>
      <c r="G227" s="266"/>
      <c r="H227" s="269">
        <v>60.813000000000002</v>
      </c>
      <c r="I227" s="270"/>
      <c r="J227" s="266"/>
      <c r="K227" s="266"/>
      <c r="L227" s="271"/>
      <c r="M227" s="272"/>
      <c r="N227" s="273"/>
      <c r="O227" s="273"/>
      <c r="P227" s="273"/>
      <c r="Q227" s="273"/>
      <c r="R227" s="273"/>
      <c r="S227" s="273"/>
      <c r="T227" s="274"/>
      <c r="AT227" s="275" t="s">
        <v>199</v>
      </c>
      <c r="AU227" s="275" t="s">
        <v>91</v>
      </c>
      <c r="AV227" s="12" t="s">
        <v>189</v>
      </c>
      <c r="AW227" s="12" t="s">
        <v>44</v>
      </c>
      <c r="AX227" s="12" t="s">
        <v>25</v>
      </c>
      <c r="AY227" s="275" t="s">
        <v>184</v>
      </c>
    </row>
    <row r="228" s="1" customFormat="1" ht="16.5" customHeight="1">
      <c r="B228" s="46"/>
      <c r="C228" s="255" t="s">
        <v>9</v>
      </c>
      <c r="D228" s="255" t="s">
        <v>246</v>
      </c>
      <c r="E228" s="256" t="s">
        <v>943</v>
      </c>
      <c r="F228" s="257" t="s">
        <v>944</v>
      </c>
      <c r="G228" s="258" t="s">
        <v>912</v>
      </c>
      <c r="H228" s="259">
        <v>121.62600000000001</v>
      </c>
      <c r="I228" s="260"/>
      <c r="J228" s="261">
        <f>ROUND(I228*H228,2)</f>
        <v>0</v>
      </c>
      <c r="K228" s="257" t="s">
        <v>741</v>
      </c>
      <c r="L228" s="262"/>
      <c r="M228" s="263" t="s">
        <v>80</v>
      </c>
      <c r="N228" s="264" t="s">
        <v>52</v>
      </c>
      <c r="O228" s="47"/>
      <c r="P228" s="222">
        <f>O228*H228</f>
        <v>0</v>
      </c>
      <c r="Q228" s="222">
        <v>0</v>
      </c>
      <c r="R228" s="222">
        <f>Q228*H228</f>
        <v>0</v>
      </c>
      <c r="S228" s="222">
        <v>0</v>
      </c>
      <c r="T228" s="223">
        <f>S228*H228</f>
        <v>0</v>
      </c>
      <c r="AR228" s="24" t="s">
        <v>243</v>
      </c>
      <c r="AT228" s="24" t="s">
        <v>246</v>
      </c>
      <c r="AU228" s="24" t="s">
        <v>91</v>
      </c>
      <c r="AY228" s="24" t="s">
        <v>184</v>
      </c>
      <c r="BE228" s="224">
        <f>IF(N228="základní",J228,0)</f>
        <v>0</v>
      </c>
      <c r="BF228" s="224">
        <f>IF(N228="snížená",J228,0)</f>
        <v>0</v>
      </c>
      <c r="BG228" s="224">
        <f>IF(N228="zákl. přenesená",J228,0)</f>
        <v>0</v>
      </c>
      <c r="BH228" s="224">
        <f>IF(N228="sníž. přenesená",J228,0)</f>
        <v>0</v>
      </c>
      <c r="BI228" s="224">
        <f>IF(N228="nulová",J228,0)</f>
        <v>0</v>
      </c>
      <c r="BJ228" s="24" t="s">
        <v>25</v>
      </c>
      <c r="BK228" s="224">
        <f>ROUND(I228*H228,2)</f>
        <v>0</v>
      </c>
      <c r="BL228" s="24" t="s">
        <v>189</v>
      </c>
      <c r="BM228" s="24" t="s">
        <v>945</v>
      </c>
    </row>
    <row r="229" s="1" customFormat="1">
      <c r="B229" s="46"/>
      <c r="C229" s="74"/>
      <c r="D229" s="225" t="s">
        <v>191</v>
      </c>
      <c r="E229" s="74"/>
      <c r="F229" s="226" t="s">
        <v>944</v>
      </c>
      <c r="G229" s="74"/>
      <c r="H229" s="74"/>
      <c r="I229" s="185"/>
      <c r="J229" s="74"/>
      <c r="K229" s="74"/>
      <c r="L229" s="72"/>
      <c r="M229" s="227"/>
      <c r="N229" s="47"/>
      <c r="O229" s="47"/>
      <c r="P229" s="47"/>
      <c r="Q229" s="47"/>
      <c r="R229" s="47"/>
      <c r="S229" s="47"/>
      <c r="T229" s="95"/>
      <c r="AT229" s="24" t="s">
        <v>191</v>
      </c>
      <c r="AU229" s="24" t="s">
        <v>91</v>
      </c>
    </row>
    <row r="230" s="10" customFormat="1">
      <c r="B230" s="229"/>
      <c r="C230" s="230"/>
      <c r="D230" s="225" t="s">
        <v>199</v>
      </c>
      <c r="E230" s="231" t="s">
        <v>80</v>
      </c>
      <c r="F230" s="232" t="s">
        <v>946</v>
      </c>
      <c r="G230" s="230"/>
      <c r="H230" s="233">
        <v>121.62600000000001</v>
      </c>
      <c r="I230" s="234"/>
      <c r="J230" s="230"/>
      <c r="K230" s="230"/>
      <c r="L230" s="235"/>
      <c r="M230" s="236"/>
      <c r="N230" s="237"/>
      <c r="O230" s="237"/>
      <c r="P230" s="237"/>
      <c r="Q230" s="237"/>
      <c r="R230" s="237"/>
      <c r="S230" s="237"/>
      <c r="T230" s="238"/>
      <c r="AT230" s="239" t="s">
        <v>199</v>
      </c>
      <c r="AU230" s="239" t="s">
        <v>91</v>
      </c>
      <c r="AV230" s="10" t="s">
        <v>91</v>
      </c>
      <c r="AW230" s="10" t="s">
        <v>44</v>
      </c>
      <c r="AX230" s="10" t="s">
        <v>25</v>
      </c>
      <c r="AY230" s="239" t="s">
        <v>184</v>
      </c>
    </row>
    <row r="231" s="1" customFormat="1" ht="25.5" customHeight="1">
      <c r="B231" s="46"/>
      <c r="C231" s="213" t="s">
        <v>333</v>
      </c>
      <c r="D231" s="213" t="s">
        <v>185</v>
      </c>
      <c r="E231" s="214" t="s">
        <v>947</v>
      </c>
      <c r="F231" s="215" t="s">
        <v>948</v>
      </c>
      <c r="G231" s="216" t="s">
        <v>874</v>
      </c>
      <c r="H231" s="217">
        <v>51.700000000000003</v>
      </c>
      <c r="I231" s="218"/>
      <c r="J231" s="219">
        <f>ROUND(I231*H231,2)</f>
        <v>0</v>
      </c>
      <c r="K231" s="215" t="s">
        <v>741</v>
      </c>
      <c r="L231" s="72"/>
      <c r="M231" s="220" t="s">
        <v>80</v>
      </c>
      <c r="N231" s="221" t="s">
        <v>52</v>
      </c>
      <c r="O231" s="47"/>
      <c r="P231" s="222">
        <f>O231*H231</f>
        <v>0</v>
      </c>
      <c r="Q231" s="222">
        <v>0</v>
      </c>
      <c r="R231" s="222">
        <f>Q231*H231</f>
        <v>0</v>
      </c>
      <c r="S231" s="222">
        <v>0</v>
      </c>
      <c r="T231" s="223">
        <f>S231*H231</f>
        <v>0</v>
      </c>
      <c r="AR231" s="24" t="s">
        <v>189</v>
      </c>
      <c r="AT231" s="24" t="s">
        <v>185</v>
      </c>
      <c r="AU231" s="24" t="s">
        <v>91</v>
      </c>
      <c r="AY231" s="24" t="s">
        <v>184</v>
      </c>
      <c r="BE231" s="224">
        <f>IF(N231="základní",J231,0)</f>
        <v>0</v>
      </c>
      <c r="BF231" s="224">
        <f>IF(N231="snížená",J231,0)</f>
        <v>0</v>
      </c>
      <c r="BG231" s="224">
        <f>IF(N231="zákl. přenesená",J231,0)</f>
        <v>0</v>
      </c>
      <c r="BH231" s="224">
        <f>IF(N231="sníž. přenesená",J231,0)</f>
        <v>0</v>
      </c>
      <c r="BI231" s="224">
        <f>IF(N231="nulová",J231,0)</f>
        <v>0</v>
      </c>
      <c r="BJ231" s="24" t="s">
        <v>25</v>
      </c>
      <c r="BK231" s="224">
        <f>ROUND(I231*H231,2)</f>
        <v>0</v>
      </c>
      <c r="BL231" s="24" t="s">
        <v>189</v>
      </c>
      <c r="BM231" s="24" t="s">
        <v>949</v>
      </c>
    </row>
    <row r="232" s="1" customFormat="1">
      <c r="B232" s="46"/>
      <c r="C232" s="74"/>
      <c r="D232" s="225" t="s">
        <v>191</v>
      </c>
      <c r="E232" s="74"/>
      <c r="F232" s="226" t="s">
        <v>950</v>
      </c>
      <c r="G232" s="74"/>
      <c r="H232" s="74"/>
      <c r="I232" s="185"/>
      <c r="J232" s="74"/>
      <c r="K232" s="74"/>
      <c r="L232" s="72"/>
      <c r="M232" s="227"/>
      <c r="N232" s="47"/>
      <c r="O232" s="47"/>
      <c r="P232" s="47"/>
      <c r="Q232" s="47"/>
      <c r="R232" s="47"/>
      <c r="S232" s="47"/>
      <c r="T232" s="95"/>
      <c r="AT232" s="24" t="s">
        <v>191</v>
      </c>
      <c r="AU232" s="24" t="s">
        <v>91</v>
      </c>
    </row>
    <row r="233" s="1" customFormat="1">
      <c r="B233" s="46"/>
      <c r="C233" s="74"/>
      <c r="D233" s="225" t="s">
        <v>193</v>
      </c>
      <c r="E233" s="74"/>
      <c r="F233" s="228" t="s">
        <v>951</v>
      </c>
      <c r="G233" s="74"/>
      <c r="H233" s="74"/>
      <c r="I233" s="185"/>
      <c r="J233" s="74"/>
      <c r="K233" s="74"/>
      <c r="L233" s="72"/>
      <c r="M233" s="227"/>
      <c r="N233" s="47"/>
      <c r="O233" s="47"/>
      <c r="P233" s="47"/>
      <c r="Q233" s="47"/>
      <c r="R233" s="47"/>
      <c r="S233" s="47"/>
      <c r="T233" s="95"/>
      <c r="AT233" s="24" t="s">
        <v>193</v>
      </c>
      <c r="AU233" s="24" t="s">
        <v>91</v>
      </c>
    </row>
    <row r="234" s="10" customFormat="1">
      <c r="B234" s="229"/>
      <c r="C234" s="230"/>
      <c r="D234" s="225" t="s">
        <v>199</v>
      </c>
      <c r="E234" s="231" t="s">
        <v>80</v>
      </c>
      <c r="F234" s="232" t="s">
        <v>952</v>
      </c>
      <c r="G234" s="230"/>
      <c r="H234" s="233">
        <v>5.4400000000000004</v>
      </c>
      <c r="I234" s="234"/>
      <c r="J234" s="230"/>
      <c r="K234" s="230"/>
      <c r="L234" s="235"/>
      <c r="M234" s="236"/>
      <c r="N234" s="237"/>
      <c r="O234" s="237"/>
      <c r="P234" s="237"/>
      <c r="Q234" s="237"/>
      <c r="R234" s="237"/>
      <c r="S234" s="237"/>
      <c r="T234" s="238"/>
      <c r="AT234" s="239" t="s">
        <v>199</v>
      </c>
      <c r="AU234" s="239" t="s">
        <v>91</v>
      </c>
      <c r="AV234" s="10" t="s">
        <v>91</v>
      </c>
      <c r="AW234" s="10" t="s">
        <v>44</v>
      </c>
      <c r="AX234" s="10" t="s">
        <v>82</v>
      </c>
      <c r="AY234" s="239" t="s">
        <v>184</v>
      </c>
    </row>
    <row r="235" s="10" customFormat="1">
      <c r="B235" s="229"/>
      <c r="C235" s="230"/>
      <c r="D235" s="225" t="s">
        <v>199</v>
      </c>
      <c r="E235" s="231" t="s">
        <v>80</v>
      </c>
      <c r="F235" s="232" t="s">
        <v>953</v>
      </c>
      <c r="G235" s="230"/>
      <c r="H235" s="233">
        <v>0.63</v>
      </c>
      <c r="I235" s="234"/>
      <c r="J235" s="230"/>
      <c r="K235" s="230"/>
      <c r="L235" s="235"/>
      <c r="M235" s="236"/>
      <c r="N235" s="237"/>
      <c r="O235" s="237"/>
      <c r="P235" s="237"/>
      <c r="Q235" s="237"/>
      <c r="R235" s="237"/>
      <c r="S235" s="237"/>
      <c r="T235" s="238"/>
      <c r="AT235" s="239" t="s">
        <v>199</v>
      </c>
      <c r="AU235" s="239" t="s">
        <v>91</v>
      </c>
      <c r="AV235" s="10" t="s">
        <v>91</v>
      </c>
      <c r="AW235" s="10" t="s">
        <v>44</v>
      </c>
      <c r="AX235" s="10" t="s">
        <v>82</v>
      </c>
      <c r="AY235" s="239" t="s">
        <v>184</v>
      </c>
    </row>
    <row r="236" s="10" customFormat="1">
      <c r="B236" s="229"/>
      <c r="C236" s="230"/>
      <c r="D236" s="225" t="s">
        <v>199</v>
      </c>
      <c r="E236" s="231" t="s">
        <v>80</v>
      </c>
      <c r="F236" s="232" t="s">
        <v>954</v>
      </c>
      <c r="G236" s="230"/>
      <c r="H236" s="233">
        <v>45.630000000000003</v>
      </c>
      <c r="I236" s="234"/>
      <c r="J236" s="230"/>
      <c r="K236" s="230"/>
      <c r="L236" s="235"/>
      <c r="M236" s="236"/>
      <c r="N236" s="237"/>
      <c r="O236" s="237"/>
      <c r="P236" s="237"/>
      <c r="Q236" s="237"/>
      <c r="R236" s="237"/>
      <c r="S236" s="237"/>
      <c r="T236" s="238"/>
      <c r="AT236" s="239" t="s">
        <v>199</v>
      </c>
      <c r="AU236" s="239" t="s">
        <v>91</v>
      </c>
      <c r="AV236" s="10" t="s">
        <v>91</v>
      </c>
      <c r="AW236" s="10" t="s">
        <v>44</v>
      </c>
      <c r="AX236" s="10" t="s">
        <v>82</v>
      </c>
      <c r="AY236" s="239" t="s">
        <v>184</v>
      </c>
    </row>
    <row r="237" s="12" customFormat="1">
      <c r="B237" s="265"/>
      <c r="C237" s="266"/>
      <c r="D237" s="225" t="s">
        <v>199</v>
      </c>
      <c r="E237" s="267" t="s">
        <v>80</v>
      </c>
      <c r="F237" s="268" t="s">
        <v>756</v>
      </c>
      <c r="G237" s="266"/>
      <c r="H237" s="269">
        <v>51.700000000000003</v>
      </c>
      <c r="I237" s="270"/>
      <c r="J237" s="266"/>
      <c r="K237" s="266"/>
      <c r="L237" s="271"/>
      <c r="M237" s="272"/>
      <c r="N237" s="273"/>
      <c r="O237" s="273"/>
      <c r="P237" s="273"/>
      <c r="Q237" s="273"/>
      <c r="R237" s="273"/>
      <c r="S237" s="273"/>
      <c r="T237" s="274"/>
      <c r="AT237" s="275" t="s">
        <v>199</v>
      </c>
      <c r="AU237" s="275" t="s">
        <v>91</v>
      </c>
      <c r="AV237" s="12" t="s">
        <v>189</v>
      </c>
      <c r="AW237" s="12" t="s">
        <v>44</v>
      </c>
      <c r="AX237" s="12" t="s">
        <v>25</v>
      </c>
      <c r="AY237" s="275" t="s">
        <v>184</v>
      </c>
    </row>
    <row r="238" s="1" customFormat="1" ht="16.5" customHeight="1">
      <c r="B238" s="46"/>
      <c r="C238" s="255" t="s">
        <v>341</v>
      </c>
      <c r="D238" s="255" t="s">
        <v>246</v>
      </c>
      <c r="E238" s="256" t="s">
        <v>955</v>
      </c>
      <c r="F238" s="257" t="s">
        <v>956</v>
      </c>
      <c r="G238" s="258" t="s">
        <v>957</v>
      </c>
      <c r="H238" s="259">
        <v>1.5509999999999999</v>
      </c>
      <c r="I238" s="260"/>
      <c r="J238" s="261">
        <f>ROUND(I238*H238,2)</f>
        <v>0</v>
      </c>
      <c r="K238" s="257" t="s">
        <v>741</v>
      </c>
      <c r="L238" s="262"/>
      <c r="M238" s="263" t="s">
        <v>80</v>
      </c>
      <c r="N238" s="264" t="s">
        <v>52</v>
      </c>
      <c r="O238" s="47"/>
      <c r="P238" s="222">
        <f>O238*H238</f>
        <v>0</v>
      </c>
      <c r="Q238" s="222">
        <v>0.001</v>
      </c>
      <c r="R238" s="222">
        <f>Q238*H238</f>
        <v>0.0015509999999999999</v>
      </c>
      <c r="S238" s="222">
        <v>0</v>
      </c>
      <c r="T238" s="223">
        <f>S238*H238</f>
        <v>0</v>
      </c>
      <c r="AR238" s="24" t="s">
        <v>243</v>
      </c>
      <c r="AT238" s="24" t="s">
        <v>246</v>
      </c>
      <c r="AU238" s="24" t="s">
        <v>91</v>
      </c>
      <c r="AY238" s="24" t="s">
        <v>184</v>
      </c>
      <c r="BE238" s="224">
        <f>IF(N238="základní",J238,0)</f>
        <v>0</v>
      </c>
      <c r="BF238" s="224">
        <f>IF(N238="snížená",J238,0)</f>
        <v>0</v>
      </c>
      <c r="BG238" s="224">
        <f>IF(N238="zákl. přenesená",J238,0)</f>
        <v>0</v>
      </c>
      <c r="BH238" s="224">
        <f>IF(N238="sníž. přenesená",J238,0)</f>
        <v>0</v>
      </c>
      <c r="BI238" s="224">
        <f>IF(N238="nulová",J238,0)</f>
        <v>0</v>
      </c>
      <c r="BJ238" s="24" t="s">
        <v>25</v>
      </c>
      <c r="BK238" s="224">
        <f>ROUND(I238*H238,2)</f>
        <v>0</v>
      </c>
      <c r="BL238" s="24" t="s">
        <v>189</v>
      </c>
      <c r="BM238" s="24" t="s">
        <v>958</v>
      </c>
    </row>
    <row r="239" s="1" customFormat="1">
      <c r="B239" s="46"/>
      <c r="C239" s="74"/>
      <c r="D239" s="225" t="s">
        <v>191</v>
      </c>
      <c r="E239" s="74"/>
      <c r="F239" s="226" t="s">
        <v>956</v>
      </c>
      <c r="G239" s="74"/>
      <c r="H239" s="74"/>
      <c r="I239" s="185"/>
      <c r="J239" s="74"/>
      <c r="K239" s="74"/>
      <c r="L239" s="72"/>
      <c r="M239" s="227"/>
      <c r="N239" s="47"/>
      <c r="O239" s="47"/>
      <c r="P239" s="47"/>
      <c r="Q239" s="47"/>
      <c r="R239" s="47"/>
      <c r="S239" s="47"/>
      <c r="T239" s="95"/>
      <c r="AT239" s="24" t="s">
        <v>191</v>
      </c>
      <c r="AU239" s="24" t="s">
        <v>91</v>
      </c>
    </row>
    <row r="240" s="10" customFormat="1">
      <c r="B240" s="229"/>
      <c r="C240" s="230"/>
      <c r="D240" s="225" t="s">
        <v>199</v>
      </c>
      <c r="E240" s="230"/>
      <c r="F240" s="232" t="s">
        <v>959</v>
      </c>
      <c r="G240" s="230"/>
      <c r="H240" s="233">
        <v>1.5509999999999999</v>
      </c>
      <c r="I240" s="234"/>
      <c r="J240" s="230"/>
      <c r="K240" s="230"/>
      <c r="L240" s="235"/>
      <c r="M240" s="236"/>
      <c r="N240" s="237"/>
      <c r="O240" s="237"/>
      <c r="P240" s="237"/>
      <c r="Q240" s="237"/>
      <c r="R240" s="237"/>
      <c r="S240" s="237"/>
      <c r="T240" s="238"/>
      <c r="AT240" s="239" t="s">
        <v>199</v>
      </c>
      <c r="AU240" s="239" t="s">
        <v>91</v>
      </c>
      <c r="AV240" s="10" t="s">
        <v>91</v>
      </c>
      <c r="AW240" s="10" t="s">
        <v>6</v>
      </c>
      <c r="AX240" s="10" t="s">
        <v>25</v>
      </c>
      <c r="AY240" s="239" t="s">
        <v>184</v>
      </c>
    </row>
    <row r="241" s="1" customFormat="1" ht="25.5" customHeight="1">
      <c r="B241" s="46"/>
      <c r="C241" s="213" t="s">
        <v>349</v>
      </c>
      <c r="D241" s="213" t="s">
        <v>185</v>
      </c>
      <c r="E241" s="214" t="s">
        <v>960</v>
      </c>
      <c r="F241" s="215" t="s">
        <v>961</v>
      </c>
      <c r="G241" s="216" t="s">
        <v>874</v>
      </c>
      <c r="H241" s="217">
        <v>51.700000000000003</v>
      </c>
      <c r="I241" s="218"/>
      <c r="J241" s="219">
        <f>ROUND(I241*H241,2)</f>
        <v>0</v>
      </c>
      <c r="K241" s="215" t="s">
        <v>741</v>
      </c>
      <c r="L241" s="72"/>
      <c r="M241" s="220" t="s">
        <v>80</v>
      </c>
      <c r="N241" s="221" t="s">
        <v>52</v>
      </c>
      <c r="O241" s="47"/>
      <c r="P241" s="222">
        <f>O241*H241</f>
        <v>0</v>
      </c>
      <c r="Q241" s="222">
        <v>0</v>
      </c>
      <c r="R241" s="222">
        <f>Q241*H241</f>
        <v>0</v>
      </c>
      <c r="S241" s="222">
        <v>0</v>
      </c>
      <c r="T241" s="223">
        <f>S241*H241</f>
        <v>0</v>
      </c>
      <c r="AR241" s="24" t="s">
        <v>189</v>
      </c>
      <c r="AT241" s="24" t="s">
        <v>185</v>
      </c>
      <c r="AU241" s="24" t="s">
        <v>91</v>
      </c>
      <c r="AY241" s="24" t="s">
        <v>184</v>
      </c>
      <c r="BE241" s="224">
        <f>IF(N241="základní",J241,0)</f>
        <v>0</v>
      </c>
      <c r="BF241" s="224">
        <f>IF(N241="snížená",J241,0)</f>
        <v>0</v>
      </c>
      <c r="BG241" s="224">
        <f>IF(N241="zákl. přenesená",J241,0)</f>
        <v>0</v>
      </c>
      <c r="BH241" s="224">
        <f>IF(N241="sníž. přenesená",J241,0)</f>
        <v>0</v>
      </c>
      <c r="BI241" s="224">
        <f>IF(N241="nulová",J241,0)</f>
        <v>0</v>
      </c>
      <c r="BJ241" s="24" t="s">
        <v>25</v>
      </c>
      <c r="BK241" s="224">
        <f>ROUND(I241*H241,2)</f>
        <v>0</v>
      </c>
      <c r="BL241" s="24" t="s">
        <v>189</v>
      </c>
      <c r="BM241" s="24" t="s">
        <v>962</v>
      </c>
    </row>
    <row r="242" s="1" customFormat="1">
      <c r="B242" s="46"/>
      <c r="C242" s="74"/>
      <c r="D242" s="225" t="s">
        <v>191</v>
      </c>
      <c r="E242" s="74"/>
      <c r="F242" s="226" t="s">
        <v>963</v>
      </c>
      <c r="G242" s="74"/>
      <c r="H242" s="74"/>
      <c r="I242" s="185"/>
      <c r="J242" s="74"/>
      <c r="K242" s="74"/>
      <c r="L242" s="72"/>
      <c r="M242" s="227"/>
      <c r="N242" s="47"/>
      <c r="O242" s="47"/>
      <c r="P242" s="47"/>
      <c r="Q242" s="47"/>
      <c r="R242" s="47"/>
      <c r="S242" s="47"/>
      <c r="T242" s="95"/>
      <c r="AT242" s="24" t="s">
        <v>191</v>
      </c>
      <c r="AU242" s="24" t="s">
        <v>91</v>
      </c>
    </row>
    <row r="243" s="1" customFormat="1">
      <c r="B243" s="46"/>
      <c r="C243" s="74"/>
      <c r="D243" s="225" t="s">
        <v>193</v>
      </c>
      <c r="E243" s="74"/>
      <c r="F243" s="228" t="s">
        <v>964</v>
      </c>
      <c r="G243" s="74"/>
      <c r="H243" s="74"/>
      <c r="I243" s="185"/>
      <c r="J243" s="74"/>
      <c r="K243" s="74"/>
      <c r="L243" s="72"/>
      <c r="M243" s="227"/>
      <c r="N243" s="47"/>
      <c r="O243" s="47"/>
      <c r="P243" s="47"/>
      <c r="Q243" s="47"/>
      <c r="R243" s="47"/>
      <c r="S243" s="47"/>
      <c r="T243" s="95"/>
      <c r="AT243" s="24" t="s">
        <v>193</v>
      </c>
      <c r="AU243" s="24" t="s">
        <v>91</v>
      </c>
    </row>
    <row r="244" s="10" customFormat="1">
      <c r="B244" s="229"/>
      <c r="C244" s="230"/>
      <c r="D244" s="225" t="s">
        <v>199</v>
      </c>
      <c r="E244" s="231" t="s">
        <v>80</v>
      </c>
      <c r="F244" s="232" t="s">
        <v>952</v>
      </c>
      <c r="G244" s="230"/>
      <c r="H244" s="233">
        <v>5.4400000000000004</v>
      </c>
      <c r="I244" s="234"/>
      <c r="J244" s="230"/>
      <c r="K244" s="230"/>
      <c r="L244" s="235"/>
      <c r="M244" s="236"/>
      <c r="N244" s="237"/>
      <c r="O244" s="237"/>
      <c r="P244" s="237"/>
      <c r="Q244" s="237"/>
      <c r="R244" s="237"/>
      <c r="S244" s="237"/>
      <c r="T244" s="238"/>
      <c r="AT244" s="239" t="s">
        <v>199</v>
      </c>
      <c r="AU244" s="239" t="s">
        <v>91</v>
      </c>
      <c r="AV244" s="10" t="s">
        <v>91</v>
      </c>
      <c r="AW244" s="10" t="s">
        <v>44</v>
      </c>
      <c r="AX244" s="10" t="s">
        <v>82</v>
      </c>
      <c r="AY244" s="239" t="s">
        <v>184</v>
      </c>
    </row>
    <row r="245" s="10" customFormat="1">
      <c r="B245" s="229"/>
      <c r="C245" s="230"/>
      <c r="D245" s="225" t="s">
        <v>199</v>
      </c>
      <c r="E245" s="231" t="s">
        <v>80</v>
      </c>
      <c r="F245" s="232" t="s">
        <v>953</v>
      </c>
      <c r="G245" s="230"/>
      <c r="H245" s="233">
        <v>0.63</v>
      </c>
      <c r="I245" s="234"/>
      <c r="J245" s="230"/>
      <c r="K245" s="230"/>
      <c r="L245" s="235"/>
      <c r="M245" s="236"/>
      <c r="N245" s="237"/>
      <c r="O245" s="237"/>
      <c r="P245" s="237"/>
      <c r="Q245" s="237"/>
      <c r="R245" s="237"/>
      <c r="S245" s="237"/>
      <c r="T245" s="238"/>
      <c r="AT245" s="239" t="s">
        <v>199</v>
      </c>
      <c r="AU245" s="239" t="s">
        <v>91</v>
      </c>
      <c r="AV245" s="10" t="s">
        <v>91</v>
      </c>
      <c r="AW245" s="10" t="s">
        <v>44</v>
      </c>
      <c r="AX245" s="10" t="s">
        <v>82</v>
      </c>
      <c r="AY245" s="239" t="s">
        <v>184</v>
      </c>
    </row>
    <row r="246" s="10" customFormat="1">
      <c r="B246" s="229"/>
      <c r="C246" s="230"/>
      <c r="D246" s="225" t="s">
        <v>199</v>
      </c>
      <c r="E246" s="231" t="s">
        <v>80</v>
      </c>
      <c r="F246" s="232" t="s">
        <v>954</v>
      </c>
      <c r="G246" s="230"/>
      <c r="H246" s="233">
        <v>45.630000000000003</v>
      </c>
      <c r="I246" s="234"/>
      <c r="J246" s="230"/>
      <c r="K246" s="230"/>
      <c r="L246" s="235"/>
      <c r="M246" s="236"/>
      <c r="N246" s="237"/>
      <c r="O246" s="237"/>
      <c r="P246" s="237"/>
      <c r="Q246" s="237"/>
      <c r="R246" s="237"/>
      <c r="S246" s="237"/>
      <c r="T246" s="238"/>
      <c r="AT246" s="239" t="s">
        <v>199</v>
      </c>
      <c r="AU246" s="239" t="s">
        <v>91</v>
      </c>
      <c r="AV246" s="10" t="s">
        <v>91</v>
      </c>
      <c r="AW246" s="10" t="s">
        <v>44</v>
      </c>
      <c r="AX246" s="10" t="s">
        <v>82</v>
      </c>
      <c r="AY246" s="239" t="s">
        <v>184</v>
      </c>
    </row>
    <row r="247" s="12" customFormat="1">
      <c r="B247" s="265"/>
      <c r="C247" s="266"/>
      <c r="D247" s="225" t="s">
        <v>199</v>
      </c>
      <c r="E247" s="267" t="s">
        <v>80</v>
      </c>
      <c r="F247" s="268" t="s">
        <v>756</v>
      </c>
      <c r="G247" s="266"/>
      <c r="H247" s="269">
        <v>51.700000000000003</v>
      </c>
      <c r="I247" s="270"/>
      <c r="J247" s="266"/>
      <c r="K247" s="266"/>
      <c r="L247" s="271"/>
      <c r="M247" s="272"/>
      <c r="N247" s="273"/>
      <c r="O247" s="273"/>
      <c r="P247" s="273"/>
      <c r="Q247" s="273"/>
      <c r="R247" s="273"/>
      <c r="S247" s="273"/>
      <c r="T247" s="274"/>
      <c r="AT247" s="275" t="s">
        <v>199</v>
      </c>
      <c r="AU247" s="275" t="s">
        <v>91</v>
      </c>
      <c r="AV247" s="12" t="s">
        <v>189</v>
      </c>
      <c r="AW247" s="12" t="s">
        <v>44</v>
      </c>
      <c r="AX247" s="12" t="s">
        <v>25</v>
      </c>
      <c r="AY247" s="275" t="s">
        <v>184</v>
      </c>
    </row>
    <row r="248" s="9" customFormat="1" ht="29.88" customHeight="1">
      <c r="B248" s="199"/>
      <c r="C248" s="200"/>
      <c r="D248" s="201" t="s">
        <v>81</v>
      </c>
      <c r="E248" s="253" t="s">
        <v>91</v>
      </c>
      <c r="F248" s="253" t="s">
        <v>965</v>
      </c>
      <c r="G248" s="200"/>
      <c r="H248" s="200"/>
      <c r="I248" s="203"/>
      <c r="J248" s="254">
        <f>BK248</f>
        <v>0</v>
      </c>
      <c r="K248" s="200"/>
      <c r="L248" s="205"/>
      <c r="M248" s="206"/>
      <c r="N248" s="207"/>
      <c r="O248" s="207"/>
      <c r="P248" s="208">
        <f>SUM(P249:P256)</f>
        <v>0</v>
      </c>
      <c r="Q248" s="207"/>
      <c r="R248" s="208">
        <f>SUM(R249:R256)</f>
        <v>0.026509000000000001</v>
      </c>
      <c r="S248" s="207"/>
      <c r="T248" s="209">
        <f>SUM(T249:T256)</f>
        <v>0</v>
      </c>
      <c r="AR248" s="210" t="s">
        <v>25</v>
      </c>
      <c r="AT248" s="211" t="s">
        <v>81</v>
      </c>
      <c r="AU248" s="211" t="s">
        <v>25</v>
      </c>
      <c r="AY248" s="210" t="s">
        <v>184</v>
      </c>
      <c r="BK248" s="212">
        <f>SUM(BK249:BK256)</f>
        <v>0</v>
      </c>
    </row>
    <row r="249" s="1" customFormat="1" ht="16.5" customHeight="1">
      <c r="B249" s="46"/>
      <c r="C249" s="213" t="s">
        <v>361</v>
      </c>
      <c r="D249" s="213" t="s">
        <v>185</v>
      </c>
      <c r="E249" s="214" t="s">
        <v>966</v>
      </c>
      <c r="F249" s="215" t="s">
        <v>967</v>
      </c>
      <c r="G249" s="216" t="s">
        <v>824</v>
      </c>
      <c r="H249" s="217">
        <v>54.100000000000001</v>
      </c>
      <c r="I249" s="218"/>
      <c r="J249" s="219">
        <f>ROUND(I249*H249,2)</f>
        <v>0</v>
      </c>
      <c r="K249" s="215" t="s">
        <v>741</v>
      </c>
      <c r="L249" s="72"/>
      <c r="M249" s="220" t="s">
        <v>80</v>
      </c>
      <c r="N249" s="221" t="s">
        <v>52</v>
      </c>
      <c r="O249" s="47"/>
      <c r="P249" s="222">
        <f>O249*H249</f>
        <v>0</v>
      </c>
      <c r="Q249" s="222">
        <v>0.00048999999999999998</v>
      </c>
      <c r="R249" s="222">
        <f>Q249*H249</f>
        <v>0.026509000000000001</v>
      </c>
      <c r="S249" s="222">
        <v>0</v>
      </c>
      <c r="T249" s="223">
        <f>S249*H249</f>
        <v>0</v>
      </c>
      <c r="AR249" s="24" t="s">
        <v>189</v>
      </c>
      <c r="AT249" s="24" t="s">
        <v>185</v>
      </c>
      <c r="AU249" s="24" t="s">
        <v>91</v>
      </c>
      <c r="AY249" s="24" t="s">
        <v>184</v>
      </c>
      <c r="BE249" s="224">
        <f>IF(N249="základní",J249,0)</f>
        <v>0</v>
      </c>
      <c r="BF249" s="224">
        <f>IF(N249="snížená",J249,0)</f>
        <v>0</v>
      </c>
      <c r="BG249" s="224">
        <f>IF(N249="zákl. přenesená",J249,0)</f>
        <v>0</v>
      </c>
      <c r="BH249" s="224">
        <f>IF(N249="sníž. přenesená",J249,0)</f>
        <v>0</v>
      </c>
      <c r="BI249" s="224">
        <f>IF(N249="nulová",J249,0)</f>
        <v>0</v>
      </c>
      <c r="BJ249" s="24" t="s">
        <v>25</v>
      </c>
      <c r="BK249" s="224">
        <f>ROUND(I249*H249,2)</f>
        <v>0</v>
      </c>
      <c r="BL249" s="24" t="s">
        <v>189</v>
      </c>
      <c r="BM249" s="24" t="s">
        <v>968</v>
      </c>
    </row>
    <row r="250" s="1" customFormat="1">
      <c r="B250" s="46"/>
      <c r="C250" s="74"/>
      <c r="D250" s="225" t="s">
        <v>191</v>
      </c>
      <c r="E250" s="74"/>
      <c r="F250" s="226" t="s">
        <v>969</v>
      </c>
      <c r="G250" s="74"/>
      <c r="H250" s="74"/>
      <c r="I250" s="185"/>
      <c r="J250" s="74"/>
      <c r="K250" s="74"/>
      <c r="L250" s="72"/>
      <c r="M250" s="227"/>
      <c r="N250" s="47"/>
      <c r="O250" s="47"/>
      <c r="P250" s="47"/>
      <c r="Q250" s="47"/>
      <c r="R250" s="47"/>
      <c r="S250" s="47"/>
      <c r="T250" s="95"/>
      <c r="AT250" s="24" t="s">
        <v>191</v>
      </c>
      <c r="AU250" s="24" t="s">
        <v>91</v>
      </c>
    </row>
    <row r="251" s="1" customFormat="1">
      <c r="B251" s="46"/>
      <c r="C251" s="74"/>
      <c r="D251" s="225" t="s">
        <v>193</v>
      </c>
      <c r="E251" s="74"/>
      <c r="F251" s="228" t="s">
        <v>970</v>
      </c>
      <c r="G251" s="74"/>
      <c r="H251" s="74"/>
      <c r="I251" s="185"/>
      <c r="J251" s="74"/>
      <c r="K251" s="74"/>
      <c r="L251" s="72"/>
      <c r="M251" s="227"/>
      <c r="N251" s="47"/>
      <c r="O251" s="47"/>
      <c r="P251" s="47"/>
      <c r="Q251" s="47"/>
      <c r="R251" s="47"/>
      <c r="S251" s="47"/>
      <c r="T251" s="95"/>
      <c r="AT251" s="24" t="s">
        <v>193</v>
      </c>
      <c r="AU251" s="24" t="s">
        <v>91</v>
      </c>
    </row>
    <row r="252" s="10" customFormat="1">
      <c r="B252" s="229"/>
      <c r="C252" s="230"/>
      <c r="D252" s="225" t="s">
        <v>199</v>
      </c>
      <c r="E252" s="231" t="s">
        <v>80</v>
      </c>
      <c r="F252" s="232" t="s">
        <v>971</v>
      </c>
      <c r="G252" s="230"/>
      <c r="H252" s="233">
        <v>11.5</v>
      </c>
      <c r="I252" s="234"/>
      <c r="J252" s="230"/>
      <c r="K252" s="230"/>
      <c r="L252" s="235"/>
      <c r="M252" s="236"/>
      <c r="N252" s="237"/>
      <c r="O252" s="237"/>
      <c r="P252" s="237"/>
      <c r="Q252" s="237"/>
      <c r="R252" s="237"/>
      <c r="S252" s="237"/>
      <c r="T252" s="238"/>
      <c r="AT252" s="239" t="s">
        <v>199</v>
      </c>
      <c r="AU252" s="239" t="s">
        <v>91</v>
      </c>
      <c r="AV252" s="10" t="s">
        <v>91</v>
      </c>
      <c r="AW252" s="10" t="s">
        <v>44</v>
      </c>
      <c r="AX252" s="10" t="s">
        <v>82</v>
      </c>
      <c r="AY252" s="239" t="s">
        <v>184</v>
      </c>
    </row>
    <row r="253" s="10" customFormat="1">
      <c r="B253" s="229"/>
      <c r="C253" s="230"/>
      <c r="D253" s="225" t="s">
        <v>199</v>
      </c>
      <c r="E253" s="231" t="s">
        <v>80</v>
      </c>
      <c r="F253" s="232" t="s">
        <v>972</v>
      </c>
      <c r="G253" s="230"/>
      <c r="H253" s="233">
        <v>12.699999999999999</v>
      </c>
      <c r="I253" s="234"/>
      <c r="J253" s="230"/>
      <c r="K253" s="230"/>
      <c r="L253" s="235"/>
      <c r="M253" s="236"/>
      <c r="N253" s="237"/>
      <c r="O253" s="237"/>
      <c r="P253" s="237"/>
      <c r="Q253" s="237"/>
      <c r="R253" s="237"/>
      <c r="S253" s="237"/>
      <c r="T253" s="238"/>
      <c r="AT253" s="239" t="s">
        <v>199</v>
      </c>
      <c r="AU253" s="239" t="s">
        <v>91</v>
      </c>
      <c r="AV253" s="10" t="s">
        <v>91</v>
      </c>
      <c r="AW253" s="10" t="s">
        <v>44</v>
      </c>
      <c r="AX253" s="10" t="s">
        <v>82</v>
      </c>
      <c r="AY253" s="239" t="s">
        <v>184</v>
      </c>
    </row>
    <row r="254" s="10" customFormat="1">
      <c r="B254" s="229"/>
      <c r="C254" s="230"/>
      <c r="D254" s="225" t="s">
        <v>199</v>
      </c>
      <c r="E254" s="231" t="s">
        <v>80</v>
      </c>
      <c r="F254" s="232" t="s">
        <v>973</v>
      </c>
      <c r="G254" s="230"/>
      <c r="H254" s="233">
        <v>2</v>
      </c>
      <c r="I254" s="234"/>
      <c r="J254" s="230"/>
      <c r="K254" s="230"/>
      <c r="L254" s="235"/>
      <c r="M254" s="236"/>
      <c r="N254" s="237"/>
      <c r="O254" s="237"/>
      <c r="P254" s="237"/>
      <c r="Q254" s="237"/>
      <c r="R254" s="237"/>
      <c r="S254" s="237"/>
      <c r="T254" s="238"/>
      <c r="AT254" s="239" t="s">
        <v>199</v>
      </c>
      <c r="AU254" s="239" t="s">
        <v>91</v>
      </c>
      <c r="AV254" s="10" t="s">
        <v>91</v>
      </c>
      <c r="AW254" s="10" t="s">
        <v>44</v>
      </c>
      <c r="AX254" s="10" t="s">
        <v>82</v>
      </c>
      <c r="AY254" s="239" t="s">
        <v>184</v>
      </c>
    </row>
    <row r="255" s="10" customFormat="1">
      <c r="B255" s="229"/>
      <c r="C255" s="230"/>
      <c r="D255" s="225" t="s">
        <v>199</v>
      </c>
      <c r="E255" s="231" t="s">
        <v>80</v>
      </c>
      <c r="F255" s="232" t="s">
        <v>974</v>
      </c>
      <c r="G255" s="230"/>
      <c r="H255" s="233">
        <v>27.899999999999999</v>
      </c>
      <c r="I255" s="234"/>
      <c r="J255" s="230"/>
      <c r="K255" s="230"/>
      <c r="L255" s="235"/>
      <c r="M255" s="236"/>
      <c r="N255" s="237"/>
      <c r="O255" s="237"/>
      <c r="P255" s="237"/>
      <c r="Q255" s="237"/>
      <c r="R255" s="237"/>
      <c r="S255" s="237"/>
      <c r="T255" s="238"/>
      <c r="AT255" s="239" t="s">
        <v>199</v>
      </c>
      <c r="AU255" s="239" t="s">
        <v>91</v>
      </c>
      <c r="AV255" s="10" t="s">
        <v>91</v>
      </c>
      <c r="AW255" s="10" t="s">
        <v>44</v>
      </c>
      <c r="AX255" s="10" t="s">
        <v>82</v>
      </c>
      <c r="AY255" s="239" t="s">
        <v>184</v>
      </c>
    </row>
    <row r="256" s="12" customFormat="1">
      <c r="B256" s="265"/>
      <c r="C256" s="266"/>
      <c r="D256" s="225" t="s">
        <v>199</v>
      </c>
      <c r="E256" s="267" t="s">
        <v>80</v>
      </c>
      <c r="F256" s="268" t="s">
        <v>756</v>
      </c>
      <c r="G256" s="266"/>
      <c r="H256" s="269">
        <v>54.100000000000001</v>
      </c>
      <c r="I256" s="270"/>
      <c r="J256" s="266"/>
      <c r="K256" s="266"/>
      <c r="L256" s="271"/>
      <c r="M256" s="272"/>
      <c r="N256" s="273"/>
      <c r="O256" s="273"/>
      <c r="P256" s="273"/>
      <c r="Q256" s="273"/>
      <c r="R256" s="273"/>
      <c r="S256" s="273"/>
      <c r="T256" s="274"/>
      <c r="AT256" s="275" t="s">
        <v>199</v>
      </c>
      <c r="AU256" s="275" t="s">
        <v>91</v>
      </c>
      <c r="AV256" s="12" t="s">
        <v>189</v>
      </c>
      <c r="AW256" s="12" t="s">
        <v>44</v>
      </c>
      <c r="AX256" s="12" t="s">
        <v>25</v>
      </c>
      <c r="AY256" s="275" t="s">
        <v>184</v>
      </c>
    </row>
    <row r="257" s="9" customFormat="1" ht="29.88" customHeight="1">
      <c r="B257" s="199"/>
      <c r="C257" s="200"/>
      <c r="D257" s="201" t="s">
        <v>81</v>
      </c>
      <c r="E257" s="253" t="s">
        <v>211</v>
      </c>
      <c r="F257" s="253" t="s">
        <v>975</v>
      </c>
      <c r="G257" s="200"/>
      <c r="H257" s="200"/>
      <c r="I257" s="203"/>
      <c r="J257" s="254">
        <f>BK257</f>
        <v>0</v>
      </c>
      <c r="K257" s="200"/>
      <c r="L257" s="205"/>
      <c r="M257" s="206"/>
      <c r="N257" s="207"/>
      <c r="O257" s="207"/>
      <c r="P257" s="208">
        <f>SUM(P258:P277)</f>
        <v>0</v>
      </c>
      <c r="Q257" s="207"/>
      <c r="R257" s="208">
        <f>SUM(R258:R277)</f>
        <v>0</v>
      </c>
      <c r="S257" s="207"/>
      <c r="T257" s="209">
        <f>SUM(T258:T277)</f>
        <v>36.854999999999997</v>
      </c>
      <c r="AR257" s="210" t="s">
        <v>25</v>
      </c>
      <c r="AT257" s="211" t="s">
        <v>81</v>
      </c>
      <c r="AU257" s="211" t="s">
        <v>25</v>
      </c>
      <c r="AY257" s="210" t="s">
        <v>184</v>
      </c>
      <c r="BK257" s="212">
        <f>SUM(BK258:BK277)</f>
        <v>0</v>
      </c>
    </row>
    <row r="258" s="1" customFormat="1" ht="25.5" customHeight="1">
      <c r="B258" s="46"/>
      <c r="C258" s="213" t="s">
        <v>368</v>
      </c>
      <c r="D258" s="213" t="s">
        <v>185</v>
      </c>
      <c r="E258" s="214" t="s">
        <v>976</v>
      </c>
      <c r="F258" s="215" t="s">
        <v>977</v>
      </c>
      <c r="G258" s="216" t="s">
        <v>834</v>
      </c>
      <c r="H258" s="217">
        <v>18.899999999999999</v>
      </c>
      <c r="I258" s="218"/>
      <c r="J258" s="219">
        <f>ROUND(I258*H258,2)</f>
        <v>0</v>
      </c>
      <c r="K258" s="215" t="s">
        <v>741</v>
      </c>
      <c r="L258" s="72"/>
      <c r="M258" s="220" t="s">
        <v>80</v>
      </c>
      <c r="N258" s="221" t="s">
        <v>52</v>
      </c>
      <c r="O258" s="47"/>
      <c r="P258" s="222">
        <f>O258*H258</f>
        <v>0</v>
      </c>
      <c r="Q258" s="222">
        <v>0</v>
      </c>
      <c r="R258" s="222">
        <f>Q258*H258</f>
        <v>0</v>
      </c>
      <c r="S258" s="222">
        <v>1.95</v>
      </c>
      <c r="T258" s="223">
        <f>S258*H258</f>
        <v>36.854999999999997</v>
      </c>
      <c r="AR258" s="24" t="s">
        <v>189</v>
      </c>
      <c r="AT258" s="24" t="s">
        <v>185</v>
      </c>
      <c r="AU258" s="24" t="s">
        <v>91</v>
      </c>
      <c r="AY258" s="24" t="s">
        <v>184</v>
      </c>
      <c r="BE258" s="224">
        <f>IF(N258="základní",J258,0)</f>
        <v>0</v>
      </c>
      <c r="BF258" s="224">
        <f>IF(N258="snížená",J258,0)</f>
        <v>0</v>
      </c>
      <c r="BG258" s="224">
        <f>IF(N258="zákl. přenesená",J258,0)</f>
        <v>0</v>
      </c>
      <c r="BH258" s="224">
        <f>IF(N258="sníž. přenesená",J258,0)</f>
        <v>0</v>
      </c>
      <c r="BI258" s="224">
        <f>IF(N258="nulová",J258,0)</f>
        <v>0</v>
      </c>
      <c r="BJ258" s="24" t="s">
        <v>25</v>
      </c>
      <c r="BK258" s="224">
        <f>ROUND(I258*H258,2)</f>
        <v>0</v>
      </c>
      <c r="BL258" s="24" t="s">
        <v>189</v>
      </c>
      <c r="BM258" s="24" t="s">
        <v>978</v>
      </c>
    </row>
    <row r="259" s="1" customFormat="1">
      <c r="B259" s="46"/>
      <c r="C259" s="74"/>
      <c r="D259" s="225" t="s">
        <v>191</v>
      </c>
      <c r="E259" s="74"/>
      <c r="F259" s="226" t="s">
        <v>979</v>
      </c>
      <c r="G259" s="74"/>
      <c r="H259" s="74"/>
      <c r="I259" s="185"/>
      <c r="J259" s="74"/>
      <c r="K259" s="74"/>
      <c r="L259" s="72"/>
      <c r="M259" s="227"/>
      <c r="N259" s="47"/>
      <c r="O259" s="47"/>
      <c r="P259" s="47"/>
      <c r="Q259" s="47"/>
      <c r="R259" s="47"/>
      <c r="S259" s="47"/>
      <c r="T259" s="95"/>
      <c r="AT259" s="24" t="s">
        <v>191</v>
      </c>
      <c r="AU259" s="24" t="s">
        <v>91</v>
      </c>
    </row>
    <row r="260" s="1" customFormat="1" ht="16.5" customHeight="1">
      <c r="B260" s="46"/>
      <c r="C260" s="213" t="s">
        <v>375</v>
      </c>
      <c r="D260" s="213" t="s">
        <v>185</v>
      </c>
      <c r="E260" s="214" t="s">
        <v>980</v>
      </c>
      <c r="F260" s="215" t="s">
        <v>981</v>
      </c>
      <c r="G260" s="216" t="s">
        <v>824</v>
      </c>
      <c r="H260" s="217">
        <v>90.5</v>
      </c>
      <c r="I260" s="218"/>
      <c r="J260" s="219">
        <f>ROUND(I260*H260,2)</f>
        <v>0</v>
      </c>
      <c r="K260" s="215" t="s">
        <v>741</v>
      </c>
      <c r="L260" s="72"/>
      <c r="M260" s="220" t="s">
        <v>80</v>
      </c>
      <c r="N260" s="221" t="s">
        <v>52</v>
      </c>
      <c r="O260" s="47"/>
      <c r="P260" s="222">
        <f>O260*H260</f>
        <v>0</v>
      </c>
      <c r="Q260" s="222">
        <v>0</v>
      </c>
      <c r="R260" s="222">
        <f>Q260*H260</f>
        <v>0</v>
      </c>
      <c r="S260" s="222">
        <v>0</v>
      </c>
      <c r="T260" s="223">
        <f>S260*H260</f>
        <v>0</v>
      </c>
      <c r="AR260" s="24" t="s">
        <v>189</v>
      </c>
      <c r="AT260" s="24" t="s">
        <v>185</v>
      </c>
      <c r="AU260" s="24" t="s">
        <v>91</v>
      </c>
      <c r="AY260" s="24" t="s">
        <v>184</v>
      </c>
      <c r="BE260" s="224">
        <f>IF(N260="základní",J260,0)</f>
        <v>0</v>
      </c>
      <c r="BF260" s="224">
        <f>IF(N260="snížená",J260,0)</f>
        <v>0</v>
      </c>
      <c r="BG260" s="224">
        <f>IF(N260="zákl. přenesená",J260,0)</f>
        <v>0</v>
      </c>
      <c r="BH260" s="224">
        <f>IF(N260="sníž. přenesená",J260,0)</f>
        <v>0</v>
      </c>
      <c r="BI260" s="224">
        <f>IF(N260="nulová",J260,0)</f>
        <v>0</v>
      </c>
      <c r="BJ260" s="24" t="s">
        <v>25</v>
      </c>
      <c r="BK260" s="224">
        <f>ROUND(I260*H260,2)</f>
        <v>0</v>
      </c>
      <c r="BL260" s="24" t="s">
        <v>189</v>
      </c>
      <c r="BM260" s="24" t="s">
        <v>982</v>
      </c>
    </row>
    <row r="261" s="1" customFormat="1">
      <c r="B261" s="46"/>
      <c r="C261" s="74"/>
      <c r="D261" s="225" t="s">
        <v>191</v>
      </c>
      <c r="E261" s="74"/>
      <c r="F261" s="226" t="s">
        <v>983</v>
      </c>
      <c r="G261" s="74"/>
      <c r="H261" s="74"/>
      <c r="I261" s="185"/>
      <c r="J261" s="74"/>
      <c r="K261" s="74"/>
      <c r="L261" s="72"/>
      <c r="M261" s="227"/>
      <c r="N261" s="47"/>
      <c r="O261" s="47"/>
      <c r="P261" s="47"/>
      <c r="Q261" s="47"/>
      <c r="R261" s="47"/>
      <c r="S261" s="47"/>
      <c r="T261" s="95"/>
      <c r="AT261" s="24" t="s">
        <v>191</v>
      </c>
      <c r="AU261" s="24" t="s">
        <v>91</v>
      </c>
    </row>
    <row r="262" s="1" customFormat="1">
      <c r="B262" s="46"/>
      <c r="C262" s="74"/>
      <c r="D262" s="225" t="s">
        <v>193</v>
      </c>
      <c r="E262" s="74"/>
      <c r="F262" s="228" t="s">
        <v>984</v>
      </c>
      <c r="G262" s="74"/>
      <c r="H262" s="74"/>
      <c r="I262" s="185"/>
      <c r="J262" s="74"/>
      <c r="K262" s="74"/>
      <c r="L262" s="72"/>
      <c r="M262" s="227"/>
      <c r="N262" s="47"/>
      <c r="O262" s="47"/>
      <c r="P262" s="47"/>
      <c r="Q262" s="47"/>
      <c r="R262" s="47"/>
      <c r="S262" s="47"/>
      <c r="T262" s="95"/>
      <c r="AT262" s="24" t="s">
        <v>193</v>
      </c>
      <c r="AU262" s="24" t="s">
        <v>91</v>
      </c>
    </row>
    <row r="263" s="10" customFormat="1">
      <c r="B263" s="229"/>
      <c r="C263" s="230"/>
      <c r="D263" s="225" t="s">
        <v>199</v>
      </c>
      <c r="E263" s="231" t="s">
        <v>80</v>
      </c>
      <c r="F263" s="232" t="s">
        <v>971</v>
      </c>
      <c r="G263" s="230"/>
      <c r="H263" s="233">
        <v>11.5</v>
      </c>
      <c r="I263" s="234"/>
      <c r="J263" s="230"/>
      <c r="K263" s="230"/>
      <c r="L263" s="235"/>
      <c r="M263" s="236"/>
      <c r="N263" s="237"/>
      <c r="O263" s="237"/>
      <c r="P263" s="237"/>
      <c r="Q263" s="237"/>
      <c r="R263" s="237"/>
      <c r="S263" s="237"/>
      <c r="T263" s="238"/>
      <c r="AT263" s="239" t="s">
        <v>199</v>
      </c>
      <c r="AU263" s="239" t="s">
        <v>91</v>
      </c>
      <c r="AV263" s="10" t="s">
        <v>91</v>
      </c>
      <c r="AW263" s="10" t="s">
        <v>44</v>
      </c>
      <c r="AX263" s="10" t="s">
        <v>82</v>
      </c>
      <c r="AY263" s="239" t="s">
        <v>184</v>
      </c>
    </row>
    <row r="264" s="10" customFormat="1">
      <c r="B264" s="229"/>
      <c r="C264" s="230"/>
      <c r="D264" s="225" t="s">
        <v>199</v>
      </c>
      <c r="E264" s="231" t="s">
        <v>80</v>
      </c>
      <c r="F264" s="232" t="s">
        <v>972</v>
      </c>
      <c r="G264" s="230"/>
      <c r="H264" s="233">
        <v>12.699999999999999</v>
      </c>
      <c r="I264" s="234"/>
      <c r="J264" s="230"/>
      <c r="K264" s="230"/>
      <c r="L264" s="235"/>
      <c r="M264" s="236"/>
      <c r="N264" s="237"/>
      <c r="O264" s="237"/>
      <c r="P264" s="237"/>
      <c r="Q264" s="237"/>
      <c r="R264" s="237"/>
      <c r="S264" s="237"/>
      <c r="T264" s="238"/>
      <c r="AT264" s="239" t="s">
        <v>199</v>
      </c>
      <c r="AU264" s="239" t="s">
        <v>91</v>
      </c>
      <c r="AV264" s="10" t="s">
        <v>91</v>
      </c>
      <c r="AW264" s="10" t="s">
        <v>44</v>
      </c>
      <c r="AX264" s="10" t="s">
        <v>82</v>
      </c>
      <c r="AY264" s="239" t="s">
        <v>184</v>
      </c>
    </row>
    <row r="265" s="10" customFormat="1">
      <c r="B265" s="229"/>
      <c r="C265" s="230"/>
      <c r="D265" s="225" t="s">
        <v>199</v>
      </c>
      <c r="E265" s="231" t="s">
        <v>80</v>
      </c>
      <c r="F265" s="232" t="s">
        <v>985</v>
      </c>
      <c r="G265" s="230"/>
      <c r="H265" s="233">
        <v>2</v>
      </c>
      <c r="I265" s="234"/>
      <c r="J265" s="230"/>
      <c r="K265" s="230"/>
      <c r="L265" s="235"/>
      <c r="M265" s="236"/>
      <c r="N265" s="237"/>
      <c r="O265" s="237"/>
      <c r="P265" s="237"/>
      <c r="Q265" s="237"/>
      <c r="R265" s="237"/>
      <c r="S265" s="237"/>
      <c r="T265" s="238"/>
      <c r="AT265" s="239" t="s">
        <v>199</v>
      </c>
      <c r="AU265" s="239" t="s">
        <v>91</v>
      </c>
      <c r="AV265" s="10" t="s">
        <v>91</v>
      </c>
      <c r="AW265" s="10" t="s">
        <v>44</v>
      </c>
      <c r="AX265" s="10" t="s">
        <v>82</v>
      </c>
      <c r="AY265" s="239" t="s">
        <v>184</v>
      </c>
    </row>
    <row r="266" s="10" customFormat="1">
      <c r="B266" s="229"/>
      <c r="C266" s="230"/>
      <c r="D266" s="225" t="s">
        <v>199</v>
      </c>
      <c r="E266" s="231" t="s">
        <v>80</v>
      </c>
      <c r="F266" s="232" t="s">
        <v>974</v>
      </c>
      <c r="G266" s="230"/>
      <c r="H266" s="233">
        <v>27.899999999999999</v>
      </c>
      <c r="I266" s="234"/>
      <c r="J266" s="230"/>
      <c r="K266" s="230"/>
      <c r="L266" s="235"/>
      <c r="M266" s="236"/>
      <c r="N266" s="237"/>
      <c r="O266" s="237"/>
      <c r="P266" s="237"/>
      <c r="Q266" s="237"/>
      <c r="R266" s="237"/>
      <c r="S266" s="237"/>
      <c r="T266" s="238"/>
      <c r="AT266" s="239" t="s">
        <v>199</v>
      </c>
      <c r="AU266" s="239" t="s">
        <v>91</v>
      </c>
      <c r="AV266" s="10" t="s">
        <v>91</v>
      </c>
      <c r="AW266" s="10" t="s">
        <v>44</v>
      </c>
      <c r="AX266" s="10" t="s">
        <v>82</v>
      </c>
      <c r="AY266" s="239" t="s">
        <v>184</v>
      </c>
    </row>
    <row r="267" s="10" customFormat="1">
      <c r="B267" s="229"/>
      <c r="C267" s="230"/>
      <c r="D267" s="225" t="s">
        <v>199</v>
      </c>
      <c r="E267" s="231" t="s">
        <v>80</v>
      </c>
      <c r="F267" s="232" t="s">
        <v>986</v>
      </c>
      <c r="G267" s="230"/>
      <c r="H267" s="233">
        <v>36.399999999999999</v>
      </c>
      <c r="I267" s="234"/>
      <c r="J267" s="230"/>
      <c r="K267" s="230"/>
      <c r="L267" s="235"/>
      <c r="M267" s="236"/>
      <c r="N267" s="237"/>
      <c r="O267" s="237"/>
      <c r="P267" s="237"/>
      <c r="Q267" s="237"/>
      <c r="R267" s="237"/>
      <c r="S267" s="237"/>
      <c r="T267" s="238"/>
      <c r="AT267" s="239" t="s">
        <v>199</v>
      </c>
      <c r="AU267" s="239" t="s">
        <v>91</v>
      </c>
      <c r="AV267" s="10" t="s">
        <v>91</v>
      </c>
      <c r="AW267" s="10" t="s">
        <v>44</v>
      </c>
      <c r="AX267" s="10" t="s">
        <v>82</v>
      </c>
      <c r="AY267" s="239" t="s">
        <v>184</v>
      </c>
    </row>
    <row r="268" s="12" customFormat="1">
      <c r="B268" s="265"/>
      <c r="C268" s="266"/>
      <c r="D268" s="225" t="s">
        <v>199</v>
      </c>
      <c r="E268" s="267" t="s">
        <v>80</v>
      </c>
      <c r="F268" s="268" t="s">
        <v>756</v>
      </c>
      <c r="G268" s="266"/>
      <c r="H268" s="269">
        <v>90.5</v>
      </c>
      <c r="I268" s="270"/>
      <c r="J268" s="266"/>
      <c r="K268" s="266"/>
      <c r="L268" s="271"/>
      <c r="M268" s="272"/>
      <c r="N268" s="273"/>
      <c r="O268" s="273"/>
      <c r="P268" s="273"/>
      <c r="Q268" s="273"/>
      <c r="R268" s="273"/>
      <c r="S268" s="273"/>
      <c r="T268" s="274"/>
      <c r="AT268" s="275" t="s">
        <v>199</v>
      </c>
      <c r="AU268" s="275" t="s">
        <v>91</v>
      </c>
      <c r="AV268" s="12" t="s">
        <v>189</v>
      </c>
      <c r="AW268" s="12" t="s">
        <v>44</v>
      </c>
      <c r="AX268" s="12" t="s">
        <v>25</v>
      </c>
      <c r="AY268" s="275" t="s">
        <v>184</v>
      </c>
    </row>
    <row r="269" s="1" customFormat="1" ht="16.5" customHeight="1">
      <c r="B269" s="46"/>
      <c r="C269" s="213" t="s">
        <v>380</v>
      </c>
      <c r="D269" s="213" t="s">
        <v>185</v>
      </c>
      <c r="E269" s="214" t="s">
        <v>987</v>
      </c>
      <c r="F269" s="215" t="s">
        <v>988</v>
      </c>
      <c r="G269" s="216" t="s">
        <v>824</v>
      </c>
      <c r="H269" s="217">
        <v>90.5</v>
      </c>
      <c r="I269" s="218"/>
      <c r="J269" s="219">
        <f>ROUND(I269*H269,2)</f>
        <v>0</v>
      </c>
      <c r="K269" s="215" t="s">
        <v>741</v>
      </c>
      <c r="L269" s="72"/>
      <c r="M269" s="220" t="s">
        <v>80</v>
      </c>
      <c r="N269" s="221" t="s">
        <v>52</v>
      </c>
      <c r="O269" s="47"/>
      <c r="P269" s="222">
        <f>O269*H269</f>
        <v>0</v>
      </c>
      <c r="Q269" s="222">
        <v>0</v>
      </c>
      <c r="R269" s="222">
        <f>Q269*H269</f>
        <v>0</v>
      </c>
      <c r="S269" s="222">
        <v>0</v>
      </c>
      <c r="T269" s="223">
        <f>S269*H269</f>
        <v>0</v>
      </c>
      <c r="AR269" s="24" t="s">
        <v>189</v>
      </c>
      <c r="AT269" s="24" t="s">
        <v>185</v>
      </c>
      <c r="AU269" s="24" t="s">
        <v>91</v>
      </c>
      <c r="AY269" s="24" t="s">
        <v>184</v>
      </c>
      <c r="BE269" s="224">
        <f>IF(N269="základní",J269,0)</f>
        <v>0</v>
      </c>
      <c r="BF269" s="224">
        <f>IF(N269="snížená",J269,0)</f>
        <v>0</v>
      </c>
      <c r="BG269" s="224">
        <f>IF(N269="zákl. přenesená",J269,0)</f>
        <v>0</v>
      </c>
      <c r="BH269" s="224">
        <f>IF(N269="sníž. přenesená",J269,0)</f>
        <v>0</v>
      </c>
      <c r="BI269" s="224">
        <f>IF(N269="nulová",J269,0)</f>
        <v>0</v>
      </c>
      <c r="BJ269" s="24" t="s">
        <v>25</v>
      </c>
      <c r="BK269" s="224">
        <f>ROUND(I269*H269,2)</f>
        <v>0</v>
      </c>
      <c r="BL269" s="24" t="s">
        <v>189</v>
      </c>
      <c r="BM269" s="24" t="s">
        <v>989</v>
      </c>
    </row>
    <row r="270" s="1" customFormat="1">
      <c r="B270" s="46"/>
      <c r="C270" s="74"/>
      <c r="D270" s="225" t="s">
        <v>191</v>
      </c>
      <c r="E270" s="74"/>
      <c r="F270" s="226" t="s">
        <v>990</v>
      </c>
      <c r="G270" s="74"/>
      <c r="H270" s="74"/>
      <c r="I270" s="185"/>
      <c r="J270" s="74"/>
      <c r="K270" s="74"/>
      <c r="L270" s="72"/>
      <c r="M270" s="227"/>
      <c r="N270" s="47"/>
      <c r="O270" s="47"/>
      <c r="P270" s="47"/>
      <c r="Q270" s="47"/>
      <c r="R270" s="47"/>
      <c r="S270" s="47"/>
      <c r="T270" s="95"/>
      <c r="AT270" s="24" t="s">
        <v>191</v>
      </c>
      <c r="AU270" s="24" t="s">
        <v>91</v>
      </c>
    </row>
    <row r="271" s="1" customFormat="1">
      <c r="B271" s="46"/>
      <c r="C271" s="74"/>
      <c r="D271" s="225" t="s">
        <v>193</v>
      </c>
      <c r="E271" s="74"/>
      <c r="F271" s="228" t="s">
        <v>991</v>
      </c>
      <c r="G271" s="74"/>
      <c r="H271" s="74"/>
      <c r="I271" s="185"/>
      <c r="J271" s="74"/>
      <c r="K271" s="74"/>
      <c r="L271" s="72"/>
      <c r="M271" s="227"/>
      <c r="N271" s="47"/>
      <c r="O271" s="47"/>
      <c r="P271" s="47"/>
      <c r="Q271" s="47"/>
      <c r="R271" s="47"/>
      <c r="S271" s="47"/>
      <c r="T271" s="95"/>
      <c r="AT271" s="24" t="s">
        <v>193</v>
      </c>
      <c r="AU271" s="24" t="s">
        <v>91</v>
      </c>
    </row>
    <row r="272" s="10" customFormat="1">
      <c r="B272" s="229"/>
      <c r="C272" s="230"/>
      <c r="D272" s="225" t="s">
        <v>199</v>
      </c>
      <c r="E272" s="231" t="s">
        <v>80</v>
      </c>
      <c r="F272" s="232" t="s">
        <v>971</v>
      </c>
      <c r="G272" s="230"/>
      <c r="H272" s="233">
        <v>11.5</v>
      </c>
      <c r="I272" s="234"/>
      <c r="J272" s="230"/>
      <c r="K272" s="230"/>
      <c r="L272" s="235"/>
      <c r="M272" s="236"/>
      <c r="N272" s="237"/>
      <c r="O272" s="237"/>
      <c r="P272" s="237"/>
      <c r="Q272" s="237"/>
      <c r="R272" s="237"/>
      <c r="S272" s="237"/>
      <c r="T272" s="238"/>
      <c r="AT272" s="239" t="s">
        <v>199</v>
      </c>
      <c r="AU272" s="239" t="s">
        <v>91</v>
      </c>
      <c r="AV272" s="10" t="s">
        <v>91</v>
      </c>
      <c r="AW272" s="10" t="s">
        <v>44</v>
      </c>
      <c r="AX272" s="10" t="s">
        <v>82</v>
      </c>
      <c r="AY272" s="239" t="s">
        <v>184</v>
      </c>
    </row>
    <row r="273" s="10" customFormat="1">
      <c r="B273" s="229"/>
      <c r="C273" s="230"/>
      <c r="D273" s="225" t="s">
        <v>199</v>
      </c>
      <c r="E273" s="231" t="s">
        <v>80</v>
      </c>
      <c r="F273" s="232" t="s">
        <v>972</v>
      </c>
      <c r="G273" s="230"/>
      <c r="H273" s="233">
        <v>12.699999999999999</v>
      </c>
      <c r="I273" s="234"/>
      <c r="J273" s="230"/>
      <c r="K273" s="230"/>
      <c r="L273" s="235"/>
      <c r="M273" s="236"/>
      <c r="N273" s="237"/>
      <c r="O273" s="237"/>
      <c r="P273" s="237"/>
      <c r="Q273" s="237"/>
      <c r="R273" s="237"/>
      <c r="S273" s="237"/>
      <c r="T273" s="238"/>
      <c r="AT273" s="239" t="s">
        <v>199</v>
      </c>
      <c r="AU273" s="239" t="s">
        <v>91</v>
      </c>
      <c r="AV273" s="10" t="s">
        <v>91</v>
      </c>
      <c r="AW273" s="10" t="s">
        <v>44</v>
      </c>
      <c r="AX273" s="10" t="s">
        <v>82</v>
      </c>
      <c r="AY273" s="239" t="s">
        <v>184</v>
      </c>
    </row>
    <row r="274" s="10" customFormat="1">
      <c r="B274" s="229"/>
      <c r="C274" s="230"/>
      <c r="D274" s="225" t="s">
        <v>199</v>
      </c>
      <c r="E274" s="231" t="s">
        <v>80</v>
      </c>
      <c r="F274" s="232" t="s">
        <v>985</v>
      </c>
      <c r="G274" s="230"/>
      <c r="H274" s="233">
        <v>2</v>
      </c>
      <c r="I274" s="234"/>
      <c r="J274" s="230"/>
      <c r="K274" s="230"/>
      <c r="L274" s="235"/>
      <c r="M274" s="236"/>
      <c r="N274" s="237"/>
      <c r="O274" s="237"/>
      <c r="P274" s="237"/>
      <c r="Q274" s="237"/>
      <c r="R274" s="237"/>
      <c r="S274" s="237"/>
      <c r="T274" s="238"/>
      <c r="AT274" s="239" t="s">
        <v>199</v>
      </c>
      <c r="AU274" s="239" t="s">
        <v>91</v>
      </c>
      <c r="AV274" s="10" t="s">
        <v>91</v>
      </c>
      <c r="AW274" s="10" t="s">
        <v>44</v>
      </c>
      <c r="AX274" s="10" t="s">
        <v>82</v>
      </c>
      <c r="AY274" s="239" t="s">
        <v>184</v>
      </c>
    </row>
    <row r="275" s="10" customFormat="1">
      <c r="B275" s="229"/>
      <c r="C275" s="230"/>
      <c r="D275" s="225" t="s">
        <v>199</v>
      </c>
      <c r="E275" s="231" t="s">
        <v>80</v>
      </c>
      <c r="F275" s="232" t="s">
        <v>974</v>
      </c>
      <c r="G275" s="230"/>
      <c r="H275" s="233">
        <v>27.899999999999999</v>
      </c>
      <c r="I275" s="234"/>
      <c r="J275" s="230"/>
      <c r="K275" s="230"/>
      <c r="L275" s="235"/>
      <c r="M275" s="236"/>
      <c r="N275" s="237"/>
      <c r="O275" s="237"/>
      <c r="P275" s="237"/>
      <c r="Q275" s="237"/>
      <c r="R275" s="237"/>
      <c r="S275" s="237"/>
      <c r="T275" s="238"/>
      <c r="AT275" s="239" t="s">
        <v>199</v>
      </c>
      <c r="AU275" s="239" t="s">
        <v>91</v>
      </c>
      <c r="AV275" s="10" t="s">
        <v>91</v>
      </c>
      <c r="AW275" s="10" t="s">
        <v>44</v>
      </c>
      <c r="AX275" s="10" t="s">
        <v>82</v>
      </c>
      <c r="AY275" s="239" t="s">
        <v>184</v>
      </c>
    </row>
    <row r="276" s="10" customFormat="1">
      <c r="B276" s="229"/>
      <c r="C276" s="230"/>
      <c r="D276" s="225" t="s">
        <v>199</v>
      </c>
      <c r="E276" s="231" t="s">
        <v>80</v>
      </c>
      <c r="F276" s="232" t="s">
        <v>986</v>
      </c>
      <c r="G276" s="230"/>
      <c r="H276" s="233">
        <v>36.399999999999999</v>
      </c>
      <c r="I276" s="234"/>
      <c r="J276" s="230"/>
      <c r="K276" s="230"/>
      <c r="L276" s="235"/>
      <c r="M276" s="236"/>
      <c r="N276" s="237"/>
      <c r="O276" s="237"/>
      <c r="P276" s="237"/>
      <c r="Q276" s="237"/>
      <c r="R276" s="237"/>
      <c r="S276" s="237"/>
      <c r="T276" s="238"/>
      <c r="AT276" s="239" t="s">
        <v>199</v>
      </c>
      <c r="AU276" s="239" t="s">
        <v>91</v>
      </c>
      <c r="AV276" s="10" t="s">
        <v>91</v>
      </c>
      <c r="AW276" s="10" t="s">
        <v>44</v>
      </c>
      <c r="AX276" s="10" t="s">
        <v>82</v>
      </c>
      <c r="AY276" s="239" t="s">
        <v>184</v>
      </c>
    </row>
    <row r="277" s="12" customFormat="1">
      <c r="B277" s="265"/>
      <c r="C277" s="266"/>
      <c r="D277" s="225" t="s">
        <v>199</v>
      </c>
      <c r="E277" s="267" t="s">
        <v>80</v>
      </c>
      <c r="F277" s="268" t="s">
        <v>756</v>
      </c>
      <c r="G277" s="266"/>
      <c r="H277" s="269">
        <v>90.5</v>
      </c>
      <c r="I277" s="270"/>
      <c r="J277" s="266"/>
      <c r="K277" s="266"/>
      <c r="L277" s="271"/>
      <c r="M277" s="272"/>
      <c r="N277" s="273"/>
      <c r="O277" s="273"/>
      <c r="P277" s="273"/>
      <c r="Q277" s="273"/>
      <c r="R277" s="273"/>
      <c r="S277" s="273"/>
      <c r="T277" s="274"/>
      <c r="AT277" s="275" t="s">
        <v>199</v>
      </c>
      <c r="AU277" s="275" t="s">
        <v>91</v>
      </c>
      <c r="AV277" s="12" t="s">
        <v>189</v>
      </c>
      <c r="AW277" s="12" t="s">
        <v>44</v>
      </c>
      <c r="AX277" s="12" t="s">
        <v>25</v>
      </c>
      <c r="AY277" s="275" t="s">
        <v>184</v>
      </c>
    </row>
    <row r="278" s="9" customFormat="1" ht="29.88" customHeight="1">
      <c r="B278" s="199"/>
      <c r="C278" s="200"/>
      <c r="D278" s="201" t="s">
        <v>81</v>
      </c>
      <c r="E278" s="253" t="s">
        <v>189</v>
      </c>
      <c r="F278" s="253" t="s">
        <v>332</v>
      </c>
      <c r="G278" s="200"/>
      <c r="H278" s="200"/>
      <c r="I278" s="203"/>
      <c r="J278" s="254">
        <f>BK278</f>
        <v>0</v>
      </c>
      <c r="K278" s="200"/>
      <c r="L278" s="205"/>
      <c r="M278" s="206"/>
      <c r="N278" s="207"/>
      <c r="O278" s="207"/>
      <c r="P278" s="208">
        <f>SUM(P279:P307)</f>
        <v>0</v>
      </c>
      <c r="Q278" s="207"/>
      <c r="R278" s="208">
        <f>SUM(R279:R307)</f>
        <v>5.88004675</v>
      </c>
      <c r="S278" s="207"/>
      <c r="T278" s="209">
        <f>SUM(T279:T307)</f>
        <v>0</v>
      </c>
      <c r="AR278" s="210" t="s">
        <v>25</v>
      </c>
      <c r="AT278" s="211" t="s">
        <v>81</v>
      </c>
      <c r="AU278" s="211" t="s">
        <v>25</v>
      </c>
      <c r="AY278" s="210" t="s">
        <v>184</v>
      </c>
      <c r="BK278" s="212">
        <f>SUM(BK279:BK307)</f>
        <v>0</v>
      </c>
    </row>
    <row r="279" s="1" customFormat="1" ht="16.5" customHeight="1">
      <c r="B279" s="46"/>
      <c r="C279" s="213" t="s">
        <v>385</v>
      </c>
      <c r="D279" s="213" t="s">
        <v>185</v>
      </c>
      <c r="E279" s="214" t="s">
        <v>992</v>
      </c>
      <c r="F279" s="215" t="s">
        <v>993</v>
      </c>
      <c r="G279" s="216" t="s">
        <v>834</v>
      </c>
      <c r="H279" s="217">
        <v>0.58099999999999996</v>
      </c>
      <c r="I279" s="218"/>
      <c r="J279" s="219">
        <f>ROUND(I279*H279,2)</f>
        <v>0</v>
      </c>
      <c r="K279" s="215" t="s">
        <v>741</v>
      </c>
      <c r="L279" s="72"/>
      <c r="M279" s="220" t="s">
        <v>80</v>
      </c>
      <c r="N279" s="221" t="s">
        <v>52</v>
      </c>
      <c r="O279" s="47"/>
      <c r="P279" s="222">
        <f>O279*H279</f>
        <v>0</v>
      </c>
      <c r="Q279" s="222">
        <v>0</v>
      </c>
      <c r="R279" s="222">
        <f>Q279*H279</f>
        <v>0</v>
      </c>
      <c r="S279" s="222">
        <v>0</v>
      </c>
      <c r="T279" s="223">
        <f>S279*H279</f>
        <v>0</v>
      </c>
      <c r="AR279" s="24" t="s">
        <v>189</v>
      </c>
      <c r="AT279" s="24" t="s">
        <v>185</v>
      </c>
      <c r="AU279" s="24" t="s">
        <v>91</v>
      </c>
      <c r="AY279" s="24" t="s">
        <v>184</v>
      </c>
      <c r="BE279" s="224">
        <f>IF(N279="základní",J279,0)</f>
        <v>0</v>
      </c>
      <c r="BF279" s="224">
        <f>IF(N279="snížená",J279,0)</f>
        <v>0</v>
      </c>
      <c r="BG279" s="224">
        <f>IF(N279="zákl. přenesená",J279,0)</f>
        <v>0</v>
      </c>
      <c r="BH279" s="224">
        <f>IF(N279="sníž. přenesená",J279,0)</f>
        <v>0</v>
      </c>
      <c r="BI279" s="224">
        <f>IF(N279="nulová",J279,0)</f>
        <v>0</v>
      </c>
      <c r="BJ279" s="24" t="s">
        <v>25</v>
      </c>
      <c r="BK279" s="224">
        <f>ROUND(I279*H279,2)</f>
        <v>0</v>
      </c>
      <c r="BL279" s="24" t="s">
        <v>189</v>
      </c>
      <c r="BM279" s="24" t="s">
        <v>994</v>
      </c>
    </row>
    <row r="280" s="1" customFormat="1">
      <c r="B280" s="46"/>
      <c r="C280" s="74"/>
      <c r="D280" s="225" t="s">
        <v>191</v>
      </c>
      <c r="E280" s="74"/>
      <c r="F280" s="226" t="s">
        <v>995</v>
      </c>
      <c r="G280" s="74"/>
      <c r="H280" s="74"/>
      <c r="I280" s="185"/>
      <c r="J280" s="74"/>
      <c r="K280" s="74"/>
      <c r="L280" s="72"/>
      <c r="M280" s="227"/>
      <c r="N280" s="47"/>
      <c r="O280" s="47"/>
      <c r="P280" s="47"/>
      <c r="Q280" s="47"/>
      <c r="R280" s="47"/>
      <c r="S280" s="47"/>
      <c r="T280" s="95"/>
      <c r="AT280" s="24" t="s">
        <v>191</v>
      </c>
      <c r="AU280" s="24" t="s">
        <v>91</v>
      </c>
    </row>
    <row r="281" s="1" customFormat="1">
      <c r="B281" s="46"/>
      <c r="C281" s="74"/>
      <c r="D281" s="225" t="s">
        <v>193</v>
      </c>
      <c r="E281" s="74"/>
      <c r="F281" s="228" t="s">
        <v>996</v>
      </c>
      <c r="G281" s="74"/>
      <c r="H281" s="74"/>
      <c r="I281" s="185"/>
      <c r="J281" s="74"/>
      <c r="K281" s="74"/>
      <c r="L281" s="72"/>
      <c r="M281" s="227"/>
      <c r="N281" s="47"/>
      <c r="O281" s="47"/>
      <c r="P281" s="47"/>
      <c r="Q281" s="47"/>
      <c r="R281" s="47"/>
      <c r="S281" s="47"/>
      <c r="T281" s="95"/>
      <c r="AT281" s="24" t="s">
        <v>193</v>
      </c>
      <c r="AU281" s="24" t="s">
        <v>91</v>
      </c>
    </row>
    <row r="282" s="10" customFormat="1">
      <c r="B282" s="229"/>
      <c r="C282" s="230"/>
      <c r="D282" s="225" t="s">
        <v>199</v>
      </c>
      <c r="E282" s="231" t="s">
        <v>80</v>
      </c>
      <c r="F282" s="232" t="s">
        <v>997</v>
      </c>
      <c r="G282" s="230"/>
      <c r="H282" s="233">
        <v>0.58099999999999996</v>
      </c>
      <c r="I282" s="234"/>
      <c r="J282" s="230"/>
      <c r="K282" s="230"/>
      <c r="L282" s="235"/>
      <c r="M282" s="236"/>
      <c r="N282" s="237"/>
      <c r="O282" s="237"/>
      <c r="P282" s="237"/>
      <c r="Q282" s="237"/>
      <c r="R282" s="237"/>
      <c r="S282" s="237"/>
      <c r="T282" s="238"/>
      <c r="AT282" s="239" t="s">
        <v>199</v>
      </c>
      <c r="AU282" s="239" t="s">
        <v>91</v>
      </c>
      <c r="AV282" s="10" t="s">
        <v>91</v>
      </c>
      <c r="AW282" s="10" t="s">
        <v>44</v>
      </c>
      <c r="AX282" s="10" t="s">
        <v>82</v>
      </c>
      <c r="AY282" s="239" t="s">
        <v>184</v>
      </c>
    </row>
    <row r="283" s="12" customFormat="1">
      <c r="B283" s="265"/>
      <c r="C283" s="266"/>
      <c r="D283" s="225" t="s">
        <v>199</v>
      </c>
      <c r="E283" s="267" t="s">
        <v>80</v>
      </c>
      <c r="F283" s="268" t="s">
        <v>756</v>
      </c>
      <c r="G283" s="266"/>
      <c r="H283" s="269">
        <v>0.58099999999999996</v>
      </c>
      <c r="I283" s="270"/>
      <c r="J283" s="266"/>
      <c r="K283" s="266"/>
      <c r="L283" s="271"/>
      <c r="M283" s="272"/>
      <c r="N283" s="273"/>
      <c r="O283" s="273"/>
      <c r="P283" s="273"/>
      <c r="Q283" s="273"/>
      <c r="R283" s="273"/>
      <c r="S283" s="273"/>
      <c r="T283" s="274"/>
      <c r="AT283" s="275" t="s">
        <v>199</v>
      </c>
      <c r="AU283" s="275" t="s">
        <v>91</v>
      </c>
      <c r="AV283" s="12" t="s">
        <v>189</v>
      </c>
      <c r="AW283" s="12" t="s">
        <v>44</v>
      </c>
      <c r="AX283" s="12" t="s">
        <v>25</v>
      </c>
      <c r="AY283" s="275" t="s">
        <v>184</v>
      </c>
    </row>
    <row r="284" s="1" customFormat="1" ht="16.5" customHeight="1">
      <c r="B284" s="46"/>
      <c r="C284" s="213" t="s">
        <v>396</v>
      </c>
      <c r="D284" s="213" t="s">
        <v>185</v>
      </c>
      <c r="E284" s="214" t="s">
        <v>998</v>
      </c>
      <c r="F284" s="215" t="s">
        <v>999</v>
      </c>
      <c r="G284" s="216" t="s">
        <v>834</v>
      </c>
      <c r="H284" s="217">
        <v>3.0950000000000002</v>
      </c>
      <c r="I284" s="218"/>
      <c r="J284" s="219">
        <f>ROUND(I284*H284,2)</f>
        <v>0</v>
      </c>
      <c r="K284" s="215" t="s">
        <v>741</v>
      </c>
      <c r="L284" s="72"/>
      <c r="M284" s="220" t="s">
        <v>80</v>
      </c>
      <c r="N284" s="221" t="s">
        <v>52</v>
      </c>
      <c r="O284" s="47"/>
      <c r="P284" s="222">
        <f>O284*H284</f>
        <v>0</v>
      </c>
      <c r="Q284" s="222">
        <v>1.8907700000000001</v>
      </c>
      <c r="R284" s="222">
        <f>Q284*H284</f>
        <v>5.8519331500000007</v>
      </c>
      <c r="S284" s="222">
        <v>0</v>
      </c>
      <c r="T284" s="223">
        <f>S284*H284</f>
        <v>0</v>
      </c>
      <c r="AR284" s="24" t="s">
        <v>189</v>
      </c>
      <c r="AT284" s="24" t="s">
        <v>185</v>
      </c>
      <c r="AU284" s="24" t="s">
        <v>91</v>
      </c>
      <c r="AY284" s="24" t="s">
        <v>184</v>
      </c>
      <c r="BE284" s="224">
        <f>IF(N284="základní",J284,0)</f>
        <v>0</v>
      </c>
      <c r="BF284" s="224">
        <f>IF(N284="snížená",J284,0)</f>
        <v>0</v>
      </c>
      <c r="BG284" s="224">
        <f>IF(N284="zákl. přenesená",J284,0)</f>
        <v>0</v>
      </c>
      <c r="BH284" s="224">
        <f>IF(N284="sníž. přenesená",J284,0)</f>
        <v>0</v>
      </c>
      <c r="BI284" s="224">
        <f>IF(N284="nulová",J284,0)</f>
        <v>0</v>
      </c>
      <c r="BJ284" s="24" t="s">
        <v>25</v>
      </c>
      <c r="BK284" s="224">
        <f>ROUND(I284*H284,2)</f>
        <v>0</v>
      </c>
      <c r="BL284" s="24" t="s">
        <v>189</v>
      </c>
      <c r="BM284" s="24" t="s">
        <v>1000</v>
      </c>
    </row>
    <row r="285" s="1" customFormat="1">
      <c r="B285" s="46"/>
      <c r="C285" s="74"/>
      <c r="D285" s="225" t="s">
        <v>191</v>
      </c>
      <c r="E285" s="74"/>
      <c r="F285" s="226" t="s">
        <v>1001</v>
      </c>
      <c r="G285" s="74"/>
      <c r="H285" s="74"/>
      <c r="I285" s="185"/>
      <c r="J285" s="74"/>
      <c r="K285" s="74"/>
      <c r="L285" s="72"/>
      <c r="M285" s="227"/>
      <c r="N285" s="47"/>
      <c r="O285" s="47"/>
      <c r="P285" s="47"/>
      <c r="Q285" s="47"/>
      <c r="R285" s="47"/>
      <c r="S285" s="47"/>
      <c r="T285" s="95"/>
      <c r="AT285" s="24" t="s">
        <v>191</v>
      </c>
      <c r="AU285" s="24" t="s">
        <v>91</v>
      </c>
    </row>
    <row r="286" s="1" customFormat="1">
      <c r="B286" s="46"/>
      <c r="C286" s="74"/>
      <c r="D286" s="225" t="s">
        <v>193</v>
      </c>
      <c r="E286" s="74"/>
      <c r="F286" s="228" t="s">
        <v>996</v>
      </c>
      <c r="G286" s="74"/>
      <c r="H286" s="74"/>
      <c r="I286" s="185"/>
      <c r="J286" s="74"/>
      <c r="K286" s="74"/>
      <c r="L286" s="72"/>
      <c r="M286" s="227"/>
      <c r="N286" s="47"/>
      <c r="O286" s="47"/>
      <c r="P286" s="47"/>
      <c r="Q286" s="47"/>
      <c r="R286" s="47"/>
      <c r="S286" s="47"/>
      <c r="T286" s="95"/>
      <c r="AT286" s="24" t="s">
        <v>193</v>
      </c>
      <c r="AU286" s="24" t="s">
        <v>91</v>
      </c>
    </row>
    <row r="287" s="10" customFormat="1">
      <c r="B287" s="229"/>
      <c r="C287" s="230"/>
      <c r="D287" s="225" t="s">
        <v>199</v>
      </c>
      <c r="E287" s="231" t="s">
        <v>80</v>
      </c>
      <c r="F287" s="232" t="s">
        <v>1002</v>
      </c>
      <c r="G287" s="230"/>
      <c r="H287" s="233">
        <v>1.3799999999999999</v>
      </c>
      <c r="I287" s="234"/>
      <c r="J287" s="230"/>
      <c r="K287" s="230"/>
      <c r="L287" s="235"/>
      <c r="M287" s="236"/>
      <c r="N287" s="237"/>
      <c r="O287" s="237"/>
      <c r="P287" s="237"/>
      <c r="Q287" s="237"/>
      <c r="R287" s="237"/>
      <c r="S287" s="237"/>
      <c r="T287" s="238"/>
      <c r="AT287" s="239" t="s">
        <v>199</v>
      </c>
      <c r="AU287" s="239" t="s">
        <v>91</v>
      </c>
      <c r="AV287" s="10" t="s">
        <v>91</v>
      </c>
      <c r="AW287" s="10" t="s">
        <v>44</v>
      </c>
      <c r="AX287" s="10" t="s">
        <v>82</v>
      </c>
      <c r="AY287" s="239" t="s">
        <v>184</v>
      </c>
    </row>
    <row r="288" s="10" customFormat="1">
      <c r="B288" s="229"/>
      <c r="C288" s="230"/>
      <c r="D288" s="225" t="s">
        <v>199</v>
      </c>
      <c r="E288" s="231" t="s">
        <v>80</v>
      </c>
      <c r="F288" s="232" t="s">
        <v>1003</v>
      </c>
      <c r="G288" s="230"/>
      <c r="H288" s="233">
        <v>1.7150000000000001</v>
      </c>
      <c r="I288" s="234"/>
      <c r="J288" s="230"/>
      <c r="K288" s="230"/>
      <c r="L288" s="235"/>
      <c r="M288" s="236"/>
      <c r="N288" s="237"/>
      <c r="O288" s="237"/>
      <c r="P288" s="237"/>
      <c r="Q288" s="237"/>
      <c r="R288" s="237"/>
      <c r="S288" s="237"/>
      <c r="T288" s="238"/>
      <c r="AT288" s="239" t="s">
        <v>199</v>
      </c>
      <c r="AU288" s="239" t="s">
        <v>91</v>
      </c>
      <c r="AV288" s="10" t="s">
        <v>91</v>
      </c>
      <c r="AW288" s="10" t="s">
        <v>44</v>
      </c>
      <c r="AX288" s="10" t="s">
        <v>82</v>
      </c>
      <c r="AY288" s="239" t="s">
        <v>184</v>
      </c>
    </row>
    <row r="289" s="12" customFormat="1">
      <c r="B289" s="265"/>
      <c r="C289" s="266"/>
      <c r="D289" s="225" t="s">
        <v>199</v>
      </c>
      <c r="E289" s="267" t="s">
        <v>80</v>
      </c>
      <c r="F289" s="268" t="s">
        <v>756</v>
      </c>
      <c r="G289" s="266"/>
      <c r="H289" s="269">
        <v>3.0950000000000002</v>
      </c>
      <c r="I289" s="270"/>
      <c r="J289" s="266"/>
      <c r="K289" s="266"/>
      <c r="L289" s="271"/>
      <c r="M289" s="272"/>
      <c r="N289" s="273"/>
      <c r="O289" s="273"/>
      <c r="P289" s="273"/>
      <c r="Q289" s="273"/>
      <c r="R289" s="273"/>
      <c r="S289" s="273"/>
      <c r="T289" s="274"/>
      <c r="AT289" s="275" t="s">
        <v>199</v>
      </c>
      <c r="AU289" s="275" t="s">
        <v>91</v>
      </c>
      <c r="AV289" s="12" t="s">
        <v>189</v>
      </c>
      <c r="AW289" s="12" t="s">
        <v>44</v>
      </c>
      <c r="AX289" s="12" t="s">
        <v>25</v>
      </c>
      <c r="AY289" s="275" t="s">
        <v>184</v>
      </c>
    </row>
    <row r="290" s="1" customFormat="1" ht="16.5" customHeight="1">
      <c r="B290" s="46"/>
      <c r="C290" s="213" t="s">
        <v>406</v>
      </c>
      <c r="D290" s="213" t="s">
        <v>185</v>
      </c>
      <c r="E290" s="214" t="s">
        <v>1004</v>
      </c>
      <c r="F290" s="215" t="s">
        <v>1005</v>
      </c>
      <c r="G290" s="216" t="s">
        <v>834</v>
      </c>
      <c r="H290" s="217">
        <v>0.59999999999999998</v>
      </c>
      <c r="I290" s="218"/>
      <c r="J290" s="219">
        <f>ROUND(I290*H290,2)</f>
        <v>0</v>
      </c>
      <c r="K290" s="215" t="s">
        <v>741</v>
      </c>
      <c r="L290" s="72"/>
      <c r="M290" s="220" t="s">
        <v>80</v>
      </c>
      <c r="N290" s="221" t="s">
        <v>52</v>
      </c>
      <c r="O290" s="47"/>
      <c r="P290" s="222">
        <f>O290*H290</f>
        <v>0</v>
      </c>
      <c r="Q290" s="222">
        <v>0</v>
      </c>
      <c r="R290" s="222">
        <f>Q290*H290</f>
        <v>0</v>
      </c>
      <c r="S290" s="222">
        <v>0</v>
      </c>
      <c r="T290" s="223">
        <f>S290*H290</f>
        <v>0</v>
      </c>
      <c r="AR290" s="24" t="s">
        <v>189</v>
      </c>
      <c r="AT290" s="24" t="s">
        <v>185</v>
      </c>
      <c r="AU290" s="24" t="s">
        <v>91</v>
      </c>
      <c r="AY290" s="24" t="s">
        <v>184</v>
      </c>
      <c r="BE290" s="224">
        <f>IF(N290="základní",J290,0)</f>
        <v>0</v>
      </c>
      <c r="BF290" s="224">
        <f>IF(N290="snížená",J290,0)</f>
        <v>0</v>
      </c>
      <c r="BG290" s="224">
        <f>IF(N290="zákl. přenesená",J290,0)</f>
        <v>0</v>
      </c>
      <c r="BH290" s="224">
        <f>IF(N290="sníž. přenesená",J290,0)</f>
        <v>0</v>
      </c>
      <c r="BI290" s="224">
        <f>IF(N290="nulová",J290,0)</f>
        <v>0</v>
      </c>
      <c r="BJ290" s="24" t="s">
        <v>25</v>
      </c>
      <c r="BK290" s="224">
        <f>ROUND(I290*H290,2)</f>
        <v>0</v>
      </c>
      <c r="BL290" s="24" t="s">
        <v>189</v>
      </c>
      <c r="BM290" s="24" t="s">
        <v>1006</v>
      </c>
    </row>
    <row r="291" s="1" customFormat="1">
      <c r="B291" s="46"/>
      <c r="C291" s="74"/>
      <c r="D291" s="225" t="s">
        <v>191</v>
      </c>
      <c r="E291" s="74"/>
      <c r="F291" s="226" t="s">
        <v>1007</v>
      </c>
      <c r="G291" s="74"/>
      <c r="H291" s="74"/>
      <c r="I291" s="185"/>
      <c r="J291" s="74"/>
      <c r="K291" s="74"/>
      <c r="L291" s="72"/>
      <c r="M291" s="227"/>
      <c r="N291" s="47"/>
      <c r="O291" s="47"/>
      <c r="P291" s="47"/>
      <c r="Q291" s="47"/>
      <c r="R291" s="47"/>
      <c r="S291" s="47"/>
      <c r="T291" s="95"/>
      <c r="AT291" s="24" t="s">
        <v>191</v>
      </c>
      <c r="AU291" s="24" t="s">
        <v>91</v>
      </c>
    </row>
    <row r="292" s="1" customFormat="1">
      <c r="B292" s="46"/>
      <c r="C292" s="74"/>
      <c r="D292" s="225" t="s">
        <v>193</v>
      </c>
      <c r="E292" s="74"/>
      <c r="F292" s="228" t="s">
        <v>1008</v>
      </c>
      <c r="G292" s="74"/>
      <c r="H292" s="74"/>
      <c r="I292" s="185"/>
      <c r="J292" s="74"/>
      <c r="K292" s="74"/>
      <c r="L292" s="72"/>
      <c r="M292" s="227"/>
      <c r="N292" s="47"/>
      <c r="O292" s="47"/>
      <c r="P292" s="47"/>
      <c r="Q292" s="47"/>
      <c r="R292" s="47"/>
      <c r="S292" s="47"/>
      <c r="T292" s="95"/>
      <c r="AT292" s="24" t="s">
        <v>193</v>
      </c>
      <c r="AU292" s="24" t="s">
        <v>91</v>
      </c>
    </row>
    <row r="293" s="10" customFormat="1">
      <c r="B293" s="229"/>
      <c r="C293" s="230"/>
      <c r="D293" s="225" t="s">
        <v>199</v>
      </c>
      <c r="E293" s="231" t="s">
        <v>80</v>
      </c>
      <c r="F293" s="232" t="s">
        <v>1009</v>
      </c>
      <c r="G293" s="230"/>
      <c r="H293" s="233">
        <v>0.59999999999999998</v>
      </c>
      <c r="I293" s="234"/>
      <c r="J293" s="230"/>
      <c r="K293" s="230"/>
      <c r="L293" s="235"/>
      <c r="M293" s="236"/>
      <c r="N293" s="237"/>
      <c r="O293" s="237"/>
      <c r="P293" s="237"/>
      <c r="Q293" s="237"/>
      <c r="R293" s="237"/>
      <c r="S293" s="237"/>
      <c r="T293" s="238"/>
      <c r="AT293" s="239" t="s">
        <v>199</v>
      </c>
      <c r="AU293" s="239" t="s">
        <v>91</v>
      </c>
      <c r="AV293" s="10" t="s">
        <v>91</v>
      </c>
      <c r="AW293" s="10" t="s">
        <v>44</v>
      </c>
      <c r="AX293" s="10" t="s">
        <v>82</v>
      </c>
      <c r="AY293" s="239" t="s">
        <v>184</v>
      </c>
    </row>
    <row r="294" s="12" customFormat="1">
      <c r="B294" s="265"/>
      <c r="C294" s="266"/>
      <c r="D294" s="225" t="s">
        <v>199</v>
      </c>
      <c r="E294" s="267" t="s">
        <v>80</v>
      </c>
      <c r="F294" s="268" t="s">
        <v>756</v>
      </c>
      <c r="G294" s="266"/>
      <c r="H294" s="269">
        <v>0.59999999999999998</v>
      </c>
      <c r="I294" s="270"/>
      <c r="J294" s="266"/>
      <c r="K294" s="266"/>
      <c r="L294" s="271"/>
      <c r="M294" s="272"/>
      <c r="N294" s="273"/>
      <c r="O294" s="273"/>
      <c r="P294" s="273"/>
      <c r="Q294" s="273"/>
      <c r="R294" s="273"/>
      <c r="S294" s="273"/>
      <c r="T294" s="274"/>
      <c r="AT294" s="275" t="s">
        <v>199</v>
      </c>
      <c r="AU294" s="275" t="s">
        <v>91</v>
      </c>
      <c r="AV294" s="12" t="s">
        <v>189</v>
      </c>
      <c r="AW294" s="12" t="s">
        <v>44</v>
      </c>
      <c r="AX294" s="12" t="s">
        <v>25</v>
      </c>
      <c r="AY294" s="275" t="s">
        <v>184</v>
      </c>
    </row>
    <row r="295" s="1" customFormat="1" ht="16.5" customHeight="1">
      <c r="B295" s="46"/>
      <c r="C295" s="213" t="s">
        <v>413</v>
      </c>
      <c r="D295" s="213" t="s">
        <v>185</v>
      </c>
      <c r="E295" s="214" t="s">
        <v>1010</v>
      </c>
      <c r="F295" s="215" t="s">
        <v>1011</v>
      </c>
      <c r="G295" s="216" t="s">
        <v>834</v>
      </c>
      <c r="H295" s="217">
        <v>15.093</v>
      </c>
      <c r="I295" s="218"/>
      <c r="J295" s="219">
        <f>ROUND(I295*H295,2)</f>
        <v>0</v>
      </c>
      <c r="K295" s="215" t="s">
        <v>741</v>
      </c>
      <c r="L295" s="72"/>
      <c r="M295" s="220" t="s">
        <v>80</v>
      </c>
      <c r="N295" s="221" t="s">
        <v>52</v>
      </c>
      <c r="O295" s="47"/>
      <c r="P295" s="222">
        <f>O295*H295</f>
        <v>0</v>
      </c>
      <c r="Q295" s="222">
        <v>0</v>
      </c>
      <c r="R295" s="222">
        <f>Q295*H295</f>
        <v>0</v>
      </c>
      <c r="S295" s="222">
        <v>0</v>
      </c>
      <c r="T295" s="223">
        <f>S295*H295</f>
        <v>0</v>
      </c>
      <c r="AR295" s="24" t="s">
        <v>189</v>
      </c>
      <c r="AT295" s="24" t="s">
        <v>185</v>
      </c>
      <c r="AU295" s="24" t="s">
        <v>91</v>
      </c>
      <c r="AY295" s="24" t="s">
        <v>184</v>
      </c>
      <c r="BE295" s="224">
        <f>IF(N295="základní",J295,0)</f>
        <v>0</v>
      </c>
      <c r="BF295" s="224">
        <f>IF(N295="snížená",J295,0)</f>
        <v>0</v>
      </c>
      <c r="BG295" s="224">
        <f>IF(N295="zákl. přenesená",J295,0)</f>
        <v>0</v>
      </c>
      <c r="BH295" s="224">
        <f>IF(N295="sníž. přenesená",J295,0)</f>
        <v>0</v>
      </c>
      <c r="BI295" s="224">
        <f>IF(N295="nulová",J295,0)</f>
        <v>0</v>
      </c>
      <c r="BJ295" s="24" t="s">
        <v>25</v>
      </c>
      <c r="BK295" s="224">
        <f>ROUND(I295*H295,2)</f>
        <v>0</v>
      </c>
      <c r="BL295" s="24" t="s">
        <v>189</v>
      </c>
      <c r="BM295" s="24" t="s">
        <v>1012</v>
      </c>
    </row>
    <row r="296" s="1" customFormat="1">
      <c r="B296" s="46"/>
      <c r="C296" s="74"/>
      <c r="D296" s="225" t="s">
        <v>191</v>
      </c>
      <c r="E296" s="74"/>
      <c r="F296" s="226" t="s">
        <v>1013</v>
      </c>
      <c r="G296" s="74"/>
      <c r="H296" s="74"/>
      <c r="I296" s="185"/>
      <c r="J296" s="74"/>
      <c r="K296" s="74"/>
      <c r="L296" s="72"/>
      <c r="M296" s="227"/>
      <c r="N296" s="47"/>
      <c r="O296" s="47"/>
      <c r="P296" s="47"/>
      <c r="Q296" s="47"/>
      <c r="R296" s="47"/>
      <c r="S296" s="47"/>
      <c r="T296" s="95"/>
      <c r="AT296" s="24" t="s">
        <v>191</v>
      </c>
      <c r="AU296" s="24" t="s">
        <v>91</v>
      </c>
    </row>
    <row r="297" s="1" customFormat="1">
      <c r="B297" s="46"/>
      <c r="C297" s="74"/>
      <c r="D297" s="225" t="s">
        <v>193</v>
      </c>
      <c r="E297" s="74"/>
      <c r="F297" s="228" t="s">
        <v>1008</v>
      </c>
      <c r="G297" s="74"/>
      <c r="H297" s="74"/>
      <c r="I297" s="185"/>
      <c r="J297" s="74"/>
      <c r="K297" s="74"/>
      <c r="L297" s="72"/>
      <c r="M297" s="227"/>
      <c r="N297" s="47"/>
      <c r="O297" s="47"/>
      <c r="P297" s="47"/>
      <c r="Q297" s="47"/>
      <c r="R297" s="47"/>
      <c r="S297" s="47"/>
      <c r="T297" s="95"/>
      <c r="AT297" s="24" t="s">
        <v>193</v>
      </c>
      <c r="AU297" s="24" t="s">
        <v>91</v>
      </c>
    </row>
    <row r="298" s="10" customFormat="1">
      <c r="B298" s="229"/>
      <c r="C298" s="230"/>
      <c r="D298" s="225" t="s">
        <v>199</v>
      </c>
      <c r="E298" s="231" t="s">
        <v>80</v>
      </c>
      <c r="F298" s="232" t="s">
        <v>1014</v>
      </c>
      <c r="G298" s="230"/>
      <c r="H298" s="233">
        <v>0.71799999999999997</v>
      </c>
      <c r="I298" s="234"/>
      <c r="J298" s="230"/>
      <c r="K298" s="230"/>
      <c r="L298" s="235"/>
      <c r="M298" s="236"/>
      <c r="N298" s="237"/>
      <c r="O298" s="237"/>
      <c r="P298" s="237"/>
      <c r="Q298" s="237"/>
      <c r="R298" s="237"/>
      <c r="S298" s="237"/>
      <c r="T298" s="238"/>
      <c r="AT298" s="239" t="s">
        <v>199</v>
      </c>
      <c r="AU298" s="239" t="s">
        <v>91</v>
      </c>
      <c r="AV298" s="10" t="s">
        <v>91</v>
      </c>
      <c r="AW298" s="10" t="s">
        <v>44</v>
      </c>
      <c r="AX298" s="10" t="s">
        <v>82</v>
      </c>
      <c r="AY298" s="239" t="s">
        <v>184</v>
      </c>
    </row>
    <row r="299" s="10" customFormat="1">
      <c r="B299" s="229"/>
      <c r="C299" s="230"/>
      <c r="D299" s="225" t="s">
        <v>199</v>
      </c>
      <c r="E299" s="231" t="s">
        <v>80</v>
      </c>
      <c r="F299" s="232" t="s">
        <v>1015</v>
      </c>
      <c r="G299" s="230"/>
      <c r="H299" s="233">
        <v>14.375</v>
      </c>
      <c r="I299" s="234"/>
      <c r="J299" s="230"/>
      <c r="K299" s="230"/>
      <c r="L299" s="235"/>
      <c r="M299" s="236"/>
      <c r="N299" s="237"/>
      <c r="O299" s="237"/>
      <c r="P299" s="237"/>
      <c r="Q299" s="237"/>
      <c r="R299" s="237"/>
      <c r="S299" s="237"/>
      <c r="T299" s="238"/>
      <c r="AT299" s="239" t="s">
        <v>199</v>
      </c>
      <c r="AU299" s="239" t="s">
        <v>91</v>
      </c>
      <c r="AV299" s="10" t="s">
        <v>91</v>
      </c>
      <c r="AW299" s="10" t="s">
        <v>44</v>
      </c>
      <c r="AX299" s="10" t="s">
        <v>82</v>
      </c>
      <c r="AY299" s="239" t="s">
        <v>184</v>
      </c>
    </row>
    <row r="300" s="12" customFormat="1">
      <c r="B300" s="265"/>
      <c r="C300" s="266"/>
      <c r="D300" s="225" t="s">
        <v>199</v>
      </c>
      <c r="E300" s="267" t="s">
        <v>80</v>
      </c>
      <c r="F300" s="268" t="s">
        <v>756</v>
      </c>
      <c r="G300" s="266"/>
      <c r="H300" s="269">
        <v>15.093</v>
      </c>
      <c r="I300" s="270"/>
      <c r="J300" s="266"/>
      <c r="K300" s="266"/>
      <c r="L300" s="271"/>
      <c r="M300" s="272"/>
      <c r="N300" s="273"/>
      <c r="O300" s="273"/>
      <c r="P300" s="273"/>
      <c r="Q300" s="273"/>
      <c r="R300" s="273"/>
      <c r="S300" s="273"/>
      <c r="T300" s="274"/>
      <c r="AT300" s="275" t="s">
        <v>199</v>
      </c>
      <c r="AU300" s="275" t="s">
        <v>91</v>
      </c>
      <c r="AV300" s="12" t="s">
        <v>189</v>
      </c>
      <c r="AW300" s="12" t="s">
        <v>44</v>
      </c>
      <c r="AX300" s="12" t="s">
        <v>25</v>
      </c>
      <c r="AY300" s="275" t="s">
        <v>184</v>
      </c>
    </row>
    <row r="301" s="1" customFormat="1" ht="16.5" customHeight="1">
      <c r="B301" s="46"/>
      <c r="C301" s="213" t="s">
        <v>418</v>
      </c>
      <c r="D301" s="213" t="s">
        <v>185</v>
      </c>
      <c r="E301" s="214" t="s">
        <v>1016</v>
      </c>
      <c r="F301" s="215" t="s">
        <v>1017</v>
      </c>
      <c r="G301" s="216" t="s">
        <v>874</v>
      </c>
      <c r="H301" s="217">
        <v>1.2</v>
      </c>
      <c r="I301" s="218"/>
      <c r="J301" s="219">
        <f>ROUND(I301*H301,2)</f>
        <v>0</v>
      </c>
      <c r="K301" s="215" t="s">
        <v>741</v>
      </c>
      <c r="L301" s="72"/>
      <c r="M301" s="220" t="s">
        <v>80</v>
      </c>
      <c r="N301" s="221" t="s">
        <v>52</v>
      </c>
      <c r="O301" s="47"/>
      <c r="P301" s="222">
        <f>O301*H301</f>
        <v>0</v>
      </c>
      <c r="Q301" s="222">
        <v>0.0063200000000000001</v>
      </c>
      <c r="R301" s="222">
        <f>Q301*H301</f>
        <v>0.0075839999999999996</v>
      </c>
      <c r="S301" s="222">
        <v>0</v>
      </c>
      <c r="T301" s="223">
        <f>S301*H301</f>
        <v>0</v>
      </c>
      <c r="AR301" s="24" t="s">
        <v>189</v>
      </c>
      <c r="AT301" s="24" t="s">
        <v>185</v>
      </c>
      <c r="AU301" s="24" t="s">
        <v>91</v>
      </c>
      <c r="AY301" s="24" t="s">
        <v>184</v>
      </c>
      <c r="BE301" s="224">
        <f>IF(N301="základní",J301,0)</f>
        <v>0</v>
      </c>
      <c r="BF301" s="224">
        <f>IF(N301="snížená",J301,0)</f>
        <v>0</v>
      </c>
      <c r="BG301" s="224">
        <f>IF(N301="zákl. přenesená",J301,0)</f>
        <v>0</v>
      </c>
      <c r="BH301" s="224">
        <f>IF(N301="sníž. přenesená",J301,0)</f>
        <v>0</v>
      </c>
      <c r="BI301" s="224">
        <f>IF(N301="nulová",J301,0)</f>
        <v>0</v>
      </c>
      <c r="BJ301" s="24" t="s">
        <v>25</v>
      </c>
      <c r="BK301" s="224">
        <f>ROUND(I301*H301,2)</f>
        <v>0</v>
      </c>
      <c r="BL301" s="24" t="s">
        <v>189</v>
      </c>
      <c r="BM301" s="24" t="s">
        <v>1018</v>
      </c>
    </row>
    <row r="302" s="1" customFormat="1">
      <c r="B302" s="46"/>
      <c r="C302" s="74"/>
      <c r="D302" s="225" t="s">
        <v>191</v>
      </c>
      <c r="E302" s="74"/>
      <c r="F302" s="226" t="s">
        <v>1019</v>
      </c>
      <c r="G302" s="74"/>
      <c r="H302" s="74"/>
      <c r="I302" s="185"/>
      <c r="J302" s="74"/>
      <c r="K302" s="74"/>
      <c r="L302" s="72"/>
      <c r="M302" s="227"/>
      <c r="N302" s="47"/>
      <c r="O302" s="47"/>
      <c r="P302" s="47"/>
      <c r="Q302" s="47"/>
      <c r="R302" s="47"/>
      <c r="S302" s="47"/>
      <c r="T302" s="95"/>
      <c r="AT302" s="24" t="s">
        <v>191</v>
      </c>
      <c r="AU302" s="24" t="s">
        <v>91</v>
      </c>
    </row>
    <row r="303" s="10" customFormat="1">
      <c r="B303" s="229"/>
      <c r="C303" s="230"/>
      <c r="D303" s="225" t="s">
        <v>199</v>
      </c>
      <c r="E303" s="231" t="s">
        <v>80</v>
      </c>
      <c r="F303" s="232" t="s">
        <v>1020</v>
      </c>
      <c r="G303" s="230"/>
      <c r="H303" s="233">
        <v>1.2</v>
      </c>
      <c r="I303" s="234"/>
      <c r="J303" s="230"/>
      <c r="K303" s="230"/>
      <c r="L303" s="235"/>
      <c r="M303" s="236"/>
      <c r="N303" s="237"/>
      <c r="O303" s="237"/>
      <c r="P303" s="237"/>
      <c r="Q303" s="237"/>
      <c r="R303" s="237"/>
      <c r="S303" s="237"/>
      <c r="T303" s="238"/>
      <c r="AT303" s="239" t="s">
        <v>199</v>
      </c>
      <c r="AU303" s="239" t="s">
        <v>91</v>
      </c>
      <c r="AV303" s="10" t="s">
        <v>91</v>
      </c>
      <c r="AW303" s="10" t="s">
        <v>44</v>
      </c>
      <c r="AX303" s="10" t="s">
        <v>82</v>
      </c>
      <c r="AY303" s="239" t="s">
        <v>184</v>
      </c>
    </row>
    <row r="304" s="12" customFormat="1">
      <c r="B304" s="265"/>
      <c r="C304" s="266"/>
      <c r="D304" s="225" t="s">
        <v>199</v>
      </c>
      <c r="E304" s="267" t="s">
        <v>80</v>
      </c>
      <c r="F304" s="268" t="s">
        <v>756</v>
      </c>
      <c r="G304" s="266"/>
      <c r="H304" s="269">
        <v>1.2</v>
      </c>
      <c r="I304" s="270"/>
      <c r="J304" s="266"/>
      <c r="K304" s="266"/>
      <c r="L304" s="271"/>
      <c r="M304" s="272"/>
      <c r="N304" s="273"/>
      <c r="O304" s="273"/>
      <c r="P304" s="273"/>
      <c r="Q304" s="273"/>
      <c r="R304" s="273"/>
      <c r="S304" s="273"/>
      <c r="T304" s="274"/>
      <c r="AT304" s="275" t="s">
        <v>199</v>
      </c>
      <c r="AU304" s="275" t="s">
        <v>91</v>
      </c>
      <c r="AV304" s="12" t="s">
        <v>189</v>
      </c>
      <c r="AW304" s="12" t="s">
        <v>44</v>
      </c>
      <c r="AX304" s="12" t="s">
        <v>25</v>
      </c>
      <c r="AY304" s="275" t="s">
        <v>184</v>
      </c>
    </row>
    <row r="305" s="1" customFormat="1" ht="25.5" customHeight="1">
      <c r="B305" s="46"/>
      <c r="C305" s="213" t="s">
        <v>423</v>
      </c>
      <c r="D305" s="213" t="s">
        <v>185</v>
      </c>
      <c r="E305" s="214" t="s">
        <v>1021</v>
      </c>
      <c r="F305" s="215" t="s">
        <v>1022</v>
      </c>
      <c r="G305" s="216" t="s">
        <v>912</v>
      </c>
      <c r="H305" s="217">
        <v>0.024</v>
      </c>
      <c r="I305" s="218"/>
      <c r="J305" s="219">
        <f>ROUND(I305*H305,2)</f>
        <v>0</v>
      </c>
      <c r="K305" s="215" t="s">
        <v>741</v>
      </c>
      <c r="L305" s="72"/>
      <c r="M305" s="220" t="s">
        <v>80</v>
      </c>
      <c r="N305" s="221" t="s">
        <v>52</v>
      </c>
      <c r="O305" s="47"/>
      <c r="P305" s="222">
        <f>O305*H305</f>
        <v>0</v>
      </c>
      <c r="Q305" s="222">
        <v>0.85540000000000005</v>
      </c>
      <c r="R305" s="222">
        <f>Q305*H305</f>
        <v>0.020529600000000002</v>
      </c>
      <c r="S305" s="222">
        <v>0</v>
      </c>
      <c r="T305" s="223">
        <f>S305*H305</f>
        <v>0</v>
      </c>
      <c r="AR305" s="24" t="s">
        <v>189</v>
      </c>
      <c r="AT305" s="24" t="s">
        <v>185</v>
      </c>
      <c r="AU305" s="24" t="s">
        <v>91</v>
      </c>
      <c r="AY305" s="24" t="s">
        <v>184</v>
      </c>
      <c r="BE305" s="224">
        <f>IF(N305="základní",J305,0)</f>
        <v>0</v>
      </c>
      <c r="BF305" s="224">
        <f>IF(N305="snížená",J305,0)</f>
        <v>0</v>
      </c>
      <c r="BG305" s="224">
        <f>IF(N305="zákl. přenesená",J305,0)</f>
        <v>0</v>
      </c>
      <c r="BH305" s="224">
        <f>IF(N305="sníž. přenesená",J305,0)</f>
        <v>0</v>
      </c>
      <c r="BI305" s="224">
        <f>IF(N305="nulová",J305,0)</f>
        <v>0</v>
      </c>
      <c r="BJ305" s="24" t="s">
        <v>25</v>
      </c>
      <c r="BK305" s="224">
        <f>ROUND(I305*H305,2)</f>
        <v>0</v>
      </c>
      <c r="BL305" s="24" t="s">
        <v>189</v>
      </c>
      <c r="BM305" s="24" t="s">
        <v>1023</v>
      </c>
    </row>
    <row r="306" s="1" customFormat="1">
      <c r="B306" s="46"/>
      <c r="C306" s="74"/>
      <c r="D306" s="225" t="s">
        <v>191</v>
      </c>
      <c r="E306" s="74"/>
      <c r="F306" s="226" t="s">
        <v>1024</v>
      </c>
      <c r="G306" s="74"/>
      <c r="H306" s="74"/>
      <c r="I306" s="185"/>
      <c r="J306" s="74"/>
      <c r="K306" s="74"/>
      <c r="L306" s="72"/>
      <c r="M306" s="227"/>
      <c r="N306" s="47"/>
      <c r="O306" s="47"/>
      <c r="P306" s="47"/>
      <c r="Q306" s="47"/>
      <c r="R306" s="47"/>
      <c r="S306" s="47"/>
      <c r="T306" s="95"/>
      <c r="AT306" s="24" t="s">
        <v>191</v>
      </c>
      <c r="AU306" s="24" t="s">
        <v>91</v>
      </c>
    </row>
    <row r="307" s="10" customFormat="1">
      <c r="B307" s="229"/>
      <c r="C307" s="230"/>
      <c r="D307" s="225" t="s">
        <v>199</v>
      </c>
      <c r="E307" s="231" t="s">
        <v>80</v>
      </c>
      <c r="F307" s="232" t="s">
        <v>1025</v>
      </c>
      <c r="G307" s="230"/>
      <c r="H307" s="233">
        <v>0.024</v>
      </c>
      <c r="I307" s="234"/>
      <c r="J307" s="230"/>
      <c r="K307" s="230"/>
      <c r="L307" s="235"/>
      <c r="M307" s="236"/>
      <c r="N307" s="237"/>
      <c r="O307" s="237"/>
      <c r="P307" s="237"/>
      <c r="Q307" s="237"/>
      <c r="R307" s="237"/>
      <c r="S307" s="237"/>
      <c r="T307" s="238"/>
      <c r="AT307" s="239" t="s">
        <v>199</v>
      </c>
      <c r="AU307" s="239" t="s">
        <v>91</v>
      </c>
      <c r="AV307" s="10" t="s">
        <v>91</v>
      </c>
      <c r="AW307" s="10" t="s">
        <v>44</v>
      </c>
      <c r="AX307" s="10" t="s">
        <v>25</v>
      </c>
      <c r="AY307" s="239" t="s">
        <v>184</v>
      </c>
    </row>
    <row r="308" s="9" customFormat="1" ht="29.88" customHeight="1">
      <c r="B308" s="199"/>
      <c r="C308" s="200"/>
      <c r="D308" s="201" t="s">
        <v>81</v>
      </c>
      <c r="E308" s="253" t="s">
        <v>243</v>
      </c>
      <c r="F308" s="253" t="s">
        <v>1026</v>
      </c>
      <c r="G308" s="200"/>
      <c r="H308" s="200"/>
      <c r="I308" s="203"/>
      <c r="J308" s="254">
        <f>BK308</f>
        <v>0</v>
      </c>
      <c r="K308" s="200"/>
      <c r="L308" s="205"/>
      <c r="M308" s="206"/>
      <c r="N308" s="207"/>
      <c r="O308" s="207"/>
      <c r="P308" s="208">
        <f>SUM(P309:P401)</f>
        <v>0</v>
      </c>
      <c r="Q308" s="207"/>
      <c r="R308" s="208">
        <f>SUM(R309:R401)</f>
        <v>35.4074703</v>
      </c>
      <c r="S308" s="207"/>
      <c r="T308" s="209">
        <f>SUM(T309:T401)</f>
        <v>0</v>
      </c>
      <c r="AR308" s="210" t="s">
        <v>25</v>
      </c>
      <c r="AT308" s="211" t="s">
        <v>81</v>
      </c>
      <c r="AU308" s="211" t="s">
        <v>25</v>
      </c>
      <c r="AY308" s="210" t="s">
        <v>184</v>
      </c>
      <c r="BK308" s="212">
        <f>SUM(BK309:BK401)</f>
        <v>0</v>
      </c>
    </row>
    <row r="309" s="1" customFormat="1" ht="25.5" customHeight="1">
      <c r="B309" s="46"/>
      <c r="C309" s="213" t="s">
        <v>430</v>
      </c>
      <c r="D309" s="213" t="s">
        <v>185</v>
      </c>
      <c r="E309" s="214" t="s">
        <v>1027</v>
      </c>
      <c r="F309" s="215" t="s">
        <v>1028</v>
      </c>
      <c r="G309" s="216" t="s">
        <v>824</v>
      </c>
      <c r="H309" s="217">
        <v>2</v>
      </c>
      <c r="I309" s="218"/>
      <c r="J309" s="219">
        <f>ROUND(I309*H309,2)</f>
        <v>0</v>
      </c>
      <c r="K309" s="215" t="s">
        <v>741</v>
      </c>
      <c r="L309" s="72"/>
      <c r="M309" s="220" t="s">
        <v>80</v>
      </c>
      <c r="N309" s="221" t="s">
        <v>52</v>
      </c>
      <c r="O309" s="47"/>
      <c r="P309" s="222">
        <f>O309*H309</f>
        <v>0</v>
      </c>
      <c r="Q309" s="222">
        <v>1.0000000000000001E-05</v>
      </c>
      <c r="R309" s="222">
        <f>Q309*H309</f>
        <v>2.0000000000000002E-05</v>
      </c>
      <c r="S309" s="222">
        <v>0</v>
      </c>
      <c r="T309" s="223">
        <f>S309*H309</f>
        <v>0</v>
      </c>
      <c r="AR309" s="24" t="s">
        <v>189</v>
      </c>
      <c r="AT309" s="24" t="s">
        <v>185</v>
      </c>
      <c r="AU309" s="24" t="s">
        <v>91</v>
      </c>
      <c r="AY309" s="24" t="s">
        <v>184</v>
      </c>
      <c r="BE309" s="224">
        <f>IF(N309="základní",J309,0)</f>
        <v>0</v>
      </c>
      <c r="BF309" s="224">
        <f>IF(N309="snížená",J309,0)</f>
        <v>0</v>
      </c>
      <c r="BG309" s="224">
        <f>IF(N309="zákl. přenesená",J309,0)</f>
        <v>0</v>
      </c>
      <c r="BH309" s="224">
        <f>IF(N309="sníž. přenesená",J309,0)</f>
        <v>0</v>
      </c>
      <c r="BI309" s="224">
        <f>IF(N309="nulová",J309,0)</f>
        <v>0</v>
      </c>
      <c r="BJ309" s="24" t="s">
        <v>25</v>
      </c>
      <c r="BK309" s="224">
        <f>ROUND(I309*H309,2)</f>
        <v>0</v>
      </c>
      <c r="BL309" s="24" t="s">
        <v>189</v>
      </c>
      <c r="BM309" s="24" t="s">
        <v>1029</v>
      </c>
    </row>
    <row r="310" s="1" customFormat="1">
      <c r="B310" s="46"/>
      <c r="C310" s="74"/>
      <c r="D310" s="225" t="s">
        <v>191</v>
      </c>
      <c r="E310" s="74"/>
      <c r="F310" s="226" t="s">
        <v>1030</v>
      </c>
      <c r="G310" s="74"/>
      <c r="H310" s="74"/>
      <c r="I310" s="185"/>
      <c r="J310" s="74"/>
      <c r="K310" s="74"/>
      <c r="L310" s="72"/>
      <c r="M310" s="227"/>
      <c r="N310" s="47"/>
      <c r="O310" s="47"/>
      <c r="P310" s="47"/>
      <c r="Q310" s="47"/>
      <c r="R310" s="47"/>
      <c r="S310" s="47"/>
      <c r="T310" s="95"/>
      <c r="AT310" s="24" t="s">
        <v>191</v>
      </c>
      <c r="AU310" s="24" t="s">
        <v>91</v>
      </c>
    </row>
    <row r="311" s="1" customFormat="1">
      <c r="B311" s="46"/>
      <c r="C311" s="74"/>
      <c r="D311" s="225" t="s">
        <v>193</v>
      </c>
      <c r="E311" s="74"/>
      <c r="F311" s="228" t="s">
        <v>1031</v>
      </c>
      <c r="G311" s="74"/>
      <c r="H311" s="74"/>
      <c r="I311" s="185"/>
      <c r="J311" s="74"/>
      <c r="K311" s="74"/>
      <c r="L311" s="72"/>
      <c r="M311" s="227"/>
      <c r="N311" s="47"/>
      <c r="O311" s="47"/>
      <c r="P311" s="47"/>
      <c r="Q311" s="47"/>
      <c r="R311" s="47"/>
      <c r="S311" s="47"/>
      <c r="T311" s="95"/>
      <c r="AT311" s="24" t="s">
        <v>193</v>
      </c>
      <c r="AU311" s="24" t="s">
        <v>91</v>
      </c>
    </row>
    <row r="312" s="1" customFormat="1" ht="25.5" customHeight="1">
      <c r="B312" s="46"/>
      <c r="C312" s="255" t="s">
        <v>537</v>
      </c>
      <c r="D312" s="255" t="s">
        <v>246</v>
      </c>
      <c r="E312" s="256" t="s">
        <v>1032</v>
      </c>
      <c r="F312" s="257" t="s">
        <v>1033</v>
      </c>
      <c r="G312" s="258" t="s">
        <v>824</v>
      </c>
      <c r="H312" s="259">
        <v>2.0299999999999998</v>
      </c>
      <c r="I312" s="260"/>
      <c r="J312" s="261">
        <f>ROUND(I312*H312,2)</f>
        <v>0</v>
      </c>
      <c r="K312" s="257" t="s">
        <v>741</v>
      </c>
      <c r="L312" s="262"/>
      <c r="M312" s="263" t="s">
        <v>80</v>
      </c>
      <c r="N312" s="264" t="s">
        <v>52</v>
      </c>
      <c r="O312" s="47"/>
      <c r="P312" s="222">
        <f>O312*H312</f>
        <v>0</v>
      </c>
      <c r="Q312" s="222">
        <v>0.41599999999999998</v>
      </c>
      <c r="R312" s="222">
        <f>Q312*H312</f>
        <v>0.8444799999999999</v>
      </c>
      <c r="S312" s="222">
        <v>0</v>
      </c>
      <c r="T312" s="223">
        <f>S312*H312</f>
        <v>0</v>
      </c>
      <c r="AR312" s="24" t="s">
        <v>243</v>
      </c>
      <c r="AT312" s="24" t="s">
        <v>246</v>
      </c>
      <c r="AU312" s="24" t="s">
        <v>91</v>
      </c>
      <c r="AY312" s="24" t="s">
        <v>184</v>
      </c>
      <c r="BE312" s="224">
        <f>IF(N312="základní",J312,0)</f>
        <v>0</v>
      </c>
      <c r="BF312" s="224">
        <f>IF(N312="snížená",J312,0)</f>
        <v>0</v>
      </c>
      <c r="BG312" s="224">
        <f>IF(N312="zákl. přenesená",J312,0)</f>
        <v>0</v>
      </c>
      <c r="BH312" s="224">
        <f>IF(N312="sníž. přenesená",J312,0)</f>
        <v>0</v>
      </c>
      <c r="BI312" s="224">
        <f>IF(N312="nulová",J312,0)</f>
        <v>0</v>
      </c>
      <c r="BJ312" s="24" t="s">
        <v>25</v>
      </c>
      <c r="BK312" s="224">
        <f>ROUND(I312*H312,2)</f>
        <v>0</v>
      </c>
      <c r="BL312" s="24" t="s">
        <v>189</v>
      </c>
      <c r="BM312" s="24" t="s">
        <v>1034</v>
      </c>
    </row>
    <row r="313" s="1" customFormat="1">
      <c r="B313" s="46"/>
      <c r="C313" s="74"/>
      <c r="D313" s="225" t="s">
        <v>191</v>
      </c>
      <c r="E313" s="74"/>
      <c r="F313" s="226" t="s">
        <v>1033</v>
      </c>
      <c r="G313" s="74"/>
      <c r="H313" s="74"/>
      <c r="I313" s="185"/>
      <c r="J313" s="74"/>
      <c r="K313" s="74"/>
      <c r="L313" s="72"/>
      <c r="M313" s="227"/>
      <c r="N313" s="47"/>
      <c r="O313" s="47"/>
      <c r="P313" s="47"/>
      <c r="Q313" s="47"/>
      <c r="R313" s="47"/>
      <c r="S313" s="47"/>
      <c r="T313" s="95"/>
      <c r="AT313" s="24" t="s">
        <v>191</v>
      </c>
      <c r="AU313" s="24" t="s">
        <v>91</v>
      </c>
    </row>
    <row r="314" s="1" customFormat="1">
      <c r="B314" s="46"/>
      <c r="C314" s="74"/>
      <c r="D314" s="225" t="s">
        <v>1035</v>
      </c>
      <c r="E314" s="74"/>
      <c r="F314" s="228" t="s">
        <v>1036</v>
      </c>
      <c r="G314" s="74"/>
      <c r="H314" s="74"/>
      <c r="I314" s="185"/>
      <c r="J314" s="74"/>
      <c r="K314" s="74"/>
      <c r="L314" s="72"/>
      <c r="M314" s="227"/>
      <c r="N314" s="47"/>
      <c r="O314" s="47"/>
      <c r="P314" s="47"/>
      <c r="Q314" s="47"/>
      <c r="R314" s="47"/>
      <c r="S314" s="47"/>
      <c r="T314" s="95"/>
      <c r="AT314" s="24" t="s">
        <v>1035</v>
      </c>
      <c r="AU314" s="24" t="s">
        <v>91</v>
      </c>
    </row>
    <row r="315" s="10" customFormat="1">
      <c r="B315" s="229"/>
      <c r="C315" s="230"/>
      <c r="D315" s="225" t="s">
        <v>199</v>
      </c>
      <c r="E315" s="230"/>
      <c r="F315" s="232" t="s">
        <v>1037</v>
      </c>
      <c r="G315" s="230"/>
      <c r="H315" s="233">
        <v>2.0299999999999998</v>
      </c>
      <c r="I315" s="234"/>
      <c r="J315" s="230"/>
      <c r="K315" s="230"/>
      <c r="L315" s="235"/>
      <c r="M315" s="236"/>
      <c r="N315" s="237"/>
      <c r="O315" s="237"/>
      <c r="P315" s="237"/>
      <c r="Q315" s="237"/>
      <c r="R315" s="237"/>
      <c r="S315" s="237"/>
      <c r="T315" s="238"/>
      <c r="AT315" s="239" t="s">
        <v>199</v>
      </c>
      <c r="AU315" s="239" t="s">
        <v>91</v>
      </c>
      <c r="AV315" s="10" t="s">
        <v>91</v>
      </c>
      <c r="AW315" s="10" t="s">
        <v>6</v>
      </c>
      <c r="AX315" s="10" t="s">
        <v>25</v>
      </c>
      <c r="AY315" s="239" t="s">
        <v>184</v>
      </c>
    </row>
    <row r="316" s="1" customFormat="1" ht="25.5" customHeight="1">
      <c r="B316" s="46"/>
      <c r="C316" s="213" t="s">
        <v>435</v>
      </c>
      <c r="D316" s="213" t="s">
        <v>185</v>
      </c>
      <c r="E316" s="214" t="s">
        <v>1038</v>
      </c>
      <c r="F316" s="215" t="s">
        <v>1039</v>
      </c>
      <c r="G316" s="216" t="s">
        <v>824</v>
      </c>
      <c r="H316" s="217">
        <v>27.899999999999999</v>
      </c>
      <c r="I316" s="218"/>
      <c r="J316" s="219">
        <f>ROUND(I316*H316,2)</f>
        <v>0</v>
      </c>
      <c r="K316" s="215" t="s">
        <v>741</v>
      </c>
      <c r="L316" s="72"/>
      <c r="M316" s="220" t="s">
        <v>80</v>
      </c>
      <c r="N316" s="221" t="s">
        <v>52</v>
      </c>
      <c r="O316" s="47"/>
      <c r="P316" s="222">
        <f>O316*H316</f>
        <v>0</v>
      </c>
      <c r="Q316" s="222">
        <v>1.0000000000000001E-05</v>
      </c>
      <c r="R316" s="222">
        <f>Q316*H316</f>
        <v>0.00027900000000000001</v>
      </c>
      <c r="S316" s="222">
        <v>0</v>
      </c>
      <c r="T316" s="223">
        <f>S316*H316</f>
        <v>0</v>
      </c>
      <c r="AR316" s="24" t="s">
        <v>189</v>
      </c>
      <c r="AT316" s="24" t="s">
        <v>185</v>
      </c>
      <c r="AU316" s="24" t="s">
        <v>91</v>
      </c>
      <c r="AY316" s="24" t="s">
        <v>184</v>
      </c>
      <c r="BE316" s="224">
        <f>IF(N316="základní",J316,0)</f>
        <v>0</v>
      </c>
      <c r="BF316" s="224">
        <f>IF(N316="snížená",J316,0)</f>
        <v>0</v>
      </c>
      <c r="BG316" s="224">
        <f>IF(N316="zákl. přenesená",J316,0)</f>
        <v>0</v>
      </c>
      <c r="BH316" s="224">
        <f>IF(N316="sníž. přenesená",J316,0)</f>
        <v>0</v>
      </c>
      <c r="BI316" s="224">
        <f>IF(N316="nulová",J316,0)</f>
        <v>0</v>
      </c>
      <c r="BJ316" s="24" t="s">
        <v>25</v>
      </c>
      <c r="BK316" s="224">
        <f>ROUND(I316*H316,2)</f>
        <v>0</v>
      </c>
      <c r="BL316" s="24" t="s">
        <v>189</v>
      </c>
      <c r="BM316" s="24" t="s">
        <v>1040</v>
      </c>
    </row>
    <row r="317" s="1" customFormat="1">
      <c r="B317" s="46"/>
      <c r="C317" s="74"/>
      <c r="D317" s="225" t="s">
        <v>191</v>
      </c>
      <c r="E317" s="74"/>
      <c r="F317" s="226" t="s">
        <v>1041</v>
      </c>
      <c r="G317" s="74"/>
      <c r="H317" s="74"/>
      <c r="I317" s="185"/>
      <c r="J317" s="74"/>
      <c r="K317" s="74"/>
      <c r="L317" s="72"/>
      <c r="M317" s="227"/>
      <c r="N317" s="47"/>
      <c r="O317" s="47"/>
      <c r="P317" s="47"/>
      <c r="Q317" s="47"/>
      <c r="R317" s="47"/>
      <c r="S317" s="47"/>
      <c r="T317" s="95"/>
      <c r="AT317" s="24" t="s">
        <v>191</v>
      </c>
      <c r="AU317" s="24" t="s">
        <v>91</v>
      </c>
    </row>
    <row r="318" s="1" customFormat="1">
      <c r="B318" s="46"/>
      <c r="C318" s="74"/>
      <c r="D318" s="225" t="s">
        <v>193</v>
      </c>
      <c r="E318" s="74"/>
      <c r="F318" s="228" t="s">
        <v>1031</v>
      </c>
      <c r="G318" s="74"/>
      <c r="H318" s="74"/>
      <c r="I318" s="185"/>
      <c r="J318" s="74"/>
      <c r="K318" s="74"/>
      <c r="L318" s="72"/>
      <c r="M318" s="227"/>
      <c r="N318" s="47"/>
      <c r="O318" s="47"/>
      <c r="P318" s="47"/>
      <c r="Q318" s="47"/>
      <c r="R318" s="47"/>
      <c r="S318" s="47"/>
      <c r="T318" s="95"/>
      <c r="AT318" s="24" t="s">
        <v>193</v>
      </c>
      <c r="AU318" s="24" t="s">
        <v>91</v>
      </c>
    </row>
    <row r="319" s="1" customFormat="1" ht="25.5" customHeight="1">
      <c r="B319" s="46"/>
      <c r="C319" s="255" t="s">
        <v>443</v>
      </c>
      <c r="D319" s="255" t="s">
        <v>246</v>
      </c>
      <c r="E319" s="256" t="s">
        <v>1042</v>
      </c>
      <c r="F319" s="257" t="s">
        <v>1043</v>
      </c>
      <c r="G319" s="258" t="s">
        <v>824</v>
      </c>
      <c r="H319" s="259">
        <v>28.318999999999999</v>
      </c>
      <c r="I319" s="260"/>
      <c r="J319" s="261">
        <f>ROUND(I319*H319,2)</f>
        <v>0</v>
      </c>
      <c r="K319" s="257" t="s">
        <v>741</v>
      </c>
      <c r="L319" s="262"/>
      <c r="M319" s="263" t="s">
        <v>80</v>
      </c>
      <c r="N319" s="264" t="s">
        <v>52</v>
      </c>
      <c r="O319" s="47"/>
      <c r="P319" s="222">
        <f>O319*H319</f>
        <v>0</v>
      </c>
      <c r="Q319" s="222">
        <v>0.97999999999999998</v>
      </c>
      <c r="R319" s="222">
        <f>Q319*H319</f>
        <v>27.75262</v>
      </c>
      <c r="S319" s="222">
        <v>0</v>
      </c>
      <c r="T319" s="223">
        <f>S319*H319</f>
        <v>0</v>
      </c>
      <c r="AR319" s="24" t="s">
        <v>243</v>
      </c>
      <c r="AT319" s="24" t="s">
        <v>246</v>
      </c>
      <c r="AU319" s="24" t="s">
        <v>91</v>
      </c>
      <c r="AY319" s="24" t="s">
        <v>184</v>
      </c>
      <c r="BE319" s="224">
        <f>IF(N319="základní",J319,0)</f>
        <v>0</v>
      </c>
      <c r="BF319" s="224">
        <f>IF(N319="snížená",J319,0)</f>
        <v>0</v>
      </c>
      <c r="BG319" s="224">
        <f>IF(N319="zákl. přenesená",J319,0)</f>
        <v>0</v>
      </c>
      <c r="BH319" s="224">
        <f>IF(N319="sníž. přenesená",J319,0)</f>
        <v>0</v>
      </c>
      <c r="BI319" s="224">
        <f>IF(N319="nulová",J319,0)</f>
        <v>0</v>
      </c>
      <c r="BJ319" s="24" t="s">
        <v>25</v>
      </c>
      <c r="BK319" s="224">
        <f>ROUND(I319*H319,2)</f>
        <v>0</v>
      </c>
      <c r="BL319" s="24" t="s">
        <v>189</v>
      </c>
      <c r="BM319" s="24" t="s">
        <v>1044</v>
      </c>
    </row>
    <row r="320" s="1" customFormat="1">
      <c r="B320" s="46"/>
      <c r="C320" s="74"/>
      <c r="D320" s="225" t="s">
        <v>191</v>
      </c>
      <c r="E320" s="74"/>
      <c r="F320" s="226" t="s">
        <v>1043</v>
      </c>
      <c r="G320" s="74"/>
      <c r="H320" s="74"/>
      <c r="I320" s="185"/>
      <c r="J320" s="74"/>
      <c r="K320" s="74"/>
      <c r="L320" s="72"/>
      <c r="M320" s="227"/>
      <c r="N320" s="47"/>
      <c r="O320" s="47"/>
      <c r="P320" s="47"/>
      <c r="Q320" s="47"/>
      <c r="R320" s="47"/>
      <c r="S320" s="47"/>
      <c r="T320" s="95"/>
      <c r="AT320" s="24" t="s">
        <v>191</v>
      </c>
      <c r="AU320" s="24" t="s">
        <v>91</v>
      </c>
    </row>
    <row r="321" s="1" customFormat="1">
      <c r="B321" s="46"/>
      <c r="C321" s="74"/>
      <c r="D321" s="225" t="s">
        <v>1035</v>
      </c>
      <c r="E321" s="74"/>
      <c r="F321" s="228" t="s">
        <v>1036</v>
      </c>
      <c r="G321" s="74"/>
      <c r="H321" s="74"/>
      <c r="I321" s="185"/>
      <c r="J321" s="74"/>
      <c r="K321" s="74"/>
      <c r="L321" s="72"/>
      <c r="M321" s="227"/>
      <c r="N321" s="47"/>
      <c r="O321" s="47"/>
      <c r="P321" s="47"/>
      <c r="Q321" s="47"/>
      <c r="R321" s="47"/>
      <c r="S321" s="47"/>
      <c r="T321" s="95"/>
      <c r="AT321" s="24" t="s">
        <v>1035</v>
      </c>
      <c r="AU321" s="24" t="s">
        <v>91</v>
      </c>
    </row>
    <row r="322" s="10" customFormat="1">
      <c r="B322" s="229"/>
      <c r="C322" s="230"/>
      <c r="D322" s="225" t="s">
        <v>199</v>
      </c>
      <c r="E322" s="230"/>
      <c r="F322" s="232" t="s">
        <v>1045</v>
      </c>
      <c r="G322" s="230"/>
      <c r="H322" s="233">
        <v>28.318999999999999</v>
      </c>
      <c r="I322" s="234"/>
      <c r="J322" s="230"/>
      <c r="K322" s="230"/>
      <c r="L322" s="235"/>
      <c r="M322" s="236"/>
      <c r="N322" s="237"/>
      <c r="O322" s="237"/>
      <c r="P322" s="237"/>
      <c r="Q322" s="237"/>
      <c r="R322" s="237"/>
      <c r="S322" s="237"/>
      <c r="T322" s="238"/>
      <c r="AT322" s="239" t="s">
        <v>199</v>
      </c>
      <c r="AU322" s="239" t="s">
        <v>91</v>
      </c>
      <c r="AV322" s="10" t="s">
        <v>91</v>
      </c>
      <c r="AW322" s="10" t="s">
        <v>6</v>
      </c>
      <c r="AX322" s="10" t="s">
        <v>25</v>
      </c>
      <c r="AY322" s="239" t="s">
        <v>184</v>
      </c>
    </row>
    <row r="323" s="1" customFormat="1" ht="16.5" customHeight="1">
      <c r="B323" s="46"/>
      <c r="C323" s="213" t="s">
        <v>448</v>
      </c>
      <c r="D323" s="213" t="s">
        <v>185</v>
      </c>
      <c r="E323" s="214" t="s">
        <v>1046</v>
      </c>
      <c r="F323" s="215" t="s">
        <v>1047</v>
      </c>
      <c r="G323" s="216" t="s">
        <v>824</v>
      </c>
      <c r="H323" s="217">
        <v>11.5</v>
      </c>
      <c r="I323" s="218"/>
      <c r="J323" s="219">
        <f>ROUND(I323*H323,2)</f>
        <v>0</v>
      </c>
      <c r="K323" s="215" t="s">
        <v>741</v>
      </c>
      <c r="L323" s="72"/>
      <c r="M323" s="220" t="s">
        <v>80</v>
      </c>
      <c r="N323" s="221" t="s">
        <v>52</v>
      </c>
      <c r="O323" s="47"/>
      <c r="P323" s="222">
        <f>O323*H323</f>
        <v>0</v>
      </c>
      <c r="Q323" s="222">
        <v>0.0017799999999999999</v>
      </c>
      <c r="R323" s="222">
        <f>Q323*H323</f>
        <v>0.020469999999999999</v>
      </c>
      <c r="S323" s="222">
        <v>0</v>
      </c>
      <c r="T323" s="223">
        <f>S323*H323</f>
        <v>0</v>
      </c>
      <c r="AR323" s="24" t="s">
        <v>189</v>
      </c>
      <c r="AT323" s="24" t="s">
        <v>185</v>
      </c>
      <c r="AU323" s="24" t="s">
        <v>91</v>
      </c>
      <c r="AY323" s="24" t="s">
        <v>184</v>
      </c>
      <c r="BE323" s="224">
        <f>IF(N323="základní",J323,0)</f>
        <v>0</v>
      </c>
      <c r="BF323" s="224">
        <f>IF(N323="snížená",J323,0)</f>
        <v>0</v>
      </c>
      <c r="BG323" s="224">
        <f>IF(N323="zákl. přenesená",J323,0)</f>
        <v>0</v>
      </c>
      <c r="BH323" s="224">
        <f>IF(N323="sníž. přenesená",J323,0)</f>
        <v>0</v>
      </c>
      <c r="BI323" s="224">
        <f>IF(N323="nulová",J323,0)</f>
        <v>0</v>
      </c>
      <c r="BJ323" s="24" t="s">
        <v>25</v>
      </c>
      <c r="BK323" s="224">
        <f>ROUND(I323*H323,2)</f>
        <v>0</v>
      </c>
      <c r="BL323" s="24" t="s">
        <v>189</v>
      </c>
      <c r="BM323" s="24" t="s">
        <v>1048</v>
      </c>
    </row>
    <row r="324" s="1" customFormat="1">
      <c r="B324" s="46"/>
      <c r="C324" s="74"/>
      <c r="D324" s="225" t="s">
        <v>191</v>
      </c>
      <c r="E324" s="74"/>
      <c r="F324" s="226" t="s">
        <v>1049</v>
      </c>
      <c r="G324" s="74"/>
      <c r="H324" s="74"/>
      <c r="I324" s="185"/>
      <c r="J324" s="74"/>
      <c r="K324" s="74"/>
      <c r="L324" s="72"/>
      <c r="M324" s="227"/>
      <c r="N324" s="47"/>
      <c r="O324" s="47"/>
      <c r="P324" s="47"/>
      <c r="Q324" s="47"/>
      <c r="R324" s="47"/>
      <c r="S324" s="47"/>
      <c r="T324" s="95"/>
      <c r="AT324" s="24" t="s">
        <v>191</v>
      </c>
      <c r="AU324" s="24" t="s">
        <v>91</v>
      </c>
    </row>
    <row r="325" s="1" customFormat="1">
      <c r="B325" s="46"/>
      <c r="C325" s="74"/>
      <c r="D325" s="225" t="s">
        <v>193</v>
      </c>
      <c r="E325" s="74"/>
      <c r="F325" s="228" t="s">
        <v>1050</v>
      </c>
      <c r="G325" s="74"/>
      <c r="H325" s="74"/>
      <c r="I325" s="185"/>
      <c r="J325" s="74"/>
      <c r="K325" s="74"/>
      <c r="L325" s="72"/>
      <c r="M325" s="227"/>
      <c r="N325" s="47"/>
      <c r="O325" s="47"/>
      <c r="P325" s="47"/>
      <c r="Q325" s="47"/>
      <c r="R325" s="47"/>
      <c r="S325" s="47"/>
      <c r="T325" s="95"/>
      <c r="AT325" s="24" t="s">
        <v>193</v>
      </c>
      <c r="AU325" s="24" t="s">
        <v>91</v>
      </c>
    </row>
    <row r="326" s="1" customFormat="1" ht="16.5" customHeight="1">
      <c r="B326" s="46"/>
      <c r="C326" s="213" t="s">
        <v>452</v>
      </c>
      <c r="D326" s="213" t="s">
        <v>185</v>
      </c>
      <c r="E326" s="214" t="s">
        <v>1051</v>
      </c>
      <c r="F326" s="215" t="s">
        <v>1052</v>
      </c>
      <c r="G326" s="216" t="s">
        <v>824</v>
      </c>
      <c r="H326" s="217">
        <v>12.699999999999999</v>
      </c>
      <c r="I326" s="218"/>
      <c r="J326" s="219">
        <f>ROUND(I326*H326,2)</f>
        <v>0</v>
      </c>
      <c r="K326" s="215" t="s">
        <v>741</v>
      </c>
      <c r="L326" s="72"/>
      <c r="M326" s="220" t="s">
        <v>80</v>
      </c>
      <c r="N326" s="221" t="s">
        <v>52</v>
      </c>
      <c r="O326" s="47"/>
      <c r="P326" s="222">
        <f>O326*H326</f>
        <v>0</v>
      </c>
      <c r="Q326" s="222">
        <v>0.0042700000000000004</v>
      </c>
      <c r="R326" s="222">
        <f>Q326*H326</f>
        <v>0.054228999999999999</v>
      </c>
      <c r="S326" s="222">
        <v>0</v>
      </c>
      <c r="T326" s="223">
        <f>S326*H326</f>
        <v>0</v>
      </c>
      <c r="AR326" s="24" t="s">
        <v>189</v>
      </c>
      <c r="AT326" s="24" t="s">
        <v>185</v>
      </c>
      <c r="AU326" s="24" t="s">
        <v>91</v>
      </c>
      <c r="AY326" s="24" t="s">
        <v>184</v>
      </c>
      <c r="BE326" s="224">
        <f>IF(N326="základní",J326,0)</f>
        <v>0</v>
      </c>
      <c r="BF326" s="224">
        <f>IF(N326="snížená",J326,0)</f>
        <v>0</v>
      </c>
      <c r="BG326" s="224">
        <f>IF(N326="zákl. přenesená",J326,0)</f>
        <v>0</v>
      </c>
      <c r="BH326" s="224">
        <f>IF(N326="sníž. přenesená",J326,0)</f>
        <v>0</v>
      </c>
      <c r="BI326" s="224">
        <f>IF(N326="nulová",J326,0)</f>
        <v>0</v>
      </c>
      <c r="BJ326" s="24" t="s">
        <v>25</v>
      </c>
      <c r="BK326" s="224">
        <f>ROUND(I326*H326,2)</f>
        <v>0</v>
      </c>
      <c r="BL326" s="24" t="s">
        <v>189</v>
      </c>
      <c r="BM326" s="24" t="s">
        <v>1053</v>
      </c>
    </row>
    <row r="327" s="1" customFormat="1">
      <c r="B327" s="46"/>
      <c r="C327" s="74"/>
      <c r="D327" s="225" t="s">
        <v>191</v>
      </c>
      <c r="E327" s="74"/>
      <c r="F327" s="226" t="s">
        <v>1054</v>
      </c>
      <c r="G327" s="74"/>
      <c r="H327" s="74"/>
      <c r="I327" s="185"/>
      <c r="J327" s="74"/>
      <c r="K327" s="74"/>
      <c r="L327" s="72"/>
      <c r="M327" s="227"/>
      <c r="N327" s="47"/>
      <c r="O327" s="47"/>
      <c r="P327" s="47"/>
      <c r="Q327" s="47"/>
      <c r="R327" s="47"/>
      <c r="S327" s="47"/>
      <c r="T327" s="95"/>
      <c r="AT327" s="24" t="s">
        <v>191</v>
      </c>
      <c r="AU327" s="24" t="s">
        <v>91</v>
      </c>
    </row>
    <row r="328" s="1" customFormat="1">
      <c r="B328" s="46"/>
      <c r="C328" s="74"/>
      <c r="D328" s="225" t="s">
        <v>193</v>
      </c>
      <c r="E328" s="74"/>
      <c r="F328" s="228" t="s">
        <v>1050</v>
      </c>
      <c r="G328" s="74"/>
      <c r="H328" s="74"/>
      <c r="I328" s="185"/>
      <c r="J328" s="74"/>
      <c r="K328" s="74"/>
      <c r="L328" s="72"/>
      <c r="M328" s="227"/>
      <c r="N328" s="47"/>
      <c r="O328" s="47"/>
      <c r="P328" s="47"/>
      <c r="Q328" s="47"/>
      <c r="R328" s="47"/>
      <c r="S328" s="47"/>
      <c r="T328" s="95"/>
      <c r="AT328" s="24" t="s">
        <v>193</v>
      </c>
      <c r="AU328" s="24" t="s">
        <v>91</v>
      </c>
    </row>
    <row r="329" s="1" customFormat="1" ht="25.5" customHeight="1">
      <c r="B329" s="46"/>
      <c r="C329" s="213" t="s">
        <v>457</v>
      </c>
      <c r="D329" s="213" t="s">
        <v>185</v>
      </c>
      <c r="E329" s="214" t="s">
        <v>1055</v>
      </c>
      <c r="F329" s="215" t="s">
        <v>1056</v>
      </c>
      <c r="G329" s="216" t="s">
        <v>740</v>
      </c>
      <c r="H329" s="217">
        <v>2</v>
      </c>
      <c r="I329" s="218"/>
      <c r="J329" s="219">
        <f>ROUND(I329*H329,2)</f>
        <v>0</v>
      </c>
      <c r="K329" s="215" t="s">
        <v>741</v>
      </c>
      <c r="L329" s="72"/>
      <c r="M329" s="220" t="s">
        <v>80</v>
      </c>
      <c r="N329" s="221" t="s">
        <v>52</v>
      </c>
      <c r="O329" s="47"/>
      <c r="P329" s="222">
        <f>O329*H329</f>
        <v>0</v>
      </c>
      <c r="Q329" s="222">
        <v>8.0000000000000007E-05</v>
      </c>
      <c r="R329" s="222">
        <f>Q329*H329</f>
        <v>0.00016000000000000001</v>
      </c>
      <c r="S329" s="222">
        <v>0</v>
      </c>
      <c r="T329" s="223">
        <f>S329*H329</f>
        <v>0</v>
      </c>
      <c r="AR329" s="24" t="s">
        <v>189</v>
      </c>
      <c r="AT329" s="24" t="s">
        <v>185</v>
      </c>
      <c r="AU329" s="24" t="s">
        <v>91</v>
      </c>
      <c r="AY329" s="24" t="s">
        <v>184</v>
      </c>
      <c r="BE329" s="224">
        <f>IF(N329="základní",J329,0)</f>
        <v>0</v>
      </c>
      <c r="BF329" s="224">
        <f>IF(N329="snížená",J329,0)</f>
        <v>0</v>
      </c>
      <c r="BG329" s="224">
        <f>IF(N329="zákl. přenesená",J329,0)</f>
        <v>0</v>
      </c>
      <c r="BH329" s="224">
        <f>IF(N329="sníž. přenesená",J329,0)</f>
        <v>0</v>
      </c>
      <c r="BI329" s="224">
        <f>IF(N329="nulová",J329,0)</f>
        <v>0</v>
      </c>
      <c r="BJ329" s="24" t="s">
        <v>25</v>
      </c>
      <c r="BK329" s="224">
        <f>ROUND(I329*H329,2)</f>
        <v>0</v>
      </c>
      <c r="BL329" s="24" t="s">
        <v>189</v>
      </c>
      <c r="BM329" s="24" t="s">
        <v>1057</v>
      </c>
    </row>
    <row r="330" s="1" customFormat="1">
      <c r="B330" s="46"/>
      <c r="C330" s="74"/>
      <c r="D330" s="225" t="s">
        <v>191</v>
      </c>
      <c r="E330" s="74"/>
      <c r="F330" s="226" t="s">
        <v>1058</v>
      </c>
      <c r="G330" s="74"/>
      <c r="H330" s="74"/>
      <c r="I330" s="185"/>
      <c r="J330" s="74"/>
      <c r="K330" s="74"/>
      <c r="L330" s="72"/>
      <c r="M330" s="227"/>
      <c r="N330" s="47"/>
      <c r="O330" s="47"/>
      <c r="P330" s="47"/>
      <c r="Q330" s="47"/>
      <c r="R330" s="47"/>
      <c r="S330" s="47"/>
      <c r="T330" s="95"/>
      <c r="AT330" s="24" t="s">
        <v>191</v>
      </c>
      <c r="AU330" s="24" t="s">
        <v>91</v>
      </c>
    </row>
    <row r="331" s="1" customFormat="1">
      <c r="B331" s="46"/>
      <c r="C331" s="74"/>
      <c r="D331" s="225" t="s">
        <v>193</v>
      </c>
      <c r="E331" s="74"/>
      <c r="F331" s="228" t="s">
        <v>1059</v>
      </c>
      <c r="G331" s="74"/>
      <c r="H331" s="74"/>
      <c r="I331" s="185"/>
      <c r="J331" s="74"/>
      <c r="K331" s="74"/>
      <c r="L331" s="72"/>
      <c r="M331" s="227"/>
      <c r="N331" s="47"/>
      <c r="O331" s="47"/>
      <c r="P331" s="47"/>
      <c r="Q331" s="47"/>
      <c r="R331" s="47"/>
      <c r="S331" s="47"/>
      <c r="T331" s="95"/>
      <c r="AT331" s="24" t="s">
        <v>193</v>
      </c>
      <c r="AU331" s="24" t="s">
        <v>91</v>
      </c>
    </row>
    <row r="332" s="1" customFormat="1" ht="16.5" customHeight="1">
      <c r="B332" s="46"/>
      <c r="C332" s="255" t="s">
        <v>470</v>
      </c>
      <c r="D332" s="255" t="s">
        <v>246</v>
      </c>
      <c r="E332" s="256" t="s">
        <v>1060</v>
      </c>
      <c r="F332" s="257" t="s">
        <v>1061</v>
      </c>
      <c r="G332" s="258" t="s">
        <v>740</v>
      </c>
      <c r="H332" s="259">
        <v>2</v>
      </c>
      <c r="I332" s="260"/>
      <c r="J332" s="261">
        <f>ROUND(I332*H332,2)</f>
        <v>0</v>
      </c>
      <c r="K332" s="257" t="s">
        <v>80</v>
      </c>
      <c r="L332" s="262"/>
      <c r="M332" s="263" t="s">
        <v>80</v>
      </c>
      <c r="N332" s="264" t="s">
        <v>52</v>
      </c>
      <c r="O332" s="47"/>
      <c r="P332" s="222">
        <f>O332*H332</f>
        <v>0</v>
      </c>
      <c r="Q332" s="222">
        <v>0.00089999999999999998</v>
      </c>
      <c r="R332" s="222">
        <f>Q332*H332</f>
        <v>0.0018</v>
      </c>
      <c r="S332" s="222">
        <v>0</v>
      </c>
      <c r="T332" s="223">
        <f>S332*H332</f>
        <v>0</v>
      </c>
      <c r="AR332" s="24" t="s">
        <v>243</v>
      </c>
      <c r="AT332" s="24" t="s">
        <v>246</v>
      </c>
      <c r="AU332" s="24" t="s">
        <v>91</v>
      </c>
      <c r="AY332" s="24" t="s">
        <v>184</v>
      </c>
      <c r="BE332" s="224">
        <f>IF(N332="základní",J332,0)</f>
        <v>0</v>
      </c>
      <c r="BF332" s="224">
        <f>IF(N332="snížená",J332,0)</f>
        <v>0</v>
      </c>
      <c r="BG332" s="224">
        <f>IF(N332="zákl. přenesená",J332,0)</f>
        <v>0</v>
      </c>
      <c r="BH332" s="224">
        <f>IF(N332="sníž. přenesená",J332,0)</f>
        <v>0</v>
      </c>
      <c r="BI332" s="224">
        <f>IF(N332="nulová",J332,0)</f>
        <v>0</v>
      </c>
      <c r="BJ332" s="24" t="s">
        <v>25</v>
      </c>
      <c r="BK332" s="224">
        <f>ROUND(I332*H332,2)</f>
        <v>0</v>
      </c>
      <c r="BL332" s="24" t="s">
        <v>189</v>
      </c>
      <c r="BM332" s="24" t="s">
        <v>1062</v>
      </c>
    </row>
    <row r="333" s="1" customFormat="1">
      <c r="B333" s="46"/>
      <c r="C333" s="74"/>
      <c r="D333" s="225" t="s">
        <v>191</v>
      </c>
      <c r="E333" s="74"/>
      <c r="F333" s="226" t="s">
        <v>1063</v>
      </c>
      <c r="G333" s="74"/>
      <c r="H333" s="74"/>
      <c r="I333" s="185"/>
      <c r="J333" s="74"/>
      <c r="K333" s="74"/>
      <c r="L333" s="72"/>
      <c r="M333" s="227"/>
      <c r="N333" s="47"/>
      <c r="O333" s="47"/>
      <c r="P333" s="47"/>
      <c r="Q333" s="47"/>
      <c r="R333" s="47"/>
      <c r="S333" s="47"/>
      <c r="T333" s="95"/>
      <c r="AT333" s="24" t="s">
        <v>191</v>
      </c>
      <c r="AU333" s="24" t="s">
        <v>91</v>
      </c>
    </row>
    <row r="334" s="1" customFormat="1">
      <c r="B334" s="46"/>
      <c r="C334" s="74"/>
      <c r="D334" s="225" t="s">
        <v>1035</v>
      </c>
      <c r="E334" s="74"/>
      <c r="F334" s="228" t="s">
        <v>1064</v>
      </c>
      <c r="G334" s="74"/>
      <c r="H334" s="74"/>
      <c r="I334" s="185"/>
      <c r="J334" s="74"/>
      <c r="K334" s="74"/>
      <c r="L334" s="72"/>
      <c r="M334" s="227"/>
      <c r="N334" s="47"/>
      <c r="O334" s="47"/>
      <c r="P334" s="47"/>
      <c r="Q334" s="47"/>
      <c r="R334" s="47"/>
      <c r="S334" s="47"/>
      <c r="T334" s="95"/>
      <c r="AT334" s="24" t="s">
        <v>1035</v>
      </c>
      <c r="AU334" s="24" t="s">
        <v>91</v>
      </c>
    </row>
    <row r="335" s="1" customFormat="1" ht="16.5" customHeight="1">
      <c r="B335" s="46"/>
      <c r="C335" s="213" t="s">
        <v>476</v>
      </c>
      <c r="D335" s="213" t="s">
        <v>185</v>
      </c>
      <c r="E335" s="214" t="s">
        <v>1065</v>
      </c>
      <c r="F335" s="215" t="s">
        <v>1066</v>
      </c>
      <c r="G335" s="216" t="s">
        <v>740</v>
      </c>
      <c r="H335" s="217">
        <v>1</v>
      </c>
      <c r="I335" s="218"/>
      <c r="J335" s="219">
        <f>ROUND(I335*H335,2)</f>
        <v>0</v>
      </c>
      <c r="K335" s="215" t="s">
        <v>80</v>
      </c>
      <c r="L335" s="72"/>
      <c r="M335" s="220" t="s">
        <v>80</v>
      </c>
      <c r="N335" s="221" t="s">
        <v>52</v>
      </c>
      <c r="O335" s="47"/>
      <c r="P335" s="222">
        <f>O335*H335</f>
        <v>0</v>
      </c>
      <c r="Q335" s="222">
        <v>8.0000000000000007E-05</v>
      </c>
      <c r="R335" s="222">
        <f>Q335*H335</f>
        <v>8.0000000000000007E-05</v>
      </c>
      <c r="S335" s="222">
        <v>0</v>
      </c>
      <c r="T335" s="223">
        <f>S335*H335</f>
        <v>0</v>
      </c>
      <c r="AR335" s="24" t="s">
        <v>189</v>
      </c>
      <c r="AT335" s="24" t="s">
        <v>185</v>
      </c>
      <c r="AU335" s="24" t="s">
        <v>91</v>
      </c>
      <c r="AY335" s="24" t="s">
        <v>184</v>
      </c>
      <c r="BE335" s="224">
        <f>IF(N335="základní",J335,0)</f>
        <v>0</v>
      </c>
      <c r="BF335" s="224">
        <f>IF(N335="snížená",J335,0)</f>
        <v>0</v>
      </c>
      <c r="BG335" s="224">
        <f>IF(N335="zákl. přenesená",J335,0)</f>
        <v>0</v>
      </c>
      <c r="BH335" s="224">
        <f>IF(N335="sníž. přenesená",J335,0)</f>
        <v>0</v>
      </c>
      <c r="BI335" s="224">
        <f>IF(N335="nulová",J335,0)</f>
        <v>0</v>
      </c>
      <c r="BJ335" s="24" t="s">
        <v>25</v>
      </c>
      <c r="BK335" s="224">
        <f>ROUND(I335*H335,2)</f>
        <v>0</v>
      </c>
      <c r="BL335" s="24" t="s">
        <v>189</v>
      </c>
      <c r="BM335" s="24" t="s">
        <v>1067</v>
      </c>
    </row>
    <row r="336" s="1" customFormat="1">
      <c r="B336" s="46"/>
      <c r="C336" s="74"/>
      <c r="D336" s="225" t="s">
        <v>191</v>
      </c>
      <c r="E336" s="74"/>
      <c r="F336" s="226" t="s">
        <v>1068</v>
      </c>
      <c r="G336" s="74"/>
      <c r="H336" s="74"/>
      <c r="I336" s="185"/>
      <c r="J336" s="74"/>
      <c r="K336" s="74"/>
      <c r="L336" s="72"/>
      <c r="M336" s="227"/>
      <c r="N336" s="47"/>
      <c r="O336" s="47"/>
      <c r="P336" s="47"/>
      <c r="Q336" s="47"/>
      <c r="R336" s="47"/>
      <c r="S336" s="47"/>
      <c r="T336" s="95"/>
      <c r="AT336" s="24" t="s">
        <v>191</v>
      </c>
      <c r="AU336" s="24" t="s">
        <v>91</v>
      </c>
    </row>
    <row r="337" s="1" customFormat="1" ht="16.5" customHeight="1">
      <c r="B337" s="46"/>
      <c r="C337" s="255" t="s">
        <v>480</v>
      </c>
      <c r="D337" s="255" t="s">
        <v>246</v>
      </c>
      <c r="E337" s="256" t="s">
        <v>1069</v>
      </c>
      <c r="F337" s="257" t="s">
        <v>1070</v>
      </c>
      <c r="G337" s="258" t="s">
        <v>740</v>
      </c>
      <c r="H337" s="259">
        <v>1</v>
      </c>
      <c r="I337" s="260"/>
      <c r="J337" s="261">
        <f>ROUND(I337*H337,2)</f>
        <v>0</v>
      </c>
      <c r="K337" s="257" t="s">
        <v>80</v>
      </c>
      <c r="L337" s="262"/>
      <c r="M337" s="263" t="s">
        <v>80</v>
      </c>
      <c r="N337" s="264" t="s">
        <v>52</v>
      </c>
      <c r="O337" s="47"/>
      <c r="P337" s="222">
        <f>O337*H337</f>
        <v>0</v>
      </c>
      <c r="Q337" s="222">
        <v>0.00089999999999999998</v>
      </c>
      <c r="R337" s="222">
        <f>Q337*H337</f>
        <v>0.00089999999999999998</v>
      </c>
      <c r="S337" s="222">
        <v>0</v>
      </c>
      <c r="T337" s="223">
        <f>S337*H337</f>
        <v>0</v>
      </c>
      <c r="AR337" s="24" t="s">
        <v>243</v>
      </c>
      <c r="AT337" s="24" t="s">
        <v>246</v>
      </c>
      <c r="AU337" s="24" t="s">
        <v>91</v>
      </c>
      <c r="AY337" s="24" t="s">
        <v>184</v>
      </c>
      <c r="BE337" s="224">
        <f>IF(N337="základní",J337,0)</f>
        <v>0</v>
      </c>
      <c r="BF337" s="224">
        <f>IF(N337="snížená",J337,0)</f>
        <v>0</v>
      </c>
      <c r="BG337" s="224">
        <f>IF(N337="zákl. přenesená",J337,0)</f>
        <v>0</v>
      </c>
      <c r="BH337" s="224">
        <f>IF(N337="sníž. přenesená",J337,0)</f>
        <v>0</v>
      </c>
      <c r="BI337" s="224">
        <f>IF(N337="nulová",J337,0)</f>
        <v>0</v>
      </c>
      <c r="BJ337" s="24" t="s">
        <v>25</v>
      </c>
      <c r="BK337" s="224">
        <f>ROUND(I337*H337,2)</f>
        <v>0</v>
      </c>
      <c r="BL337" s="24" t="s">
        <v>189</v>
      </c>
      <c r="BM337" s="24" t="s">
        <v>1071</v>
      </c>
    </row>
    <row r="338" s="1" customFormat="1">
      <c r="B338" s="46"/>
      <c r="C338" s="74"/>
      <c r="D338" s="225" t="s">
        <v>191</v>
      </c>
      <c r="E338" s="74"/>
      <c r="F338" s="226" t="s">
        <v>1072</v>
      </c>
      <c r="G338" s="74"/>
      <c r="H338" s="74"/>
      <c r="I338" s="185"/>
      <c r="J338" s="74"/>
      <c r="K338" s="74"/>
      <c r="L338" s="72"/>
      <c r="M338" s="227"/>
      <c r="N338" s="47"/>
      <c r="O338" s="47"/>
      <c r="P338" s="47"/>
      <c r="Q338" s="47"/>
      <c r="R338" s="47"/>
      <c r="S338" s="47"/>
      <c r="T338" s="95"/>
      <c r="AT338" s="24" t="s">
        <v>191</v>
      </c>
      <c r="AU338" s="24" t="s">
        <v>91</v>
      </c>
    </row>
    <row r="339" s="1" customFormat="1">
      <c r="B339" s="46"/>
      <c r="C339" s="74"/>
      <c r="D339" s="225" t="s">
        <v>1035</v>
      </c>
      <c r="E339" s="74"/>
      <c r="F339" s="228" t="s">
        <v>1064</v>
      </c>
      <c r="G339" s="74"/>
      <c r="H339" s="74"/>
      <c r="I339" s="185"/>
      <c r="J339" s="74"/>
      <c r="K339" s="74"/>
      <c r="L339" s="72"/>
      <c r="M339" s="227"/>
      <c r="N339" s="47"/>
      <c r="O339" s="47"/>
      <c r="P339" s="47"/>
      <c r="Q339" s="47"/>
      <c r="R339" s="47"/>
      <c r="S339" s="47"/>
      <c r="T339" s="95"/>
      <c r="AT339" s="24" t="s">
        <v>1035</v>
      </c>
      <c r="AU339" s="24" t="s">
        <v>91</v>
      </c>
    </row>
    <row r="340" s="1" customFormat="1" ht="16.5" customHeight="1">
      <c r="B340" s="46"/>
      <c r="C340" s="213" t="s">
        <v>484</v>
      </c>
      <c r="D340" s="213" t="s">
        <v>185</v>
      </c>
      <c r="E340" s="214" t="s">
        <v>1073</v>
      </c>
      <c r="F340" s="215" t="s">
        <v>1074</v>
      </c>
      <c r="G340" s="216" t="s">
        <v>1075</v>
      </c>
      <c r="H340" s="217">
        <v>1</v>
      </c>
      <c r="I340" s="218"/>
      <c r="J340" s="219">
        <f>ROUND(I340*H340,2)</f>
        <v>0</v>
      </c>
      <c r="K340" s="215" t="s">
        <v>741</v>
      </c>
      <c r="L340" s="72"/>
      <c r="M340" s="220" t="s">
        <v>80</v>
      </c>
      <c r="N340" s="221" t="s">
        <v>52</v>
      </c>
      <c r="O340" s="47"/>
      <c r="P340" s="222">
        <f>O340*H340</f>
        <v>0</v>
      </c>
      <c r="Q340" s="222">
        <v>0.00018000000000000001</v>
      </c>
      <c r="R340" s="222">
        <f>Q340*H340</f>
        <v>0.00018000000000000001</v>
      </c>
      <c r="S340" s="222">
        <v>0</v>
      </c>
      <c r="T340" s="223">
        <f>S340*H340</f>
        <v>0</v>
      </c>
      <c r="AR340" s="24" t="s">
        <v>189</v>
      </c>
      <c r="AT340" s="24" t="s">
        <v>185</v>
      </c>
      <c r="AU340" s="24" t="s">
        <v>91</v>
      </c>
      <c r="AY340" s="24" t="s">
        <v>184</v>
      </c>
      <c r="BE340" s="224">
        <f>IF(N340="základní",J340,0)</f>
        <v>0</v>
      </c>
      <c r="BF340" s="224">
        <f>IF(N340="snížená",J340,0)</f>
        <v>0</v>
      </c>
      <c r="BG340" s="224">
        <f>IF(N340="zákl. přenesená",J340,0)</f>
        <v>0</v>
      </c>
      <c r="BH340" s="224">
        <f>IF(N340="sníž. přenesená",J340,0)</f>
        <v>0</v>
      </c>
      <c r="BI340" s="224">
        <f>IF(N340="nulová",J340,0)</f>
        <v>0</v>
      </c>
      <c r="BJ340" s="24" t="s">
        <v>25</v>
      </c>
      <c r="BK340" s="224">
        <f>ROUND(I340*H340,2)</f>
        <v>0</v>
      </c>
      <c r="BL340" s="24" t="s">
        <v>189</v>
      </c>
      <c r="BM340" s="24" t="s">
        <v>1076</v>
      </c>
    </row>
    <row r="341" s="1" customFormat="1">
      <c r="B341" s="46"/>
      <c r="C341" s="74"/>
      <c r="D341" s="225" t="s">
        <v>191</v>
      </c>
      <c r="E341" s="74"/>
      <c r="F341" s="226" t="s">
        <v>1077</v>
      </c>
      <c r="G341" s="74"/>
      <c r="H341" s="74"/>
      <c r="I341" s="185"/>
      <c r="J341" s="74"/>
      <c r="K341" s="74"/>
      <c r="L341" s="72"/>
      <c r="M341" s="227"/>
      <c r="N341" s="47"/>
      <c r="O341" s="47"/>
      <c r="P341" s="47"/>
      <c r="Q341" s="47"/>
      <c r="R341" s="47"/>
      <c r="S341" s="47"/>
      <c r="T341" s="95"/>
      <c r="AT341" s="24" t="s">
        <v>191</v>
      </c>
      <c r="AU341" s="24" t="s">
        <v>91</v>
      </c>
    </row>
    <row r="342" s="1" customFormat="1">
      <c r="B342" s="46"/>
      <c r="C342" s="74"/>
      <c r="D342" s="225" t="s">
        <v>193</v>
      </c>
      <c r="E342" s="74"/>
      <c r="F342" s="228" t="s">
        <v>1078</v>
      </c>
      <c r="G342" s="74"/>
      <c r="H342" s="74"/>
      <c r="I342" s="185"/>
      <c r="J342" s="74"/>
      <c r="K342" s="74"/>
      <c r="L342" s="72"/>
      <c r="M342" s="227"/>
      <c r="N342" s="47"/>
      <c r="O342" s="47"/>
      <c r="P342" s="47"/>
      <c r="Q342" s="47"/>
      <c r="R342" s="47"/>
      <c r="S342" s="47"/>
      <c r="T342" s="95"/>
      <c r="AT342" s="24" t="s">
        <v>193</v>
      </c>
      <c r="AU342" s="24" t="s">
        <v>91</v>
      </c>
    </row>
    <row r="343" s="1" customFormat="1" ht="16.5" customHeight="1">
      <c r="B343" s="46"/>
      <c r="C343" s="213" t="s">
        <v>488</v>
      </c>
      <c r="D343" s="213" t="s">
        <v>185</v>
      </c>
      <c r="E343" s="214" t="s">
        <v>1079</v>
      </c>
      <c r="F343" s="215" t="s">
        <v>1080</v>
      </c>
      <c r="G343" s="216" t="s">
        <v>1075</v>
      </c>
      <c r="H343" s="217">
        <v>1</v>
      </c>
      <c r="I343" s="218"/>
      <c r="J343" s="219">
        <f>ROUND(I343*H343,2)</f>
        <v>0</v>
      </c>
      <c r="K343" s="215" t="s">
        <v>741</v>
      </c>
      <c r="L343" s="72"/>
      <c r="M343" s="220" t="s">
        <v>80</v>
      </c>
      <c r="N343" s="221" t="s">
        <v>52</v>
      </c>
      <c r="O343" s="47"/>
      <c r="P343" s="222">
        <f>O343*H343</f>
        <v>0</v>
      </c>
      <c r="Q343" s="222">
        <v>0.00050000000000000001</v>
      </c>
      <c r="R343" s="222">
        <f>Q343*H343</f>
        <v>0.00050000000000000001</v>
      </c>
      <c r="S343" s="222">
        <v>0</v>
      </c>
      <c r="T343" s="223">
        <f>S343*H343</f>
        <v>0</v>
      </c>
      <c r="AR343" s="24" t="s">
        <v>189</v>
      </c>
      <c r="AT343" s="24" t="s">
        <v>185</v>
      </c>
      <c r="AU343" s="24" t="s">
        <v>91</v>
      </c>
      <c r="AY343" s="24" t="s">
        <v>184</v>
      </c>
      <c r="BE343" s="224">
        <f>IF(N343="základní",J343,0)</f>
        <v>0</v>
      </c>
      <c r="BF343" s="224">
        <f>IF(N343="snížená",J343,0)</f>
        <v>0</v>
      </c>
      <c r="BG343" s="224">
        <f>IF(N343="zákl. přenesená",J343,0)</f>
        <v>0</v>
      </c>
      <c r="BH343" s="224">
        <f>IF(N343="sníž. přenesená",J343,0)</f>
        <v>0</v>
      </c>
      <c r="BI343" s="224">
        <f>IF(N343="nulová",J343,0)</f>
        <v>0</v>
      </c>
      <c r="BJ343" s="24" t="s">
        <v>25</v>
      </c>
      <c r="BK343" s="224">
        <f>ROUND(I343*H343,2)</f>
        <v>0</v>
      </c>
      <c r="BL343" s="24" t="s">
        <v>189</v>
      </c>
      <c r="BM343" s="24" t="s">
        <v>1081</v>
      </c>
    </row>
    <row r="344" s="1" customFormat="1">
      <c r="B344" s="46"/>
      <c r="C344" s="74"/>
      <c r="D344" s="225" t="s">
        <v>191</v>
      </c>
      <c r="E344" s="74"/>
      <c r="F344" s="226" t="s">
        <v>1082</v>
      </c>
      <c r="G344" s="74"/>
      <c r="H344" s="74"/>
      <c r="I344" s="185"/>
      <c r="J344" s="74"/>
      <c r="K344" s="74"/>
      <c r="L344" s="72"/>
      <c r="M344" s="227"/>
      <c r="N344" s="47"/>
      <c r="O344" s="47"/>
      <c r="P344" s="47"/>
      <c r="Q344" s="47"/>
      <c r="R344" s="47"/>
      <c r="S344" s="47"/>
      <c r="T344" s="95"/>
      <c r="AT344" s="24" t="s">
        <v>191</v>
      </c>
      <c r="AU344" s="24" t="s">
        <v>91</v>
      </c>
    </row>
    <row r="345" s="1" customFormat="1">
      <c r="B345" s="46"/>
      <c r="C345" s="74"/>
      <c r="D345" s="225" t="s">
        <v>193</v>
      </c>
      <c r="E345" s="74"/>
      <c r="F345" s="228" t="s">
        <v>1078</v>
      </c>
      <c r="G345" s="74"/>
      <c r="H345" s="74"/>
      <c r="I345" s="185"/>
      <c r="J345" s="74"/>
      <c r="K345" s="74"/>
      <c r="L345" s="72"/>
      <c r="M345" s="227"/>
      <c r="N345" s="47"/>
      <c r="O345" s="47"/>
      <c r="P345" s="47"/>
      <c r="Q345" s="47"/>
      <c r="R345" s="47"/>
      <c r="S345" s="47"/>
      <c r="T345" s="95"/>
      <c r="AT345" s="24" t="s">
        <v>193</v>
      </c>
      <c r="AU345" s="24" t="s">
        <v>91</v>
      </c>
    </row>
    <row r="346" s="1" customFormat="1" ht="16.5" customHeight="1">
      <c r="B346" s="46"/>
      <c r="C346" s="213" t="s">
        <v>494</v>
      </c>
      <c r="D346" s="213" t="s">
        <v>185</v>
      </c>
      <c r="E346" s="214" t="s">
        <v>1083</v>
      </c>
      <c r="F346" s="215" t="s">
        <v>1084</v>
      </c>
      <c r="G346" s="216" t="s">
        <v>1075</v>
      </c>
      <c r="H346" s="217">
        <v>1</v>
      </c>
      <c r="I346" s="218"/>
      <c r="J346" s="219">
        <f>ROUND(I346*H346,2)</f>
        <v>0</v>
      </c>
      <c r="K346" s="215" t="s">
        <v>741</v>
      </c>
      <c r="L346" s="72"/>
      <c r="M346" s="220" t="s">
        <v>80</v>
      </c>
      <c r="N346" s="221" t="s">
        <v>52</v>
      </c>
      <c r="O346" s="47"/>
      <c r="P346" s="222">
        <f>O346*H346</f>
        <v>0</v>
      </c>
      <c r="Q346" s="222">
        <v>0.0011999999999999999</v>
      </c>
      <c r="R346" s="222">
        <f>Q346*H346</f>
        <v>0.0011999999999999999</v>
      </c>
      <c r="S346" s="222">
        <v>0</v>
      </c>
      <c r="T346" s="223">
        <f>S346*H346</f>
        <v>0</v>
      </c>
      <c r="AR346" s="24" t="s">
        <v>189</v>
      </c>
      <c r="AT346" s="24" t="s">
        <v>185</v>
      </c>
      <c r="AU346" s="24" t="s">
        <v>91</v>
      </c>
      <c r="AY346" s="24" t="s">
        <v>184</v>
      </c>
      <c r="BE346" s="224">
        <f>IF(N346="základní",J346,0)</f>
        <v>0</v>
      </c>
      <c r="BF346" s="224">
        <f>IF(N346="snížená",J346,0)</f>
        <v>0</v>
      </c>
      <c r="BG346" s="224">
        <f>IF(N346="zákl. přenesená",J346,0)</f>
        <v>0</v>
      </c>
      <c r="BH346" s="224">
        <f>IF(N346="sníž. přenesená",J346,0)</f>
        <v>0</v>
      </c>
      <c r="BI346" s="224">
        <f>IF(N346="nulová",J346,0)</f>
        <v>0</v>
      </c>
      <c r="BJ346" s="24" t="s">
        <v>25</v>
      </c>
      <c r="BK346" s="224">
        <f>ROUND(I346*H346,2)</f>
        <v>0</v>
      </c>
      <c r="BL346" s="24" t="s">
        <v>189</v>
      </c>
      <c r="BM346" s="24" t="s">
        <v>1085</v>
      </c>
    </row>
    <row r="347" s="1" customFormat="1">
      <c r="B347" s="46"/>
      <c r="C347" s="74"/>
      <c r="D347" s="225" t="s">
        <v>191</v>
      </c>
      <c r="E347" s="74"/>
      <c r="F347" s="226" t="s">
        <v>1086</v>
      </c>
      <c r="G347" s="74"/>
      <c r="H347" s="74"/>
      <c r="I347" s="185"/>
      <c r="J347" s="74"/>
      <c r="K347" s="74"/>
      <c r="L347" s="72"/>
      <c r="M347" s="227"/>
      <c r="N347" s="47"/>
      <c r="O347" s="47"/>
      <c r="P347" s="47"/>
      <c r="Q347" s="47"/>
      <c r="R347" s="47"/>
      <c r="S347" s="47"/>
      <c r="T347" s="95"/>
      <c r="AT347" s="24" t="s">
        <v>191</v>
      </c>
      <c r="AU347" s="24" t="s">
        <v>91</v>
      </c>
    </row>
    <row r="348" s="1" customFormat="1">
      <c r="B348" s="46"/>
      <c r="C348" s="74"/>
      <c r="D348" s="225" t="s">
        <v>193</v>
      </c>
      <c r="E348" s="74"/>
      <c r="F348" s="228" t="s">
        <v>1078</v>
      </c>
      <c r="G348" s="74"/>
      <c r="H348" s="74"/>
      <c r="I348" s="185"/>
      <c r="J348" s="74"/>
      <c r="K348" s="74"/>
      <c r="L348" s="72"/>
      <c r="M348" s="227"/>
      <c r="N348" s="47"/>
      <c r="O348" s="47"/>
      <c r="P348" s="47"/>
      <c r="Q348" s="47"/>
      <c r="R348" s="47"/>
      <c r="S348" s="47"/>
      <c r="T348" s="95"/>
      <c r="AT348" s="24" t="s">
        <v>193</v>
      </c>
      <c r="AU348" s="24" t="s">
        <v>91</v>
      </c>
    </row>
    <row r="349" s="1" customFormat="1" ht="16.5" customHeight="1">
      <c r="B349" s="46"/>
      <c r="C349" s="213" t="s">
        <v>500</v>
      </c>
      <c r="D349" s="213" t="s">
        <v>185</v>
      </c>
      <c r="E349" s="214" t="s">
        <v>1087</v>
      </c>
      <c r="F349" s="215" t="s">
        <v>1088</v>
      </c>
      <c r="G349" s="216" t="s">
        <v>1075</v>
      </c>
      <c r="H349" s="217">
        <v>1</v>
      </c>
      <c r="I349" s="218"/>
      <c r="J349" s="219">
        <f>ROUND(I349*H349,2)</f>
        <v>0</v>
      </c>
      <c r="K349" s="215" t="s">
        <v>741</v>
      </c>
      <c r="L349" s="72"/>
      <c r="M349" s="220" t="s">
        <v>80</v>
      </c>
      <c r="N349" s="221" t="s">
        <v>52</v>
      </c>
      <c r="O349" s="47"/>
      <c r="P349" s="222">
        <f>O349*H349</f>
        <v>0</v>
      </c>
      <c r="Q349" s="222">
        <v>0.00122</v>
      </c>
      <c r="R349" s="222">
        <f>Q349*H349</f>
        <v>0.00122</v>
      </c>
      <c r="S349" s="222">
        <v>0</v>
      </c>
      <c r="T349" s="223">
        <f>S349*H349</f>
        <v>0</v>
      </c>
      <c r="AR349" s="24" t="s">
        <v>189</v>
      </c>
      <c r="AT349" s="24" t="s">
        <v>185</v>
      </c>
      <c r="AU349" s="24" t="s">
        <v>91</v>
      </c>
      <c r="AY349" s="24" t="s">
        <v>184</v>
      </c>
      <c r="BE349" s="224">
        <f>IF(N349="základní",J349,0)</f>
        <v>0</v>
      </c>
      <c r="BF349" s="224">
        <f>IF(N349="snížená",J349,0)</f>
        <v>0</v>
      </c>
      <c r="BG349" s="224">
        <f>IF(N349="zákl. přenesená",J349,0)</f>
        <v>0</v>
      </c>
      <c r="BH349" s="224">
        <f>IF(N349="sníž. přenesená",J349,0)</f>
        <v>0</v>
      </c>
      <c r="BI349" s="224">
        <f>IF(N349="nulová",J349,0)</f>
        <v>0</v>
      </c>
      <c r="BJ349" s="24" t="s">
        <v>25</v>
      </c>
      <c r="BK349" s="224">
        <f>ROUND(I349*H349,2)</f>
        <v>0</v>
      </c>
      <c r="BL349" s="24" t="s">
        <v>189</v>
      </c>
      <c r="BM349" s="24" t="s">
        <v>1089</v>
      </c>
    </row>
    <row r="350" s="1" customFormat="1">
      <c r="B350" s="46"/>
      <c r="C350" s="74"/>
      <c r="D350" s="225" t="s">
        <v>191</v>
      </c>
      <c r="E350" s="74"/>
      <c r="F350" s="226" t="s">
        <v>1090</v>
      </c>
      <c r="G350" s="74"/>
      <c r="H350" s="74"/>
      <c r="I350" s="185"/>
      <c r="J350" s="74"/>
      <c r="K350" s="74"/>
      <c r="L350" s="72"/>
      <c r="M350" s="227"/>
      <c r="N350" s="47"/>
      <c r="O350" s="47"/>
      <c r="P350" s="47"/>
      <c r="Q350" s="47"/>
      <c r="R350" s="47"/>
      <c r="S350" s="47"/>
      <c r="T350" s="95"/>
      <c r="AT350" s="24" t="s">
        <v>191</v>
      </c>
      <c r="AU350" s="24" t="s">
        <v>91</v>
      </c>
    </row>
    <row r="351" s="1" customFormat="1">
      <c r="B351" s="46"/>
      <c r="C351" s="74"/>
      <c r="D351" s="225" t="s">
        <v>193</v>
      </c>
      <c r="E351" s="74"/>
      <c r="F351" s="228" t="s">
        <v>1078</v>
      </c>
      <c r="G351" s="74"/>
      <c r="H351" s="74"/>
      <c r="I351" s="185"/>
      <c r="J351" s="74"/>
      <c r="K351" s="74"/>
      <c r="L351" s="72"/>
      <c r="M351" s="227"/>
      <c r="N351" s="47"/>
      <c r="O351" s="47"/>
      <c r="P351" s="47"/>
      <c r="Q351" s="47"/>
      <c r="R351" s="47"/>
      <c r="S351" s="47"/>
      <c r="T351" s="95"/>
      <c r="AT351" s="24" t="s">
        <v>193</v>
      </c>
      <c r="AU351" s="24" t="s">
        <v>91</v>
      </c>
    </row>
    <row r="352" s="1" customFormat="1" ht="25.5" customHeight="1">
      <c r="B352" s="46"/>
      <c r="C352" s="213" t="s">
        <v>505</v>
      </c>
      <c r="D352" s="213" t="s">
        <v>185</v>
      </c>
      <c r="E352" s="214" t="s">
        <v>1091</v>
      </c>
      <c r="F352" s="215" t="s">
        <v>1092</v>
      </c>
      <c r="G352" s="216" t="s">
        <v>834</v>
      </c>
      <c r="H352" s="217">
        <v>0.63500000000000001</v>
      </c>
      <c r="I352" s="218"/>
      <c r="J352" s="219">
        <f>ROUND(I352*H352,2)</f>
        <v>0</v>
      </c>
      <c r="K352" s="215" t="s">
        <v>741</v>
      </c>
      <c r="L352" s="72"/>
      <c r="M352" s="220" t="s">
        <v>80</v>
      </c>
      <c r="N352" s="221" t="s">
        <v>52</v>
      </c>
      <c r="O352" s="47"/>
      <c r="P352" s="222">
        <f>O352*H352</f>
        <v>0</v>
      </c>
      <c r="Q352" s="222">
        <v>2.4775800000000001</v>
      </c>
      <c r="R352" s="222">
        <f>Q352*H352</f>
        <v>1.5732633</v>
      </c>
      <c r="S352" s="222">
        <v>0</v>
      </c>
      <c r="T352" s="223">
        <f>S352*H352</f>
        <v>0</v>
      </c>
      <c r="AR352" s="24" t="s">
        <v>189</v>
      </c>
      <c r="AT352" s="24" t="s">
        <v>185</v>
      </c>
      <c r="AU352" s="24" t="s">
        <v>91</v>
      </c>
      <c r="AY352" s="24" t="s">
        <v>184</v>
      </c>
      <c r="BE352" s="224">
        <f>IF(N352="základní",J352,0)</f>
        <v>0</v>
      </c>
      <c r="BF352" s="224">
        <f>IF(N352="snížená",J352,0)</f>
        <v>0</v>
      </c>
      <c r="BG352" s="224">
        <f>IF(N352="zákl. přenesená",J352,0)</f>
        <v>0</v>
      </c>
      <c r="BH352" s="224">
        <f>IF(N352="sníž. přenesená",J352,0)</f>
        <v>0</v>
      </c>
      <c r="BI352" s="224">
        <f>IF(N352="nulová",J352,0)</f>
        <v>0</v>
      </c>
      <c r="BJ352" s="24" t="s">
        <v>25</v>
      </c>
      <c r="BK352" s="224">
        <f>ROUND(I352*H352,2)</f>
        <v>0</v>
      </c>
      <c r="BL352" s="24" t="s">
        <v>189</v>
      </c>
      <c r="BM352" s="24" t="s">
        <v>1093</v>
      </c>
    </row>
    <row r="353" s="1" customFormat="1">
      <c r="B353" s="46"/>
      <c r="C353" s="74"/>
      <c r="D353" s="225" t="s">
        <v>191</v>
      </c>
      <c r="E353" s="74"/>
      <c r="F353" s="226" t="s">
        <v>1094</v>
      </c>
      <c r="G353" s="74"/>
      <c r="H353" s="74"/>
      <c r="I353" s="185"/>
      <c r="J353" s="74"/>
      <c r="K353" s="74"/>
      <c r="L353" s="72"/>
      <c r="M353" s="227"/>
      <c r="N353" s="47"/>
      <c r="O353" s="47"/>
      <c r="P353" s="47"/>
      <c r="Q353" s="47"/>
      <c r="R353" s="47"/>
      <c r="S353" s="47"/>
      <c r="T353" s="95"/>
      <c r="AT353" s="24" t="s">
        <v>191</v>
      </c>
      <c r="AU353" s="24" t="s">
        <v>91</v>
      </c>
    </row>
    <row r="354" s="1" customFormat="1">
      <c r="B354" s="46"/>
      <c r="C354" s="74"/>
      <c r="D354" s="225" t="s">
        <v>193</v>
      </c>
      <c r="E354" s="74"/>
      <c r="F354" s="228" t="s">
        <v>1095</v>
      </c>
      <c r="G354" s="74"/>
      <c r="H354" s="74"/>
      <c r="I354" s="185"/>
      <c r="J354" s="74"/>
      <c r="K354" s="74"/>
      <c r="L354" s="72"/>
      <c r="M354" s="227"/>
      <c r="N354" s="47"/>
      <c r="O354" s="47"/>
      <c r="P354" s="47"/>
      <c r="Q354" s="47"/>
      <c r="R354" s="47"/>
      <c r="S354" s="47"/>
      <c r="T354" s="95"/>
      <c r="AT354" s="24" t="s">
        <v>193</v>
      </c>
      <c r="AU354" s="24" t="s">
        <v>91</v>
      </c>
    </row>
    <row r="355" s="10" customFormat="1">
      <c r="B355" s="229"/>
      <c r="C355" s="230"/>
      <c r="D355" s="225" t="s">
        <v>199</v>
      </c>
      <c r="E355" s="231" t="s">
        <v>80</v>
      </c>
      <c r="F355" s="232" t="s">
        <v>1096</v>
      </c>
      <c r="G355" s="230"/>
      <c r="H355" s="233">
        <v>0.63500000000000001</v>
      </c>
      <c r="I355" s="234"/>
      <c r="J355" s="230"/>
      <c r="K355" s="230"/>
      <c r="L355" s="235"/>
      <c r="M355" s="236"/>
      <c r="N355" s="237"/>
      <c r="O355" s="237"/>
      <c r="P355" s="237"/>
      <c r="Q355" s="237"/>
      <c r="R355" s="237"/>
      <c r="S355" s="237"/>
      <c r="T355" s="238"/>
      <c r="AT355" s="239" t="s">
        <v>199</v>
      </c>
      <c r="AU355" s="239" t="s">
        <v>91</v>
      </c>
      <c r="AV355" s="10" t="s">
        <v>91</v>
      </c>
      <c r="AW355" s="10" t="s">
        <v>44</v>
      </c>
      <c r="AX355" s="10" t="s">
        <v>82</v>
      </c>
      <c r="AY355" s="239" t="s">
        <v>184</v>
      </c>
    </row>
    <row r="356" s="12" customFormat="1">
      <c r="B356" s="265"/>
      <c r="C356" s="266"/>
      <c r="D356" s="225" t="s">
        <v>199</v>
      </c>
      <c r="E356" s="267" t="s">
        <v>80</v>
      </c>
      <c r="F356" s="268" t="s">
        <v>756</v>
      </c>
      <c r="G356" s="266"/>
      <c r="H356" s="269">
        <v>0.63500000000000001</v>
      </c>
      <c r="I356" s="270"/>
      <c r="J356" s="266"/>
      <c r="K356" s="266"/>
      <c r="L356" s="271"/>
      <c r="M356" s="272"/>
      <c r="N356" s="273"/>
      <c r="O356" s="273"/>
      <c r="P356" s="273"/>
      <c r="Q356" s="273"/>
      <c r="R356" s="273"/>
      <c r="S356" s="273"/>
      <c r="T356" s="274"/>
      <c r="AT356" s="275" t="s">
        <v>199</v>
      </c>
      <c r="AU356" s="275" t="s">
        <v>91</v>
      </c>
      <c r="AV356" s="12" t="s">
        <v>189</v>
      </c>
      <c r="AW356" s="12" t="s">
        <v>44</v>
      </c>
      <c r="AX356" s="12" t="s">
        <v>25</v>
      </c>
      <c r="AY356" s="275" t="s">
        <v>184</v>
      </c>
    </row>
    <row r="357" s="1" customFormat="1" ht="25.5" customHeight="1">
      <c r="B357" s="46"/>
      <c r="C357" s="213" t="s">
        <v>510</v>
      </c>
      <c r="D357" s="213" t="s">
        <v>185</v>
      </c>
      <c r="E357" s="214" t="s">
        <v>1097</v>
      </c>
      <c r="F357" s="215" t="s">
        <v>1098</v>
      </c>
      <c r="G357" s="216" t="s">
        <v>834</v>
      </c>
      <c r="H357" s="217">
        <v>0.33300000000000002</v>
      </c>
      <c r="I357" s="218"/>
      <c r="J357" s="219">
        <f>ROUND(I357*H357,2)</f>
        <v>0</v>
      </c>
      <c r="K357" s="215" t="s">
        <v>741</v>
      </c>
      <c r="L357" s="72"/>
      <c r="M357" s="220" t="s">
        <v>80</v>
      </c>
      <c r="N357" s="221" t="s">
        <v>52</v>
      </c>
      <c r="O357" s="47"/>
      <c r="P357" s="222">
        <f>O357*H357</f>
        <v>0</v>
      </c>
      <c r="Q357" s="222">
        <v>2.4775800000000001</v>
      </c>
      <c r="R357" s="222">
        <f>Q357*H357</f>
        <v>0.82503414000000008</v>
      </c>
      <c r="S357" s="222">
        <v>0</v>
      </c>
      <c r="T357" s="223">
        <f>S357*H357</f>
        <v>0</v>
      </c>
      <c r="AR357" s="24" t="s">
        <v>189</v>
      </c>
      <c r="AT357" s="24" t="s">
        <v>185</v>
      </c>
      <c r="AU357" s="24" t="s">
        <v>91</v>
      </c>
      <c r="AY357" s="24" t="s">
        <v>184</v>
      </c>
      <c r="BE357" s="224">
        <f>IF(N357="základní",J357,0)</f>
        <v>0</v>
      </c>
      <c r="BF357" s="224">
        <f>IF(N357="snížená",J357,0)</f>
        <v>0</v>
      </c>
      <c r="BG357" s="224">
        <f>IF(N357="zákl. přenesená",J357,0)</f>
        <v>0</v>
      </c>
      <c r="BH357" s="224">
        <f>IF(N357="sníž. přenesená",J357,0)</f>
        <v>0</v>
      </c>
      <c r="BI357" s="224">
        <f>IF(N357="nulová",J357,0)</f>
        <v>0</v>
      </c>
      <c r="BJ357" s="24" t="s">
        <v>25</v>
      </c>
      <c r="BK357" s="224">
        <f>ROUND(I357*H357,2)</f>
        <v>0</v>
      </c>
      <c r="BL357" s="24" t="s">
        <v>189</v>
      </c>
      <c r="BM357" s="24" t="s">
        <v>1099</v>
      </c>
    </row>
    <row r="358" s="1" customFormat="1">
      <c r="B358" s="46"/>
      <c r="C358" s="74"/>
      <c r="D358" s="225" t="s">
        <v>191</v>
      </c>
      <c r="E358" s="74"/>
      <c r="F358" s="226" t="s">
        <v>1100</v>
      </c>
      <c r="G358" s="74"/>
      <c r="H358" s="74"/>
      <c r="I358" s="185"/>
      <c r="J358" s="74"/>
      <c r="K358" s="74"/>
      <c r="L358" s="72"/>
      <c r="M358" s="227"/>
      <c r="N358" s="47"/>
      <c r="O358" s="47"/>
      <c r="P358" s="47"/>
      <c r="Q358" s="47"/>
      <c r="R358" s="47"/>
      <c r="S358" s="47"/>
      <c r="T358" s="95"/>
      <c r="AT358" s="24" t="s">
        <v>191</v>
      </c>
      <c r="AU358" s="24" t="s">
        <v>91</v>
      </c>
    </row>
    <row r="359" s="1" customFormat="1">
      <c r="B359" s="46"/>
      <c r="C359" s="74"/>
      <c r="D359" s="225" t="s">
        <v>193</v>
      </c>
      <c r="E359" s="74"/>
      <c r="F359" s="228" t="s">
        <v>1095</v>
      </c>
      <c r="G359" s="74"/>
      <c r="H359" s="74"/>
      <c r="I359" s="185"/>
      <c r="J359" s="74"/>
      <c r="K359" s="74"/>
      <c r="L359" s="72"/>
      <c r="M359" s="227"/>
      <c r="N359" s="47"/>
      <c r="O359" s="47"/>
      <c r="P359" s="47"/>
      <c r="Q359" s="47"/>
      <c r="R359" s="47"/>
      <c r="S359" s="47"/>
      <c r="T359" s="95"/>
      <c r="AT359" s="24" t="s">
        <v>193</v>
      </c>
      <c r="AU359" s="24" t="s">
        <v>91</v>
      </c>
    </row>
    <row r="360" s="10" customFormat="1">
      <c r="B360" s="229"/>
      <c r="C360" s="230"/>
      <c r="D360" s="225" t="s">
        <v>199</v>
      </c>
      <c r="E360" s="231" t="s">
        <v>80</v>
      </c>
      <c r="F360" s="232" t="s">
        <v>1101</v>
      </c>
      <c r="G360" s="230"/>
      <c r="H360" s="233">
        <v>0.70799999999999996</v>
      </c>
      <c r="I360" s="234"/>
      <c r="J360" s="230"/>
      <c r="K360" s="230"/>
      <c r="L360" s="235"/>
      <c r="M360" s="236"/>
      <c r="N360" s="237"/>
      <c r="O360" s="237"/>
      <c r="P360" s="237"/>
      <c r="Q360" s="237"/>
      <c r="R360" s="237"/>
      <c r="S360" s="237"/>
      <c r="T360" s="238"/>
      <c r="AT360" s="239" t="s">
        <v>199</v>
      </c>
      <c r="AU360" s="239" t="s">
        <v>91</v>
      </c>
      <c r="AV360" s="10" t="s">
        <v>91</v>
      </c>
      <c r="AW360" s="10" t="s">
        <v>44</v>
      </c>
      <c r="AX360" s="10" t="s">
        <v>82</v>
      </c>
      <c r="AY360" s="239" t="s">
        <v>184</v>
      </c>
    </row>
    <row r="361" s="10" customFormat="1">
      <c r="B361" s="229"/>
      <c r="C361" s="230"/>
      <c r="D361" s="225" t="s">
        <v>199</v>
      </c>
      <c r="E361" s="231" t="s">
        <v>80</v>
      </c>
      <c r="F361" s="232" t="s">
        <v>1102</v>
      </c>
      <c r="G361" s="230"/>
      <c r="H361" s="233">
        <v>-0.375</v>
      </c>
      <c r="I361" s="234"/>
      <c r="J361" s="230"/>
      <c r="K361" s="230"/>
      <c r="L361" s="235"/>
      <c r="M361" s="236"/>
      <c r="N361" s="237"/>
      <c r="O361" s="237"/>
      <c r="P361" s="237"/>
      <c r="Q361" s="237"/>
      <c r="R361" s="237"/>
      <c r="S361" s="237"/>
      <c r="T361" s="238"/>
      <c r="AT361" s="239" t="s">
        <v>199</v>
      </c>
      <c r="AU361" s="239" t="s">
        <v>91</v>
      </c>
      <c r="AV361" s="10" t="s">
        <v>91</v>
      </c>
      <c r="AW361" s="10" t="s">
        <v>44</v>
      </c>
      <c r="AX361" s="10" t="s">
        <v>82</v>
      </c>
      <c r="AY361" s="239" t="s">
        <v>184</v>
      </c>
    </row>
    <row r="362" s="12" customFormat="1">
      <c r="B362" s="265"/>
      <c r="C362" s="266"/>
      <c r="D362" s="225" t="s">
        <v>199</v>
      </c>
      <c r="E362" s="267" t="s">
        <v>80</v>
      </c>
      <c r="F362" s="268" t="s">
        <v>756</v>
      </c>
      <c r="G362" s="266"/>
      <c r="H362" s="269">
        <v>0.33300000000000002</v>
      </c>
      <c r="I362" s="270"/>
      <c r="J362" s="266"/>
      <c r="K362" s="266"/>
      <c r="L362" s="271"/>
      <c r="M362" s="272"/>
      <c r="N362" s="273"/>
      <c r="O362" s="273"/>
      <c r="P362" s="273"/>
      <c r="Q362" s="273"/>
      <c r="R362" s="273"/>
      <c r="S362" s="273"/>
      <c r="T362" s="274"/>
      <c r="AT362" s="275" t="s">
        <v>199</v>
      </c>
      <c r="AU362" s="275" t="s">
        <v>91</v>
      </c>
      <c r="AV362" s="12" t="s">
        <v>189</v>
      </c>
      <c r="AW362" s="12" t="s">
        <v>44</v>
      </c>
      <c r="AX362" s="12" t="s">
        <v>25</v>
      </c>
      <c r="AY362" s="275" t="s">
        <v>184</v>
      </c>
    </row>
    <row r="363" s="1" customFormat="1" ht="25.5" customHeight="1">
      <c r="B363" s="46"/>
      <c r="C363" s="213" t="s">
        <v>516</v>
      </c>
      <c r="D363" s="213" t="s">
        <v>185</v>
      </c>
      <c r="E363" s="214" t="s">
        <v>1103</v>
      </c>
      <c r="F363" s="215" t="s">
        <v>1104</v>
      </c>
      <c r="G363" s="216" t="s">
        <v>834</v>
      </c>
      <c r="H363" s="217">
        <v>1.0780000000000001</v>
      </c>
      <c r="I363" s="218"/>
      <c r="J363" s="219">
        <f>ROUND(I363*H363,2)</f>
        <v>0</v>
      </c>
      <c r="K363" s="215" t="s">
        <v>741</v>
      </c>
      <c r="L363" s="72"/>
      <c r="M363" s="220" t="s">
        <v>80</v>
      </c>
      <c r="N363" s="221" t="s">
        <v>52</v>
      </c>
      <c r="O363" s="47"/>
      <c r="P363" s="222">
        <f>O363*H363</f>
        <v>0</v>
      </c>
      <c r="Q363" s="222">
        <v>2.4775800000000001</v>
      </c>
      <c r="R363" s="222">
        <f>Q363*H363</f>
        <v>2.6708312400000005</v>
      </c>
      <c r="S363" s="222">
        <v>0</v>
      </c>
      <c r="T363" s="223">
        <f>S363*H363</f>
        <v>0</v>
      </c>
      <c r="AR363" s="24" t="s">
        <v>189</v>
      </c>
      <c r="AT363" s="24" t="s">
        <v>185</v>
      </c>
      <c r="AU363" s="24" t="s">
        <v>91</v>
      </c>
      <c r="AY363" s="24" t="s">
        <v>184</v>
      </c>
      <c r="BE363" s="224">
        <f>IF(N363="základní",J363,0)</f>
        <v>0</v>
      </c>
      <c r="BF363" s="224">
        <f>IF(N363="snížená",J363,0)</f>
        <v>0</v>
      </c>
      <c r="BG363" s="224">
        <f>IF(N363="zákl. přenesená",J363,0)</f>
        <v>0</v>
      </c>
      <c r="BH363" s="224">
        <f>IF(N363="sníž. přenesená",J363,0)</f>
        <v>0</v>
      </c>
      <c r="BI363" s="224">
        <f>IF(N363="nulová",J363,0)</f>
        <v>0</v>
      </c>
      <c r="BJ363" s="24" t="s">
        <v>25</v>
      </c>
      <c r="BK363" s="224">
        <f>ROUND(I363*H363,2)</f>
        <v>0</v>
      </c>
      <c r="BL363" s="24" t="s">
        <v>189</v>
      </c>
      <c r="BM363" s="24" t="s">
        <v>1105</v>
      </c>
    </row>
    <row r="364" s="1" customFormat="1">
      <c r="B364" s="46"/>
      <c r="C364" s="74"/>
      <c r="D364" s="225" t="s">
        <v>191</v>
      </c>
      <c r="E364" s="74"/>
      <c r="F364" s="226" t="s">
        <v>1106</v>
      </c>
      <c r="G364" s="74"/>
      <c r="H364" s="74"/>
      <c r="I364" s="185"/>
      <c r="J364" s="74"/>
      <c r="K364" s="74"/>
      <c r="L364" s="72"/>
      <c r="M364" s="227"/>
      <c r="N364" s="47"/>
      <c r="O364" s="47"/>
      <c r="P364" s="47"/>
      <c r="Q364" s="47"/>
      <c r="R364" s="47"/>
      <c r="S364" s="47"/>
      <c r="T364" s="95"/>
      <c r="AT364" s="24" t="s">
        <v>191</v>
      </c>
      <c r="AU364" s="24" t="s">
        <v>91</v>
      </c>
    </row>
    <row r="365" s="1" customFormat="1">
      <c r="B365" s="46"/>
      <c r="C365" s="74"/>
      <c r="D365" s="225" t="s">
        <v>193</v>
      </c>
      <c r="E365" s="74"/>
      <c r="F365" s="228" t="s">
        <v>1107</v>
      </c>
      <c r="G365" s="74"/>
      <c r="H365" s="74"/>
      <c r="I365" s="185"/>
      <c r="J365" s="74"/>
      <c r="K365" s="74"/>
      <c r="L365" s="72"/>
      <c r="M365" s="227"/>
      <c r="N365" s="47"/>
      <c r="O365" s="47"/>
      <c r="P365" s="47"/>
      <c r="Q365" s="47"/>
      <c r="R365" s="47"/>
      <c r="S365" s="47"/>
      <c r="T365" s="95"/>
      <c r="AT365" s="24" t="s">
        <v>193</v>
      </c>
      <c r="AU365" s="24" t="s">
        <v>91</v>
      </c>
    </row>
    <row r="366" s="14" customFormat="1">
      <c r="B366" s="287"/>
      <c r="C366" s="288"/>
      <c r="D366" s="225" t="s">
        <v>199</v>
      </c>
      <c r="E366" s="289" t="s">
        <v>80</v>
      </c>
      <c r="F366" s="290" t="s">
        <v>1108</v>
      </c>
      <c r="G366" s="288"/>
      <c r="H366" s="289" t="s">
        <v>80</v>
      </c>
      <c r="I366" s="291"/>
      <c r="J366" s="288"/>
      <c r="K366" s="288"/>
      <c r="L366" s="292"/>
      <c r="M366" s="293"/>
      <c r="N366" s="294"/>
      <c r="O366" s="294"/>
      <c r="P366" s="294"/>
      <c r="Q366" s="294"/>
      <c r="R366" s="294"/>
      <c r="S366" s="294"/>
      <c r="T366" s="295"/>
      <c r="AT366" s="296" t="s">
        <v>199</v>
      </c>
      <c r="AU366" s="296" t="s">
        <v>91</v>
      </c>
      <c r="AV366" s="14" t="s">
        <v>25</v>
      </c>
      <c r="AW366" s="14" t="s">
        <v>44</v>
      </c>
      <c r="AX366" s="14" t="s">
        <v>82</v>
      </c>
      <c r="AY366" s="296" t="s">
        <v>184</v>
      </c>
    </row>
    <row r="367" s="10" customFormat="1">
      <c r="B367" s="229"/>
      <c r="C367" s="230"/>
      <c r="D367" s="225" t="s">
        <v>199</v>
      </c>
      <c r="E367" s="231" t="s">
        <v>80</v>
      </c>
      <c r="F367" s="232" t="s">
        <v>1109</v>
      </c>
      <c r="G367" s="230"/>
      <c r="H367" s="233">
        <v>1.0780000000000001</v>
      </c>
      <c r="I367" s="234"/>
      <c r="J367" s="230"/>
      <c r="K367" s="230"/>
      <c r="L367" s="235"/>
      <c r="M367" s="236"/>
      <c r="N367" s="237"/>
      <c r="O367" s="237"/>
      <c r="P367" s="237"/>
      <c r="Q367" s="237"/>
      <c r="R367" s="237"/>
      <c r="S367" s="237"/>
      <c r="T367" s="238"/>
      <c r="AT367" s="239" t="s">
        <v>199</v>
      </c>
      <c r="AU367" s="239" t="s">
        <v>91</v>
      </c>
      <c r="AV367" s="10" t="s">
        <v>91</v>
      </c>
      <c r="AW367" s="10" t="s">
        <v>44</v>
      </c>
      <c r="AX367" s="10" t="s">
        <v>82</v>
      </c>
      <c r="AY367" s="239" t="s">
        <v>184</v>
      </c>
    </row>
    <row r="368" s="12" customFormat="1">
      <c r="B368" s="265"/>
      <c r="C368" s="266"/>
      <c r="D368" s="225" t="s">
        <v>199</v>
      </c>
      <c r="E368" s="267" t="s">
        <v>80</v>
      </c>
      <c r="F368" s="268" t="s">
        <v>756</v>
      </c>
      <c r="G368" s="266"/>
      <c r="H368" s="269">
        <v>1.0780000000000001</v>
      </c>
      <c r="I368" s="270"/>
      <c r="J368" s="266"/>
      <c r="K368" s="266"/>
      <c r="L368" s="271"/>
      <c r="M368" s="272"/>
      <c r="N368" s="273"/>
      <c r="O368" s="273"/>
      <c r="P368" s="273"/>
      <c r="Q368" s="273"/>
      <c r="R368" s="273"/>
      <c r="S368" s="273"/>
      <c r="T368" s="274"/>
      <c r="AT368" s="275" t="s">
        <v>199</v>
      </c>
      <c r="AU368" s="275" t="s">
        <v>91</v>
      </c>
      <c r="AV368" s="12" t="s">
        <v>189</v>
      </c>
      <c r="AW368" s="12" t="s">
        <v>44</v>
      </c>
      <c r="AX368" s="12" t="s">
        <v>25</v>
      </c>
      <c r="AY368" s="275" t="s">
        <v>184</v>
      </c>
    </row>
    <row r="369" s="1" customFormat="1" ht="16.5" customHeight="1">
      <c r="B369" s="46"/>
      <c r="C369" s="213" t="s">
        <v>520</v>
      </c>
      <c r="D369" s="213" t="s">
        <v>185</v>
      </c>
      <c r="E369" s="214" t="s">
        <v>1110</v>
      </c>
      <c r="F369" s="215" t="s">
        <v>1111</v>
      </c>
      <c r="G369" s="216" t="s">
        <v>834</v>
      </c>
      <c r="H369" s="217">
        <v>1.0780000000000001</v>
      </c>
      <c r="I369" s="218"/>
      <c r="J369" s="219">
        <f>ROUND(I369*H369,2)</f>
        <v>0</v>
      </c>
      <c r="K369" s="215" t="s">
        <v>741</v>
      </c>
      <c r="L369" s="72"/>
      <c r="M369" s="220" t="s">
        <v>80</v>
      </c>
      <c r="N369" s="221" t="s">
        <v>52</v>
      </c>
      <c r="O369" s="47"/>
      <c r="P369" s="222">
        <f>O369*H369</f>
        <v>0</v>
      </c>
      <c r="Q369" s="222">
        <v>0</v>
      </c>
      <c r="R369" s="222">
        <f>Q369*H369</f>
        <v>0</v>
      </c>
      <c r="S369" s="222">
        <v>0</v>
      </c>
      <c r="T369" s="223">
        <f>S369*H369</f>
        <v>0</v>
      </c>
      <c r="AR369" s="24" t="s">
        <v>189</v>
      </c>
      <c r="AT369" s="24" t="s">
        <v>185</v>
      </c>
      <c r="AU369" s="24" t="s">
        <v>91</v>
      </c>
      <c r="AY369" s="24" t="s">
        <v>184</v>
      </c>
      <c r="BE369" s="224">
        <f>IF(N369="základní",J369,0)</f>
        <v>0</v>
      </c>
      <c r="BF369" s="224">
        <f>IF(N369="snížená",J369,0)</f>
        <v>0</v>
      </c>
      <c r="BG369" s="224">
        <f>IF(N369="zákl. přenesená",J369,0)</f>
        <v>0</v>
      </c>
      <c r="BH369" s="224">
        <f>IF(N369="sníž. přenesená",J369,0)</f>
        <v>0</v>
      </c>
      <c r="BI369" s="224">
        <f>IF(N369="nulová",J369,0)</f>
        <v>0</v>
      </c>
      <c r="BJ369" s="24" t="s">
        <v>25</v>
      </c>
      <c r="BK369" s="224">
        <f>ROUND(I369*H369,2)</f>
        <v>0</v>
      </c>
      <c r="BL369" s="24" t="s">
        <v>189</v>
      </c>
      <c r="BM369" s="24" t="s">
        <v>1112</v>
      </c>
    </row>
    <row r="370" s="1" customFormat="1">
      <c r="B370" s="46"/>
      <c r="C370" s="74"/>
      <c r="D370" s="225" t="s">
        <v>191</v>
      </c>
      <c r="E370" s="74"/>
      <c r="F370" s="226" t="s">
        <v>1113</v>
      </c>
      <c r="G370" s="74"/>
      <c r="H370" s="74"/>
      <c r="I370" s="185"/>
      <c r="J370" s="74"/>
      <c r="K370" s="74"/>
      <c r="L370" s="72"/>
      <c r="M370" s="227"/>
      <c r="N370" s="47"/>
      <c r="O370" s="47"/>
      <c r="P370" s="47"/>
      <c r="Q370" s="47"/>
      <c r="R370" s="47"/>
      <c r="S370" s="47"/>
      <c r="T370" s="95"/>
      <c r="AT370" s="24" t="s">
        <v>191</v>
      </c>
      <c r="AU370" s="24" t="s">
        <v>91</v>
      </c>
    </row>
    <row r="371" s="1" customFormat="1">
      <c r="B371" s="46"/>
      <c r="C371" s="74"/>
      <c r="D371" s="225" t="s">
        <v>193</v>
      </c>
      <c r="E371" s="74"/>
      <c r="F371" s="228" t="s">
        <v>1107</v>
      </c>
      <c r="G371" s="74"/>
      <c r="H371" s="74"/>
      <c r="I371" s="185"/>
      <c r="J371" s="74"/>
      <c r="K371" s="74"/>
      <c r="L371" s="72"/>
      <c r="M371" s="227"/>
      <c r="N371" s="47"/>
      <c r="O371" s="47"/>
      <c r="P371" s="47"/>
      <c r="Q371" s="47"/>
      <c r="R371" s="47"/>
      <c r="S371" s="47"/>
      <c r="T371" s="95"/>
      <c r="AT371" s="24" t="s">
        <v>193</v>
      </c>
      <c r="AU371" s="24" t="s">
        <v>91</v>
      </c>
    </row>
    <row r="372" s="1" customFormat="1" ht="16.5" customHeight="1">
      <c r="B372" s="46"/>
      <c r="C372" s="213" t="s">
        <v>525</v>
      </c>
      <c r="D372" s="213" t="s">
        <v>185</v>
      </c>
      <c r="E372" s="214" t="s">
        <v>1114</v>
      </c>
      <c r="F372" s="215" t="s">
        <v>1115</v>
      </c>
      <c r="G372" s="216" t="s">
        <v>740</v>
      </c>
      <c r="H372" s="217">
        <v>1</v>
      </c>
      <c r="I372" s="218"/>
      <c r="J372" s="219">
        <f>ROUND(I372*H372,2)</f>
        <v>0</v>
      </c>
      <c r="K372" s="215" t="s">
        <v>741</v>
      </c>
      <c r="L372" s="72"/>
      <c r="M372" s="220" t="s">
        <v>80</v>
      </c>
      <c r="N372" s="221" t="s">
        <v>52</v>
      </c>
      <c r="O372" s="47"/>
      <c r="P372" s="222">
        <f>O372*H372</f>
        <v>0</v>
      </c>
      <c r="Q372" s="222">
        <v>0.0091800000000000007</v>
      </c>
      <c r="R372" s="222">
        <f>Q372*H372</f>
        <v>0.0091800000000000007</v>
      </c>
      <c r="S372" s="222">
        <v>0</v>
      </c>
      <c r="T372" s="223">
        <f>S372*H372</f>
        <v>0</v>
      </c>
      <c r="AR372" s="24" t="s">
        <v>189</v>
      </c>
      <c r="AT372" s="24" t="s">
        <v>185</v>
      </c>
      <c r="AU372" s="24" t="s">
        <v>91</v>
      </c>
      <c r="AY372" s="24" t="s">
        <v>184</v>
      </c>
      <c r="BE372" s="224">
        <f>IF(N372="základní",J372,0)</f>
        <v>0</v>
      </c>
      <c r="BF372" s="224">
        <f>IF(N372="snížená",J372,0)</f>
        <v>0</v>
      </c>
      <c r="BG372" s="224">
        <f>IF(N372="zákl. přenesená",J372,0)</f>
        <v>0</v>
      </c>
      <c r="BH372" s="224">
        <f>IF(N372="sníž. přenesená",J372,0)</f>
        <v>0</v>
      </c>
      <c r="BI372" s="224">
        <f>IF(N372="nulová",J372,0)</f>
        <v>0</v>
      </c>
      <c r="BJ372" s="24" t="s">
        <v>25</v>
      </c>
      <c r="BK372" s="224">
        <f>ROUND(I372*H372,2)</f>
        <v>0</v>
      </c>
      <c r="BL372" s="24" t="s">
        <v>189</v>
      </c>
      <c r="BM372" s="24" t="s">
        <v>1116</v>
      </c>
    </row>
    <row r="373" s="1" customFormat="1">
      <c r="B373" s="46"/>
      <c r="C373" s="74"/>
      <c r="D373" s="225" t="s">
        <v>191</v>
      </c>
      <c r="E373" s="74"/>
      <c r="F373" s="226" t="s">
        <v>1115</v>
      </c>
      <c r="G373" s="74"/>
      <c r="H373" s="74"/>
      <c r="I373" s="185"/>
      <c r="J373" s="74"/>
      <c r="K373" s="74"/>
      <c r="L373" s="72"/>
      <c r="M373" s="227"/>
      <c r="N373" s="47"/>
      <c r="O373" s="47"/>
      <c r="P373" s="47"/>
      <c r="Q373" s="47"/>
      <c r="R373" s="47"/>
      <c r="S373" s="47"/>
      <c r="T373" s="95"/>
      <c r="AT373" s="24" t="s">
        <v>191</v>
      </c>
      <c r="AU373" s="24" t="s">
        <v>91</v>
      </c>
    </row>
    <row r="374" s="1" customFormat="1">
      <c r="B374" s="46"/>
      <c r="C374" s="74"/>
      <c r="D374" s="225" t="s">
        <v>193</v>
      </c>
      <c r="E374" s="74"/>
      <c r="F374" s="228" t="s">
        <v>1117</v>
      </c>
      <c r="G374" s="74"/>
      <c r="H374" s="74"/>
      <c r="I374" s="185"/>
      <c r="J374" s="74"/>
      <c r="K374" s="74"/>
      <c r="L374" s="72"/>
      <c r="M374" s="227"/>
      <c r="N374" s="47"/>
      <c r="O374" s="47"/>
      <c r="P374" s="47"/>
      <c r="Q374" s="47"/>
      <c r="R374" s="47"/>
      <c r="S374" s="47"/>
      <c r="T374" s="95"/>
      <c r="AT374" s="24" t="s">
        <v>193</v>
      </c>
      <c r="AU374" s="24" t="s">
        <v>91</v>
      </c>
    </row>
    <row r="375" s="1" customFormat="1" ht="16.5" customHeight="1">
      <c r="B375" s="46"/>
      <c r="C375" s="255" t="s">
        <v>531</v>
      </c>
      <c r="D375" s="255" t="s">
        <v>246</v>
      </c>
      <c r="E375" s="256" t="s">
        <v>1118</v>
      </c>
      <c r="F375" s="257" t="s">
        <v>1119</v>
      </c>
      <c r="G375" s="258" t="s">
        <v>740</v>
      </c>
      <c r="H375" s="259">
        <v>1</v>
      </c>
      <c r="I375" s="260"/>
      <c r="J375" s="261">
        <f>ROUND(I375*H375,2)</f>
        <v>0</v>
      </c>
      <c r="K375" s="257" t="s">
        <v>741</v>
      </c>
      <c r="L375" s="262"/>
      <c r="M375" s="263" t="s">
        <v>80</v>
      </c>
      <c r="N375" s="264" t="s">
        <v>52</v>
      </c>
      <c r="O375" s="47"/>
      <c r="P375" s="222">
        <f>O375*H375</f>
        <v>0</v>
      </c>
      <c r="Q375" s="222">
        <v>0.254</v>
      </c>
      <c r="R375" s="222">
        <f>Q375*H375</f>
        <v>0.254</v>
      </c>
      <c r="S375" s="222">
        <v>0</v>
      </c>
      <c r="T375" s="223">
        <f>S375*H375</f>
        <v>0</v>
      </c>
      <c r="AR375" s="24" t="s">
        <v>243</v>
      </c>
      <c r="AT375" s="24" t="s">
        <v>246</v>
      </c>
      <c r="AU375" s="24" t="s">
        <v>91</v>
      </c>
      <c r="AY375" s="24" t="s">
        <v>184</v>
      </c>
      <c r="BE375" s="224">
        <f>IF(N375="základní",J375,0)</f>
        <v>0</v>
      </c>
      <c r="BF375" s="224">
        <f>IF(N375="snížená",J375,0)</f>
        <v>0</v>
      </c>
      <c r="BG375" s="224">
        <f>IF(N375="zákl. přenesená",J375,0)</f>
        <v>0</v>
      </c>
      <c r="BH375" s="224">
        <f>IF(N375="sníž. přenesená",J375,0)</f>
        <v>0</v>
      </c>
      <c r="BI375" s="224">
        <f>IF(N375="nulová",J375,0)</f>
        <v>0</v>
      </c>
      <c r="BJ375" s="24" t="s">
        <v>25</v>
      </c>
      <c r="BK375" s="224">
        <f>ROUND(I375*H375,2)</f>
        <v>0</v>
      </c>
      <c r="BL375" s="24" t="s">
        <v>189</v>
      </c>
      <c r="BM375" s="24" t="s">
        <v>1120</v>
      </c>
    </row>
    <row r="376" s="1" customFormat="1">
      <c r="B376" s="46"/>
      <c r="C376" s="74"/>
      <c r="D376" s="225" t="s">
        <v>191</v>
      </c>
      <c r="E376" s="74"/>
      <c r="F376" s="226" t="s">
        <v>1119</v>
      </c>
      <c r="G376" s="74"/>
      <c r="H376" s="74"/>
      <c r="I376" s="185"/>
      <c r="J376" s="74"/>
      <c r="K376" s="74"/>
      <c r="L376" s="72"/>
      <c r="M376" s="227"/>
      <c r="N376" s="47"/>
      <c r="O376" s="47"/>
      <c r="P376" s="47"/>
      <c r="Q376" s="47"/>
      <c r="R376" s="47"/>
      <c r="S376" s="47"/>
      <c r="T376" s="95"/>
      <c r="AT376" s="24" t="s">
        <v>191</v>
      </c>
      <c r="AU376" s="24" t="s">
        <v>91</v>
      </c>
    </row>
    <row r="377" s="1" customFormat="1" ht="16.5" customHeight="1">
      <c r="B377" s="46"/>
      <c r="C377" s="213" t="s">
        <v>1121</v>
      </c>
      <c r="D377" s="213" t="s">
        <v>185</v>
      </c>
      <c r="E377" s="214" t="s">
        <v>1122</v>
      </c>
      <c r="F377" s="215" t="s">
        <v>1123</v>
      </c>
      <c r="G377" s="216" t="s">
        <v>740</v>
      </c>
      <c r="H377" s="217">
        <v>2</v>
      </c>
      <c r="I377" s="218"/>
      <c r="J377" s="219">
        <f>ROUND(I377*H377,2)</f>
        <v>0</v>
      </c>
      <c r="K377" s="215" t="s">
        <v>741</v>
      </c>
      <c r="L377" s="72"/>
      <c r="M377" s="220" t="s">
        <v>80</v>
      </c>
      <c r="N377" s="221" t="s">
        <v>52</v>
      </c>
      <c r="O377" s="47"/>
      <c r="P377" s="222">
        <f>O377*H377</f>
        <v>0</v>
      </c>
      <c r="Q377" s="222">
        <v>0.011469999999999999</v>
      </c>
      <c r="R377" s="222">
        <f>Q377*H377</f>
        <v>0.022939999999999999</v>
      </c>
      <c r="S377" s="222">
        <v>0</v>
      </c>
      <c r="T377" s="223">
        <f>S377*H377</f>
        <v>0</v>
      </c>
      <c r="AR377" s="24" t="s">
        <v>189</v>
      </c>
      <c r="AT377" s="24" t="s">
        <v>185</v>
      </c>
      <c r="AU377" s="24" t="s">
        <v>91</v>
      </c>
      <c r="AY377" s="24" t="s">
        <v>184</v>
      </c>
      <c r="BE377" s="224">
        <f>IF(N377="základní",J377,0)</f>
        <v>0</v>
      </c>
      <c r="BF377" s="224">
        <f>IF(N377="snížená",J377,0)</f>
        <v>0</v>
      </c>
      <c r="BG377" s="224">
        <f>IF(N377="zákl. přenesená",J377,0)</f>
        <v>0</v>
      </c>
      <c r="BH377" s="224">
        <f>IF(N377="sníž. přenesená",J377,0)</f>
        <v>0</v>
      </c>
      <c r="BI377" s="224">
        <f>IF(N377="nulová",J377,0)</f>
        <v>0</v>
      </c>
      <c r="BJ377" s="24" t="s">
        <v>25</v>
      </c>
      <c r="BK377" s="224">
        <f>ROUND(I377*H377,2)</f>
        <v>0</v>
      </c>
      <c r="BL377" s="24" t="s">
        <v>189</v>
      </c>
      <c r="BM377" s="24" t="s">
        <v>1124</v>
      </c>
    </row>
    <row r="378" s="1" customFormat="1">
      <c r="B378" s="46"/>
      <c r="C378" s="74"/>
      <c r="D378" s="225" t="s">
        <v>191</v>
      </c>
      <c r="E378" s="74"/>
      <c r="F378" s="226" t="s">
        <v>1123</v>
      </c>
      <c r="G378" s="74"/>
      <c r="H378" s="74"/>
      <c r="I378" s="185"/>
      <c r="J378" s="74"/>
      <c r="K378" s="74"/>
      <c r="L378" s="72"/>
      <c r="M378" s="227"/>
      <c r="N378" s="47"/>
      <c r="O378" s="47"/>
      <c r="P378" s="47"/>
      <c r="Q378" s="47"/>
      <c r="R378" s="47"/>
      <c r="S378" s="47"/>
      <c r="T378" s="95"/>
      <c r="AT378" s="24" t="s">
        <v>191</v>
      </c>
      <c r="AU378" s="24" t="s">
        <v>91</v>
      </c>
    </row>
    <row r="379" s="1" customFormat="1">
      <c r="B379" s="46"/>
      <c r="C379" s="74"/>
      <c r="D379" s="225" t="s">
        <v>193</v>
      </c>
      <c r="E379" s="74"/>
      <c r="F379" s="228" t="s">
        <v>1117</v>
      </c>
      <c r="G379" s="74"/>
      <c r="H379" s="74"/>
      <c r="I379" s="185"/>
      <c r="J379" s="74"/>
      <c r="K379" s="74"/>
      <c r="L379" s="72"/>
      <c r="M379" s="227"/>
      <c r="N379" s="47"/>
      <c r="O379" s="47"/>
      <c r="P379" s="47"/>
      <c r="Q379" s="47"/>
      <c r="R379" s="47"/>
      <c r="S379" s="47"/>
      <c r="T379" s="95"/>
      <c r="AT379" s="24" t="s">
        <v>193</v>
      </c>
      <c r="AU379" s="24" t="s">
        <v>91</v>
      </c>
    </row>
    <row r="380" s="1" customFormat="1" ht="16.5" customHeight="1">
      <c r="B380" s="46"/>
      <c r="C380" s="255" t="s">
        <v>1125</v>
      </c>
      <c r="D380" s="255" t="s">
        <v>246</v>
      </c>
      <c r="E380" s="256" t="s">
        <v>1126</v>
      </c>
      <c r="F380" s="257" t="s">
        <v>1127</v>
      </c>
      <c r="G380" s="258" t="s">
        <v>740</v>
      </c>
      <c r="H380" s="259">
        <v>1</v>
      </c>
      <c r="I380" s="260"/>
      <c r="J380" s="261">
        <f>ROUND(I380*H380,2)</f>
        <v>0</v>
      </c>
      <c r="K380" s="257" t="s">
        <v>741</v>
      </c>
      <c r="L380" s="262"/>
      <c r="M380" s="263" t="s">
        <v>80</v>
      </c>
      <c r="N380" s="264" t="s">
        <v>52</v>
      </c>
      <c r="O380" s="47"/>
      <c r="P380" s="222">
        <f>O380*H380</f>
        <v>0</v>
      </c>
      <c r="Q380" s="222">
        <v>0.44900000000000001</v>
      </c>
      <c r="R380" s="222">
        <f>Q380*H380</f>
        <v>0.44900000000000001</v>
      </c>
      <c r="S380" s="222">
        <v>0</v>
      </c>
      <c r="T380" s="223">
        <f>S380*H380</f>
        <v>0</v>
      </c>
      <c r="AR380" s="24" t="s">
        <v>243</v>
      </c>
      <c r="AT380" s="24" t="s">
        <v>246</v>
      </c>
      <c r="AU380" s="24" t="s">
        <v>91</v>
      </c>
      <c r="AY380" s="24" t="s">
        <v>184</v>
      </c>
      <c r="BE380" s="224">
        <f>IF(N380="základní",J380,0)</f>
        <v>0</v>
      </c>
      <c r="BF380" s="224">
        <f>IF(N380="snížená",J380,0)</f>
        <v>0</v>
      </c>
      <c r="BG380" s="224">
        <f>IF(N380="zákl. přenesená",J380,0)</f>
        <v>0</v>
      </c>
      <c r="BH380" s="224">
        <f>IF(N380="sníž. přenesená",J380,0)</f>
        <v>0</v>
      </c>
      <c r="BI380" s="224">
        <f>IF(N380="nulová",J380,0)</f>
        <v>0</v>
      </c>
      <c r="BJ380" s="24" t="s">
        <v>25</v>
      </c>
      <c r="BK380" s="224">
        <f>ROUND(I380*H380,2)</f>
        <v>0</v>
      </c>
      <c r="BL380" s="24" t="s">
        <v>189</v>
      </c>
      <c r="BM380" s="24" t="s">
        <v>1128</v>
      </c>
    </row>
    <row r="381" s="1" customFormat="1">
      <c r="B381" s="46"/>
      <c r="C381" s="74"/>
      <c r="D381" s="225" t="s">
        <v>191</v>
      </c>
      <c r="E381" s="74"/>
      <c r="F381" s="226" t="s">
        <v>1127</v>
      </c>
      <c r="G381" s="74"/>
      <c r="H381" s="74"/>
      <c r="I381" s="185"/>
      <c r="J381" s="74"/>
      <c r="K381" s="74"/>
      <c r="L381" s="72"/>
      <c r="M381" s="227"/>
      <c r="N381" s="47"/>
      <c r="O381" s="47"/>
      <c r="P381" s="47"/>
      <c r="Q381" s="47"/>
      <c r="R381" s="47"/>
      <c r="S381" s="47"/>
      <c r="T381" s="95"/>
      <c r="AT381" s="24" t="s">
        <v>191</v>
      </c>
      <c r="AU381" s="24" t="s">
        <v>91</v>
      </c>
    </row>
    <row r="382" s="1" customFormat="1" ht="16.5" customHeight="1">
      <c r="B382" s="46"/>
      <c r="C382" s="255" t="s">
        <v>144</v>
      </c>
      <c r="D382" s="255" t="s">
        <v>246</v>
      </c>
      <c r="E382" s="256" t="s">
        <v>1129</v>
      </c>
      <c r="F382" s="257" t="s">
        <v>1130</v>
      </c>
      <c r="G382" s="258" t="s">
        <v>740</v>
      </c>
      <c r="H382" s="259">
        <v>1</v>
      </c>
      <c r="I382" s="260"/>
      <c r="J382" s="261">
        <f>ROUND(I382*H382,2)</f>
        <v>0</v>
      </c>
      <c r="K382" s="257" t="s">
        <v>80</v>
      </c>
      <c r="L382" s="262"/>
      <c r="M382" s="263" t="s">
        <v>80</v>
      </c>
      <c r="N382" s="264" t="s">
        <v>52</v>
      </c>
      <c r="O382" s="47"/>
      <c r="P382" s="222">
        <f>O382*H382</f>
        <v>0</v>
      </c>
      <c r="Q382" s="222">
        <v>0.44900000000000001</v>
      </c>
      <c r="R382" s="222">
        <f>Q382*H382</f>
        <v>0.44900000000000001</v>
      </c>
      <c r="S382" s="222">
        <v>0</v>
      </c>
      <c r="T382" s="223">
        <f>S382*H382</f>
        <v>0</v>
      </c>
      <c r="AR382" s="24" t="s">
        <v>243</v>
      </c>
      <c r="AT382" s="24" t="s">
        <v>246</v>
      </c>
      <c r="AU382" s="24" t="s">
        <v>91</v>
      </c>
      <c r="AY382" s="24" t="s">
        <v>184</v>
      </c>
      <c r="BE382" s="224">
        <f>IF(N382="základní",J382,0)</f>
        <v>0</v>
      </c>
      <c r="BF382" s="224">
        <f>IF(N382="snížená",J382,0)</f>
        <v>0</v>
      </c>
      <c r="BG382" s="224">
        <f>IF(N382="zákl. přenesená",J382,0)</f>
        <v>0</v>
      </c>
      <c r="BH382" s="224">
        <f>IF(N382="sníž. přenesená",J382,0)</f>
        <v>0</v>
      </c>
      <c r="BI382" s="224">
        <f>IF(N382="nulová",J382,0)</f>
        <v>0</v>
      </c>
      <c r="BJ382" s="24" t="s">
        <v>25</v>
      </c>
      <c r="BK382" s="224">
        <f>ROUND(I382*H382,2)</f>
        <v>0</v>
      </c>
      <c r="BL382" s="24" t="s">
        <v>189</v>
      </c>
      <c r="BM382" s="24" t="s">
        <v>1131</v>
      </c>
    </row>
    <row r="383" s="1" customFormat="1">
      <c r="B383" s="46"/>
      <c r="C383" s="74"/>
      <c r="D383" s="225" t="s">
        <v>191</v>
      </c>
      <c r="E383" s="74"/>
      <c r="F383" s="226" t="s">
        <v>1132</v>
      </c>
      <c r="G383" s="74"/>
      <c r="H383" s="74"/>
      <c r="I383" s="185"/>
      <c r="J383" s="74"/>
      <c r="K383" s="74"/>
      <c r="L383" s="72"/>
      <c r="M383" s="227"/>
      <c r="N383" s="47"/>
      <c r="O383" s="47"/>
      <c r="P383" s="47"/>
      <c r="Q383" s="47"/>
      <c r="R383" s="47"/>
      <c r="S383" s="47"/>
      <c r="T383" s="95"/>
      <c r="AT383" s="24" t="s">
        <v>191</v>
      </c>
      <c r="AU383" s="24" t="s">
        <v>91</v>
      </c>
    </row>
    <row r="384" s="1" customFormat="1" ht="16.5" customHeight="1">
      <c r="B384" s="46"/>
      <c r="C384" s="213" t="s">
        <v>1133</v>
      </c>
      <c r="D384" s="213" t="s">
        <v>185</v>
      </c>
      <c r="E384" s="214" t="s">
        <v>1134</v>
      </c>
      <c r="F384" s="215" t="s">
        <v>1135</v>
      </c>
      <c r="G384" s="216" t="s">
        <v>874</v>
      </c>
      <c r="H384" s="217">
        <v>15.917</v>
      </c>
      <c r="I384" s="218"/>
      <c r="J384" s="219">
        <f>ROUND(I384*H384,2)</f>
        <v>0</v>
      </c>
      <c r="K384" s="215" t="s">
        <v>741</v>
      </c>
      <c r="L384" s="72"/>
      <c r="M384" s="220" t="s">
        <v>80</v>
      </c>
      <c r="N384" s="221" t="s">
        <v>52</v>
      </c>
      <c r="O384" s="47"/>
      <c r="P384" s="222">
        <f>O384*H384</f>
        <v>0</v>
      </c>
      <c r="Q384" s="222">
        <v>0.0058100000000000001</v>
      </c>
      <c r="R384" s="222">
        <f>Q384*H384</f>
        <v>0.092477770000000001</v>
      </c>
      <c r="S384" s="222">
        <v>0</v>
      </c>
      <c r="T384" s="223">
        <f>S384*H384</f>
        <v>0</v>
      </c>
      <c r="AR384" s="24" t="s">
        <v>189</v>
      </c>
      <c r="AT384" s="24" t="s">
        <v>185</v>
      </c>
      <c r="AU384" s="24" t="s">
        <v>91</v>
      </c>
      <c r="AY384" s="24" t="s">
        <v>184</v>
      </c>
      <c r="BE384" s="224">
        <f>IF(N384="základní",J384,0)</f>
        <v>0</v>
      </c>
      <c r="BF384" s="224">
        <f>IF(N384="snížená",J384,0)</f>
        <v>0</v>
      </c>
      <c r="BG384" s="224">
        <f>IF(N384="zákl. přenesená",J384,0)</f>
        <v>0</v>
      </c>
      <c r="BH384" s="224">
        <f>IF(N384="sníž. přenesená",J384,0)</f>
        <v>0</v>
      </c>
      <c r="BI384" s="224">
        <f>IF(N384="nulová",J384,0)</f>
        <v>0</v>
      </c>
      <c r="BJ384" s="24" t="s">
        <v>25</v>
      </c>
      <c r="BK384" s="224">
        <f>ROUND(I384*H384,2)</f>
        <v>0</v>
      </c>
      <c r="BL384" s="24" t="s">
        <v>189</v>
      </c>
      <c r="BM384" s="24" t="s">
        <v>1136</v>
      </c>
    </row>
    <row r="385" s="1" customFormat="1">
      <c r="B385" s="46"/>
      <c r="C385" s="74"/>
      <c r="D385" s="225" t="s">
        <v>191</v>
      </c>
      <c r="E385" s="74"/>
      <c r="F385" s="226" t="s">
        <v>1137</v>
      </c>
      <c r="G385" s="74"/>
      <c r="H385" s="74"/>
      <c r="I385" s="185"/>
      <c r="J385" s="74"/>
      <c r="K385" s="74"/>
      <c r="L385" s="72"/>
      <c r="M385" s="227"/>
      <c r="N385" s="47"/>
      <c r="O385" s="47"/>
      <c r="P385" s="47"/>
      <c r="Q385" s="47"/>
      <c r="R385" s="47"/>
      <c r="S385" s="47"/>
      <c r="T385" s="95"/>
      <c r="AT385" s="24" t="s">
        <v>191</v>
      </c>
      <c r="AU385" s="24" t="s">
        <v>91</v>
      </c>
    </row>
    <row r="386" s="14" customFormat="1">
      <c r="B386" s="287"/>
      <c r="C386" s="288"/>
      <c r="D386" s="225" t="s">
        <v>199</v>
      </c>
      <c r="E386" s="289" t="s">
        <v>80</v>
      </c>
      <c r="F386" s="290" t="s">
        <v>1138</v>
      </c>
      <c r="G386" s="288"/>
      <c r="H386" s="289" t="s">
        <v>80</v>
      </c>
      <c r="I386" s="291"/>
      <c r="J386" s="288"/>
      <c r="K386" s="288"/>
      <c r="L386" s="292"/>
      <c r="M386" s="293"/>
      <c r="N386" s="294"/>
      <c r="O386" s="294"/>
      <c r="P386" s="294"/>
      <c r="Q386" s="294"/>
      <c r="R386" s="294"/>
      <c r="S386" s="294"/>
      <c r="T386" s="295"/>
      <c r="AT386" s="296" t="s">
        <v>199</v>
      </c>
      <c r="AU386" s="296" t="s">
        <v>91</v>
      </c>
      <c r="AV386" s="14" t="s">
        <v>25</v>
      </c>
      <c r="AW386" s="14" t="s">
        <v>44</v>
      </c>
      <c r="AX386" s="14" t="s">
        <v>82</v>
      </c>
      <c r="AY386" s="296" t="s">
        <v>184</v>
      </c>
    </row>
    <row r="387" s="10" customFormat="1">
      <c r="B387" s="229"/>
      <c r="C387" s="230"/>
      <c r="D387" s="225" t="s">
        <v>199</v>
      </c>
      <c r="E387" s="231" t="s">
        <v>80</v>
      </c>
      <c r="F387" s="232" t="s">
        <v>1139</v>
      </c>
      <c r="G387" s="230"/>
      <c r="H387" s="233">
        <v>9.3230000000000004</v>
      </c>
      <c r="I387" s="234"/>
      <c r="J387" s="230"/>
      <c r="K387" s="230"/>
      <c r="L387" s="235"/>
      <c r="M387" s="236"/>
      <c r="N387" s="237"/>
      <c r="O387" s="237"/>
      <c r="P387" s="237"/>
      <c r="Q387" s="237"/>
      <c r="R387" s="237"/>
      <c r="S387" s="237"/>
      <c r="T387" s="238"/>
      <c r="AT387" s="239" t="s">
        <v>199</v>
      </c>
      <c r="AU387" s="239" t="s">
        <v>91</v>
      </c>
      <c r="AV387" s="10" t="s">
        <v>91</v>
      </c>
      <c r="AW387" s="10" t="s">
        <v>44</v>
      </c>
      <c r="AX387" s="10" t="s">
        <v>82</v>
      </c>
      <c r="AY387" s="239" t="s">
        <v>184</v>
      </c>
    </row>
    <row r="388" s="10" customFormat="1">
      <c r="B388" s="229"/>
      <c r="C388" s="230"/>
      <c r="D388" s="225" t="s">
        <v>199</v>
      </c>
      <c r="E388" s="231" t="s">
        <v>80</v>
      </c>
      <c r="F388" s="232" t="s">
        <v>1140</v>
      </c>
      <c r="G388" s="230"/>
      <c r="H388" s="233">
        <v>6.5940000000000003</v>
      </c>
      <c r="I388" s="234"/>
      <c r="J388" s="230"/>
      <c r="K388" s="230"/>
      <c r="L388" s="235"/>
      <c r="M388" s="236"/>
      <c r="N388" s="237"/>
      <c r="O388" s="237"/>
      <c r="P388" s="237"/>
      <c r="Q388" s="237"/>
      <c r="R388" s="237"/>
      <c r="S388" s="237"/>
      <c r="T388" s="238"/>
      <c r="AT388" s="239" t="s">
        <v>199</v>
      </c>
      <c r="AU388" s="239" t="s">
        <v>91</v>
      </c>
      <c r="AV388" s="10" t="s">
        <v>91</v>
      </c>
      <c r="AW388" s="10" t="s">
        <v>44</v>
      </c>
      <c r="AX388" s="10" t="s">
        <v>82</v>
      </c>
      <c r="AY388" s="239" t="s">
        <v>184</v>
      </c>
    </row>
    <row r="389" s="12" customFormat="1">
      <c r="B389" s="265"/>
      <c r="C389" s="266"/>
      <c r="D389" s="225" t="s">
        <v>199</v>
      </c>
      <c r="E389" s="267" t="s">
        <v>80</v>
      </c>
      <c r="F389" s="268" t="s">
        <v>756</v>
      </c>
      <c r="G389" s="266"/>
      <c r="H389" s="269">
        <v>15.917</v>
      </c>
      <c r="I389" s="270"/>
      <c r="J389" s="266"/>
      <c r="K389" s="266"/>
      <c r="L389" s="271"/>
      <c r="M389" s="272"/>
      <c r="N389" s="273"/>
      <c r="O389" s="273"/>
      <c r="P389" s="273"/>
      <c r="Q389" s="273"/>
      <c r="R389" s="273"/>
      <c r="S389" s="273"/>
      <c r="T389" s="274"/>
      <c r="AT389" s="275" t="s">
        <v>199</v>
      </c>
      <c r="AU389" s="275" t="s">
        <v>91</v>
      </c>
      <c r="AV389" s="12" t="s">
        <v>189</v>
      </c>
      <c r="AW389" s="12" t="s">
        <v>44</v>
      </c>
      <c r="AX389" s="12" t="s">
        <v>25</v>
      </c>
      <c r="AY389" s="275" t="s">
        <v>184</v>
      </c>
    </row>
    <row r="390" s="1" customFormat="1" ht="16.5" customHeight="1">
      <c r="B390" s="46"/>
      <c r="C390" s="213" t="s">
        <v>1141</v>
      </c>
      <c r="D390" s="213" t="s">
        <v>185</v>
      </c>
      <c r="E390" s="214" t="s">
        <v>1142</v>
      </c>
      <c r="F390" s="215" t="s">
        <v>1143</v>
      </c>
      <c r="G390" s="216" t="s">
        <v>912</v>
      </c>
      <c r="H390" s="217">
        <v>0.065000000000000002</v>
      </c>
      <c r="I390" s="218"/>
      <c r="J390" s="219">
        <f>ROUND(I390*H390,2)</f>
        <v>0</v>
      </c>
      <c r="K390" s="215" t="s">
        <v>741</v>
      </c>
      <c r="L390" s="72"/>
      <c r="M390" s="220" t="s">
        <v>80</v>
      </c>
      <c r="N390" s="221" t="s">
        <v>52</v>
      </c>
      <c r="O390" s="47"/>
      <c r="P390" s="222">
        <f>O390*H390</f>
        <v>0</v>
      </c>
      <c r="Q390" s="222">
        <v>1.0040899999999999</v>
      </c>
      <c r="R390" s="222">
        <f>Q390*H390</f>
        <v>0.06526585</v>
      </c>
      <c r="S390" s="222">
        <v>0</v>
      </c>
      <c r="T390" s="223">
        <f>S390*H390</f>
        <v>0</v>
      </c>
      <c r="AR390" s="24" t="s">
        <v>189</v>
      </c>
      <c r="AT390" s="24" t="s">
        <v>185</v>
      </c>
      <c r="AU390" s="24" t="s">
        <v>91</v>
      </c>
      <c r="AY390" s="24" t="s">
        <v>184</v>
      </c>
      <c r="BE390" s="224">
        <f>IF(N390="základní",J390,0)</f>
        <v>0</v>
      </c>
      <c r="BF390" s="224">
        <f>IF(N390="snížená",J390,0)</f>
        <v>0</v>
      </c>
      <c r="BG390" s="224">
        <f>IF(N390="zákl. přenesená",J390,0)</f>
        <v>0</v>
      </c>
      <c r="BH390" s="224">
        <f>IF(N390="sníž. přenesená",J390,0)</f>
        <v>0</v>
      </c>
      <c r="BI390" s="224">
        <f>IF(N390="nulová",J390,0)</f>
        <v>0</v>
      </c>
      <c r="BJ390" s="24" t="s">
        <v>25</v>
      </c>
      <c r="BK390" s="224">
        <f>ROUND(I390*H390,2)</f>
        <v>0</v>
      </c>
      <c r="BL390" s="24" t="s">
        <v>189</v>
      </c>
      <c r="BM390" s="24" t="s">
        <v>1144</v>
      </c>
    </row>
    <row r="391" s="1" customFormat="1">
      <c r="B391" s="46"/>
      <c r="C391" s="74"/>
      <c r="D391" s="225" t="s">
        <v>191</v>
      </c>
      <c r="E391" s="74"/>
      <c r="F391" s="226" t="s">
        <v>1143</v>
      </c>
      <c r="G391" s="74"/>
      <c r="H391" s="74"/>
      <c r="I391" s="185"/>
      <c r="J391" s="74"/>
      <c r="K391" s="74"/>
      <c r="L391" s="72"/>
      <c r="M391" s="227"/>
      <c r="N391" s="47"/>
      <c r="O391" s="47"/>
      <c r="P391" s="47"/>
      <c r="Q391" s="47"/>
      <c r="R391" s="47"/>
      <c r="S391" s="47"/>
      <c r="T391" s="95"/>
      <c r="AT391" s="24" t="s">
        <v>191</v>
      </c>
      <c r="AU391" s="24" t="s">
        <v>91</v>
      </c>
    </row>
    <row r="392" s="14" customFormat="1">
      <c r="B392" s="287"/>
      <c r="C392" s="288"/>
      <c r="D392" s="225" t="s">
        <v>199</v>
      </c>
      <c r="E392" s="289" t="s">
        <v>80</v>
      </c>
      <c r="F392" s="290" t="s">
        <v>1145</v>
      </c>
      <c r="G392" s="288"/>
      <c r="H392" s="289" t="s">
        <v>80</v>
      </c>
      <c r="I392" s="291"/>
      <c r="J392" s="288"/>
      <c r="K392" s="288"/>
      <c r="L392" s="292"/>
      <c r="M392" s="293"/>
      <c r="N392" s="294"/>
      <c r="O392" s="294"/>
      <c r="P392" s="294"/>
      <c r="Q392" s="294"/>
      <c r="R392" s="294"/>
      <c r="S392" s="294"/>
      <c r="T392" s="295"/>
      <c r="AT392" s="296" t="s">
        <v>199</v>
      </c>
      <c r="AU392" s="296" t="s">
        <v>91</v>
      </c>
      <c r="AV392" s="14" t="s">
        <v>25</v>
      </c>
      <c r="AW392" s="14" t="s">
        <v>44</v>
      </c>
      <c r="AX392" s="14" t="s">
        <v>82</v>
      </c>
      <c r="AY392" s="296" t="s">
        <v>184</v>
      </c>
    </row>
    <row r="393" s="10" customFormat="1">
      <c r="B393" s="229"/>
      <c r="C393" s="230"/>
      <c r="D393" s="225" t="s">
        <v>199</v>
      </c>
      <c r="E393" s="231" t="s">
        <v>80</v>
      </c>
      <c r="F393" s="232" t="s">
        <v>1146</v>
      </c>
      <c r="G393" s="230"/>
      <c r="H393" s="233">
        <v>4.54</v>
      </c>
      <c r="I393" s="234"/>
      <c r="J393" s="230"/>
      <c r="K393" s="230"/>
      <c r="L393" s="235"/>
      <c r="M393" s="236"/>
      <c r="N393" s="237"/>
      <c r="O393" s="237"/>
      <c r="P393" s="237"/>
      <c r="Q393" s="237"/>
      <c r="R393" s="237"/>
      <c r="S393" s="237"/>
      <c r="T393" s="238"/>
      <c r="AT393" s="239" t="s">
        <v>199</v>
      </c>
      <c r="AU393" s="239" t="s">
        <v>91</v>
      </c>
      <c r="AV393" s="10" t="s">
        <v>91</v>
      </c>
      <c r="AW393" s="10" t="s">
        <v>44</v>
      </c>
      <c r="AX393" s="10" t="s">
        <v>82</v>
      </c>
      <c r="AY393" s="239" t="s">
        <v>184</v>
      </c>
    </row>
    <row r="394" s="10" customFormat="1">
      <c r="B394" s="229"/>
      <c r="C394" s="230"/>
      <c r="D394" s="225" t="s">
        <v>199</v>
      </c>
      <c r="E394" s="231" t="s">
        <v>80</v>
      </c>
      <c r="F394" s="232" t="s">
        <v>1147</v>
      </c>
      <c r="G394" s="230"/>
      <c r="H394" s="233">
        <v>17.007000000000001</v>
      </c>
      <c r="I394" s="234"/>
      <c r="J394" s="230"/>
      <c r="K394" s="230"/>
      <c r="L394" s="235"/>
      <c r="M394" s="236"/>
      <c r="N394" s="237"/>
      <c r="O394" s="237"/>
      <c r="P394" s="237"/>
      <c r="Q394" s="237"/>
      <c r="R394" s="237"/>
      <c r="S394" s="237"/>
      <c r="T394" s="238"/>
      <c r="AT394" s="239" t="s">
        <v>199</v>
      </c>
      <c r="AU394" s="239" t="s">
        <v>91</v>
      </c>
      <c r="AV394" s="10" t="s">
        <v>91</v>
      </c>
      <c r="AW394" s="10" t="s">
        <v>44</v>
      </c>
      <c r="AX394" s="10" t="s">
        <v>82</v>
      </c>
      <c r="AY394" s="239" t="s">
        <v>184</v>
      </c>
    </row>
    <row r="395" s="13" customFormat="1">
      <c r="B395" s="276"/>
      <c r="C395" s="277"/>
      <c r="D395" s="225" t="s">
        <v>199</v>
      </c>
      <c r="E395" s="278" t="s">
        <v>80</v>
      </c>
      <c r="F395" s="279" t="s">
        <v>850</v>
      </c>
      <c r="G395" s="277"/>
      <c r="H395" s="280">
        <v>21.547000000000001</v>
      </c>
      <c r="I395" s="281"/>
      <c r="J395" s="277"/>
      <c r="K395" s="277"/>
      <c r="L395" s="282"/>
      <c r="M395" s="283"/>
      <c r="N395" s="284"/>
      <c r="O395" s="284"/>
      <c r="P395" s="284"/>
      <c r="Q395" s="284"/>
      <c r="R395" s="284"/>
      <c r="S395" s="284"/>
      <c r="T395" s="285"/>
      <c r="AT395" s="286" t="s">
        <v>199</v>
      </c>
      <c r="AU395" s="286" t="s">
        <v>91</v>
      </c>
      <c r="AV395" s="13" t="s">
        <v>211</v>
      </c>
      <c r="AW395" s="13" t="s">
        <v>44</v>
      </c>
      <c r="AX395" s="13" t="s">
        <v>82</v>
      </c>
      <c r="AY395" s="286" t="s">
        <v>184</v>
      </c>
    </row>
    <row r="396" s="10" customFormat="1">
      <c r="B396" s="229"/>
      <c r="C396" s="230"/>
      <c r="D396" s="225" t="s">
        <v>199</v>
      </c>
      <c r="E396" s="231" t="s">
        <v>80</v>
      </c>
      <c r="F396" s="232" t="s">
        <v>1148</v>
      </c>
      <c r="G396" s="230"/>
      <c r="H396" s="233">
        <v>0.065000000000000002</v>
      </c>
      <c r="I396" s="234"/>
      <c r="J396" s="230"/>
      <c r="K396" s="230"/>
      <c r="L396" s="235"/>
      <c r="M396" s="236"/>
      <c r="N396" s="237"/>
      <c r="O396" s="237"/>
      <c r="P396" s="237"/>
      <c r="Q396" s="237"/>
      <c r="R396" s="237"/>
      <c r="S396" s="237"/>
      <c r="T396" s="238"/>
      <c r="AT396" s="239" t="s">
        <v>199</v>
      </c>
      <c r="AU396" s="239" t="s">
        <v>91</v>
      </c>
      <c r="AV396" s="10" t="s">
        <v>91</v>
      </c>
      <c r="AW396" s="10" t="s">
        <v>44</v>
      </c>
      <c r="AX396" s="10" t="s">
        <v>25</v>
      </c>
      <c r="AY396" s="239" t="s">
        <v>184</v>
      </c>
    </row>
    <row r="397" s="1" customFormat="1" ht="25.5" customHeight="1">
      <c r="B397" s="46"/>
      <c r="C397" s="213" t="s">
        <v>1149</v>
      </c>
      <c r="D397" s="213" t="s">
        <v>185</v>
      </c>
      <c r="E397" s="214" t="s">
        <v>1150</v>
      </c>
      <c r="F397" s="215" t="s">
        <v>1151</v>
      </c>
      <c r="G397" s="216" t="s">
        <v>740</v>
      </c>
      <c r="H397" s="217">
        <v>1</v>
      </c>
      <c r="I397" s="218"/>
      <c r="J397" s="219">
        <f>ROUND(I397*H397,2)</f>
        <v>0</v>
      </c>
      <c r="K397" s="215" t="s">
        <v>741</v>
      </c>
      <c r="L397" s="72"/>
      <c r="M397" s="220" t="s">
        <v>80</v>
      </c>
      <c r="N397" s="221" t="s">
        <v>52</v>
      </c>
      <c r="O397" s="47"/>
      <c r="P397" s="222">
        <f>O397*H397</f>
        <v>0</v>
      </c>
      <c r="Q397" s="222">
        <v>0.21734000000000001</v>
      </c>
      <c r="R397" s="222">
        <f>Q397*H397</f>
        <v>0.21734000000000001</v>
      </c>
      <c r="S397" s="222">
        <v>0</v>
      </c>
      <c r="T397" s="223">
        <f>S397*H397</f>
        <v>0</v>
      </c>
      <c r="AR397" s="24" t="s">
        <v>189</v>
      </c>
      <c r="AT397" s="24" t="s">
        <v>185</v>
      </c>
      <c r="AU397" s="24" t="s">
        <v>91</v>
      </c>
      <c r="AY397" s="24" t="s">
        <v>184</v>
      </c>
      <c r="BE397" s="224">
        <f>IF(N397="základní",J397,0)</f>
        <v>0</v>
      </c>
      <c r="BF397" s="224">
        <f>IF(N397="snížená",J397,0)</f>
        <v>0</v>
      </c>
      <c r="BG397" s="224">
        <f>IF(N397="zákl. přenesená",J397,0)</f>
        <v>0</v>
      </c>
      <c r="BH397" s="224">
        <f>IF(N397="sníž. přenesená",J397,0)</f>
        <v>0</v>
      </c>
      <c r="BI397" s="224">
        <f>IF(N397="nulová",J397,0)</f>
        <v>0</v>
      </c>
      <c r="BJ397" s="24" t="s">
        <v>25</v>
      </c>
      <c r="BK397" s="224">
        <f>ROUND(I397*H397,2)</f>
        <v>0</v>
      </c>
      <c r="BL397" s="24" t="s">
        <v>189</v>
      </c>
      <c r="BM397" s="24" t="s">
        <v>1152</v>
      </c>
    </row>
    <row r="398" s="1" customFormat="1">
      <c r="B398" s="46"/>
      <c r="C398" s="74"/>
      <c r="D398" s="225" t="s">
        <v>191</v>
      </c>
      <c r="E398" s="74"/>
      <c r="F398" s="226" t="s">
        <v>1153</v>
      </c>
      <c r="G398" s="74"/>
      <c r="H398" s="74"/>
      <c r="I398" s="185"/>
      <c r="J398" s="74"/>
      <c r="K398" s="74"/>
      <c r="L398" s="72"/>
      <c r="M398" s="227"/>
      <c r="N398" s="47"/>
      <c r="O398" s="47"/>
      <c r="P398" s="47"/>
      <c r="Q398" s="47"/>
      <c r="R398" s="47"/>
      <c r="S398" s="47"/>
      <c r="T398" s="95"/>
      <c r="AT398" s="24" t="s">
        <v>191</v>
      </c>
      <c r="AU398" s="24" t="s">
        <v>91</v>
      </c>
    </row>
    <row r="399" s="1" customFormat="1">
      <c r="B399" s="46"/>
      <c r="C399" s="74"/>
      <c r="D399" s="225" t="s">
        <v>193</v>
      </c>
      <c r="E399" s="74"/>
      <c r="F399" s="228" t="s">
        <v>1154</v>
      </c>
      <c r="G399" s="74"/>
      <c r="H399" s="74"/>
      <c r="I399" s="185"/>
      <c r="J399" s="74"/>
      <c r="K399" s="74"/>
      <c r="L399" s="72"/>
      <c r="M399" s="227"/>
      <c r="N399" s="47"/>
      <c r="O399" s="47"/>
      <c r="P399" s="47"/>
      <c r="Q399" s="47"/>
      <c r="R399" s="47"/>
      <c r="S399" s="47"/>
      <c r="T399" s="95"/>
      <c r="AT399" s="24" t="s">
        <v>193</v>
      </c>
      <c r="AU399" s="24" t="s">
        <v>91</v>
      </c>
    </row>
    <row r="400" s="1" customFormat="1" ht="16.5" customHeight="1">
      <c r="B400" s="46"/>
      <c r="C400" s="255" t="s">
        <v>1155</v>
      </c>
      <c r="D400" s="255" t="s">
        <v>246</v>
      </c>
      <c r="E400" s="256" t="s">
        <v>1156</v>
      </c>
      <c r="F400" s="257" t="s">
        <v>1157</v>
      </c>
      <c r="G400" s="258" t="s">
        <v>740</v>
      </c>
      <c r="H400" s="259">
        <v>1</v>
      </c>
      <c r="I400" s="260"/>
      <c r="J400" s="261">
        <f>ROUND(I400*H400,2)</f>
        <v>0</v>
      </c>
      <c r="K400" s="257" t="s">
        <v>741</v>
      </c>
      <c r="L400" s="262"/>
      <c r="M400" s="263" t="s">
        <v>80</v>
      </c>
      <c r="N400" s="264" t="s">
        <v>52</v>
      </c>
      <c r="O400" s="47"/>
      <c r="P400" s="222">
        <f>O400*H400</f>
        <v>0</v>
      </c>
      <c r="Q400" s="222">
        <v>0.10100000000000001</v>
      </c>
      <c r="R400" s="222">
        <f>Q400*H400</f>
        <v>0.10100000000000001</v>
      </c>
      <c r="S400" s="222">
        <v>0</v>
      </c>
      <c r="T400" s="223">
        <f>S400*H400</f>
        <v>0</v>
      </c>
      <c r="AR400" s="24" t="s">
        <v>243</v>
      </c>
      <c r="AT400" s="24" t="s">
        <v>246</v>
      </c>
      <c r="AU400" s="24" t="s">
        <v>91</v>
      </c>
      <c r="AY400" s="24" t="s">
        <v>184</v>
      </c>
      <c r="BE400" s="224">
        <f>IF(N400="základní",J400,0)</f>
        <v>0</v>
      </c>
      <c r="BF400" s="224">
        <f>IF(N400="snížená",J400,0)</f>
        <v>0</v>
      </c>
      <c r="BG400" s="224">
        <f>IF(N400="zákl. přenesená",J400,0)</f>
        <v>0</v>
      </c>
      <c r="BH400" s="224">
        <f>IF(N400="sníž. přenesená",J400,0)</f>
        <v>0</v>
      </c>
      <c r="BI400" s="224">
        <f>IF(N400="nulová",J400,0)</f>
        <v>0</v>
      </c>
      <c r="BJ400" s="24" t="s">
        <v>25</v>
      </c>
      <c r="BK400" s="224">
        <f>ROUND(I400*H400,2)</f>
        <v>0</v>
      </c>
      <c r="BL400" s="24" t="s">
        <v>189</v>
      </c>
      <c r="BM400" s="24" t="s">
        <v>1158</v>
      </c>
    </row>
    <row r="401" s="1" customFormat="1">
      <c r="B401" s="46"/>
      <c r="C401" s="74"/>
      <c r="D401" s="225" t="s">
        <v>191</v>
      </c>
      <c r="E401" s="74"/>
      <c r="F401" s="226" t="s">
        <v>1157</v>
      </c>
      <c r="G401" s="74"/>
      <c r="H401" s="74"/>
      <c r="I401" s="185"/>
      <c r="J401" s="74"/>
      <c r="K401" s="74"/>
      <c r="L401" s="72"/>
      <c r="M401" s="227"/>
      <c r="N401" s="47"/>
      <c r="O401" s="47"/>
      <c r="P401" s="47"/>
      <c r="Q401" s="47"/>
      <c r="R401" s="47"/>
      <c r="S401" s="47"/>
      <c r="T401" s="95"/>
      <c r="AT401" s="24" t="s">
        <v>191</v>
      </c>
      <c r="AU401" s="24" t="s">
        <v>91</v>
      </c>
    </row>
    <row r="402" s="9" customFormat="1" ht="29.88" customHeight="1">
      <c r="B402" s="199"/>
      <c r="C402" s="200"/>
      <c r="D402" s="201" t="s">
        <v>81</v>
      </c>
      <c r="E402" s="253" t="s">
        <v>250</v>
      </c>
      <c r="F402" s="253" t="s">
        <v>737</v>
      </c>
      <c r="G402" s="200"/>
      <c r="H402" s="200"/>
      <c r="I402" s="203"/>
      <c r="J402" s="254">
        <f>BK402</f>
        <v>0</v>
      </c>
      <c r="K402" s="200"/>
      <c r="L402" s="205"/>
      <c r="M402" s="206"/>
      <c r="N402" s="207"/>
      <c r="O402" s="207"/>
      <c r="P402" s="208">
        <f>SUM(P403:P412)</f>
        <v>0</v>
      </c>
      <c r="Q402" s="207"/>
      <c r="R402" s="208">
        <f>SUM(R403:R412)</f>
        <v>0.00059320000000000011</v>
      </c>
      <c r="S402" s="207"/>
      <c r="T402" s="209">
        <f>SUM(T403:T412)</f>
        <v>0.02862</v>
      </c>
      <c r="AR402" s="210" t="s">
        <v>25</v>
      </c>
      <c r="AT402" s="211" t="s">
        <v>81</v>
      </c>
      <c r="AU402" s="211" t="s">
        <v>25</v>
      </c>
      <c r="AY402" s="210" t="s">
        <v>184</v>
      </c>
      <c r="BK402" s="212">
        <f>SUM(BK403:BK412)</f>
        <v>0</v>
      </c>
    </row>
    <row r="403" s="1" customFormat="1" ht="16.5" customHeight="1">
      <c r="B403" s="46"/>
      <c r="C403" s="213" t="s">
        <v>1159</v>
      </c>
      <c r="D403" s="213" t="s">
        <v>185</v>
      </c>
      <c r="E403" s="214" t="s">
        <v>1160</v>
      </c>
      <c r="F403" s="215" t="s">
        <v>1161</v>
      </c>
      <c r="G403" s="216" t="s">
        <v>824</v>
      </c>
      <c r="H403" s="217">
        <v>37</v>
      </c>
      <c r="I403" s="218"/>
      <c r="J403" s="219">
        <f>ROUND(I403*H403,2)</f>
        <v>0</v>
      </c>
      <c r="K403" s="215" t="s">
        <v>80</v>
      </c>
      <c r="L403" s="72"/>
      <c r="M403" s="220" t="s">
        <v>80</v>
      </c>
      <c r="N403" s="221" t="s">
        <v>52</v>
      </c>
      <c r="O403" s="47"/>
      <c r="P403" s="222">
        <f>O403*H403</f>
        <v>0</v>
      </c>
      <c r="Q403" s="222">
        <v>0</v>
      </c>
      <c r="R403" s="222">
        <f>Q403*H403</f>
        <v>0</v>
      </c>
      <c r="S403" s="222">
        <v>0</v>
      </c>
      <c r="T403" s="223">
        <f>S403*H403</f>
        <v>0</v>
      </c>
      <c r="AR403" s="24" t="s">
        <v>189</v>
      </c>
      <c r="AT403" s="24" t="s">
        <v>185</v>
      </c>
      <c r="AU403" s="24" t="s">
        <v>91</v>
      </c>
      <c r="AY403" s="24" t="s">
        <v>184</v>
      </c>
      <c r="BE403" s="224">
        <f>IF(N403="základní",J403,0)</f>
        <v>0</v>
      </c>
      <c r="BF403" s="224">
        <f>IF(N403="snížená",J403,0)</f>
        <v>0</v>
      </c>
      <c r="BG403" s="224">
        <f>IF(N403="zákl. přenesená",J403,0)</f>
        <v>0</v>
      </c>
      <c r="BH403" s="224">
        <f>IF(N403="sníž. přenesená",J403,0)</f>
        <v>0</v>
      </c>
      <c r="BI403" s="224">
        <f>IF(N403="nulová",J403,0)</f>
        <v>0</v>
      </c>
      <c r="BJ403" s="24" t="s">
        <v>25</v>
      </c>
      <c r="BK403" s="224">
        <f>ROUND(I403*H403,2)</f>
        <v>0</v>
      </c>
      <c r="BL403" s="24" t="s">
        <v>189</v>
      </c>
      <c r="BM403" s="24" t="s">
        <v>1162</v>
      </c>
    </row>
    <row r="404" s="1" customFormat="1">
      <c r="B404" s="46"/>
      <c r="C404" s="74"/>
      <c r="D404" s="225" t="s">
        <v>1035</v>
      </c>
      <c r="E404" s="74"/>
      <c r="F404" s="228" t="s">
        <v>1163</v>
      </c>
      <c r="G404" s="74"/>
      <c r="H404" s="74"/>
      <c r="I404" s="185"/>
      <c r="J404" s="74"/>
      <c r="K404" s="74"/>
      <c r="L404" s="72"/>
      <c r="M404" s="227"/>
      <c r="N404" s="47"/>
      <c r="O404" s="47"/>
      <c r="P404" s="47"/>
      <c r="Q404" s="47"/>
      <c r="R404" s="47"/>
      <c r="S404" s="47"/>
      <c r="T404" s="95"/>
      <c r="AT404" s="24" t="s">
        <v>1035</v>
      </c>
      <c r="AU404" s="24" t="s">
        <v>91</v>
      </c>
    </row>
    <row r="405" s="1" customFormat="1" ht="16.5" customHeight="1">
      <c r="B405" s="46"/>
      <c r="C405" s="213" t="s">
        <v>1164</v>
      </c>
      <c r="D405" s="213" t="s">
        <v>185</v>
      </c>
      <c r="E405" s="214" t="s">
        <v>1165</v>
      </c>
      <c r="F405" s="215" t="s">
        <v>1166</v>
      </c>
      <c r="G405" s="216" t="s">
        <v>824</v>
      </c>
      <c r="H405" s="217">
        <v>0.23999999999999999</v>
      </c>
      <c r="I405" s="218"/>
      <c r="J405" s="219">
        <f>ROUND(I405*H405,2)</f>
        <v>0</v>
      </c>
      <c r="K405" s="215" t="s">
        <v>741</v>
      </c>
      <c r="L405" s="72"/>
      <c r="M405" s="220" t="s">
        <v>80</v>
      </c>
      <c r="N405" s="221" t="s">
        <v>52</v>
      </c>
      <c r="O405" s="47"/>
      <c r="P405" s="222">
        <f>O405*H405</f>
        <v>0</v>
      </c>
      <c r="Q405" s="222">
        <v>0.00108</v>
      </c>
      <c r="R405" s="222">
        <f>Q405*H405</f>
        <v>0.00025920000000000001</v>
      </c>
      <c r="S405" s="222">
        <v>0.052999999999999998</v>
      </c>
      <c r="T405" s="223">
        <f>S405*H405</f>
        <v>0.012719999999999999</v>
      </c>
      <c r="AR405" s="24" t="s">
        <v>189</v>
      </c>
      <c r="AT405" s="24" t="s">
        <v>185</v>
      </c>
      <c r="AU405" s="24" t="s">
        <v>91</v>
      </c>
      <c r="AY405" s="24" t="s">
        <v>184</v>
      </c>
      <c r="BE405" s="224">
        <f>IF(N405="základní",J405,0)</f>
        <v>0</v>
      </c>
      <c r="BF405" s="224">
        <f>IF(N405="snížená",J405,0)</f>
        <v>0</v>
      </c>
      <c r="BG405" s="224">
        <f>IF(N405="zákl. přenesená",J405,0)</f>
        <v>0</v>
      </c>
      <c r="BH405" s="224">
        <f>IF(N405="sníž. přenesená",J405,0)</f>
        <v>0</v>
      </c>
      <c r="BI405" s="224">
        <f>IF(N405="nulová",J405,0)</f>
        <v>0</v>
      </c>
      <c r="BJ405" s="24" t="s">
        <v>25</v>
      </c>
      <c r="BK405" s="224">
        <f>ROUND(I405*H405,2)</f>
        <v>0</v>
      </c>
      <c r="BL405" s="24" t="s">
        <v>189</v>
      </c>
      <c r="BM405" s="24" t="s">
        <v>1167</v>
      </c>
    </row>
    <row r="406" s="1" customFormat="1">
      <c r="B406" s="46"/>
      <c r="C406" s="74"/>
      <c r="D406" s="225" t="s">
        <v>191</v>
      </c>
      <c r="E406" s="74"/>
      <c r="F406" s="226" t="s">
        <v>1168</v>
      </c>
      <c r="G406" s="74"/>
      <c r="H406" s="74"/>
      <c r="I406" s="185"/>
      <c r="J406" s="74"/>
      <c r="K406" s="74"/>
      <c r="L406" s="72"/>
      <c r="M406" s="227"/>
      <c r="N406" s="47"/>
      <c r="O406" s="47"/>
      <c r="P406" s="47"/>
      <c r="Q406" s="47"/>
      <c r="R406" s="47"/>
      <c r="S406" s="47"/>
      <c r="T406" s="95"/>
      <c r="AT406" s="24" t="s">
        <v>191</v>
      </c>
      <c r="AU406" s="24" t="s">
        <v>91</v>
      </c>
    </row>
    <row r="407" s="1" customFormat="1">
      <c r="B407" s="46"/>
      <c r="C407" s="74"/>
      <c r="D407" s="225" t="s">
        <v>193</v>
      </c>
      <c r="E407" s="74"/>
      <c r="F407" s="228" t="s">
        <v>1169</v>
      </c>
      <c r="G407" s="74"/>
      <c r="H407" s="74"/>
      <c r="I407" s="185"/>
      <c r="J407" s="74"/>
      <c r="K407" s="74"/>
      <c r="L407" s="72"/>
      <c r="M407" s="227"/>
      <c r="N407" s="47"/>
      <c r="O407" s="47"/>
      <c r="P407" s="47"/>
      <c r="Q407" s="47"/>
      <c r="R407" s="47"/>
      <c r="S407" s="47"/>
      <c r="T407" s="95"/>
      <c r="AT407" s="24" t="s">
        <v>193</v>
      </c>
      <c r="AU407" s="24" t="s">
        <v>91</v>
      </c>
    </row>
    <row r="408" s="10" customFormat="1">
      <c r="B408" s="229"/>
      <c r="C408" s="230"/>
      <c r="D408" s="225" t="s">
        <v>199</v>
      </c>
      <c r="E408" s="231" t="s">
        <v>80</v>
      </c>
      <c r="F408" s="232" t="s">
        <v>1170</v>
      </c>
      <c r="G408" s="230"/>
      <c r="H408" s="233">
        <v>0.23999999999999999</v>
      </c>
      <c r="I408" s="234"/>
      <c r="J408" s="230"/>
      <c r="K408" s="230"/>
      <c r="L408" s="235"/>
      <c r="M408" s="236"/>
      <c r="N408" s="237"/>
      <c r="O408" s="237"/>
      <c r="P408" s="237"/>
      <c r="Q408" s="237"/>
      <c r="R408" s="237"/>
      <c r="S408" s="237"/>
      <c r="T408" s="238"/>
      <c r="AT408" s="239" t="s">
        <v>199</v>
      </c>
      <c r="AU408" s="239" t="s">
        <v>91</v>
      </c>
      <c r="AV408" s="10" t="s">
        <v>91</v>
      </c>
      <c r="AW408" s="10" t="s">
        <v>44</v>
      </c>
      <c r="AX408" s="10" t="s">
        <v>25</v>
      </c>
      <c r="AY408" s="239" t="s">
        <v>184</v>
      </c>
    </row>
    <row r="409" s="1" customFormat="1" ht="16.5" customHeight="1">
      <c r="B409" s="46"/>
      <c r="C409" s="213" t="s">
        <v>1171</v>
      </c>
      <c r="D409" s="213" t="s">
        <v>185</v>
      </c>
      <c r="E409" s="214" t="s">
        <v>1172</v>
      </c>
      <c r="F409" s="215" t="s">
        <v>1173</v>
      </c>
      <c r="G409" s="216" t="s">
        <v>824</v>
      </c>
      <c r="H409" s="217">
        <v>0.10000000000000001</v>
      </c>
      <c r="I409" s="218"/>
      <c r="J409" s="219">
        <f>ROUND(I409*H409,2)</f>
        <v>0</v>
      </c>
      <c r="K409" s="215" t="s">
        <v>741</v>
      </c>
      <c r="L409" s="72"/>
      <c r="M409" s="220" t="s">
        <v>80</v>
      </c>
      <c r="N409" s="221" t="s">
        <v>52</v>
      </c>
      <c r="O409" s="47"/>
      <c r="P409" s="222">
        <f>O409*H409</f>
        <v>0</v>
      </c>
      <c r="Q409" s="222">
        <v>0.0033400000000000001</v>
      </c>
      <c r="R409" s="222">
        <f>Q409*H409</f>
        <v>0.00033400000000000004</v>
      </c>
      <c r="S409" s="222">
        <v>0.159</v>
      </c>
      <c r="T409" s="223">
        <f>S409*H409</f>
        <v>0.015900000000000001</v>
      </c>
      <c r="AR409" s="24" t="s">
        <v>189</v>
      </c>
      <c r="AT409" s="24" t="s">
        <v>185</v>
      </c>
      <c r="AU409" s="24" t="s">
        <v>91</v>
      </c>
      <c r="AY409" s="24" t="s">
        <v>184</v>
      </c>
      <c r="BE409" s="224">
        <f>IF(N409="základní",J409,0)</f>
        <v>0</v>
      </c>
      <c r="BF409" s="224">
        <f>IF(N409="snížená",J409,0)</f>
        <v>0</v>
      </c>
      <c r="BG409" s="224">
        <f>IF(N409="zákl. přenesená",J409,0)</f>
        <v>0</v>
      </c>
      <c r="BH409" s="224">
        <f>IF(N409="sníž. přenesená",J409,0)</f>
        <v>0</v>
      </c>
      <c r="BI409" s="224">
        <f>IF(N409="nulová",J409,0)</f>
        <v>0</v>
      </c>
      <c r="BJ409" s="24" t="s">
        <v>25</v>
      </c>
      <c r="BK409" s="224">
        <f>ROUND(I409*H409,2)</f>
        <v>0</v>
      </c>
      <c r="BL409" s="24" t="s">
        <v>189</v>
      </c>
      <c r="BM409" s="24" t="s">
        <v>1174</v>
      </c>
    </row>
    <row r="410" s="1" customFormat="1">
      <c r="B410" s="46"/>
      <c r="C410" s="74"/>
      <c r="D410" s="225" t="s">
        <v>191</v>
      </c>
      <c r="E410" s="74"/>
      <c r="F410" s="226" t="s">
        <v>1175</v>
      </c>
      <c r="G410" s="74"/>
      <c r="H410" s="74"/>
      <c r="I410" s="185"/>
      <c r="J410" s="74"/>
      <c r="K410" s="74"/>
      <c r="L410" s="72"/>
      <c r="M410" s="227"/>
      <c r="N410" s="47"/>
      <c r="O410" s="47"/>
      <c r="P410" s="47"/>
      <c r="Q410" s="47"/>
      <c r="R410" s="47"/>
      <c r="S410" s="47"/>
      <c r="T410" s="95"/>
      <c r="AT410" s="24" t="s">
        <v>191</v>
      </c>
      <c r="AU410" s="24" t="s">
        <v>91</v>
      </c>
    </row>
    <row r="411" s="1" customFormat="1">
      <c r="B411" s="46"/>
      <c r="C411" s="74"/>
      <c r="D411" s="225" t="s">
        <v>193</v>
      </c>
      <c r="E411" s="74"/>
      <c r="F411" s="228" t="s">
        <v>1169</v>
      </c>
      <c r="G411" s="74"/>
      <c r="H411" s="74"/>
      <c r="I411" s="185"/>
      <c r="J411" s="74"/>
      <c r="K411" s="74"/>
      <c r="L411" s="72"/>
      <c r="M411" s="227"/>
      <c r="N411" s="47"/>
      <c r="O411" s="47"/>
      <c r="P411" s="47"/>
      <c r="Q411" s="47"/>
      <c r="R411" s="47"/>
      <c r="S411" s="47"/>
      <c r="T411" s="95"/>
      <c r="AT411" s="24" t="s">
        <v>193</v>
      </c>
      <c r="AU411" s="24" t="s">
        <v>91</v>
      </c>
    </row>
    <row r="412" s="10" customFormat="1">
      <c r="B412" s="229"/>
      <c r="C412" s="230"/>
      <c r="D412" s="225" t="s">
        <v>199</v>
      </c>
      <c r="E412" s="231" t="s">
        <v>80</v>
      </c>
      <c r="F412" s="232" t="s">
        <v>1176</v>
      </c>
      <c r="G412" s="230"/>
      <c r="H412" s="233">
        <v>0.10000000000000001</v>
      </c>
      <c r="I412" s="234"/>
      <c r="J412" s="230"/>
      <c r="K412" s="230"/>
      <c r="L412" s="235"/>
      <c r="M412" s="236"/>
      <c r="N412" s="237"/>
      <c r="O412" s="237"/>
      <c r="P412" s="237"/>
      <c r="Q412" s="237"/>
      <c r="R412" s="237"/>
      <c r="S412" s="237"/>
      <c r="T412" s="238"/>
      <c r="AT412" s="239" t="s">
        <v>199</v>
      </c>
      <c r="AU412" s="239" t="s">
        <v>91</v>
      </c>
      <c r="AV412" s="10" t="s">
        <v>91</v>
      </c>
      <c r="AW412" s="10" t="s">
        <v>44</v>
      </c>
      <c r="AX412" s="10" t="s">
        <v>25</v>
      </c>
      <c r="AY412" s="239" t="s">
        <v>184</v>
      </c>
    </row>
    <row r="413" s="9" customFormat="1" ht="29.88" customHeight="1">
      <c r="B413" s="199"/>
      <c r="C413" s="200"/>
      <c r="D413" s="201" t="s">
        <v>81</v>
      </c>
      <c r="E413" s="253" t="s">
        <v>1177</v>
      </c>
      <c r="F413" s="253" t="s">
        <v>1178</v>
      </c>
      <c r="G413" s="200"/>
      <c r="H413" s="200"/>
      <c r="I413" s="203"/>
      <c r="J413" s="254">
        <f>BK413</f>
        <v>0</v>
      </c>
      <c r="K413" s="200"/>
      <c r="L413" s="205"/>
      <c r="M413" s="206"/>
      <c r="N413" s="207"/>
      <c r="O413" s="207"/>
      <c r="P413" s="208">
        <f>SUM(P414:P432)</f>
        <v>0</v>
      </c>
      <c r="Q413" s="207"/>
      <c r="R413" s="208">
        <f>SUM(R414:R432)</f>
        <v>0</v>
      </c>
      <c r="S413" s="207"/>
      <c r="T413" s="209">
        <f>SUM(T414:T432)</f>
        <v>0</v>
      </c>
      <c r="AR413" s="210" t="s">
        <v>25</v>
      </c>
      <c r="AT413" s="211" t="s">
        <v>81</v>
      </c>
      <c r="AU413" s="211" t="s">
        <v>25</v>
      </c>
      <c r="AY413" s="210" t="s">
        <v>184</v>
      </c>
      <c r="BK413" s="212">
        <f>SUM(BK414:BK432)</f>
        <v>0</v>
      </c>
    </row>
    <row r="414" s="1" customFormat="1" ht="25.5" customHeight="1">
      <c r="B414" s="46"/>
      <c r="C414" s="213" t="s">
        <v>1179</v>
      </c>
      <c r="D414" s="213" t="s">
        <v>185</v>
      </c>
      <c r="E414" s="214" t="s">
        <v>1180</v>
      </c>
      <c r="F414" s="215" t="s">
        <v>1181</v>
      </c>
      <c r="G414" s="216" t="s">
        <v>912</v>
      </c>
      <c r="H414" s="217">
        <v>36.884</v>
      </c>
      <c r="I414" s="218"/>
      <c r="J414" s="219">
        <f>ROUND(I414*H414,2)</f>
        <v>0</v>
      </c>
      <c r="K414" s="215" t="s">
        <v>741</v>
      </c>
      <c r="L414" s="72"/>
      <c r="M414" s="220" t="s">
        <v>80</v>
      </c>
      <c r="N414" s="221" t="s">
        <v>52</v>
      </c>
      <c r="O414" s="47"/>
      <c r="P414" s="222">
        <f>O414*H414</f>
        <v>0</v>
      </c>
      <c r="Q414" s="222">
        <v>0</v>
      </c>
      <c r="R414" s="222">
        <f>Q414*H414</f>
        <v>0</v>
      </c>
      <c r="S414" s="222">
        <v>0</v>
      </c>
      <c r="T414" s="223">
        <f>S414*H414</f>
        <v>0</v>
      </c>
      <c r="AR414" s="24" t="s">
        <v>189</v>
      </c>
      <c r="AT414" s="24" t="s">
        <v>185</v>
      </c>
      <c r="AU414" s="24" t="s">
        <v>91</v>
      </c>
      <c r="AY414" s="24" t="s">
        <v>184</v>
      </c>
      <c r="BE414" s="224">
        <f>IF(N414="základní",J414,0)</f>
        <v>0</v>
      </c>
      <c r="BF414" s="224">
        <f>IF(N414="snížená",J414,0)</f>
        <v>0</v>
      </c>
      <c r="BG414" s="224">
        <f>IF(N414="zákl. přenesená",J414,0)</f>
        <v>0</v>
      </c>
      <c r="BH414" s="224">
        <f>IF(N414="sníž. přenesená",J414,0)</f>
        <v>0</v>
      </c>
      <c r="BI414" s="224">
        <f>IF(N414="nulová",J414,0)</f>
        <v>0</v>
      </c>
      <c r="BJ414" s="24" t="s">
        <v>25</v>
      </c>
      <c r="BK414" s="224">
        <f>ROUND(I414*H414,2)</f>
        <v>0</v>
      </c>
      <c r="BL414" s="24" t="s">
        <v>189</v>
      </c>
      <c r="BM414" s="24" t="s">
        <v>1182</v>
      </c>
    </row>
    <row r="415" s="1" customFormat="1">
      <c r="B415" s="46"/>
      <c r="C415" s="74"/>
      <c r="D415" s="225" t="s">
        <v>191</v>
      </c>
      <c r="E415" s="74"/>
      <c r="F415" s="226" t="s">
        <v>1183</v>
      </c>
      <c r="G415" s="74"/>
      <c r="H415" s="74"/>
      <c r="I415" s="185"/>
      <c r="J415" s="74"/>
      <c r="K415" s="74"/>
      <c r="L415" s="72"/>
      <c r="M415" s="227"/>
      <c r="N415" s="47"/>
      <c r="O415" s="47"/>
      <c r="P415" s="47"/>
      <c r="Q415" s="47"/>
      <c r="R415" s="47"/>
      <c r="S415" s="47"/>
      <c r="T415" s="95"/>
      <c r="AT415" s="24" t="s">
        <v>191</v>
      </c>
      <c r="AU415" s="24" t="s">
        <v>91</v>
      </c>
    </row>
    <row r="416" s="1" customFormat="1">
      <c r="B416" s="46"/>
      <c r="C416" s="74"/>
      <c r="D416" s="225" t="s">
        <v>193</v>
      </c>
      <c r="E416" s="74"/>
      <c r="F416" s="228" t="s">
        <v>1184</v>
      </c>
      <c r="G416" s="74"/>
      <c r="H416" s="74"/>
      <c r="I416" s="185"/>
      <c r="J416" s="74"/>
      <c r="K416" s="74"/>
      <c r="L416" s="72"/>
      <c r="M416" s="227"/>
      <c r="N416" s="47"/>
      <c r="O416" s="47"/>
      <c r="P416" s="47"/>
      <c r="Q416" s="47"/>
      <c r="R416" s="47"/>
      <c r="S416" s="47"/>
      <c r="T416" s="95"/>
      <c r="AT416" s="24" t="s">
        <v>193</v>
      </c>
      <c r="AU416" s="24" t="s">
        <v>91</v>
      </c>
    </row>
    <row r="417" s="10" customFormat="1">
      <c r="B417" s="229"/>
      <c r="C417" s="230"/>
      <c r="D417" s="225" t="s">
        <v>199</v>
      </c>
      <c r="E417" s="231" t="s">
        <v>80</v>
      </c>
      <c r="F417" s="232" t="s">
        <v>1185</v>
      </c>
      <c r="G417" s="230"/>
      <c r="H417" s="233">
        <v>36.854999999999997</v>
      </c>
      <c r="I417" s="234"/>
      <c r="J417" s="230"/>
      <c r="K417" s="230"/>
      <c r="L417" s="235"/>
      <c r="M417" s="236"/>
      <c r="N417" s="237"/>
      <c r="O417" s="237"/>
      <c r="P417" s="237"/>
      <c r="Q417" s="237"/>
      <c r="R417" s="237"/>
      <c r="S417" s="237"/>
      <c r="T417" s="238"/>
      <c r="AT417" s="239" t="s">
        <v>199</v>
      </c>
      <c r="AU417" s="239" t="s">
        <v>91</v>
      </c>
      <c r="AV417" s="10" t="s">
        <v>91</v>
      </c>
      <c r="AW417" s="10" t="s">
        <v>44</v>
      </c>
      <c r="AX417" s="10" t="s">
        <v>82</v>
      </c>
      <c r="AY417" s="239" t="s">
        <v>184</v>
      </c>
    </row>
    <row r="418" s="10" customFormat="1">
      <c r="B418" s="229"/>
      <c r="C418" s="230"/>
      <c r="D418" s="225" t="s">
        <v>199</v>
      </c>
      <c r="E418" s="231" t="s">
        <v>80</v>
      </c>
      <c r="F418" s="232" t="s">
        <v>1186</v>
      </c>
      <c r="G418" s="230"/>
      <c r="H418" s="233">
        <v>0.029000000000000001</v>
      </c>
      <c r="I418" s="234"/>
      <c r="J418" s="230"/>
      <c r="K418" s="230"/>
      <c r="L418" s="235"/>
      <c r="M418" s="236"/>
      <c r="N418" s="237"/>
      <c r="O418" s="237"/>
      <c r="P418" s="237"/>
      <c r="Q418" s="237"/>
      <c r="R418" s="237"/>
      <c r="S418" s="237"/>
      <c r="T418" s="238"/>
      <c r="AT418" s="239" t="s">
        <v>199</v>
      </c>
      <c r="AU418" s="239" t="s">
        <v>91</v>
      </c>
      <c r="AV418" s="10" t="s">
        <v>91</v>
      </c>
      <c r="AW418" s="10" t="s">
        <v>44</v>
      </c>
      <c r="AX418" s="10" t="s">
        <v>82</v>
      </c>
      <c r="AY418" s="239" t="s">
        <v>184</v>
      </c>
    </row>
    <row r="419" s="12" customFormat="1">
      <c r="B419" s="265"/>
      <c r="C419" s="266"/>
      <c r="D419" s="225" t="s">
        <v>199</v>
      </c>
      <c r="E419" s="267" t="s">
        <v>80</v>
      </c>
      <c r="F419" s="268" t="s">
        <v>756</v>
      </c>
      <c r="G419" s="266"/>
      <c r="H419" s="269">
        <v>36.884</v>
      </c>
      <c r="I419" s="270"/>
      <c r="J419" s="266"/>
      <c r="K419" s="266"/>
      <c r="L419" s="271"/>
      <c r="M419" s="272"/>
      <c r="N419" s="273"/>
      <c r="O419" s="273"/>
      <c r="P419" s="273"/>
      <c r="Q419" s="273"/>
      <c r="R419" s="273"/>
      <c r="S419" s="273"/>
      <c r="T419" s="274"/>
      <c r="AT419" s="275" t="s">
        <v>199</v>
      </c>
      <c r="AU419" s="275" t="s">
        <v>91</v>
      </c>
      <c r="AV419" s="12" t="s">
        <v>189</v>
      </c>
      <c r="AW419" s="12" t="s">
        <v>44</v>
      </c>
      <c r="AX419" s="12" t="s">
        <v>25</v>
      </c>
      <c r="AY419" s="275" t="s">
        <v>184</v>
      </c>
    </row>
    <row r="420" s="14" customFormat="1">
      <c r="B420" s="287"/>
      <c r="C420" s="288"/>
      <c r="D420" s="225" t="s">
        <v>199</v>
      </c>
      <c r="E420" s="289" t="s">
        <v>80</v>
      </c>
      <c r="F420" s="290" t="s">
        <v>1187</v>
      </c>
      <c r="G420" s="288"/>
      <c r="H420" s="289" t="s">
        <v>80</v>
      </c>
      <c r="I420" s="291"/>
      <c r="J420" s="288"/>
      <c r="K420" s="288"/>
      <c r="L420" s="292"/>
      <c r="M420" s="293"/>
      <c r="N420" s="294"/>
      <c r="O420" s="294"/>
      <c r="P420" s="294"/>
      <c r="Q420" s="294"/>
      <c r="R420" s="294"/>
      <c r="S420" s="294"/>
      <c r="T420" s="295"/>
      <c r="AT420" s="296" t="s">
        <v>199</v>
      </c>
      <c r="AU420" s="296" t="s">
        <v>91</v>
      </c>
      <c r="AV420" s="14" t="s">
        <v>25</v>
      </c>
      <c r="AW420" s="14" t="s">
        <v>44</v>
      </c>
      <c r="AX420" s="14" t="s">
        <v>82</v>
      </c>
      <c r="AY420" s="296" t="s">
        <v>184</v>
      </c>
    </row>
    <row r="421" s="1" customFormat="1" ht="25.5" customHeight="1">
      <c r="B421" s="46"/>
      <c r="C421" s="213" t="s">
        <v>1188</v>
      </c>
      <c r="D421" s="213" t="s">
        <v>185</v>
      </c>
      <c r="E421" s="214" t="s">
        <v>1189</v>
      </c>
      <c r="F421" s="215" t="s">
        <v>1190</v>
      </c>
      <c r="G421" s="216" t="s">
        <v>912</v>
      </c>
      <c r="H421" s="217">
        <v>331.95600000000002</v>
      </c>
      <c r="I421" s="218"/>
      <c r="J421" s="219">
        <f>ROUND(I421*H421,2)</f>
        <v>0</v>
      </c>
      <c r="K421" s="215" t="s">
        <v>741</v>
      </c>
      <c r="L421" s="72"/>
      <c r="M421" s="220" t="s">
        <v>80</v>
      </c>
      <c r="N421" s="221" t="s">
        <v>52</v>
      </c>
      <c r="O421" s="47"/>
      <c r="P421" s="222">
        <f>O421*H421</f>
        <v>0</v>
      </c>
      <c r="Q421" s="222">
        <v>0</v>
      </c>
      <c r="R421" s="222">
        <f>Q421*H421</f>
        <v>0</v>
      </c>
      <c r="S421" s="222">
        <v>0</v>
      </c>
      <c r="T421" s="223">
        <f>S421*H421</f>
        <v>0</v>
      </c>
      <c r="AR421" s="24" t="s">
        <v>189</v>
      </c>
      <c r="AT421" s="24" t="s">
        <v>185</v>
      </c>
      <c r="AU421" s="24" t="s">
        <v>91</v>
      </c>
      <c r="AY421" s="24" t="s">
        <v>184</v>
      </c>
      <c r="BE421" s="224">
        <f>IF(N421="základní",J421,0)</f>
        <v>0</v>
      </c>
      <c r="BF421" s="224">
        <f>IF(N421="snížená",J421,0)</f>
        <v>0</v>
      </c>
      <c r="BG421" s="224">
        <f>IF(N421="zákl. přenesená",J421,0)</f>
        <v>0</v>
      </c>
      <c r="BH421" s="224">
        <f>IF(N421="sníž. přenesená",J421,0)</f>
        <v>0</v>
      </c>
      <c r="BI421" s="224">
        <f>IF(N421="nulová",J421,0)</f>
        <v>0</v>
      </c>
      <c r="BJ421" s="24" t="s">
        <v>25</v>
      </c>
      <c r="BK421" s="224">
        <f>ROUND(I421*H421,2)</f>
        <v>0</v>
      </c>
      <c r="BL421" s="24" t="s">
        <v>189</v>
      </c>
      <c r="BM421" s="24" t="s">
        <v>1191</v>
      </c>
    </row>
    <row r="422" s="1" customFormat="1">
      <c r="B422" s="46"/>
      <c r="C422" s="74"/>
      <c r="D422" s="225" t="s">
        <v>191</v>
      </c>
      <c r="E422" s="74"/>
      <c r="F422" s="226" t="s">
        <v>1192</v>
      </c>
      <c r="G422" s="74"/>
      <c r="H422" s="74"/>
      <c r="I422" s="185"/>
      <c r="J422" s="74"/>
      <c r="K422" s="74"/>
      <c r="L422" s="72"/>
      <c r="M422" s="227"/>
      <c r="N422" s="47"/>
      <c r="O422" s="47"/>
      <c r="P422" s="47"/>
      <c r="Q422" s="47"/>
      <c r="R422" s="47"/>
      <c r="S422" s="47"/>
      <c r="T422" s="95"/>
      <c r="AT422" s="24" t="s">
        <v>191</v>
      </c>
      <c r="AU422" s="24" t="s">
        <v>91</v>
      </c>
    </row>
    <row r="423" s="1" customFormat="1">
      <c r="B423" s="46"/>
      <c r="C423" s="74"/>
      <c r="D423" s="225" t="s">
        <v>193</v>
      </c>
      <c r="E423" s="74"/>
      <c r="F423" s="228" t="s">
        <v>1184</v>
      </c>
      <c r="G423" s="74"/>
      <c r="H423" s="74"/>
      <c r="I423" s="185"/>
      <c r="J423" s="74"/>
      <c r="K423" s="74"/>
      <c r="L423" s="72"/>
      <c r="M423" s="227"/>
      <c r="N423" s="47"/>
      <c r="O423" s="47"/>
      <c r="P423" s="47"/>
      <c r="Q423" s="47"/>
      <c r="R423" s="47"/>
      <c r="S423" s="47"/>
      <c r="T423" s="95"/>
      <c r="AT423" s="24" t="s">
        <v>193</v>
      </c>
      <c r="AU423" s="24" t="s">
        <v>91</v>
      </c>
    </row>
    <row r="424" s="10" customFormat="1">
      <c r="B424" s="229"/>
      <c r="C424" s="230"/>
      <c r="D424" s="225" t="s">
        <v>199</v>
      </c>
      <c r="E424" s="231" t="s">
        <v>80</v>
      </c>
      <c r="F424" s="232" t="s">
        <v>1193</v>
      </c>
      <c r="G424" s="230"/>
      <c r="H424" s="233">
        <v>331.95600000000002</v>
      </c>
      <c r="I424" s="234"/>
      <c r="J424" s="230"/>
      <c r="K424" s="230"/>
      <c r="L424" s="235"/>
      <c r="M424" s="236"/>
      <c r="N424" s="237"/>
      <c r="O424" s="237"/>
      <c r="P424" s="237"/>
      <c r="Q424" s="237"/>
      <c r="R424" s="237"/>
      <c r="S424" s="237"/>
      <c r="T424" s="238"/>
      <c r="AT424" s="239" t="s">
        <v>199</v>
      </c>
      <c r="AU424" s="239" t="s">
        <v>91</v>
      </c>
      <c r="AV424" s="10" t="s">
        <v>91</v>
      </c>
      <c r="AW424" s="10" t="s">
        <v>44</v>
      </c>
      <c r="AX424" s="10" t="s">
        <v>25</v>
      </c>
      <c r="AY424" s="239" t="s">
        <v>184</v>
      </c>
    </row>
    <row r="425" s="1" customFormat="1" ht="25.5" customHeight="1">
      <c r="B425" s="46"/>
      <c r="C425" s="213" t="s">
        <v>1194</v>
      </c>
      <c r="D425" s="213" t="s">
        <v>185</v>
      </c>
      <c r="E425" s="214" t="s">
        <v>1195</v>
      </c>
      <c r="F425" s="215" t="s">
        <v>1196</v>
      </c>
      <c r="G425" s="216" t="s">
        <v>912</v>
      </c>
      <c r="H425" s="217">
        <v>36.854999999999997</v>
      </c>
      <c r="I425" s="218"/>
      <c r="J425" s="219">
        <f>ROUND(I425*H425,2)</f>
        <v>0</v>
      </c>
      <c r="K425" s="215" t="s">
        <v>741</v>
      </c>
      <c r="L425" s="72"/>
      <c r="M425" s="220" t="s">
        <v>80</v>
      </c>
      <c r="N425" s="221" t="s">
        <v>52</v>
      </c>
      <c r="O425" s="47"/>
      <c r="P425" s="222">
        <f>O425*H425</f>
        <v>0</v>
      </c>
      <c r="Q425" s="222">
        <v>0</v>
      </c>
      <c r="R425" s="222">
        <f>Q425*H425</f>
        <v>0</v>
      </c>
      <c r="S425" s="222">
        <v>0</v>
      </c>
      <c r="T425" s="223">
        <f>S425*H425</f>
        <v>0</v>
      </c>
      <c r="AR425" s="24" t="s">
        <v>913</v>
      </c>
      <c r="AT425" s="24" t="s">
        <v>185</v>
      </c>
      <c r="AU425" s="24" t="s">
        <v>91</v>
      </c>
      <c r="AY425" s="24" t="s">
        <v>184</v>
      </c>
      <c r="BE425" s="224">
        <f>IF(N425="základní",J425,0)</f>
        <v>0</v>
      </c>
      <c r="BF425" s="224">
        <f>IF(N425="snížená",J425,0)</f>
        <v>0</v>
      </c>
      <c r="BG425" s="224">
        <f>IF(N425="zákl. přenesená",J425,0)</f>
        <v>0</v>
      </c>
      <c r="BH425" s="224">
        <f>IF(N425="sníž. přenesená",J425,0)</f>
        <v>0</v>
      </c>
      <c r="BI425" s="224">
        <f>IF(N425="nulová",J425,0)</f>
        <v>0</v>
      </c>
      <c r="BJ425" s="24" t="s">
        <v>25</v>
      </c>
      <c r="BK425" s="224">
        <f>ROUND(I425*H425,2)</f>
        <v>0</v>
      </c>
      <c r="BL425" s="24" t="s">
        <v>913</v>
      </c>
      <c r="BM425" s="24" t="s">
        <v>1197</v>
      </c>
    </row>
    <row r="426" s="1" customFormat="1">
      <c r="B426" s="46"/>
      <c r="C426" s="74"/>
      <c r="D426" s="225" t="s">
        <v>191</v>
      </c>
      <c r="E426" s="74"/>
      <c r="F426" s="226" t="s">
        <v>1198</v>
      </c>
      <c r="G426" s="74"/>
      <c r="H426" s="74"/>
      <c r="I426" s="185"/>
      <c r="J426" s="74"/>
      <c r="K426" s="74"/>
      <c r="L426" s="72"/>
      <c r="M426" s="227"/>
      <c r="N426" s="47"/>
      <c r="O426" s="47"/>
      <c r="P426" s="47"/>
      <c r="Q426" s="47"/>
      <c r="R426" s="47"/>
      <c r="S426" s="47"/>
      <c r="T426" s="95"/>
      <c r="AT426" s="24" t="s">
        <v>191</v>
      </c>
      <c r="AU426" s="24" t="s">
        <v>91</v>
      </c>
    </row>
    <row r="427" s="1" customFormat="1">
      <c r="B427" s="46"/>
      <c r="C427" s="74"/>
      <c r="D427" s="225" t="s">
        <v>193</v>
      </c>
      <c r="E427" s="74"/>
      <c r="F427" s="228" t="s">
        <v>1199</v>
      </c>
      <c r="G427" s="74"/>
      <c r="H427" s="74"/>
      <c r="I427" s="185"/>
      <c r="J427" s="74"/>
      <c r="K427" s="74"/>
      <c r="L427" s="72"/>
      <c r="M427" s="227"/>
      <c r="N427" s="47"/>
      <c r="O427" s="47"/>
      <c r="P427" s="47"/>
      <c r="Q427" s="47"/>
      <c r="R427" s="47"/>
      <c r="S427" s="47"/>
      <c r="T427" s="95"/>
      <c r="AT427" s="24" t="s">
        <v>193</v>
      </c>
      <c r="AU427" s="24" t="s">
        <v>91</v>
      </c>
    </row>
    <row r="428" s="10" customFormat="1">
      <c r="B428" s="229"/>
      <c r="C428" s="230"/>
      <c r="D428" s="225" t="s">
        <v>199</v>
      </c>
      <c r="E428" s="231" t="s">
        <v>80</v>
      </c>
      <c r="F428" s="232" t="s">
        <v>1185</v>
      </c>
      <c r="G428" s="230"/>
      <c r="H428" s="233">
        <v>36.854999999999997</v>
      </c>
      <c r="I428" s="234"/>
      <c r="J428" s="230"/>
      <c r="K428" s="230"/>
      <c r="L428" s="235"/>
      <c r="M428" s="236"/>
      <c r="N428" s="237"/>
      <c r="O428" s="237"/>
      <c r="P428" s="237"/>
      <c r="Q428" s="237"/>
      <c r="R428" s="237"/>
      <c r="S428" s="237"/>
      <c r="T428" s="238"/>
      <c r="AT428" s="239" t="s">
        <v>199</v>
      </c>
      <c r="AU428" s="239" t="s">
        <v>91</v>
      </c>
      <c r="AV428" s="10" t="s">
        <v>91</v>
      </c>
      <c r="AW428" s="10" t="s">
        <v>44</v>
      </c>
      <c r="AX428" s="10" t="s">
        <v>25</v>
      </c>
      <c r="AY428" s="239" t="s">
        <v>184</v>
      </c>
    </row>
    <row r="429" s="1" customFormat="1" ht="25.5" customHeight="1">
      <c r="B429" s="46"/>
      <c r="C429" s="213" t="s">
        <v>1200</v>
      </c>
      <c r="D429" s="213" t="s">
        <v>185</v>
      </c>
      <c r="E429" s="214" t="s">
        <v>1201</v>
      </c>
      <c r="F429" s="215" t="s">
        <v>1202</v>
      </c>
      <c r="G429" s="216" t="s">
        <v>912</v>
      </c>
      <c r="H429" s="217">
        <v>0.029000000000000001</v>
      </c>
      <c r="I429" s="218"/>
      <c r="J429" s="219">
        <f>ROUND(I429*H429,2)</f>
        <v>0</v>
      </c>
      <c r="K429" s="215" t="s">
        <v>741</v>
      </c>
      <c r="L429" s="72"/>
      <c r="M429" s="220" t="s">
        <v>80</v>
      </c>
      <c r="N429" s="221" t="s">
        <v>52</v>
      </c>
      <c r="O429" s="47"/>
      <c r="P429" s="222">
        <f>O429*H429</f>
        <v>0</v>
      </c>
      <c r="Q429" s="222">
        <v>0</v>
      </c>
      <c r="R429" s="222">
        <f>Q429*H429</f>
        <v>0</v>
      </c>
      <c r="S429" s="222">
        <v>0</v>
      </c>
      <c r="T429" s="223">
        <f>S429*H429</f>
        <v>0</v>
      </c>
      <c r="AR429" s="24" t="s">
        <v>913</v>
      </c>
      <c r="AT429" s="24" t="s">
        <v>185</v>
      </c>
      <c r="AU429" s="24" t="s">
        <v>91</v>
      </c>
      <c r="AY429" s="24" t="s">
        <v>184</v>
      </c>
      <c r="BE429" s="224">
        <f>IF(N429="základní",J429,0)</f>
        <v>0</v>
      </c>
      <c r="BF429" s="224">
        <f>IF(N429="snížená",J429,0)</f>
        <v>0</v>
      </c>
      <c r="BG429" s="224">
        <f>IF(N429="zákl. přenesená",J429,0)</f>
        <v>0</v>
      </c>
      <c r="BH429" s="224">
        <f>IF(N429="sníž. přenesená",J429,0)</f>
        <v>0</v>
      </c>
      <c r="BI429" s="224">
        <f>IF(N429="nulová",J429,0)</f>
        <v>0</v>
      </c>
      <c r="BJ429" s="24" t="s">
        <v>25</v>
      </c>
      <c r="BK429" s="224">
        <f>ROUND(I429*H429,2)</f>
        <v>0</v>
      </c>
      <c r="BL429" s="24" t="s">
        <v>913</v>
      </c>
      <c r="BM429" s="24" t="s">
        <v>1203</v>
      </c>
    </row>
    <row r="430" s="1" customFormat="1">
      <c r="B430" s="46"/>
      <c r="C430" s="74"/>
      <c r="D430" s="225" t="s">
        <v>191</v>
      </c>
      <c r="E430" s="74"/>
      <c r="F430" s="226" t="s">
        <v>1204</v>
      </c>
      <c r="G430" s="74"/>
      <c r="H430" s="74"/>
      <c r="I430" s="185"/>
      <c r="J430" s="74"/>
      <c r="K430" s="74"/>
      <c r="L430" s="72"/>
      <c r="M430" s="227"/>
      <c r="N430" s="47"/>
      <c r="O430" s="47"/>
      <c r="P430" s="47"/>
      <c r="Q430" s="47"/>
      <c r="R430" s="47"/>
      <c r="S430" s="47"/>
      <c r="T430" s="95"/>
      <c r="AT430" s="24" t="s">
        <v>191</v>
      </c>
      <c r="AU430" s="24" t="s">
        <v>91</v>
      </c>
    </row>
    <row r="431" s="1" customFormat="1">
      <c r="B431" s="46"/>
      <c r="C431" s="74"/>
      <c r="D431" s="225" t="s">
        <v>193</v>
      </c>
      <c r="E431" s="74"/>
      <c r="F431" s="228" t="s">
        <v>1199</v>
      </c>
      <c r="G431" s="74"/>
      <c r="H431" s="74"/>
      <c r="I431" s="185"/>
      <c r="J431" s="74"/>
      <c r="K431" s="74"/>
      <c r="L431" s="72"/>
      <c r="M431" s="227"/>
      <c r="N431" s="47"/>
      <c r="O431" s="47"/>
      <c r="P431" s="47"/>
      <c r="Q431" s="47"/>
      <c r="R431" s="47"/>
      <c r="S431" s="47"/>
      <c r="T431" s="95"/>
      <c r="AT431" s="24" t="s">
        <v>193</v>
      </c>
      <c r="AU431" s="24" t="s">
        <v>91</v>
      </c>
    </row>
    <row r="432" s="10" customFormat="1">
      <c r="B432" s="229"/>
      <c r="C432" s="230"/>
      <c r="D432" s="225" t="s">
        <v>199</v>
      </c>
      <c r="E432" s="231" t="s">
        <v>80</v>
      </c>
      <c r="F432" s="232" t="s">
        <v>1186</v>
      </c>
      <c r="G432" s="230"/>
      <c r="H432" s="233">
        <v>0.029000000000000001</v>
      </c>
      <c r="I432" s="234"/>
      <c r="J432" s="230"/>
      <c r="K432" s="230"/>
      <c r="L432" s="235"/>
      <c r="M432" s="236"/>
      <c r="N432" s="237"/>
      <c r="O432" s="237"/>
      <c r="P432" s="237"/>
      <c r="Q432" s="237"/>
      <c r="R432" s="237"/>
      <c r="S432" s="237"/>
      <c r="T432" s="238"/>
      <c r="AT432" s="239" t="s">
        <v>199</v>
      </c>
      <c r="AU432" s="239" t="s">
        <v>91</v>
      </c>
      <c r="AV432" s="10" t="s">
        <v>91</v>
      </c>
      <c r="AW432" s="10" t="s">
        <v>44</v>
      </c>
      <c r="AX432" s="10" t="s">
        <v>25</v>
      </c>
      <c r="AY432" s="239" t="s">
        <v>184</v>
      </c>
    </row>
    <row r="433" s="9" customFormat="1" ht="29.88" customHeight="1">
      <c r="B433" s="199"/>
      <c r="C433" s="200"/>
      <c r="D433" s="201" t="s">
        <v>81</v>
      </c>
      <c r="E433" s="253" t="s">
        <v>1205</v>
      </c>
      <c r="F433" s="253" t="s">
        <v>1206</v>
      </c>
      <c r="G433" s="200"/>
      <c r="H433" s="200"/>
      <c r="I433" s="203"/>
      <c r="J433" s="254">
        <f>BK433</f>
        <v>0</v>
      </c>
      <c r="K433" s="200"/>
      <c r="L433" s="205"/>
      <c r="M433" s="206"/>
      <c r="N433" s="207"/>
      <c r="O433" s="207"/>
      <c r="P433" s="208">
        <f>SUM(P434:P436)</f>
        <v>0</v>
      </c>
      <c r="Q433" s="207"/>
      <c r="R433" s="208">
        <f>SUM(R434:R436)</f>
        <v>0</v>
      </c>
      <c r="S433" s="207"/>
      <c r="T433" s="209">
        <f>SUM(T434:T436)</f>
        <v>0</v>
      </c>
      <c r="AR433" s="210" t="s">
        <v>25</v>
      </c>
      <c r="AT433" s="211" t="s">
        <v>81</v>
      </c>
      <c r="AU433" s="211" t="s">
        <v>25</v>
      </c>
      <c r="AY433" s="210" t="s">
        <v>184</v>
      </c>
      <c r="BK433" s="212">
        <f>SUM(BK434:BK436)</f>
        <v>0</v>
      </c>
    </row>
    <row r="434" s="1" customFormat="1" ht="16.5" customHeight="1">
      <c r="B434" s="46"/>
      <c r="C434" s="213" t="s">
        <v>1207</v>
      </c>
      <c r="D434" s="213" t="s">
        <v>185</v>
      </c>
      <c r="E434" s="214" t="s">
        <v>1208</v>
      </c>
      <c r="F434" s="215" t="s">
        <v>1209</v>
      </c>
      <c r="G434" s="216" t="s">
        <v>912</v>
      </c>
      <c r="H434" s="217">
        <v>42.002000000000002</v>
      </c>
      <c r="I434" s="218"/>
      <c r="J434" s="219">
        <f>ROUND(I434*H434,2)</f>
        <v>0</v>
      </c>
      <c r="K434" s="215" t="s">
        <v>741</v>
      </c>
      <c r="L434" s="72"/>
      <c r="M434" s="220" t="s">
        <v>80</v>
      </c>
      <c r="N434" s="221" t="s">
        <v>52</v>
      </c>
      <c r="O434" s="47"/>
      <c r="P434" s="222">
        <f>O434*H434</f>
        <v>0</v>
      </c>
      <c r="Q434" s="222">
        <v>0</v>
      </c>
      <c r="R434" s="222">
        <f>Q434*H434</f>
        <v>0</v>
      </c>
      <c r="S434" s="222">
        <v>0</v>
      </c>
      <c r="T434" s="223">
        <f>S434*H434</f>
        <v>0</v>
      </c>
      <c r="AR434" s="24" t="s">
        <v>189</v>
      </c>
      <c r="AT434" s="24" t="s">
        <v>185</v>
      </c>
      <c r="AU434" s="24" t="s">
        <v>91</v>
      </c>
      <c r="AY434" s="24" t="s">
        <v>184</v>
      </c>
      <c r="BE434" s="224">
        <f>IF(N434="základní",J434,0)</f>
        <v>0</v>
      </c>
      <c r="BF434" s="224">
        <f>IF(N434="snížená",J434,0)</f>
        <v>0</v>
      </c>
      <c r="BG434" s="224">
        <f>IF(N434="zákl. přenesená",J434,0)</f>
        <v>0</v>
      </c>
      <c r="BH434" s="224">
        <f>IF(N434="sníž. přenesená",J434,0)</f>
        <v>0</v>
      </c>
      <c r="BI434" s="224">
        <f>IF(N434="nulová",J434,0)</f>
        <v>0</v>
      </c>
      <c r="BJ434" s="24" t="s">
        <v>25</v>
      </c>
      <c r="BK434" s="224">
        <f>ROUND(I434*H434,2)</f>
        <v>0</v>
      </c>
      <c r="BL434" s="24" t="s">
        <v>189</v>
      </c>
      <c r="BM434" s="24" t="s">
        <v>1210</v>
      </c>
    </row>
    <row r="435" s="1" customFormat="1">
      <c r="B435" s="46"/>
      <c r="C435" s="74"/>
      <c r="D435" s="225" t="s">
        <v>191</v>
      </c>
      <c r="E435" s="74"/>
      <c r="F435" s="226" t="s">
        <v>1211</v>
      </c>
      <c r="G435" s="74"/>
      <c r="H435" s="74"/>
      <c r="I435" s="185"/>
      <c r="J435" s="74"/>
      <c r="K435" s="74"/>
      <c r="L435" s="72"/>
      <c r="M435" s="227"/>
      <c r="N435" s="47"/>
      <c r="O435" s="47"/>
      <c r="P435" s="47"/>
      <c r="Q435" s="47"/>
      <c r="R435" s="47"/>
      <c r="S435" s="47"/>
      <c r="T435" s="95"/>
      <c r="AT435" s="24" t="s">
        <v>191</v>
      </c>
      <c r="AU435" s="24" t="s">
        <v>91</v>
      </c>
    </row>
    <row r="436" s="1" customFormat="1">
      <c r="B436" s="46"/>
      <c r="C436" s="74"/>
      <c r="D436" s="225" t="s">
        <v>193</v>
      </c>
      <c r="E436" s="74"/>
      <c r="F436" s="228" t="s">
        <v>1212</v>
      </c>
      <c r="G436" s="74"/>
      <c r="H436" s="74"/>
      <c r="I436" s="185"/>
      <c r="J436" s="74"/>
      <c r="K436" s="74"/>
      <c r="L436" s="72"/>
      <c r="M436" s="227"/>
      <c r="N436" s="47"/>
      <c r="O436" s="47"/>
      <c r="P436" s="47"/>
      <c r="Q436" s="47"/>
      <c r="R436" s="47"/>
      <c r="S436" s="47"/>
      <c r="T436" s="95"/>
      <c r="AT436" s="24" t="s">
        <v>193</v>
      </c>
      <c r="AU436" s="24" t="s">
        <v>91</v>
      </c>
    </row>
    <row r="437" s="9" customFormat="1" ht="37.44" customHeight="1">
      <c r="B437" s="199"/>
      <c r="C437" s="200"/>
      <c r="D437" s="201" t="s">
        <v>81</v>
      </c>
      <c r="E437" s="202" t="s">
        <v>1213</v>
      </c>
      <c r="F437" s="202" t="s">
        <v>1214</v>
      </c>
      <c r="G437" s="200"/>
      <c r="H437" s="200"/>
      <c r="I437" s="203"/>
      <c r="J437" s="204">
        <f>BK437</f>
        <v>0</v>
      </c>
      <c r="K437" s="200"/>
      <c r="L437" s="205"/>
      <c r="M437" s="206"/>
      <c r="N437" s="207"/>
      <c r="O437" s="207"/>
      <c r="P437" s="208">
        <f>P438+P450</f>
        <v>0</v>
      </c>
      <c r="Q437" s="207"/>
      <c r="R437" s="208">
        <f>R438+R450</f>
        <v>0.01</v>
      </c>
      <c r="S437" s="207"/>
      <c r="T437" s="209">
        <f>T438+T450</f>
        <v>0.042259999999999999</v>
      </c>
      <c r="AR437" s="210" t="s">
        <v>91</v>
      </c>
      <c r="AT437" s="211" t="s">
        <v>81</v>
      </c>
      <c r="AU437" s="211" t="s">
        <v>82</v>
      </c>
      <c r="AY437" s="210" t="s">
        <v>184</v>
      </c>
      <c r="BK437" s="212">
        <f>BK438+BK450</f>
        <v>0</v>
      </c>
    </row>
    <row r="438" s="9" customFormat="1" ht="19.92" customHeight="1">
      <c r="B438" s="199"/>
      <c r="C438" s="200"/>
      <c r="D438" s="201" t="s">
        <v>81</v>
      </c>
      <c r="E438" s="253" t="s">
        <v>1215</v>
      </c>
      <c r="F438" s="253" t="s">
        <v>1216</v>
      </c>
      <c r="G438" s="200"/>
      <c r="H438" s="200"/>
      <c r="I438" s="203"/>
      <c r="J438" s="254">
        <f>BK438</f>
        <v>0</v>
      </c>
      <c r="K438" s="200"/>
      <c r="L438" s="205"/>
      <c r="M438" s="206"/>
      <c r="N438" s="207"/>
      <c r="O438" s="207"/>
      <c r="P438" s="208">
        <f>SUM(P439:P449)</f>
        <v>0</v>
      </c>
      <c r="Q438" s="207"/>
      <c r="R438" s="208">
        <f>SUM(R439:R449)</f>
        <v>0.0070000000000000001</v>
      </c>
      <c r="S438" s="207"/>
      <c r="T438" s="209">
        <f>SUM(T439:T449)</f>
        <v>0</v>
      </c>
      <c r="AR438" s="210" t="s">
        <v>91</v>
      </c>
      <c r="AT438" s="211" t="s">
        <v>81</v>
      </c>
      <c r="AU438" s="211" t="s">
        <v>25</v>
      </c>
      <c r="AY438" s="210" t="s">
        <v>184</v>
      </c>
      <c r="BK438" s="212">
        <f>SUM(BK439:BK449)</f>
        <v>0</v>
      </c>
    </row>
    <row r="439" s="1" customFormat="1" ht="16.5" customHeight="1">
      <c r="B439" s="46"/>
      <c r="C439" s="213" t="s">
        <v>1217</v>
      </c>
      <c r="D439" s="213" t="s">
        <v>185</v>
      </c>
      <c r="E439" s="214" t="s">
        <v>1218</v>
      </c>
      <c r="F439" s="215" t="s">
        <v>1219</v>
      </c>
      <c r="G439" s="216" t="s">
        <v>874</v>
      </c>
      <c r="H439" s="217">
        <v>9.3230000000000004</v>
      </c>
      <c r="I439" s="218"/>
      <c r="J439" s="219">
        <f>ROUND(I439*H439,2)</f>
        <v>0</v>
      </c>
      <c r="K439" s="215" t="s">
        <v>741</v>
      </c>
      <c r="L439" s="72"/>
      <c r="M439" s="220" t="s">
        <v>80</v>
      </c>
      <c r="N439" s="221" t="s">
        <v>52</v>
      </c>
      <c r="O439" s="47"/>
      <c r="P439" s="222">
        <f>O439*H439</f>
        <v>0</v>
      </c>
      <c r="Q439" s="222">
        <v>0</v>
      </c>
      <c r="R439" s="222">
        <f>Q439*H439</f>
        <v>0</v>
      </c>
      <c r="S439" s="222">
        <v>0</v>
      </c>
      <c r="T439" s="223">
        <f>S439*H439</f>
        <v>0</v>
      </c>
      <c r="AR439" s="24" t="s">
        <v>137</v>
      </c>
      <c r="AT439" s="24" t="s">
        <v>185</v>
      </c>
      <c r="AU439" s="24" t="s">
        <v>91</v>
      </c>
      <c r="AY439" s="24" t="s">
        <v>184</v>
      </c>
      <c r="BE439" s="224">
        <f>IF(N439="základní",J439,0)</f>
        <v>0</v>
      </c>
      <c r="BF439" s="224">
        <f>IF(N439="snížená",J439,0)</f>
        <v>0</v>
      </c>
      <c r="BG439" s="224">
        <f>IF(N439="zákl. přenesená",J439,0)</f>
        <v>0</v>
      </c>
      <c r="BH439" s="224">
        <f>IF(N439="sníž. přenesená",J439,0)</f>
        <v>0</v>
      </c>
      <c r="BI439" s="224">
        <f>IF(N439="nulová",J439,0)</f>
        <v>0</v>
      </c>
      <c r="BJ439" s="24" t="s">
        <v>25</v>
      </c>
      <c r="BK439" s="224">
        <f>ROUND(I439*H439,2)</f>
        <v>0</v>
      </c>
      <c r="BL439" s="24" t="s">
        <v>137</v>
      </c>
      <c r="BM439" s="24" t="s">
        <v>1220</v>
      </c>
    </row>
    <row r="440" s="1" customFormat="1">
      <c r="B440" s="46"/>
      <c r="C440" s="74"/>
      <c r="D440" s="225" t="s">
        <v>191</v>
      </c>
      <c r="E440" s="74"/>
      <c r="F440" s="226" t="s">
        <v>1221</v>
      </c>
      <c r="G440" s="74"/>
      <c r="H440" s="74"/>
      <c r="I440" s="185"/>
      <c r="J440" s="74"/>
      <c r="K440" s="74"/>
      <c r="L440" s="72"/>
      <c r="M440" s="227"/>
      <c r="N440" s="47"/>
      <c r="O440" s="47"/>
      <c r="P440" s="47"/>
      <c r="Q440" s="47"/>
      <c r="R440" s="47"/>
      <c r="S440" s="47"/>
      <c r="T440" s="95"/>
      <c r="AT440" s="24" t="s">
        <v>191</v>
      </c>
      <c r="AU440" s="24" t="s">
        <v>91</v>
      </c>
    </row>
    <row r="441" s="1" customFormat="1">
      <c r="B441" s="46"/>
      <c r="C441" s="74"/>
      <c r="D441" s="225" t="s">
        <v>193</v>
      </c>
      <c r="E441" s="74"/>
      <c r="F441" s="228" t="s">
        <v>1222</v>
      </c>
      <c r="G441" s="74"/>
      <c r="H441" s="74"/>
      <c r="I441" s="185"/>
      <c r="J441" s="74"/>
      <c r="K441" s="74"/>
      <c r="L441" s="72"/>
      <c r="M441" s="227"/>
      <c r="N441" s="47"/>
      <c r="O441" s="47"/>
      <c r="P441" s="47"/>
      <c r="Q441" s="47"/>
      <c r="R441" s="47"/>
      <c r="S441" s="47"/>
      <c r="T441" s="95"/>
      <c r="AT441" s="24" t="s">
        <v>193</v>
      </c>
      <c r="AU441" s="24" t="s">
        <v>91</v>
      </c>
    </row>
    <row r="442" s="10" customFormat="1">
      <c r="B442" s="229"/>
      <c r="C442" s="230"/>
      <c r="D442" s="225" t="s">
        <v>199</v>
      </c>
      <c r="E442" s="231" t="s">
        <v>80</v>
      </c>
      <c r="F442" s="232" t="s">
        <v>1223</v>
      </c>
      <c r="G442" s="230"/>
      <c r="H442" s="233">
        <v>9.3230000000000004</v>
      </c>
      <c r="I442" s="234"/>
      <c r="J442" s="230"/>
      <c r="K442" s="230"/>
      <c r="L442" s="235"/>
      <c r="M442" s="236"/>
      <c r="N442" s="237"/>
      <c r="O442" s="237"/>
      <c r="P442" s="237"/>
      <c r="Q442" s="237"/>
      <c r="R442" s="237"/>
      <c r="S442" s="237"/>
      <c r="T442" s="238"/>
      <c r="AT442" s="239" t="s">
        <v>199</v>
      </c>
      <c r="AU442" s="239" t="s">
        <v>91</v>
      </c>
      <c r="AV442" s="10" t="s">
        <v>91</v>
      </c>
      <c r="AW442" s="10" t="s">
        <v>44</v>
      </c>
      <c r="AX442" s="10" t="s">
        <v>82</v>
      </c>
      <c r="AY442" s="239" t="s">
        <v>184</v>
      </c>
    </row>
    <row r="443" s="12" customFormat="1">
      <c r="B443" s="265"/>
      <c r="C443" s="266"/>
      <c r="D443" s="225" t="s">
        <v>199</v>
      </c>
      <c r="E443" s="267" t="s">
        <v>80</v>
      </c>
      <c r="F443" s="268" t="s">
        <v>756</v>
      </c>
      <c r="G443" s="266"/>
      <c r="H443" s="269">
        <v>9.3230000000000004</v>
      </c>
      <c r="I443" s="270"/>
      <c r="J443" s="266"/>
      <c r="K443" s="266"/>
      <c r="L443" s="271"/>
      <c r="M443" s="272"/>
      <c r="N443" s="273"/>
      <c r="O443" s="273"/>
      <c r="P443" s="273"/>
      <c r="Q443" s="273"/>
      <c r="R443" s="273"/>
      <c r="S443" s="273"/>
      <c r="T443" s="274"/>
      <c r="AT443" s="275" t="s">
        <v>199</v>
      </c>
      <c r="AU443" s="275" t="s">
        <v>91</v>
      </c>
      <c r="AV443" s="12" t="s">
        <v>189</v>
      </c>
      <c r="AW443" s="12" t="s">
        <v>44</v>
      </c>
      <c r="AX443" s="12" t="s">
        <v>25</v>
      </c>
      <c r="AY443" s="275" t="s">
        <v>184</v>
      </c>
    </row>
    <row r="444" s="1" customFormat="1" ht="16.5" customHeight="1">
      <c r="B444" s="46"/>
      <c r="C444" s="255" t="s">
        <v>1224</v>
      </c>
      <c r="D444" s="255" t="s">
        <v>246</v>
      </c>
      <c r="E444" s="256" t="s">
        <v>1225</v>
      </c>
      <c r="F444" s="257" t="s">
        <v>1226</v>
      </c>
      <c r="G444" s="258" t="s">
        <v>912</v>
      </c>
      <c r="H444" s="259">
        <v>0.0070000000000000001</v>
      </c>
      <c r="I444" s="260"/>
      <c r="J444" s="261">
        <f>ROUND(I444*H444,2)</f>
        <v>0</v>
      </c>
      <c r="K444" s="257" t="s">
        <v>741</v>
      </c>
      <c r="L444" s="262"/>
      <c r="M444" s="263" t="s">
        <v>80</v>
      </c>
      <c r="N444" s="264" t="s">
        <v>52</v>
      </c>
      <c r="O444" s="47"/>
      <c r="P444" s="222">
        <f>O444*H444</f>
        <v>0</v>
      </c>
      <c r="Q444" s="222">
        <v>1</v>
      </c>
      <c r="R444" s="222">
        <f>Q444*H444</f>
        <v>0.0070000000000000001</v>
      </c>
      <c r="S444" s="222">
        <v>0</v>
      </c>
      <c r="T444" s="223">
        <f>S444*H444</f>
        <v>0</v>
      </c>
      <c r="AR444" s="24" t="s">
        <v>413</v>
      </c>
      <c r="AT444" s="24" t="s">
        <v>246</v>
      </c>
      <c r="AU444" s="24" t="s">
        <v>91</v>
      </c>
      <c r="AY444" s="24" t="s">
        <v>184</v>
      </c>
      <c r="BE444" s="224">
        <f>IF(N444="základní",J444,0)</f>
        <v>0</v>
      </c>
      <c r="BF444" s="224">
        <f>IF(N444="snížená",J444,0)</f>
        <v>0</v>
      </c>
      <c r="BG444" s="224">
        <f>IF(N444="zákl. přenesená",J444,0)</f>
        <v>0</v>
      </c>
      <c r="BH444" s="224">
        <f>IF(N444="sníž. přenesená",J444,0)</f>
        <v>0</v>
      </c>
      <c r="BI444" s="224">
        <f>IF(N444="nulová",J444,0)</f>
        <v>0</v>
      </c>
      <c r="BJ444" s="24" t="s">
        <v>25</v>
      </c>
      <c r="BK444" s="224">
        <f>ROUND(I444*H444,2)</f>
        <v>0</v>
      </c>
      <c r="BL444" s="24" t="s">
        <v>137</v>
      </c>
      <c r="BM444" s="24" t="s">
        <v>1227</v>
      </c>
    </row>
    <row r="445" s="1" customFormat="1">
      <c r="B445" s="46"/>
      <c r="C445" s="74"/>
      <c r="D445" s="225" t="s">
        <v>191</v>
      </c>
      <c r="E445" s="74"/>
      <c r="F445" s="226" t="s">
        <v>1226</v>
      </c>
      <c r="G445" s="74"/>
      <c r="H445" s="74"/>
      <c r="I445" s="185"/>
      <c r="J445" s="74"/>
      <c r="K445" s="74"/>
      <c r="L445" s="72"/>
      <c r="M445" s="227"/>
      <c r="N445" s="47"/>
      <c r="O445" s="47"/>
      <c r="P445" s="47"/>
      <c r="Q445" s="47"/>
      <c r="R445" s="47"/>
      <c r="S445" s="47"/>
      <c r="T445" s="95"/>
      <c r="AT445" s="24" t="s">
        <v>191</v>
      </c>
      <c r="AU445" s="24" t="s">
        <v>91</v>
      </c>
    </row>
    <row r="446" s="10" customFormat="1">
      <c r="B446" s="229"/>
      <c r="C446" s="230"/>
      <c r="D446" s="225" t="s">
        <v>199</v>
      </c>
      <c r="E446" s="230"/>
      <c r="F446" s="232" t="s">
        <v>1228</v>
      </c>
      <c r="G446" s="230"/>
      <c r="H446" s="233">
        <v>0.0070000000000000001</v>
      </c>
      <c r="I446" s="234"/>
      <c r="J446" s="230"/>
      <c r="K446" s="230"/>
      <c r="L446" s="235"/>
      <c r="M446" s="236"/>
      <c r="N446" s="237"/>
      <c r="O446" s="237"/>
      <c r="P446" s="237"/>
      <c r="Q446" s="237"/>
      <c r="R446" s="237"/>
      <c r="S446" s="237"/>
      <c r="T446" s="238"/>
      <c r="AT446" s="239" t="s">
        <v>199</v>
      </c>
      <c r="AU446" s="239" t="s">
        <v>91</v>
      </c>
      <c r="AV446" s="10" t="s">
        <v>91</v>
      </c>
      <c r="AW446" s="10" t="s">
        <v>6</v>
      </c>
      <c r="AX446" s="10" t="s">
        <v>25</v>
      </c>
      <c r="AY446" s="239" t="s">
        <v>184</v>
      </c>
    </row>
    <row r="447" s="1" customFormat="1" ht="25.5" customHeight="1">
      <c r="B447" s="46"/>
      <c r="C447" s="213" t="s">
        <v>1229</v>
      </c>
      <c r="D447" s="213" t="s">
        <v>185</v>
      </c>
      <c r="E447" s="214" t="s">
        <v>1230</v>
      </c>
      <c r="F447" s="215" t="s">
        <v>1231</v>
      </c>
      <c r="G447" s="216" t="s">
        <v>1232</v>
      </c>
      <c r="H447" s="297"/>
      <c r="I447" s="218"/>
      <c r="J447" s="219">
        <f>ROUND(I447*H447,2)</f>
        <v>0</v>
      </c>
      <c r="K447" s="215" t="s">
        <v>741</v>
      </c>
      <c r="L447" s="72"/>
      <c r="M447" s="220" t="s">
        <v>80</v>
      </c>
      <c r="N447" s="221" t="s">
        <v>52</v>
      </c>
      <c r="O447" s="47"/>
      <c r="P447" s="222">
        <f>O447*H447</f>
        <v>0</v>
      </c>
      <c r="Q447" s="222">
        <v>0</v>
      </c>
      <c r="R447" s="222">
        <f>Q447*H447</f>
        <v>0</v>
      </c>
      <c r="S447" s="222">
        <v>0</v>
      </c>
      <c r="T447" s="223">
        <f>S447*H447</f>
        <v>0</v>
      </c>
      <c r="AR447" s="24" t="s">
        <v>137</v>
      </c>
      <c r="AT447" s="24" t="s">
        <v>185</v>
      </c>
      <c r="AU447" s="24" t="s">
        <v>91</v>
      </c>
      <c r="AY447" s="24" t="s">
        <v>184</v>
      </c>
      <c r="BE447" s="224">
        <f>IF(N447="základní",J447,0)</f>
        <v>0</v>
      </c>
      <c r="BF447" s="224">
        <f>IF(N447="snížená",J447,0)</f>
        <v>0</v>
      </c>
      <c r="BG447" s="224">
        <f>IF(N447="zákl. přenesená",J447,0)</f>
        <v>0</v>
      </c>
      <c r="BH447" s="224">
        <f>IF(N447="sníž. přenesená",J447,0)</f>
        <v>0</v>
      </c>
      <c r="BI447" s="224">
        <f>IF(N447="nulová",J447,0)</f>
        <v>0</v>
      </c>
      <c r="BJ447" s="24" t="s">
        <v>25</v>
      </c>
      <c r="BK447" s="224">
        <f>ROUND(I447*H447,2)</f>
        <v>0</v>
      </c>
      <c r="BL447" s="24" t="s">
        <v>137</v>
      </c>
      <c r="BM447" s="24" t="s">
        <v>1233</v>
      </c>
    </row>
    <row r="448" s="1" customFormat="1">
      <c r="B448" s="46"/>
      <c r="C448" s="74"/>
      <c r="D448" s="225" t="s">
        <v>191</v>
      </c>
      <c r="E448" s="74"/>
      <c r="F448" s="226" t="s">
        <v>1234</v>
      </c>
      <c r="G448" s="74"/>
      <c r="H448" s="74"/>
      <c r="I448" s="185"/>
      <c r="J448" s="74"/>
      <c r="K448" s="74"/>
      <c r="L448" s="72"/>
      <c r="M448" s="227"/>
      <c r="N448" s="47"/>
      <c r="O448" s="47"/>
      <c r="P448" s="47"/>
      <c r="Q448" s="47"/>
      <c r="R448" s="47"/>
      <c r="S448" s="47"/>
      <c r="T448" s="95"/>
      <c r="AT448" s="24" t="s">
        <v>191</v>
      </c>
      <c r="AU448" s="24" t="s">
        <v>91</v>
      </c>
    </row>
    <row r="449" s="1" customFormat="1">
      <c r="B449" s="46"/>
      <c r="C449" s="74"/>
      <c r="D449" s="225" t="s">
        <v>193</v>
      </c>
      <c r="E449" s="74"/>
      <c r="F449" s="228" t="s">
        <v>1235</v>
      </c>
      <c r="G449" s="74"/>
      <c r="H449" s="74"/>
      <c r="I449" s="185"/>
      <c r="J449" s="74"/>
      <c r="K449" s="74"/>
      <c r="L449" s="72"/>
      <c r="M449" s="227"/>
      <c r="N449" s="47"/>
      <c r="O449" s="47"/>
      <c r="P449" s="47"/>
      <c r="Q449" s="47"/>
      <c r="R449" s="47"/>
      <c r="S449" s="47"/>
      <c r="T449" s="95"/>
      <c r="AT449" s="24" t="s">
        <v>193</v>
      </c>
      <c r="AU449" s="24" t="s">
        <v>91</v>
      </c>
    </row>
    <row r="450" s="9" customFormat="1" ht="29.88" customHeight="1">
      <c r="B450" s="199"/>
      <c r="C450" s="200"/>
      <c r="D450" s="201" t="s">
        <v>81</v>
      </c>
      <c r="E450" s="253" t="s">
        <v>1236</v>
      </c>
      <c r="F450" s="253" t="s">
        <v>1237</v>
      </c>
      <c r="G450" s="200"/>
      <c r="H450" s="200"/>
      <c r="I450" s="203"/>
      <c r="J450" s="254">
        <f>BK450</f>
        <v>0</v>
      </c>
      <c r="K450" s="200"/>
      <c r="L450" s="205"/>
      <c r="M450" s="206"/>
      <c r="N450" s="207"/>
      <c r="O450" s="207"/>
      <c r="P450" s="208">
        <f>SUM(P451:P457)</f>
        <v>0</v>
      </c>
      <c r="Q450" s="207"/>
      <c r="R450" s="208">
        <f>SUM(R451:R457)</f>
        <v>0.0030000000000000001</v>
      </c>
      <c r="S450" s="207"/>
      <c r="T450" s="209">
        <f>SUM(T451:T457)</f>
        <v>0.042259999999999999</v>
      </c>
      <c r="AR450" s="210" t="s">
        <v>91</v>
      </c>
      <c r="AT450" s="211" t="s">
        <v>81</v>
      </c>
      <c r="AU450" s="211" t="s">
        <v>25</v>
      </c>
      <c r="AY450" s="210" t="s">
        <v>184</v>
      </c>
      <c r="BK450" s="212">
        <f>SUM(BK451:BK457)</f>
        <v>0</v>
      </c>
    </row>
    <row r="451" s="1" customFormat="1" ht="25.5" customHeight="1">
      <c r="B451" s="46"/>
      <c r="C451" s="213" t="s">
        <v>1238</v>
      </c>
      <c r="D451" s="213" t="s">
        <v>185</v>
      </c>
      <c r="E451" s="214" t="s">
        <v>1239</v>
      </c>
      <c r="F451" s="215" t="s">
        <v>1240</v>
      </c>
      <c r="G451" s="216" t="s">
        <v>740</v>
      </c>
      <c r="H451" s="217">
        <v>2</v>
      </c>
      <c r="I451" s="218"/>
      <c r="J451" s="219">
        <f>ROUND(I451*H451,2)</f>
        <v>0</v>
      </c>
      <c r="K451" s="215" t="s">
        <v>741</v>
      </c>
      <c r="L451" s="72"/>
      <c r="M451" s="220" t="s">
        <v>80</v>
      </c>
      <c r="N451" s="221" t="s">
        <v>52</v>
      </c>
      <c r="O451" s="47"/>
      <c r="P451" s="222">
        <f>O451*H451</f>
        <v>0</v>
      </c>
      <c r="Q451" s="222">
        <v>0.0015</v>
      </c>
      <c r="R451" s="222">
        <f>Q451*H451</f>
        <v>0.0030000000000000001</v>
      </c>
      <c r="S451" s="222">
        <v>0</v>
      </c>
      <c r="T451" s="223">
        <f>S451*H451</f>
        <v>0</v>
      </c>
      <c r="AR451" s="24" t="s">
        <v>137</v>
      </c>
      <c r="AT451" s="24" t="s">
        <v>185</v>
      </c>
      <c r="AU451" s="24" t="s">
        <v>91</v>
      </c>
      <c r="AY451" s="24" t="s">
        <v>184</v>
      </c>
      <c r="BE451" s="224">
        <f>IF(N451="základní",J451,0)</f>
        <v>0</v>
      </c>
      <c r="BF451" s="224">
        <f>IF(N451="snížená",J451,0)</f>
        <v>0</v>
      </c>
      <c r="BG451" s="224">
        <f>IF(N451="zákl. přenesená",J451,0)</f>
        <v>0</v>
      </c>
      <c r="BH451" s="224">
        <f>IF(N451="sníž. přenesená",J451,0)</f>
        <v>0</v>
      </c>
      <c r="BI451" s="224">
        <f>IF(N451="nulová",J451,0)</f>
        <v>0</v>
      </c>
      <c r="BJ451" s="24" t="s">
        <v>25</v>
      </c>
      <c r="BK451" s="224">
        <f>ROUND(I451*H451,2)</f>
        <v>0</v>
      </c>
      <c r="BL451" s="24" t="s">
        <v>137</v>
      </c>
      <c r="BM451" s="24" t="s">
        <v>1241</v>
      </c>
    </row>
    <row r="452" s="1" customFormat="1">
      <c r="B452" s="46"/>
      <c r="C452" s="74"/>
      <c r="D452" s="225" t="s">
        <v>191</v>
      </c>
      <c r="E452" s="74"/>
      <c r="F452" s="226" t="s">
        <v>1242</v>
      </c>
      <c r="G452" s="74"/>
      <c r="H452" s="74"/>
      <c r="I452" s="185"/>
      <c r="J452" s="74"/>
      <c r="K452" s="74"/>
      <c r="L452" s="72"/>
      <c r="M452" s="227"/>
      <c r="N452" s="47"/>
      <c r="O452" s="47"/>
      <c r="P452" s="47"/>
      <c r="Q452" s="47"/>
      <c r="R452" s="47"/>
      <c r="S452" s="47"/>
      <c r="T452" s="95"/>
      <c r="AT452" s="24" t="s">
        <v>191</v>
      </c>
      <c r="AU452" s="24" t="s">
        <v>91</v>
      </c>
    </row>
    <row r="453" s="1" customFormat="1" ht="16.5" customHeight="1">
      <c r="B453" s="46"/>
      <c r="C453" s="213" t="s">
        <v>1243</v>
      </c>
      <c r="D453" s="213" t="s">
        <v>185</v>
      </c>
      <c r="E453" s="214" t="s">
        <v>1244</v>
      </c>
      <c r="F453" s="215" t="s">
        <v>1245</v>
      </c>
      <c r="G453" s="216" t="s">
        <v>740</v>
      </c>
      <c r="H453" s="217">
        <v>2</v>
      </c>
      <c r="I453" s="218"/>
      <c r="J453" s="219">
        <f>ROUND(I453*H453,2)</f>
        <v>0</v>
      </c>
      <c r="K453" s="215" t="s">
        <v>741</v>
      </c>
      <c r="L453" s="72"/>
      <c r="M453" s="220" t="s">
        <v>80</v>
      </c>
      <c r="N453" s="221" t="s">
        <v>52</v>
      </c>
      <c r="O453" s="47"/>
      <c r="P453" s="222">
        <f>O453*H453</f>
        <v>0</v>
      </c>
      <c r="Q453" s="222">
        <v>0</v>
      </c>
      <c r="R453" s="222">
        <f>Q453*H453</f>
        <v>0</v>
      </c>
      <c r="S453" s="222">
        <v>0.021129999999999999</v>
      </c>
      <c r="T453" s="223">
        <f>S453*H453</f>
        <v>0.042259999999999999</v>
      </c>
      <c r="AR453" s="24" t="s">
        <v>137</v>
      </c>
      <c r="AT453" s="24" t="s">
        <v>185</v>
      </c>
      <c r="AU453" s="24" t="s">
        <v>91</v>
      </c>
      <c r="AY453" s="24" t="s">
        <v>184</v>
      </c>
      <c r="BE453" s="224">
        <f>IF(N453="základní",J453,0)</f>
        <v>0</v>
      </c>
      <c r="BF453" s="224">
        <f>IF(N453="snížená",J453,0)</f>
        <v>0</v>
      </c>
      <c r="BG453" s="224">
        <f>IF(N453="zákl. přenesená",J453,0)</f>
        <v>0</v>
      </c>
      <c r="BH453" s="224">
        <f>IF(N453="sníž. přenesená",J453,0)</f>
        <v>0</v>
      </c>
      <c r="BI453" s="224">
        <f>IF(N453="nulová",J453,0)</f>
        <v>0</v>
      </c>
      <c r="BJ453" s="24" t="s">
        <v>25</v>
      </c>
      <c r="BK453" s="224">
        <f>ROUND(I453*H453,2)</f>
        <v>0</v>
      </c>
      <c r="BL453" s="24" t="s">
        <v>137</v>
      </c>
      <c r="BM453" s="24" t="s">
        <v>1246</v>
      </c>
    </row>
    <row r="454" s="1" customFormat="1">
      <c r="B454" s="46"/>
      <c r="C454" s="74"/>
      <c r="D454" s="225" t="s">
        <v>191</v>
      </c>
      <c r="E454" s="74"/>
      <c r="F454" s="226" t="s">
        <v>1247</v>
      </c>
      <c r="G454" s="74"/>
      <c r="H454" s="74"/>
      <c r="I454" s="185"/>
      <c r="J454" s="74"/>
      <c r="K454" s="74"/>
      <c r="L454" s="72"/>
      <c r="M454" s="227"/>
      <c r="N454" s="47"/>
      <c r="O454" s="47"/>
      <c r="P454" s="47"/>
      <c r="Q454" s="47"/>
      <c r="R454" s="47"/>
      <c r="S454" s="47"/>
      <c r="T454" s="95"/>
      <c r="AT454" s="24" t="s">
        <v>191</v>
      </c>
      <c r="AU454" s="24" t="s">
        <v>91</v>
      </c>
    </row>
    <row r="455" s="1" customFormat="1" ht="16.5" customHeight="1">
      <c r="B455" s="46"/>
      <c r="C455" s="213" t="s">
        <v>1248</v>
      </c>
      <c r="D455" s="213" t="s">
        <v>185</v>
      </c>
      <c r="E455" s="214" t="s">
        <v>1249</v>
      </c>
      <c r="F455" s="215" t="s">
        <v>1250</v>
      </c>
      <c r="G455" s="216" t="s">
        <v>912</v>
      </c>
      <c r="H455" s="217">
        <v>0.0030000000000000001</v>
      </c>
      <c r="I455" s="218"/>
      <c r="J455" s="219">
        <f>ROUND(I455*H455,2)</f>
        <v>0</v>
      </c>
      <c r="K455" s="215" t="s">
        <v>741</v>
      </c>
      <c r="L455" s="72"/>
      <c r="M455" s="220" t="s">
        <v>80</v>
      </c>
      <c r="N455" s="221" t="s">
        <v>52</v>
      </c>
      <c r="O455" s="47"/>
      <c r="P455" s="222">
        <f>O455*H455</f>
        <v>0</v>
      </c>
      <c r="Q455" s="222">
        <v>0</v>
      </c>
      <c r="R455" s="222">
        <f>Q455*H455</f>
        <v>0</v>
      </c>
      <c r="S455" s="222">
        <v>0</v>
      </c>
      <c r="T455" s="223">
        <f>S455*H455</f>
        <v>0</v>
      </c>
      <c r="AR455" s="24" t="s">
        <v>137</v>
      </c>
      <c r="AT455" s="24" t="s">
        <v>185</v>
      </c>
      <c r="AU455" s="24" t="s">
        <v>91</v>
      </c>
      <c r="AY455" s="24" t="s">
        <v>184</v>
      </c>
      <c r="BE455" s="224">
        <f>IF(N455="základní",J455,0)</f>
        <v>0</v>
      </c>
      <c r="BF455" s="224">
        <f>IF(N455="snížená",J455,0)</f>
        <v>0</v>
      </c>
      <c r="BG455" s="224">
        <f>IF(N455="zákl. přenesená",J455,0)</f>
        <v>0</v>
      </c>
      <c r="BH455" s="224">
        <f>IF(N455="sníž. přenesená",J455,0)</f>
        <v>0</v>
      </c>
      <c r="BI455" s="224">
        <f>IF(N455="nulová",J455,0)</f>
        <v>0</v>
      </c>
      <c r="BJ455" s="24" t="s">
        <v>25</v>
      </c>
      <c r="BK455" s="224">
        <f>ROUND(I455*H455,2)</f>
        <v>0</v>
      </c>
      <c r="BL455" s="24" t="s">
        <v>137</v>
      </c>
      <c r="BM455" s="24" t="s">
        <v>1251</v>
      </c>
    </row>
    <row r="456" s="1" customFormat="1">
      <c r="B456" s="46"/>
      <c r="C456" s="74"/>
      <c r="D456" s="225" t="s">
        <v>191</v>
      </c>
      <c r="E456" s="74"/>
      <c r="F456" s="226" t="s">
        <v>1252</v>
      </c>
      <c r="G456" s="74"/>
      <c r="H456" s="74"/>
      <c r="I456" s="185"/>
      <c r="J456" s="74"/>
      <c r="K456" s="74"/>
      <c r="L456" s="72"/>
      <c r="M456" s="227"/>
      <c r="N456" s="47"/>
      <c r="O456" s="47"/>
      <c r="P456" s="47"/>
      <c r="Q456" s="47"/>
      <c r="R456" s="47"/>
      <c r="S456" s="47"/>
      <c r="T456" s="95"/>
      <c r="AT456" s="24" t="s">
        <v>191</v>
      </c>
      <c r="AU456" s="24" t="s">
        <v>91</v>
      </c>
    </row>
    <row r="457" s="1" customFormat="1">
      <c r="B457" s="46"/>
      <c r="C457" s="74"/>
      <c r="D457" s="225" t="s">
        <v>193</v>
      </c>
      <c r="E457" s="74"/>
      <c r="F457" s="228" t="s">
        <v>1235</v>
      </c>
      <c r="G457" s="74"/>
      <c r="H457" s="74"/>
      <c r="I457" s="185"/>
      <c r="J457" s="74"/>
      <c r="K457" s="74"/>
      <c r="L457" s="72"/>
      <c r="M457" s="243"/>
      <c r="N457" s="244"/>
      <c r="O457" s="244"/>
      <c r="P457" s="244"/>
      <c r="Q457" s="244"/>
      <c r="R457" s="244"/>
      <c r="S457" s="244"/>
      <c r="T457" s="245"/>
      <c r="AT457" s="24" t="s">
        <v>193</v>
      </c>
      <c r="AU457" s="24" t="s">
        <v>91</v>
      </c>
    </row>
    <row r="458" s="1" customFormat="1" ht="6.96" customHeight="1">
      <c r="B458" s="67"/>
      <c r="C458" s="68"/>
      <c r="D458" s="68"/>
      <c r="E458" s="68"/>
      <c r="F458" s="68"/>
      <c r="G458" s="68"/>
      <c r="H458" s="68"/>
      <c r="I458" s="167"/>
      <c r="J458" s="68"/>
      <c r="K458" s="68"/>
      <c r="L458" s="72"/>
    </row>
  </sheetData>
  <sheetProtection sheet="1" autoFilter="0" formatColumns="0" formatRows="0" objects="1" scenarios="1" spinCount="100000" saltValue="nMLja2O+2DZkNvAKV8Kh6VpGbh2ffLJBAy9fwSsLOsgDJb1mdRnmsN2QrOsbmxr4oM4X0s8PaqcgkTLBPy0IvA==" hashValue="ZfJ7UCX7Z7zlG3ApSjKxllkj3RSTqXON1YvBfub5DO257cx04kf3aK8pP/meAutHVonHh/IS/YqEIc3p14Inyw==" algorithmName="SHA-512" password="CC35"/>
  <autoFilter ref="C87:K457"/>
  <mergeCells count="10">
    <mergeCell ref="E7:H7"/>
    <mergeCell ref="E9:H9"/>
    <mergeCell ref="E24:H24"/>
    <mergeCell ref="E45:H45"/>
    <mergeCell ref="E47:H47"/>
    <mergeCell ref="J51:J52"/>
    <mergeCell ref="E78:H78"/>
    <mergeCell ref="E80:H80"/>
    <mergeCell ref="G1:H1"/>
    <mergeCell ref="L2:V2"/>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109</v>
      </c>
    </row>
    <row r="3" ht="6.96" customHeight="1">
      <c r="B3" s="25"/>
      <c r="C3" s="26"/>
      <c r="D3" s="26"/>
      <c r="E3" s="26"/>
      <c r="F3" s="26"/>
      <c r="G3" s="26"/>
      <c r="H3" s="26"/>
      <c r="I3" s="142"/>
      <c r="J3" s="26"/>
      <c r="K3" s="27"/>
      <c r="AT3" s="24" t="s">
        <v>91</v>
      </c>
    </row>
    <row r="4" ht="36.96" customHeight="1">
      <c r="B4" s="28"/>
      <c r="C4" s="29"/>
      <c r="D4" s="30" t="s">
        <v>126</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1253</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110</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ROUND(J86,2)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ROUND(SUM(BE86:BE232), 2)</f>
        <v>0</v>
      </c>
      <c r="G30" s="47"/>
      <c r="H30" s="47"/>
      <c r="I30" s="159">
        <v>0.20999999999999999</v>
      </c>
      <c r="J30" s="158">
        <f>ROUND(ROUND((SUM(BE86:BE232)), 2)*I30, 2)</f>
        <v>0</v>
      </c>
      <c r="K30" s="51"/>
    </row>
    <row r="31" s="1" customFormat="1" ht="14.4" customHeight="1">
      <c r="B31" s="46"/>
      <c r="C31" s="47"/>
      <c r="D31" s="47"/>
      <c r="E31" s="55" t="s">
        <v>53</v>
      </c>
      <c r="F31" s="158">
        <f>ROUND(SUM(BF86:BF232), 2)</f>
        <v>0</v>
      </c>
      <c r="G31" s="47"/>
      <c r="H31" s="47"/>
      <c r="I31" s="159">
        <v>0.14999999999999999</v>
      </c>
      <c r="J31" s="158">
        <f>ROUND(ROUND((SUM(BF86:BF232)), 2)*I31, 2)</f>
        <v>0</v>
      </c>
      <c r="K31" s="51"/>
    </row>
    <row r="32" hidden="1" s="1" customFormat="1" ht="14.4" customHeight="1">
      <c r="B32" s="46"/>
      <c r="C32" s="47"/>
      <c r="D32" s="47"/>
      <c r="E32" s="55" t="s">
        <v>54</v>
      </c>
      <c r="F32" s="158">
        <f>ROUND(SUM(BG86:BG232), 2)</f>
        <v>0</v>
      </c>
      <c r="G32" s="47"/>
      <c r="H32" s="47"/>
      <c r="I32" s="159">
        <v>0.20999999999999999</v>
      </c>
      <c r="J32" s="158">
        <v>0</v>
      </c>
      <c r="K32" s="51"/>
    </row>
    <row r="33" hidden="1" s="1" customFormat="1" ht="14.4" customHeight="1">
      <c r="B33" s="46"/>
      <c r="C33" s="47"/>
      <c r="D33" s="47"/>
      <c r="E33" s="55" t="s">
        <v>55</v>
      </c>
      <c r="F33" s="158">
        <f>ROUND(SUM(BH86:BH232), 2)</f>
        <v>0</v>
      </c>
      <c r="G33" s="47"/>
      <c r="H33" s="47"/>
      <c r="I33" s="159">
        <v>0.14999999999999999</v>
      </c>
      <c r="J33" s="158">
        <v>0</v>
      </c>
      <c r="K33" s="51"/>
    </row>
    <row r="34" hidden="1" s="1" customFormat="1" ht="14.4" customHeight="1">
      <c r="B34" s="46"/>
      <c r="C34" s="47"/>
      <c r="D34" s="47"/>
      <c r="E34" s="55" t="s">
        <v>56</v>
      </c>
      <c r="F34" s="158">
        <f>ROUND(SUM(BI86:BI232),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07 - SO 402 - Veřejné osvětlení - způsobilé výdaje hlavní</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J86</f>
        <v>0</v>
      </c>
      <c r="K56" s="51"/>
      <c r="AU56" s="24" t="s">
        <v>161</v>
      </c>
    </row>
    <row r="57" s="7" customFormat="1" ht="24.96" customHeight="1">
      <c r="B57" s="178"/>
      <c r="C57" s="179"/>
      <c r="D57" s="180" t="s">
        <v>733</v>
      </c>
      <c r="E57" s="181"/>
      <c r="F57" s="181"/>
      <c r="G57" s="181"/>
      <c r="H57" s="181"/>
      <c r="I57" s="182"/>
      <c r="J57" s="183">
        <f>J87</f>
        <v>0</v>
      </c>
      <c r="K57" s="184"/>
    </row>
    <row r="58" s="11" customFormat="1" ht="19.92" customHeight="1">
      <c r="B58" s="246"/>
      <c r="C58" s="247"/>
      <c r="D58" s="248" t="s">
        <v>800</v>
      </c>
      <c r="E58" s="249"/>
      <c r="F58" s="249"/>
      <c r="G58" s="249"/>
      <c r="H58" s="249"/>
      <c r="I58" s="250"/>
      <c r="J58" s="251">
        <f>J88</f>
        <v>0</v>
      </c>
      <c r="K58" s="252"/>
    </row>
    <row r="59" s="11" customFormat="1" ht="19.92" customHeight="1">
      <c r="B59" s="246"/>
      <c r="C59" s="247"/>
      <c r="D59" s="248" t="s">
        <v>801</v>
      </c>
      <c r="E59" s="249"/>
      <c r="F59" s="249"/>
      <c r="G59" s="249"/>
      <c r="H59" s="249"/>
      <c r="I59" s="250"/>
      <c r="J59" s="251">
        <f>J141</f>
        <v>0</v>
      </c>
      <c r="K59" s="252"/>
    </row>
    <row r="60" s="11" customFormat="1" ht="19.92" customHeight="1">
      <c r="B60" s="246"/>
      <c r="C60" s="247"/>
      <c r="D60" s="248" t="s">
        <v>803</v>
      </c>
      <c r="E60" s="249"/>
      <c r="F60" s="249"/>
      <c r="G60" s="249"/>
      <c r="H60" s="249"/>
      <c r="I60" s="250"/>
      <c r="J60" s="251">
        <f>J148</f>
        <v>0</v>
      </c>
      <c r="K60" s="252"/>
    </row>
    <row r="61" s="7" customFormat="1" ht="24.96" customHeight="1">
      <c r="B61" s="178"/>
      <c r="C61" s="179"/>
      <c r="D61" s="180" t="s">
        <v>807</v>
      </c>
      <c r="E61" s="181"/>
      <c r="F61" s="181"/>
      <c r="G61" s="181"/>
      <c r="H61" s="181"/>
      <c r="I61" s="182"/>
      <c r="J61" s="183">
        <f>J158</f>
        <v>0</v>
      </c>
      <c r="K61" s="184"/>
    </row>
    <row r="62" s="11" customFormat="1" ht="19.92" customHeight="1">
      <c r="B62" s="246"/>
      <c r="C62" s="247"/>
      <c r="D62" s="248" t="s">
        <v>1254</v>
      </c>
      <c r="E62" s="249"/>
      <c r="F62" s="249"/>
      <c r="G62" s="249"/>
      <c r="H62" s="249"/>
      <c r="I62" s="250"/>
      <c r="J62" s="251">
        <f>J159</f>
        <v>0</v>
      </c>
      <c r="K62" s="252"/>
    </row>
    <row r="63" s="11" customFormat="1" ht="19.92" customHeight="1">
      <c r="B63" s="246"/>
      <c r="C63" s="247"/>
      <c r="D63" s="248" t="s">
        <v>1255</v>
      </c>
      <c r="E63" s="249"/>
      <c r="F63" s="249"/>
      <c r="G63" s="249"/>
      <c r="H63" s="249"/>
      <c r="I63" s="250"/>
      <c r="J63" s="251">
        <f>J175</f>
        <v>0</v>
      </c>
      <c r="K63" s="252"/>
    </row>
    <row r="64" s="7" customFormat="1" ht="24.96" customHeight="1">
      <c r="B64" s="178"/>
      <c r="C64" s="179"/>
      <c r="D64" s="180" t="s">
        <v>1256</v>
      </c>
      <c r="E64" s="181"/>
      <c r="F64" s="181"/>
      <c r="G64" s="181"/>
      <c r="H64" s="181"/>
      <c r="I64" s="182"/>
      <c r="J64" s="183">
        <f>J214</f>
        <v>0</v>
      </c>
      <c r="K64" s="184"/>
    </row>
    <row r="65" s="11" customFormat="1" ht="19.92" customHeight="1">
      <c r="B65" s="246"/>
      <c r="C65" s="247"/>
      <c r="D65" s="248" t="s">
        <v>1257</v>
      </c>
      <c r="E65" s="249"/>
      <c r="F65" s="249"/>
      <c r="G65" s="249"/>
      <c r="H65" s="249"/>
      <c r="I65" s="250"/>
      <c r="J65" s="251">
        <f>J215</f>
        <v>0</v>
      </c>
      <c r="K65" s="252"/>
    </row>
    <row r="66" s="11" customFormat="1" ht="19.92" customHeight="1">
      <c r="B66" s="246"/>
      <c r="C66" s="247"/>
      <c r="D66" s="248" t="s">
        <v>1258</v>
      </c>
      <c r="E66" s="249"/>
      <c r="F66" s="249"/>
      <c r="G66" s="249"/>
      <c r="H66" s="249"/>
      <c r="I66" s="250"/>
      <c r="J66" s="251">
        <f>J224</f>
        <v>0</v>
      </c>
      <c r="K66" s="252"/>
    </row>
    <row r="67" s="1" customFormat="1" ht="21.84" customHeight="1">
      <c r="B67" s="46"/>
      <c r="C67" s="47"/>
      <c r="D67" s="47"/>
      <c r="E67" s="47"/>
      <c r="F67" s="47"/>
      <c r="G67" s="47"/>
      <c r="H67" s="47"/>
      <c r="I67" s="145"/>
      <c r="J67" s="47"/>
      <c r="K67" s="51"/>
    </row>
    <row r="68" s="1" customFormat="1" ht="6.96" customHeight="1">
      <c r="B68" s="67"/>
      <c r="C68" s="68"/>
      <c r="D68" s="68"/>
      <c r="E68" s="68"/>
      <c r="F68" s="68"/>
      <c r="G68" s="68"/>
      <c r="H68" s="68"/>
      <c r="I68" s="167"/>
      <c r="J68" s="68"/>
      <c r="K68" s="69"/>
    </row>
    <row r="72" s="1" customFormat="1" ht="6.96" customHeight="1">
      <c r="B72" s="70"/>
      <c r="C72" s="71"/>
      <c r="D72" s="71"/>
      <c r="E72" s="71"/>
      <c r="F72" s="71"/>
      <c r="G72" s="71"/>
      <c r="H72" s="71"/>
      <c r="I72" s="170"/>
      <c r="J72" s="71"/>
      <c r="K72" s="71"/>
      <c r="L72" s="72"/>
    </row>
    <row r="73" s="1" customFormat="1" ht="36.96" customHeight="1">
      <c r="B73" s="46"/>
      <c r="C73" s="73" t="s">
        <v>169</v>
      </c>
      <c r="D73" s="74"/>
      <c r="E73" s="74"/>
      <c r="F73" s="74"/>
      <c r="G73" s="74"/>
      <c r="H73" s="74"/>
      <c r="I73" s="185"/>
      <c r="J73" s="74"/>
      <c r="K73" s="74"/>
      <c r="L73" s="72"/>
    </row>
    <row r="74" s="1" customFormat="1" ht="6.96" customHeight="1">
      <c r="B74" s="46"/>
      <c r="C74" s="74"/>
      <c r="D74" s="74"/>
      <c r="E74" s="74"/>
      <c r="F74" s="74"/>
      <c r="G74" s="74"/>
      <c r="H74" s="74"/>
      <c r="I74" s="185"/>
      <c r="J74" s="74"/>
      <c r="K74" s="74"/>
      <c r="L74" s="72"/>
    </row>
    <row r="75" s="1" customFormat="1" ht="14.4" customHeight="1">
      <c r="B75" s="46"/>
      <c r="C75" s="76" t="s">
        <v>18</v>
      </c>
      <c r="D75" s="74"/>
      <c r="E75" s="74"/>
      <c r="F75" s="74"/>
      <c r="G75" s="74"/>
      <c r="H75" s="74"/>
      <c r="I75" s="185"/>
      <c r="J75" s="74"/>
      <c r="K75" s="74"/>
      <c r="L75" s="72"/>
    </row>
    <row r="76" s="1" customFormat="1" ht="16.5" customHeight="1">
      <c r="B76" s="46"/>
      <c r="C76" s="74"/>
      <c r="D76" s="74"/>
      <c r="E76" s="186" t="str">
        <f>E7</f>
        <v>Zvýšení bezpečnosti dopravy v Liberci, lokalita Milady Horákové - Čechova - U potůčku</v>
      </c>
      <c r="F76" s="76"/>
      <c r="G76" s="76"/>
      <c r="H76" s="76"/>
      <c r="I76" s="185"/>
      <c r="J76" s="74"/>
      <c r="K76" s="74"/>
      <c r="L76" s="72"/>
    </row>
    <row r="77" s="1" customFormat="1" ht="14.4" customHeight="1">
      <c r="B77" s="46"/>
      <c r="C77" s="76" t="s">
        <v>135</v>
      </c>
      <c r="D77" s="74"/>
      <c r="E77" s="74"/>
      <c r="F77" s="74"/>
      <c r="G77" s="74"/>
      <c r="H77" s="74"/>
      <c r="I77" s="185"/>
      <c r="J77" s="74"/>
      <c r="K77" s="74"/>
      <c r="L77" s="72"/>
    </row>
    <row r="78" s="1" customFormat="1" ht="17.25" customHeight="1">
      <c r="B78" s="46"/>
      <c r="C78" s="74"/>
      <c r="D78" s="74"/>
      <c r="E78" s="82" t="str">
        <f>E9</f>
        <v>07 - SO 402 - Veřejné osvětlení - způsobilé výdaje hlavní</v>
      </c>
      <c r="F78" s="74"/>
      <c r="G78" s="74"/>
      <c r="H78" s="74"/>
      <c r="I78" s="185"/>
      <c r="J78" s="74"/>
      <c r="K78" s="74"/>
      <c r="L78" s="72"/>
    </row>
    <row r="79" s="1" customFormat="1" ht="6.96" customHeight="1">
      <c r="B79" s="46"/>
      <c r="C79" s="74"/>
      <c r="D79" s="74"/>
      <c r="E79" s="74"/>
      <c r="F79" s="74"/>
      <c r="G79" s="74"/>
      <c r="H79" s="74"/>
      <c r="I79" s="185"/>
      <c r="J79" s="74"/>
      <c r="K79" s="74"/>
      <c r="L79" s="72"/>
    </row>
    <row r="80" s="1" customFormat="1" ht="18" customHeight="1">
      <c r="B80" s="46"/>
      <c r="C80" s="76" t="s">
        <v>26</v>
      </c>
      <c r="D80" s="74"/>
      <c r="E80" s="74"/>
      <c r="F80" s="187" t="str">
        <f>F12</f>
        <v>Liberec</v>
      </c>
      <c r="G80" s="74"/>
      <c r="H80" s="74"/>
      <c r="I80" s="188" t="s">
        <v>28</v>
      </c>
      <c r="J80" s="85" t="str">
        <f>IF(J12="","",J12)</f>
        <v>2. 2. 2018</v>
      </c>
      <c r="K80" s="74"/>
      <c r="L80" s="72"/>
    </row>
    <row r="81" s="1" customFormat="1" ht="6.96" customHeight="1">
      <c r="B81" s="46"/>
      <c r="C81" s="74"/>
      <c r="D81" s="74"/>
      <c r="E81" s="74"/>
      <c r="F81" s="74"/>
      <c r="G81" s="74"/>
      <c r="H81" s="74"/>
      <c r="I81" s="185"/>
      <c r="J81" s="74"/>
      <c r="K81" s="74"/>
      <c r="L81" s="72"/>
    </row>
    <row r="82" s="1" customFormat="1">
      <c r="B82" s="46"/>
      <c r="C82" s="76" t="s">
        <v>32</v>
      </c>
      <c r="D82" s="74"/>
      <c r="E82" s="74"/>
      <c r="F82" s="187" t="str">
        <f>E15</f>
        <v>Statutární město Liberec</v>
      </c>
      <c r="G82" s="74"/>
      <c r="H82" s="74"/>
      <c r="I82" s="188" t="s">
        <v>40</v>
      </c>
      <c r="J82" s="187" t="str">
        <f>E21</f>
        <v>SNOWPLAN, spol. s r.o.</v>
      </c>
      <c r="K82" s="74"/>
      <c r="L82" s="72"/>
    </row>
    <row r="83" s="1" customFormat="1" ht="14.4" customHeight="1">
      <c r="B83" s="46"/>
      <c r="C83" s="76" t="s">
        <v>38</v>
      </c>
      <c r="D83" s="74"/>
      <c r="E83" s="74"/>
      <c r="F83" s="187" t="str">
        <f>IF(E18="","",E18)</f>
        <v/>
      </c>
      <c r="G83" s="74"/>
      <c r="H83" s="74"/>
      <c r="I83" s="185"/>
      <c r="J83" s="74"/>
      <c r="K83" s="74"/>
      <c r="L83" s="72"/>
    </row>
    <row r="84" s="1" customFormat="1" ht="10.32" customHeight="1">
      <c r="B84" s="46"/>
      <c r="C84" s="74"/>
      <c r="D84" s="74"/>
      <c r="E84" s="74"/>
      <c r="F84" s="74"/>
      <c r="G84" s="74"/>
      <c r="H84" s="74"/>
      <c r="I84" s="185"/>
      <c r="J84" s="74"/>
      <c r="K84" s="74"/>
      <c r="L84" s="72"/>
    </row>
    <row r="85" s="8" customFormat="1" ht="29.28" customHeight="1">
      <c r="B85" s="189"/>
      <c r="C85" s="190" t="s">
        <v>170</v>
      </c>
      <c r="D85" s="191" t="s">
        <v>66</v>
      </c>
      <c r="E85" s="191" t="s">
        <v>62</v>
      </c>
      <c r="F85" s="191" t="s">
        <v>171</v>
      </c>
      <c r="G85" s="191" t="s">
        <v>172</v>
      </c>
      <c r="H85" s="191" t="s">
        <v>173</v>
      </c>
      <c r="I85" s="192" t="s">
        <v>174</v>
      </c>
      <c r="J85" s="191" t="s">
        <v>159</v>
      </c>
      <c r="K85" s="193" t="s">
        <v>175</v>
      </c>
      <c r="L85" s="194"/>
      <c r="M85" s="102" t="s">
        <v>176</v>
      </c>
      <c r="N85" s="103" t="s">
        <v>51</v>
      </c>
      <c r="O85" s="103" t="s">
        <v>177</v>
      </c>
      <c r="P85" s="103" t="s">
        <v>178</v>
      </c>
      <c r="Q85" s="103" t="s">
        <v>179</v>
      </c>
      <c r="R85" s="103" t="s">
        <v>180</v>
      </c>
      <c r="S85" s="103" t="s">
        <v>181</v>
      </c>
      <c r="T85" s="104" t="s">
        <v>182</v>
      </c>
    </row>
    <row r="86" s="1" customFormat="1" ht="29.28" customHeight="1">
      <c r="B86" s="46"/>
      <c r="C86" s="108" t="s">
        <v>160</v>
      </c>
      <c r="D86" s="74"/>
      <c r="E86" s="74"/>
      <c r="F86" s="74"/>
      <c r="G86" s="74"/>
      <c r="H86" s="74"/>
      <c r="I86" s="185"/>
      <c r="J86" s="195">
        <f>BK86</f>
        <v>0</v>
      </c>
      <c r="K86" s="74"/>
      <c r="L86" s="72"/>
      <c r="M86" s="105"/>
      <c r="N86" s="106"/>
      <c r="O86" s="106"/>
      <c r="P86" s="196">
        <f>P87+P158+P214</f>
        <v>0</v>
      </c>
      <c r="Q86" s="106"/>
      <c r="R86" s="196">
        <f>R87+R158+R214</f>
        <v>57.074771429999998</v>
      </c>
      <c r="S86" s="106"/>
      <c r="T86" s="197">
        <f>T87+T158+T214</f>
        <v>0</v>
      </c>
      <c r="AT86" s="24" t="s">
        <v>81</v>
      </c>
      <c r="AU86" s="24" t="s">
        <v>161</v>
      </c>
      <c r="BK86" s="198">
        <f>BK87+BK158+BK214</f>
        <v>0</v>
      </c>
    </row>
    <row r="87" s="9" customFormat="1" ht="37.44" customHeight="1">
      <c r="B87" s="199"/>
      <c r="C87" s="200"/>
      <c r="D87" s="201" t="s">
        <v>81</v>
      </c>
      <c r="E87" s="202" t="s">
        <v>735</v>
      </c>
      <c r="F87" s="202" t="s">
        <v>736</v>
      </c>
      <c r="G87" s="200"/>
      <c r="H87" s="200"/>
      <c r="I87" s="203"/>
      <c r="J87" s="204">
        <f>BK87</f>
        <v>0</v>
      </c>
      <c r="K87" s="200"/>
      <c r="L87" s="205"/>
      <c r="M87" s="206"/>
      <c r="N87" s="207"/>
      <c r="O87" s="207"/>
      <c r="P87" s="208">
        <f>P88+P141+P148</f>
        <v>0</v>
      </c>
      <c r="Q87" s="207"/>
      <c r="R87" s="208">
        <f>R88+R141+R148</f>
        <v>56.344711429999997</v>
      </c>
      <c r="S87" s="207"/>
      <c r="T87" s="209">
        <f>T88+T141+T148</f>
        <v>0</v>
      </c>
      <c r="AR87" s="210" t="s">
        <v>25</v>
      </c>
      <c r="AT87" s="211" t="s">
        <v>81</v>
      </c>
      <c r="AU87" s="211" t="s">
        <v>82</v>
      </c>
      <c r="AY87" s="210" t="s">
        <v>184</v>
      </c>
      <c r="BK87" s="212">
        <f>BK88+BK141+BK148</f>
        <v>0</v>
      </c>
    </row>
    <row r="88" s="9" customFormat="1" ht="19.92" customHeight="1">
      <c r="B88" s="199"/>
      <c r="C88" s="200"/>
      <c r="D88" s="201" t="s">
        <v>81</v>
      </c>
      <c r="E88" s="253" t="s">
        <v>25</v>
      </c>
      <c r="F88" s="253" t="s">
        <v>210</v>
      </c>
      <c r="G88" s="200"/>
      <c r="H88" s="200"/>
      <c r="I88" s="203"/>
      <c r="J88" s="254">
        <f>BK88</f>
        <v>0</v>
      </c>
      <c r="K88" s="200"/>
      <c r="L88" s="205"/>
      <c r="M88" s="206"/>
      <c r="N88" s="207"/>
      <c r="O88" s="207"/>
      <c r="P88" s="208">
        <f>SUM(P89:P140)</f>
        <v>0</v>
      </c>
      <c r="Q88" s="207"/>
      <c r="R88" s="208">
        <f>SUM(R89:R140)</f>
        <v>0</v>
      </c>
      <c r="S88" s="207"/>
      <c r="T88" s="209">
        <f>SUM(T89:T140)</f>
        <v>0</v>
      </c>
      <c r="AR88" s="210" t="s">
        <v>25</v>
      </c>
      <c r="AT88" s="211" t="s">
        <v>81</v>
      </c>
      <c r="AU88" s="211" t="s">
        <v>25</v>
      </c>
      <c r="AY88" s="210" t="s">
        <v>184</v>
      </c>
      <c r="BK88" s="212">
        <f>SUM(BK89:BK140)</f>
        <v>0</v>
      </c>
    </row>
    <row r="89" s="1" customFormat="1" ht="16.5" customHeight="1">
      <c r="B89" s="46"/>
      <c r="C89" s="213" t="s">
        <v>25</v>
      </c>
      <c r="D89" s="213" t="s">
        <v>185</v>
      </c>
      <c r="E89" s="214" t="s">
        <v>1259</v>
      </c>
      <c r="F89" s="215" t="s">
        <v>1260</v>
      </c>
      <c r="G89" s="216" t="s">
        <v>834</v>
      </c>
      <c r="H89" s="217">
        <v>22.966999999999999</v>
      </c>
      <c r="I89" s="218"/>
      <c r="J89" s="219">
        <f>ROUND(I89*H89,2)</f>
        <v>0</v>
      </c>
      <c r="K89" s="215" t="s">
        <v>741</v>
      </c>
      <c r="L89" s="72"/>
      <c r="M89" s="220" t="s">
        <v>80</v>
      </c>
      <c r="N89" s="221" t="s">
        <v>52</v>
      </c>
      <c r="O89" s="47"/>
      <c r="P89" s="222">
        <f>O89*H89</f>
        <v>0</v>
      </c>
      <c r="Q89" s="222">
        <v>0</v>
      </c>
      <c r="R89" s="222">
        <f>Q89*H89</f>
        <v>0</v>
      </c>
      <c r="S89" s="222">
        <v>0</v>
      </c>
      <c r="T89" s="223">
        <f>S89*H89</f>
        <v>0</v>
      </c>
      <c r="AR89" s="24" t="s">
        <v>189</v>
      </c>
      <c r="AT89" s="24" t="s">
        <v>185</v>
      </c>
      <c r="AU89" s="24" t="s">
        <v>91</v>
      </c>
      <c r="AY89" s="24" t="s">
        <v>184</v>
      </c>
      <c r="BE89" s="224">
        <f>IF(N89="základní",J89,0)</f>
        <v>0</v>
      </c>
      <c r="BF89" s="224">
        <f>IF(N89="snížená",J89,0)</f>
        <v>0</v>
      </c>
      <c r="BG89" s="224">
        <f>IF(N89="zákl. přenesená",J89,0)</f>
        <v>0</v>
      </c>
      <c r="BH89" s="224">
        <f>IF(N89="sníž. přenesená",J89,0)</f>
        <v>0</v>
      </c>
      <c r="BI89" s="224">
        <f>IF(N89="nulová",J89,0)</f>
        <v>0</v>
      </c>
      <c r="BJ89" s="24" t="s">
        <v>25</v>
      </c>
      <c r="BK89" s="224">
        <f>ROUND(I89*H89,2)</f>
        <v>0</v>
      </c>
      <c r="BL89" s="24" t="s">
        <v>189</v>
      </c>
      <c r="BM89" s="24" t="s">
        <v>1261</v>
      </c>
    </row>
    <row r="90" s="1" customFormat="1">
      <c r="B90" s="46"/>
      <c r="C90" s="74"/>
      <c r="D90" s="225" t="s">
        <v>191</v>
      </c>
      <c r="E90" s="74"/>
      <c r="F90" s="226" t="s">
        <v>1262</v>
      </c>
      <c r="G90" s="74"/>
      <c r="H90" s="74"/>
      <c r="I90" s="185"/>
      <c r="J90" s="74"/>
      <c r="K90" s="74"/>
      <c r="L90" s="72"/>
      <c r="M90" s="227"/>
      <c r="N90" s="47"/>
      <c r="O90" s="47"/>
      <c r="P90" s="47"/>
      <c r="Q90" s="47"/>
      <c r="R90" s="47"/>
      <c r="S90" s="47"/>
      <c r="T90" s="95"/>
      <c r="AT90" s="24" t="s">
        <v>191</v>
      </c>
      <c r="AU90" s="24" t="s">
        <v>91</v>
      </c>
    </row>
    <row r="91" s="1" customFormat="1">
      <c r="B91" s="46"/>
      <c r="C91" s="74"/>
      <c r="D91" s="225" t="s">
        <v>193</v>
      </c>
      <c r="E91" s="74"/>
      <c r="F91" s="228" t="s">
        <v>1263</v>
      </c>
      <c r="G91" s="74"/>
      <c r="H91" s="74"/>
      <c r="I91" s="185"/>
      <c r="J91" s="74"/>
      <c r="K91" s="74"/>
      <c r="L91" s="72"/>
      <c r="M91" s="227"/>
      <c r="N91" s="47"/>
      <c r="O91" s="47"/>
      <c r="P91" s="47"/>
      <c r="Q91" s="47"/>
      <c r="R91" s="47"/>
      <c r="S91" s="47"/>
      <c r="T91" s="95"/>
      <c r="AT91" s="24" t="s">
        <v>193</v>
      </c>
      <c r="AU91" s="24" t="s">
        <v>91</v>
      </c>
    </row>
    <row r="92" s="10" customFormat="1">
      <c r="B92" s="229"/>
      <c r="C92" s="230"/>
      <c r="D92" s="225" t="s">
        <v>199</v>
      </c>
      <c r="E92" s="231" t="s">
        <v>80</v>
      </c>
      <c r="F92" s="232" t="s">
        <v>1264</v>
      </c>
      <c r="G92" s="230"/>
      <c r="H92" s="233">
        <v>3.2810000000000001</v>
      </c>
      <c r="I92" s="234"/>
      <c r="J92" s="230"/>
      <c r="K92" s="230"/>
      <c r="L92" s="235"/>
      <c r="M92" s="236"/>
      <c r="N92" s="237"/>
      <c r="O92" s="237"/>
      <c r="P92" s="237"/>
      <c r="Q92" s="237"/>
      <c r="R92" s="237"/>
      <c r="S92" s="237"/>
      <c r="T92" s="238"/>
      <c r="AT92" s="239" t="s">
        <v>199</v>
      </c>
      <c r="AU92" s="239" t="s">
        <v>91</v>
      </c>
      <c r="AV92" s="10" t="s">
        <v>91</v>
      </c>
      <c r="AW92" s="10" t="s">
        <v>44</v>
      </c>
      <c r="AX92" s="10" t="s">
        <v>82</v>
      </c>
      <c r="AY92" s="239" t="s">
        <v>184</v>
      </c>
    </row>
    <row r="93" s="13" customFormat="1">
      <c r="B93" s="276"/>
      <c r="C93" s="277"/>
      <c r="D93" s="225" t="s">
        <v>199</v>
      </c>
      <c r="E93" s="278" t="s">
        <v>80</v>
      </c>
      <c r="F93" s="279" t="s">
        <v>850</v>
      </c>
      <c r="G93" s="277"/>
      <c r="H93" s="280">
        <v>3.2810000000000001</v>
      </c>
      <c r="I93" s="281"/>
      <c r="J93" s="277"/>
      <c r="K93" s="277"/>
      <c r="L93" s="282"/>
      <c r="M93" s="283"/>
      <c r="N93" s="284"/>
      <c r="O93" s="284"/>
      <c r="P93" s="284"/>
      <c r="Q93" s="284"/>
      <c r="R93" s="284"/>
      <c r="S93" s="284"/>
      <c r="T93" s="285"/>
      <c r="AT93" s="286" t="s">
        <v>199</v>
      </c>
      <c r="AU93" s="286" t="s">
        <v>91</v>
      </c>
      <c r="AV93" s="13" t="s">
        <v>211</v>
      </c>
      <c r="AW93" s="13" t="s">
        <v>44</v>
      </c>
      <c r="AX93" s="13" t="s">
        <v>82</v>
      </c>
      <c r="AY93" s="286" t="s">
        <v>184</v>
      </c>
    </row>
    <row r="94" s="10" customFormat="1">
      <c r="B94" s="229"/>
      <c r="C94" s="230"/>
      <c r="D94" s="225" t="s">
        <v>199</v>
      </c>
      <c r="E94" s="231" t="s">
        <v>80</v>
      </c>
      <c r="F94" s="232" t="s">
        <v>1265</v>
      </c>
      <c r="G94" s="230"/>
      <c r="H94" s="233">
        <v>22.966999999999999</v>
      </c>
      <c r="I94" s="234"/>
      <c r="J94" s="230"/>
      <c r="K94" s="230"/>
      <c r="L94" s="235"/>
      <c r="M94" s="236"/>
      <c r="N94" s="237"/>
      <c r="O94" s="237"/>
      <c r="P94" s="237"/>
      <c r="Q94" s="237"/>
      <c r="R94" s="237"/>
      <c r="S94" s="237"/>
      <c r="T94" s="238"/>
      <c r="AT94" s="239" t="s">
        <v>199</v>
      </c>
      <c r="AU94" s="239" t="s">
        <v>91</v>
      </c>
      <c r="AV94" s="10" t="s">
        <v>91</v>
      </c>
      <c r="AW94" s="10" t="s">
        <v>44</v>
      </c>
      <c r="AX94" s="10" t="s">
        <v>25</v>
      </c>
      <c r="AY94" s="239" t="s">
        <v>184</v>
      </c>
    </row>
    <row r="95" s="1" customFormat="1" ht="16.5" customHeight="1">
      <c r="B95" s="46"/>
      <c r="C95" s="213" t="s">
        <v>91</v>
      </c>
      <c r="D95" s="213" t="s">
        <v>185</v>
      </c>
      <c r="E95" s="214" t="s">
        <v>1266</v>
      </c>
      <c r="F95" s="215" t="s">
        <v>1267</v>
      </c>
      <c r="G95" s="216" t="s">
        <v>834</v>
      </c>
      <c r="H95" s="217">
        <v>6.8899999999999997</v>
      </c>
      <c r="I95" s="218"/>
      <c r="J95" s="219">
        <f>ROUND(I95*H95,2)</f>
        <v>0</v>
      </c>
      <c r="K95" s="215" t="s">
        <v>741</v>
      </c>
      <c r="L95" s="72"/>
      <c r="M95" s="220" t="s">
        <v>80</v>
      </c>
      <c r="N95" s="221" t="s">
        <v>52</v>
      </c>
      <c r="O95" s="47"/>
      <c r="P95" s="222">
        <f>O95*H95</f>
        <v>0</v>
      </c>
      <c r="Q95" s="222">
        <v>0</v>
      </c>
      <c r="R95" s="222">
        <f>Q95*H95</f>
        <v>0</v>
      </c>
      <c r="S95" s="222">
        <v>0</v>
      </c>
      <c r="T95" s="223">
        <f>S95*H95</f>
        <v>0</v>
      </c>
      <c r="AR95" s="24" t="s">
        <v>189</v>
      </c>
      <c r="AT95" s="24" t="s">
        <v>185</v>
      </c>
      <c r="AU95" s="24" t="s">
        <v>91</v>
      </c>
      <c r="AY95" s="24" t="s">
        <v>184</v>
      </c>
      <c r="BE95" s="224">
        <f>IF(N95="základní",J95,0)</f>
        <v>0</v>
      </c>
      <c r="BF95" s="224">
        <f>IF(N95="snížená",J95,0)</f>
        <v>0</v>
      </c>
      <c r="BG95" s="224">
        <f>IF(N95="zákl. přenesená",J95,0)</f>
        <v>0</v>
      </c>
      <c r="BH95" s="224">
        <f>IF(N95="sníž. přenesená",J95,0)</f>
        <v>0</v>
      </c>
      <c r="BI95" s="224">
        <f>IF(N95="nulová",J95,0)</f>
        <v>0</v>
      </c>
      <c r="BJ95" s="24" t="s">
        <v>25</v>
      </c>
      <c r="BK95" s="224">
        <f>ROUND(I95*H95,2)</f>
        <v>0</v>
      </c>
      <c r="BL95" s="24" t="s">
        <v>189</v>
      </c>
      <c r="BM95" s="24" t="s">
        <v>1268</v>
      </c>
    </row>
    <row r="96" s="1" customFormat="1">
      <c r="B96" s="46"/>
      <c r="C96" s="74"/>
      <c r="D96" s="225" t="s">
        <v>191</v>
      </c>
      <c r="E96" s="74"/>
      <c r="F96" s="226" t="s">
        <v>1269</v>
      </c>
      <c r="G96" s="74"/>
      <c r="H96" s="74"/>
      <c r="I96" s="185"/>
      <c r="J96" s="74"/>
      <c r="K96" s="74"/>
      <c r="L96" s="72"/>
      <c r="M96" s="227"/>
      <c r="N96" s="47"/>
      <c r="O96" s="47"/>
      <c r="P96" s="47"/>
      <c r="Q96" s="47"/>
      <c r="R96" s="47"/>
      <c r="S96" s="47"/>
      <c r="T96" s="95"/>
      <c r="AT96" s="24" t="s">
        <v>191</v>
      </c>
      <c r="AU96" s="24" t="s">
        <v>91</v>
      </c>
    </row>
    <row r="97" s="1" customFormat="1">
      <c r="B97" s="46"/>
      <c r="C97" s="74"/>
      <c r="D97" s="225" t="s">
        <v>193</v>
      </c>
      <c r="E97" s="74"/>
      <c r="F97" s="228" t="s">
        <v>1263</v>
      </c>
      <c r="G97" s="74"/>
      <c r="H97" s="74"/>
      <c r="I97" s="185"/>
      <c r="J97" s="74"/>
      <c r="K97" s="74"/>
      <c r="L97" s="72"/>
      <c r="M97" s="227"/>
      <c r="N97" s="47"/>
      <c r="O97" s="47"/>
      <c r="P97" s="47"/>
      <c r="Q97" s="47"/>
      <c r="R97" s="47"/>
      <c r="S97" s="47"/>
      <c r="T97" s="95"/>
      <c r="AT97" s="24" t="s">
        <v>193</v>
      </c>
      <c r="AU97" s="24" t="s">
        <v>91</v>
      </c>
    </row>
    <row r="98" s="10" customFormat="1">
      <c r="B98" s="229"/>
      <c r="C98" s="230"/>
      <c r="D98" s="225" t="s">
        <v>199</v>
      </c>
      <c r="E98" s="231" t="s">
        <v>80</v>
      </c>
      <c r="F98" s="232" t="s">
        <v>1264</v>
      </c>
      <c r="G98" s="230"/>
      <c r="H98" s="233">
        <v>3.2810000000000001</v>
      </c>
      <c r="I98" s="234"/>
      <c r="J98" s="230"/>
      <c r="K98" s="230"/>
      <c r="L98" s="235"/>
      <c r="M98" s="236"/>
      <c r="N98" s="237"/>
      <c r="O98" s="237"/>
      <c r="P98" s="237"/>
      <c r="Q98" s="237"/>
      <c r="R98" s="237"/>
      <c r="S98" s="237"/>
      <c r="T98" s="238"/>
      <c r="AT98" s="239" t="s">
        <v>199</v>
      </c>
      <c r="AU98" s="239" t="s">
        <v>91</v>
      </c>
      <c r="AV98" s="10" t="s">
        <v>91</v>
      </c>
      <c r="AW98" s="10" t="s">
        <v>44</v>
      </c>
      <c r="AX98" s="10" t="s">
        <v>82</v>
      </c>
      <c r="AY98" s="239" t="s">
        <v>184</v>
      </c>
    </row>
    <row r="99" s="13" customFormat="1">
      <c r="B99" s="276"/>
      <c r="C99" s="277"/>
      <c r="D99" s="225" t="s">
        <v>199</v>
      </c>
      <c r="E99" s="278" t="s">
        <v>80</v>
      </c>
      <c r="F99" s="279" t="s">
        <v>850</v>
      </c>
      <c r="G99" s="277"/>
      <c r="H99" s="280">
        <v>3.2810000000000001</v>
      </c>
      <c r="I99" s="281"/>
      <c r="J99" s="277"/>
      <c r="K99" s="277"/>
      <c r="L99" s="282"/>
      <c r="M99" s="283"/>
      <c r="N99" s="284"/>
      <c r="O99" s="284"/>
      <c r="P99" s="284"/>
      <c r="Q99" s="284"/>
      <c r="R99" s="284"/>
      <c r="S99" s="284"/>
      <c r="T99" s="285"/>
      <c r="AT99" s="286" t="s">
        <v>199</v>
      </c>
      <c r="AU99" s="286" t="s">
        <v>91</v>
      </c>
      <c r="AV99" s="13" t="s">
        <v>211</v>
      </c>
      <c r="AW99" s="13" t="s">
        <v>44</v>
      </c>
      <c r="AX99" s="13" t="s">
        <v>82</v>
      </c>
      <c r="AY99" s="286" t="s">
        <v>184</v>
      </c>
    </row>
    <row r="100" s="10" customFormat="1">
      <c r="B100" s="229"/>
      <c r="C100" s="230"/>
      <c r="D100" s="225" t="s">
        <v>199</v>
      </c>
      <c r="E100" s="231" t="s">
        <v>80</v>
      </c>
      <c r="F100" s="232" t="s">
        <v>1265</v>
      </c>
      <c r="G100" s="230"/>
      <c r="H100" s="233">
        <v>22.966999999999999</v>
      </c>
      <c r="I100" s="234"/>
      <c r="J100" s="230"/>
      <c r="K100" s="230"/>
      <c r="L100" s="235"/>
      <c r="M100" s="236"/>
      <c r="N100" s="237"/>
      <c r="O100" s="237"/>
      <c r="P100" s="237"/>
      <c r="Q100" s="237"/>
      <c r="R100" s="237"/>
      <c r="S100" s="237"/>
      <c r="T100" s="238"/>
      <c r="AT100" s="239" t="s">
        <v>199</v>
      </c>
      <c r="AU100" s="239" t="s">
        <v>91</v>
      </c>
      <c r="AV100" s="10" t="s">
        <v>91</v>
      </c>
      <c r="AW100" s="10" t="s">
        <v>44</v>
      </c>
      <c r="AX100" s="10" t="s">
        <v>82</v>
      </c>
      <c r="AY100" s="239" t="s">
        <v>184</v>
      </c>
    </row>
    <row r="101" s="13" customFormat="1">
      <c r="B101" s="276"/>
      <c r="C101" s="277"/>
      <c r="D101" s="225" t="s">
        <v>199</v>
      </c>
      <c r="E101" s="278" t="s">
        <v>80</v>
      </c>
      <c r="F101" s="279" t="s">
        <v>850</v>
      </c>
      <c r="G101" s="277"/>
      <c r="H101" s="280">
        <v>22.966999999999999</v>
      </c>
      <c r="I101" s="281"/>
      <c r="J101" s="277"/>
      <c r="K101" s="277"/>
      <c r="L101" s="282"/>
      <c r="M101" s="283"/>
      <c r="N101" s="284"/>
      <c r="O101" s="284"/>
      <c r="P101" s="284"/>
      <c r="Q101" s="284"/>
      <c r="R101" s="284"/>
      <c r="S101" s="284"/>
      <c r="T101" s="285"/>
      <c r="AT101" s="286" t="s">
        <v>199</v>
      </c>
      <c r="AU101" s="286" t="s">
        <v>91</v>
      </c>
      <c r="AV101" s="13" t="s">
        <v>211</v>
      </c>
      <c r="AW101" s="13" t="s">
        <v>44</v>
      </c>
      <c r="AX101" s="13" t="s">
        <v>82</v>
      </c>
      <c r="AY101" s="286" t="s">
        <v>184</v>
      </c>
    </row>
    <row r="102" s="10" customFormat="1">
      <c r="B102" s="229"/>
      <c r="C102" s="230"/>
      <c r="D102" s="225" t="s">
        <v>199</v>
      </c>
      <c r="E102" s="231" t="s">
        <v>80</v>
      </c>
      <c r="F102" s="232" t="s">
        <v>1270</v>
      </c>
      <c r="G102" s="230"/>
      <c r="H102" s="233">
        <v>6.8899999999999997</v>
      </c>
      <c r="I102" s="234"/>
      <c r="J102" s="230"/>
      <c r="K102" s="230"/>
      <c r="L102" s="235"/>
      <c r="M102" s="236"/>
      <c r="N102" s="237"/>
      <c r="O102" s="237"/>
      <c r="P102" s="237"/>
      <c r="Q102" s="237"/>
      <c r="R102" s="237"/>
      <c r="S102" s="237"/>
      <c r="T102" s="238"/>
      <c r="AT102" s="239" t="s">
        <v>199</v>
      </c>
      <c r="AU102" s="239" t="s">
        <v>91</v>
      </c>
      <c r="AV102" s="10" t="s">
        <v>91</v>
      </c>
      <c r="AW102" s="10" t="s">
        <v>44</v>
      </c>
      <c r="AX102" s="10" t="s">
        <v>25</v>
      </c>
      <c r="AY102" s="239" t="s">
        <v>184</v>
      </c>
    </row>
    <row r="103" s="1" customFormat="1" ht="16.5" customHeight="1">
      <c r="B103" s="46"/>
      <c r="C103" s="213" t="s">
        <v>211</v>
      </c>
      <c r="D103" s="213" t="s">
        <v>185</v>
      </c>
      <c r="E103" s="214" t="s">
        <v>1271</v>
      </c>
      <c r="F103" s="215" t="s">
        <v>1272</v>
      </c>
      <c r="G103" s="216" t="s">
        <v>834</v>
      </c>
      <c r="H103" s="217">
        <v>102</v>
      </c>
      <c r="I103" s="218"/>
      <c r="J103" s="219">
        <f>ROUND(I103*H103,2)</f>
        <v>0</v>
      </c>
      <c r="K103" s="215" t="s">
        <v>741</v>
      </c>
      <c r="L103" s="72"/>
      <c r="M103" s="220" t="s">
        <v>80</v>
      </c>
      <c r="N103" s="221" t="s">
        <v>52</v>
      </c>
      <c r="O103" s="47"/>
      <c r="P103" s="222">
        <f>O103*H103</f>
        <v>0</v>
      </c>
      <c r="Q103" s="222">
        <v>0</v>
      </c>
      <c r="R103" s="222">
        <f>Q103*H103</f>
        <v>0</v>
      </c>
      <c r="S103" s="222">
        <v>0</v>
      </c>
      <c r="T103" s="223">
        <f>S103*H103</f>
        <v>0</v>
      </c>
      <c r="AR103" s="24" t="s">
        <v>189</v>
      </c>
      <c r="AT103" s="24" t="s">
        <v>185</v>
      </c>
      <c r="AU103" s="24" t="s">
        <v>91</v>
      </c>
      <c r="AY103" s="24" t="s">
        <v>184</v>
      </c>
      <c r="BE103" s="224">
        <f>IF(N103="základní",J103,0)</f>
        <v>0</v>
      </c>
      <c r="BF103" s="224">
        <f>IF(N103="snížená",J103,0)</f>
        <v>0</v>
      </c>
      <c r="BG103" s="224">
        <f>IF(N103="zákl. přenesená",J103,0)</f>
        <v>0</v>
      </c>
      <c r="BH103" s="224">
        <f>IF(N103="sníž. přenesená",J103,0)</f>
        <v>0</v>
      </c>
      <c r="BI103" s="224">
        <f>IF(N103="nulová",J103,0)</f>
        <v>0</v>
      </c>
      <c r="BJ103" s="24" t="s">
        <v>25</v>
      </c>
      <c r="BK103" s="224">
        <f>ROUND(I103*H103,2)</f>
        <v>0</v>
      </c>
      <c r="BL103" s="24" t="s">
        <v>189</v>
      </c>
      <c r="BM103" s="24" t="s">
        <v>1273</v>
      </c>
    </row>
    <row r="104" s="1" customFormat="1">
      <c r="B104" s="46"/>
      <c r="C104" s="74"/>
      <c r="D104" s="225" t="s">
        <v>191</v>
      </c>
      <c r="E104" s="74"/>
      <c r="F104" s="226" t="s">
        <v>1274</v>
      </c>
      <c r="G104" s="74"/>
      <c r="H104" s="74"/>
      <c r="I104" s="185"/>
      <c r="J104" s="74"/>
      <c r="K104" s="74"/>
      <c r="L104" s="72"/>
      <c r="M104" s="227"/>
      <c r="N104" s="47"/>
      <c r="O104" s="47"/>
      <c r="P104" s="47"/>
      <c r="Q104" s="47"/>
      <c r="R104" s="47"/>
      <c r="S104" s="47"/>
      <c r="T104" s="95"/>
      <c r="AT104" s="24" t="s">
        <v>191</v>
      </c>
      <c r="AU104" s="24" t="s">
        <v>91</v>
      </c>
    </row>
    <row r="105" s="1" customFormat="1">
      <c r="B105" s="46"/>
      <c r="C105" s="74"/>
      <c r="D105" s="225" t="s">
        <v>193</v>
      </c>
      <c r="E105" s="74"/>
      <c r="F105" s="228" t="s">
        <v>1275</v>
      </c>
      <c r="G105" s="74"/>
      <c r="H105" s="74"/>
      <c r="I105" s="185"/>
      <c r="J105" s="74"/>
      <c r="K105" s="74"/>
      <c r="L105" s="72"/>
      <c r="M105" s="227"/>
      <c r="N105" s="47"/>
      <c r="O105" s="47"/>
      <c r="P105" s="47"/>
      <c r="Q105" s="47"/>
      <c r="R105" s="47"/>
      <c r="S105" s="47"/>
      <c r="T105" s="95"/>
      <c r="AT105" s="24" t="s">
        <v>193</v>
      </c>
      <c r="AU105" s="24" t="s">
        <v>91</v>
      </c>
    </row>
    <row r="106" s="10" customFormat="1">
      <c r="B106" s="229"/>
      <c r="C106" s="230"/>
      <c r="D106" s="225" t="s">
        <v>199</v>
      </c>
      <c r="E106" s="231" t="s">
        <v>80</v>
      </c>
      <c r="F106" s="232" t="s">
        <v>1276</v>
      </c>
      <c r="G106" s="230"/>
      <c r="H106" s="233">
        <v>72</v>
      </c>
      <c r="I106" s="234"/>
      <c r="J106" s="230"/>
      <c r="K106" s="230"/>
      <c r="L106" s="235"/>
      <c r="M106" s="236"/>
      <c r="N106" s="237"/>
      <c r="O106" s="237"/>
      <c r="P106" s="237"/>
      <c r="Q106" s="237"/>
      <c r="R106" s="237"/>
      <c r="S106" s="237"/>
      <c r="T106" s="238"/>
      <c r="AT106" s="239" t="s">
        <v>199</v>
      </c>
      <c r="AU106" s="239" t="s">
        <v>91</v>
      </c>
      <c r="AV106" s="10" t="s">
        <v>91</v>
      </c>
      <c r="AW106" s="10" t="s">
        <v>44</v>
      </c>
      <c r="AX106" s="10" t="s">
        <v>82</v>
      </c>
      <c r="AY106" s="239" t="s">
        <v>184</v>
      </c>
    </row>
    <row r="107" s="10" customFormat="1">
      <c r="B107" s="229"/>
      <c r="C107" s="230"/>
      <c r="D107" s="225" t="s">
        <v>199</v>
      </c>
      <c r="E107" s="231" t="s">
        <v>80</v>
      </c>
      <c r="F107" s="232" t="s">
        <v>1277</v>
      </c>
      <c r="G107" s="230"/>
      <c r="H107" s="233">
        <v>30</v>
      </c>
      <c r="I107" s="234"/>
      <c r="J107" s="230"/>
      <c r="K107" s="230"/>
      <c r="L107" s="235"/>
      <c r="M107" s="236"/>
      <c r="N107" s="237"/>
      <c r="O107" s="237"/>
      <c r="P107" s="237"/>
      <c r="Q107" s="237"/>
      <c r="R107" s="237"/>
      <c r="S107" s="237"/>
      <c r="T107" s="238"/>
      <c r="AT107" s="239" t="s">
        <v>199</v>
      </c>
      <c r="AU107" s="239" t="s">
        <v>91</v>
      </c>
      <c r="AV107" s="10" t="s">
        <v>91</v>
      </c>
      <c r="AW107" s="10" t="s">
        <v>44</v>
      </c>
      <c r="AX107" s="10" t="s">
        <v>82</v>
      </c>
      <c r="AY107" s="239" t="s">
        <v>184</v>
      </c>
    </row>
    <row r="108" s="12" customFormat="1">
      <c r="B108" s="265"/>
      <c r="C108" s="266"/>
      <c r="D108" s="225" t="s">
        <v>199</v>
      </c>
      <c r="E108" s="267" t="s">
        <v>80</v>
      </c>
      <c r="F108" s="268" t="s">
        <v>756</v>
      </c>
      <c r="G108" s="266"/>
      <c r="H108" s="269">
        <v>102</v>
      </c>
      <c r="I108" s="270"/>
      <c r="J108" s="266"/>
      <c r="K108" s="266"/>
      <c r="L108" s="271"/>
      <c r="M108" s="272"/>
      <c r="N108" s="273"/>
      <c r="O108" s="273"/>
      <c r="P108" s="273"/>
      <c r="Q108" s="273"/>
      <c r="R108" s="273"/>
      <c r="S108" s="273"/>
      <c r="T108" s="274"/>
      <c r="AT108" s="275" t="s">
        <v>199</v>
      </c>
      <c r="AU108" s="275" t="s">
        <v>91</v>
      </c>
      <c r="AV108" s="12" t="s">
        <v>189</v>
      </c>
      <c r="AW108" s="12" t="s">
        <v>44</v>
      </c>
      <c r="AX108" s="12" t="s">
        <v>25</v>
      </c>
      <c r="AY108" s="275" t="s">
        <v>184</v>
      </c>
    </row>
    <row r="109" s="1" customFormat="1" ht="16.5" customHeight="1">
      <c r="B109" s="46"/>
      <c r="C109" s="213" t="s">
        <v>189</v>
      </c>
      <c r="D109" s="213" t="s">
        <v>185</v>
      </c>
      <c r="E109" s="214" t="s">
        <v>1278</v>
      </c>
      <c r="F109" s="215" t="s">
        <v>1279</v>
      </c>
      <c r="G109" s="216" t="s">
        <v>834</v>
      </c>
      <c r="H109" s="217">
        <v>30.600000000000001</v>
      </c>
      <c r="I109" s="218"/>
      <c r="J109" s="219">
        <f>ROUND(I109*H109,2)</f>
        <v>0</v>
      </c>
      <c r="K109" s="215" t="s">
        <v>741</v>
      </c>
      <c r="L109" s="72"/>
      <c r="M109" s="220" t="s">
        <v>80</v>
      </c>
      <c r="N109" s="221" t="s">
        <v>52</v>
      </c>
      <c r="O109" s="47"/>
      <c r="P109" s="222">
        <f>O109*H109</f>
        <v>0</v>
      </c>
      <c r="Q109" s="222">
        <v>0</v>
      </c>
      <c r="R109" s="222">
        <f>Q109*H109</f>
        <v>0</v>
      </c>
      <c r="S109" s="222">
        <v>0</v>
      </c>
      <c r="T109" s="223">
        <f>S109*H109</f>
        <v>0</v>
      </c>
      <c r="AR109" s="24" t="s">
        <v>189</v>
      </c>
      <c r="AT109" s="24" t="s">
        <v>185</v>
      </c>
      <c r="AU109" s="24" t="s">
        <v>91</v>
      </c>
      <c r="AY109" s="24" t="s">
        <v>184</v>
      </c>
      <c r="BE109" s="224">
        <f>IF(N109="základní",J109,0)</f>
        <v>0</v>
      </c>
      <c r="BF109" s="224">
        <f>IF(N109="snížená",J109,0)</f>
        <v>0</v>
      </c>
      <c r="BG109" s="224">
        <f>IF(N109="zákl. přenesená",J109,0)</f>
        <v>0</v>
      </c>
      <c r="BH109" s="224">
        <f>IF(N109="sníž. přenesená",J109,0)</f>
        <v>0</v>
      </c>
      <c r="BI109" s="224">
        <f>IF(N109="nulová",J109,0)</f>
        <v>0</v>
      </c>
      <c r="BJ109" s="24" t="s">
        <v>25</v>
      </c>
      <c r="BK109" s="224">
        <f>ROUND(I109*H109,2)</f>
        <v>0</v>
      </c>
      <c r="BL109" s="24" t="s">
        <v>189</v>
      </c>
      <c r="BM109" s="24" t="s">
        <v>1280</v>
      </c>
    </row>
    <row r="110" s="1" customFormat="1">
      <c r="B110" s="46"/>
      <c r="C110" s="74"/>
      <c r="D110" s="225" t="s">
        <v>191</v>
      </c>
      <c r="E110" s="74"/>
      <c r="F110" s="226" t="s">
        <v>1281</v>
      </c>
      <c r="G110" s="74"/>
      <c r="H110" s="74"/>
      <c r="I110" s="185"/>
      <c r="J110" s="74"/>
      <c r="K110" s="74"/>
      <c r="L110" s="72"/>
      <c r="M110" s="227"/>
      <c r="N110" s="47"/>
      <c r="O110" s="47"/>
      <c r="P110" s="47"/>
      <c r="Q110" s="47"/>
      <c r="R110" s="47"/>
      <c r="S110" s="47"/>
      <c r="T110" s="95"/>
      <c r="AT110" s="24" t="s">
        <v>191</v>
      </c>
      <c r="AU110" s="24" t="s">
        <v>91</v>
      </c>
    </row>
    <row r="111" s="1" customFormat="1">
      <c r="B111" s="46"/>
      <c r="C111" s="74"/>
      <c r="D111" s="225" t="s">
        <v>193</v>
      </c>
      <c r="E111" s="74"/>
      <c r="F111" s="228" t="s">
        <v>1275</v>
      </c>
      <c r="G111" s="74"/>
      <c r="H111" s="74"/>
      <c r="I111" s="185"/>
      <c r="J111" s="74"/>
      <c r="K111" s="74"/>
      <c r="L111" s="72"/>
      <c r="M111" s="227"/>
      <c r="N111" s="47"/>
      <c r="O111" s="47"/>
      <c r="P111" s="47"/>
      <c r="Q111" s="47"/>
      <c r="R111" s="47"/>
      <c r="S111" s="47"/>
      <c r="T111" s="95"/>
      <c r="AT111" s="24" t="s">
        <v>193</v>
      </c>
      <c r="AU111" s="24" t="s">
        <v>91</v>
      </c>
    </row>
    <row r="112" s="10" customFormat="1">
      <c r="B112" s="229"/>
      <c r="C112" s="230"/>
      <c r="D112" s="225" t="s">
        <v>199</v>
      </c>
      <c r="E112" s="231" t="s">
        <v>80</v>
      </c>
      <c r="F112" s="232" t="s">
        <v>1276</v>
      </c>
      <c r="G112" s="230"/>
      <c r="H112" s="233">
        <v>72</v>
      </c>
      <c r="I112" s="234"/>
      <c r="J112" s="230"/>
      <c r="K112" s="230"/>
      <c r="L112" s="235"/>
      <c r="M112" s="236"/>
      <c r="N112" s="237"/>
      <c r="O112" s="237"/>
      <c r="P112" s="237"/>
      <c r="Q112" s="237"/>
      <c r="R112" s="237"/>
      <c r="S112" s="237"/>
      <c r="T112" s="238"/>
      <c r="AT112" s="239" t="s">
        <v>199</v>
      </c>
      <c r="AU112" s="239" t="s">
        <v>91</v>
      </c>
      <c r="AV112" s="10" t="s">
        <v>91</v>
      </c>
      <c r="AW112" s="10" t="s">
        <v>44</v>
      </c>
      <c r="AX112" s="10" t="s">
        <v>82</v>
      </c>
      <c r="AY112" s="239" t="s">
        <v>184</v>
      </c>
    </row>
    <row r="113" s="10" customFormat="1">
      <c r="B113" s="229"/>
      <c r="C113" s="230"/>
      <c r="D113" s="225" t="s">
        <v>199</v>
      </c>
      <c r="E113" s="231" t="s">
        <v>80</v>
      </c>
      <c r="F113" s="232" t="s">
        <v>1277</v>
      </c>
      <c r="G113" s="230"/>
      <c r="H113" s="233">
        <v>30</v>
      </c>
      <c r="I113" s="234"/>
      <c r="J113" s="230"/>
      <c r="K113" s="230"/>
      <c r="L113" s="235"/>
      <c r="M113" s="236"/>
      <c r="N113" s="237"/>
      <c r="O113" s="237"/>
      <c r="P113" s="237"/>
      <c r="Q113" s="237"/>
      <c r="R113" s="237"/>
      <c r="S113" s="237"/>
      <c r="T113" s="238"/>
      <c r="AT113" s="239" t="s">
        <v>199</v>
      </c>
      <c r="AU113" s="239" t="s">
        <v>91</v>
      </c>
      <c r="AV113" s="10" t="s">
        <v>91</v>
      </c>
      <c r="AW113" s="10" t="s">
        <v>44</v>
      </c>
      <c r="AX113" s="10" t="s">
        <v>82</v>
      </c>
      <c r="AY113" s="239" t="s">
        <v>184</v>
      </c>
    </row>
    <row r="114" s="13" customFormat="1">
      <c r="B114" s="276"/>
      <c r="C114" s="277"/>
      <c r="D114" s="225" t="s">
        <v>199</v>
      </c>
      <c r="E114" s="278" t="s">
        <v>80</v>
      </c>
      <c r="F114" s="279" t="s">
        <v>850</v>
      </c>
      <c r="G114" s="277"/>
      <c r="H114" s="280">
        <v>102</v>
      </c>
      <c r="I114" s="281"/>
      <c r="J114" s="277"/>
      <c r="K114" s="277"/>
      <c r="L114" s="282"/>
      <c r="M114" s="283"/>
      <c r="N114" s="284"/>
      <c r="O114" s="284"/>
      <c r="P114" s="284"/>
      <c r="Q114" s="284"/>
      <c r="R114" s="284"/>
      <c r="S114" s="284"/>
      <c r="T114" s="285"/>
      <c r="AT114" s="286" t="s">
        <v>199</v>
      </c>
      <c r="AU114" s="286" t="s">
        <v>91</v>
      </c>
      <c r="AV114" s="13" t="s">
        <v>211</v>
      </c>
      <c r="AW114" s="13" t="s">
        <v>44</v>
      </c>
      <c r="AX114" s="13" t="s">
        <v>82</v>
      </c>
      <c r="AY114" s="286" t="s">
        <v>184</v>
      </c>
    </row>
    <row r="115" s="10" customFormat="1">
      <c r="B115" s="229"/>
      <c r="C115" s="230"/>
      <c r="D115" s="225" t="s">
        <v>199</v>
      </c>
      <c r="E115" s="231" t="s">
        <v>80</v>
      </c>
      <c r="F115" s="232" t="s">
        <v>1282</v>
      </c>
      <c r="G115" s="230"/>
      <c r="H115" s="233">
        <v>30.600000000000001</v>
      </c>
      <c r="I115" s="234"/>
      <c r="J115" s="230"/>
      <c r="K115" s="230"/>
      <c r="L115" s="235"/>
      <c r="M115" s="236"/>
      <c r="N115" s="237"/>
      <c r="O115" s="237"/>
      <c r="P115" s="237"/>
      <c r="Q115" s="237"/>
      <c r="R115" s="237"/>
      <c r="S115" s="237"/>
      <c r="T115" s="238"/>
      <c r="AT115" s="239" t="s">
        <v>199</v>
      </c>
      <c r="AU115" s="239" t="s">
        <v>91</v>
      </c>
      <c r="AV115" s="10" t="s">
        <v>91</v>
      </c>
      <c r="AW115" s="10" t="s">
        <v>44</v>
      </c>
      <c r="AX115" s="10" t="s">
        <v>25</v>
      </c>
      <c r="AY115" s="239" t="s">
        <v>184</v>
      </c>
    </row>
    <row r="116" s="1" customFormat="1" ht="16.5" customHeight="1">
      <c r="B116" s="46"/>
      <c r="C116" s="213" t="s">
        <v>224</v>
      </c>
      <c r="D116" s="213" t="s">
        <v>185</v>
      </c>
      <c r="E116" s="214" t="s">
        <v>900</v>
      </c>
      <c r="F116" s="215" t="s">
        <v>901</v>
      </c>
      <c r="G116" s="216" t="s">
        <v>834</v>
      </c>
      <c r="H116" s="217">
        <v>54.463999999999999</v>
      </c>
      <c r="I116" s="218"/>
      <c r="J116" s="219">
        <f>ROUND(I116*H116,2)</f>
        <v>0</v>
      </c>
      <c r="K116" s="215" t="s">
        <v>741</v>
      </c>
      <c r="L116" s="72"/>
      <c r="M116" s="220" t="s">
        <v>80</v>
      </c>
      <c r="N116" s="221" t="s">
        <v>52</v>
      </c>
      <c r="O116" s="47"/>
      <c r="P116" s="222">
        <f>O116*H116</f>
        <v>0</v>
      </c>
      <c r="Q116" s="222">
        <v>0</v>
      </c>
      <c r="R116" s="222">
        <f>Q116*H116</f>
        <v>0</v>
      </c>
      <c r="S116" s="222">
        <v>0</v>
      </c>
      <c r="T116" s="223">
        <f>S116*H116</f>
        <v>0</v>
      </c>
      <c r="AR116" s="24" t="s">
        <v>189</v>
      </c>
      <c r="AT116" s="24" t="s">
        <v>185</v>
      </c>
      <c r="AU116" s="24" t="s">
        <v>91</v>
      </c>
      <c r="AY116" s="24" t="s">
        <v>184</v>
      </c>
      <c r="BE116" s="224">
        <f>IF(N116="základní",J116,0)</f>
        <v>0</v>
      </c>
      <c r="BF116" s="224">
        <f>IF(N116="snížená",J116,0)</f>
        <v>0</v>
      </c>
      <c r="BG116" s="224">
        <f>IF(N116="zákl. přenesená",J116,0)</f>
        <v>0</v>
      </c>
      <c r="BH116" s="224">
        <f>IF(N116="sníž. přenesená",J116,0)</f>
        <v>0</v>
      </c>
      <c r="BI116" s="224">
        <f>IF(N116="nulová",J116,0)</f>
        <v>0</v>
      </c>
      <c r="BJ116" s="24" t="s">
        <v>25</v>
      </c>
      <c r="BK116" s="224">
        <f>ROUND(I116*H116,2)</f>
        <v>0</v>
      </c>
      <c r="BL116" s="24" t="s">
        <v>189</v>
      </c>
      <c r="BM116" s="24" t="s">
        <v>1283</v>
      </c>
    </row>
    <row r="117" s="1" customFormat="1">
      <c r="B117" s="46"/>
      <c r="C117" s="74"/>
      <c r="D117" s="225" t="s">
        <v>191</v>
      </c>
      <c r="E117" s="74"/>
      <c r="F117" s="226" t="s">
        <v>903</v>
      </c>
      <c r="G117" s="74"/>
      <c r="H117" s="74"/>
      <c r="I117" s="185"/>
      <c r="J117" s="74"/>
      <c r="K117" s="74"/>
      <c r="L117" s="72"/>
      <c r="M117" s="227"/>
      <c r="N117" s="47"/>
      <c r="O117" s="47"/>
      <c r="P117" s="47"/>
      <c r="Q117" s="47"/>
      <c r="R117" s="47"/>
      <c r="S117" s="47"/>
      <c r="T117" s="95"/>
      <c r="AT117" s="24" t="s">
        <v>191</v>
      </c>
      <c r="AU117" s="24" t="s">
        <v>91</v>
      </c>
    </row>
    <row r="118" s="1" customFormat="1">
      <c r="B118" s="46"/>
      <c r="C118" s="74"/>
      <c r="D118" s="225" t="s">
        <v>193</v>
      </c>
      <c r="E118" s="74"/>
      <c r="F118" s="228" t="s">
        <v>904</v>
      </c>
      <c r="G118" s="74"/>
      <c r="H118" s="74"/>
      <c r="I118" s="185"/>
      <c r="J118" s="74"/>
      <c r="K118" s="74"/>
      <c r="L118" s="72"/>
      <c r="M118" s="227"/>
      <c r="N118" s="47"/>
      <c r="O118" s="47"/>
      <c r="P118" s="47"/>
      <c r="Q118" s="47"/>
      <c r="R118" s="47"/>
      <c r="S118" s="47"/>
      <c r="T118" s="95"/>
      <c r="AT118" s="24" t="s">
        <v>193</v>
      </c>
      <c r="AU118" s="24" t="s">
        <v>91</v>
      </c>
    </row>
    <row r="119" s="10" customFormat="1">
      <c r="B119" s="229"/>
      <c r="C119" s="230"/>
      <c r="D119" s="225" t="s">
        <v>199</v>
      </c>
      <c r="E119" s="231" t="s">
        <v>80</v>
      </c>
      <c r="F119" s="232" t="s">
        <v>1284</v>
      </c>
      <c r="G119" s="230"/>
      <c r="H119" s="233">
        <v>22.963999999999999</v>
      </c>
      <c r="I119" s="234"/>
      <c r="J119" s="230"/>
      <c r="K119" s="230"/>
      <c r="L119" s="235"/>
      <c r="M119" s="236"/>
      <c r="N119" s="237"/>
      <c r="O119" s="237"/>
      <c r="P119" s="237"/>
      <c r="Q119" s="237"/>
      <c r="R119" s="237"/>
      <c r="S119" s="237"/>
      <c r="T119" s="238"/>
      <c r="AT119" s="239" t="s">
        <v>199</v>
      </c>
      <c r="AU119" s="239" t="s">
        <v>91</v>
      </c>
      <c r="AV119" s="10" t="s">
        <v>91</v>
      </c>
      <c r="AW119" s="10" t="s">
        <v>44</v>
      </c>
      <c r="AX119" s="10" t="s">
        <v>82</v>
      </c>
      <c r="AY119" s="239" t="s">
        <v>184</v>
      </c>
    </row>
    <row r="120" s="10" customFormat="1">
      <c r="B120" s="229"/>
      <c r="C120" s="230"/>
      <c r="D120" s="225" t="s">
        <v>199</v>
      </c>
      <c r="E120" s="231" t="s">
        <v>80</v>
      </c>
      <c r="F120" s="232" t="s">
        <v>1276</v>
      </c>
      <c r="G120" s="230"/>
      <c r="H120" s="233">
        <v>72</v>
      </c>
      <c r="I120" s="234"/>
      <c r="J120" s="230"/>
      <c r="K120" s="230"/>
      <c r="L120" s="235"/>
      <c r="M120" s="236"/>
      <c r="N120" s="237"/>
      <c r="O120" s="237"/>
      <c r="P120" s="237"/>
      <c r="Q120" s="237"/>
      <c r="R120" s="237"/>
      <c r="S120" s="237"/>
      <c r="T120" s="238"/>
      <c r="AT120" s="239" t="s">
        <v>199</v>
      </c>
      <c r="AU120" s="239" t="s">
        <v>91</v>
      </c>
      <c r="AV120" s="10" t="s">
        <v>91</v>
      </c>
      <c r="AW120" s="10" t="s">
        <v>44</v>
      </c>
      <c r="AX120" s="10" t="s">
        <v>82</v>
      </c>
      <c r="AY120" s="239" t="s">
        <v>184</v>
      </c>
    </row>
    <row r="121" s="10" customFormat="1">
      <c r="B121" s="229"/>
      <c r="C121" s="230"/>
      <c r="D121" s="225" t="s">
        <v>199</v>
      </c>
      <c r="E121" s="231" t="s">
        <v>80</v>
      </c>
      <c r="F121" s="232" t="s">
        <v>1277</v>
      </c>
      <c r="G121" s="230"/>
      <c r="H121" s="233">
        <v>30</v>
      </c>
      <c r="I121" s="234"/>
      <c r="J121" s="230"/>
      <c r="K121" s="230"/>
      <c r="L121" s="235"/>
      <c r="M121" s="236"/>
      <c r="N121" s="237"/>
      <c r="O121" s="237"/>
      <c r="P121" s="237"/>
      <c r="Q121" s="237"/>
      <c r="R121" s="237"/>
      <c r="S121" s="237"/>
      <c r="T121" s="238"/>
      <c r="AT121" s="239" t="s">
        <v>199</v>
      </c>
      <c r="AU121" s="239" t="s">
        <v>91</v>
      </c>
      <c r="AV121" s="10" t="s">
        <v>91</v>
      </c>
      <c r="AW121" s="10" t="s">
        <v>44</v>
      </c>
      <c r="AX121" s="10" t="s">
        <v>82</v>
      </c>
      <c r="AY121" s="239" t="s">
        <v>184</v>
      </c>
    </row>
    <row r="122" s="10" customFormat="1">
      <c r="B122" s="229"/>
      <c r="C122" s="230"/>
      <c r="D122" s="225" t="s">
        <v>199</v>
      </c>
      <c r="E122" s="231" t="s">
        <v>80</v>
      </c>
      <c r="F122" s="232" t="s">
        <v>1285</v>
      </c>
      <c r="G122" s="230"/>
      <c r="H122" s="233">
        <v>-70.5</v>
      </c>
      <c r="I122" s="234"/>
      <c r="J122" s="230"/>
      <c r="K122" s="230"/>
      <c r="L122" s="235"/>
      <c r="M122" s="236"/>
      <c r="N122" s="237"/>
      <c r="O122" s="237"/>
      <c r="P122" s="237"/>
      <c r="Q122" s="237"/>
      <c r="R122" s="237"/>
      <c r="S122" s="237"/>
      <c r="T122" s="238"/>
      <c r="AT122" s="239" t="s">
        <v>199</v>
      </c>
      <c r="AU122" s="239" t="s">
        <v>91</v>
      </c>
      <c r="AV122" s="10" t="s">
        <v>91</v>
      </c>
      <c r="AW122" s="10" t="s">
        <v>44</v>
      </c>
      <c r="AX122" s="10" t="s">
        <v>82</v>
      </c>
      <c r="AY122" s="239" t="s">
        <v>184</v>
      </c>
    </row>
    <row r="123" s="12" customFormat="1">
      <c r="B123" s="265"/>
      <c r="C123" s="266"/>
      <c r="D123" s="225" t="s">
        <v>199</v>
      </c>
      <c r="E123" s="267" t="s">
        <v>80</v>
      </c>
      <c r="F123" s="268" t="s">
        <v>756</v>
      </c>
      <c r="G123" s="266"/>
      <c r="H123" s="269">
        <v>54.463999999999999</v>
      </c>
      <c r="I123" s="270"/>
      <c r="J123" s="266"/>
      <c r="K123" s="266"/>
      <c r="L123" s="271"/>
      <c r="M123" s="272"/>
      <c r="N123" s="273"/>
      <c r="O123" s="273"/>
      <c r="P123" s="273"/>
      <c r="Q123" s="273"/>
      <c r="R123" s="273"/>
      <c r="S123" s="273"/>
      <c r="T123" s="274"/>
      <c r="AT123" s="275" t="s">
        <v>199</v>
      </c>
      <c r="AU123" s="275" t="s">
        <v>91</v>
      </c>
      <c r="AV123" s="12" t="s">
        <v>189</v>
      </c>
      <c r="AW123" s="12" t="s">
        <v>44</v>
      </c>
      <c r="AX123" s="12" t="s">
        <v>25</v>
      </c>
      <c r="AY123" s="275" t="s">
        <v>184</v>
      </c>
    </row>
    <row r="124" s="14" customFormat="1">
      <c r="B124" s="287"/>
      <c r="C124" s="288"/>
      <c r="D124" s="225" t="s">
        <v>199</v>
      </c>
      <c r="E124" s="289" t="s">
        <v>80</v>
      </c>
      <c r="F124" s="290" t="s">
        <v>905</v>
      </c>
      <c r="G124" s="288"/>
      <c r="H124" s="289" t="s">
        <v>80</v>
      </c>
      <c r="I124" s="291"/>
      <c r="J124" s="288"/>
      <c r="K124" s="288"/>
      <c r="L124" s="292"/>
      <c r="M124" s="293"/>
      <c r="N124" s="294"/>
      <c r="O124" s="294"/>
      <c r="P124" s="294"/>
      <c r="Q124" s="294"/>
      <c r="R124" s="294"/>
      <c r="S124" s="294"/>
      <c r="T124" s="295"/>
      <c r="AT124" s="296" t="s">
        <v>199</v>
      </c>
      <c r="AU124" s="296" t="s">
        <v>91</v>
      </c>
      <c r="AV124" s="14" t="s">
        <v>25</v>
      </c>
      <c r="AW124" s="14" t="s">
        <v>44</v>
      </c>
      <c r="AX124" s="14" t="s">
        <v>82</v>
      </c>
      <c r="AY124" s="296" t="s">
        <v>184</v>
      </c>
    </row>
    <row r="125" s="1" customFormat="1" ht="16.5" customHeight="1">
      <c r="B125" s="46"/>
      <c r="C125" s="213" t="s">
        <v>230</v>
      </c>
      <c r="D125" s="213" t="s">
        <v>185</v>
      </c>
      <c r="E125" s="214" t="s">
        <v>906</v>
      </c>
      <c r="F125" s="215" t="s">
        <v>907</v>
      </c>
      <c r="G125" s="216" t="s">
        <v>834</v>
      </c>
      <c r="H125" s="217">
        <v>54.463999999999999</v>
      </c>
      <c r="I125" s="218"/>
      <c r="J125" s="219">
        <f>ROUND(I125*H125,2)</f>
        <v>0</v>
      </c>
      <c r="K125" s="215" t="s">
        <v>741</v>
      </c>
      <c r="L125" s="72"/>
      <c r="M125" s="220" t="s">
        <v>80</v>
      </c>
      <c r="N125" s="221" t="s">
        <v>52</v>
      </c>
      <c r="O125" s="47"/>
      <c r="P125" s="222">
        <f>O125*H125</f>
        <v>0</v>
      </c>
      <c r="Q125" s="222">
        <v>0</v>
      </c>
      <c r="R125" s="222">
        <f>Q125*H125</f>
        <v>0</v>
      </c>
      <c r="S125" s="222">
        <v>0</v>
      </c>
      <c r="T125" s="223">
        <f>S125*H125</f>
        <v>0</v>
      </c>
      <c r="AR125" s="24" t="s">
        <v>189</v>
      </c>
      <c r="AT125" s="24" t="s">
        <v>185</v>
      </c>
      <c r="AU125" s="24" t="s">
        <v>91</v>
      </c>
      <c r="AY125" s="24" t="s">
        <v>184</v>
      </c>
      <c r="BE125" s="224">
        <f>IF(N125="základní",J125,0)</f>
        <v>0</v>
      </c>
      <c r="BF125" s="224">
        <f>IF(N125="snížená",J125,0)</f>
        <v>0</v>
      </c>
      <c r="BG125" s="224">
        <f>IF(N125="zákl. přenesená",J125,0)</f>
        <v>0</v>
      </c>
      <c r="BH125" s="224">
        <f>IF(N125="sníž. přenesená",J125,0)</f>
        <v>0</v>
      </c>
      <c r="BI125" s="224">
        <f>IF(N125="nulová",J125,0)</f>
        <v>0</v>
      </c>
      <c r="BJ125" s="24" t="s">
        <v>25</v>
      </c>
      <c r="BK125" s="224">
        <f>ROUND(I125*H125,2)</f>
        <v>0</v>
      </c>
      <c r="BL125" s="24" t="s">
        <v>189</v>
      </c>
      <c r="BM125" s="24" t="s">
        <v>1286</v>
      </c>
    </row>
    <row r="126" s="1" customFormat="1">
      <c r="B126" s="46"/>
      <c r="C126" s="74"/>
      <c r="D126" s="225" t="s">
        <v>191</v>
      </c>
      <c r="E126" s="74"/>
      <c r="F126" s="226" t="s">
        <v>907</v>
      </c>
      <c r="G126" s="74"/>
      <c r="H126" s="74"/>
      <c r="I126" s="185"/>
      <c r="J126" s="74"/>
      <c r="K126" s="74"/>
      <c r="L126" s="72"/>
      <c r="M126" s="227"/>
      <c r="N126" s="47"/>
      <c r="O126" s="47"/>
      <c r="P126" s="47"/>
      <c r="Q126" s="47"/>
      <c r="R126" s="47"/>
      <c r="S126" s="47"/>
      <c r="T126" s="95"/>
      <c r="AT126" s="24" t="s">
        <v>191</v>
      </c>
      <c r="AU126" s="24" t="s">
        <v>91</v>
      </c>
    </row>
    <row r="127" s="1" customFormat="1">
      <c r="B127" s="46"/>
      <c r="C127" s="74"/>
      <c r="D127" s="225" t="s">
        <v>193</v>
      </c>
      <c r="E127" s="74"/>
      <c r="F127" s="228" t="s">
        <v>909</v>
      </c>
      <c r="G127" s="74"/>
      <c r="H127" s="74"/>
      <c r="I127" s="185"/>
      <c r="J127" s="74"/>
      <c r="K127" s="74"/>
      <c r="L127" s="72"/>
      <c r="M127" s="227"/>
      <c r="N127" s="47"/>
      <c r="O127" s="47"/>
      <c r="P127" s="47"/>
      <c r="Q127" s="47"/>
      <c r="R127" s="47"/>
      <c r="S127" s="47"/>
      <c r="T127" s="95"/>
      <c r="AT127" s="24" t="s">
        <v>193</v>
      </c>
      <c r="AU127" s="24" t="s">
        <v>91</v>
      </c>
    </row>
    <row r="128" s="1" customFormat="1" ht="16.5" customHeight="1">
      <c r="B128" s="46"/>
      <c r="C128" s="213" t="s">
        <v>237</v>
      </c>
      <c r="D128" s="213" t="s">
        <v>185</v>
      </c>
      <c r="E128" s="214" t="s">
        <v>910</v>
      </c>
      <c r="F128" s="215" t="s">
        <v>911</v>
      </c>
      <c r="G128" s="216" t="s">
        <v>912</v>
      </c>
      <c r="H128" s="217">
        <v>98.034999999999997</v>
      </c>
      <c r="I128" s="218"/>
      <c r="J128" s="219">
        <f>ROUND(I128*H128,2)</f>
        <v>0</v>
      </c>
      <c r="K128" s="215" t="s">
        <v>741</v>
      </c>
      <c r="L128" s="72"/>
      <c r="M128" s="220" t="s">
        <v>80</v>
      </c>
      <c r="N128" s="221" t="s">
        <v>52</v>
      </c>
      <c r="O128" s="47"/>
      <c r="P128" s="222">
        <f>O128*H128</f>
        <v>0</v>
      </c>
      <c r="Q128" s="222">
        <v>0</v>
      </c>
      <c r="R128" s="222">
        <f>Q128*H128</f>
        <v>0</v>
      </c>
      <c r="S128" s="222">
        <v>0</v>
      </c>
      <c r="T128" s="223">
        <f>S128*H128</f>
        <v>0</v>
      </c>
      <c r="AR128" s="24" t="s">
        <v>913</v>
      </c>
      <c r="AT128" s="24" t="s">
        <v>185</v>
      </c>
      <c r="AU128" s="24" t="s">
        <v>91</v>
      </c>
      <c r="AY128" s="24" t="s">
        <v>184</v>
      </c>
      <c r="BE128" s="224">
        <f>IF(N128="základní",J128,0)</f>
        <v>0</v>
      </c>
      <c r="BF128" s="224">
        <f>IF(N128="snížená",J128,0)</f>
        <v>0</v>
      </c>
      <c r="BG128" s="224">
        <f>IF(N128="zákl. přenesená",J128,0)</f>
        <v>0</v>
      </c>
      <c r="BH128" s="224">
        <f>IF(N128="sníž. přenesená",J128,0)</f>
        <v>0</v>
      </c>
      <c r="BI128" s="224">
        <f>IF(N128="nulová",J128,0)</f>
        <v>0</v>
      </c>
      <c r="BJ128" s="24" t="s">
        <v>25</v>
      </c>
      <c r="BK128" s="224">
        <f>ROUND(I128*H128,2)</f>
        <v>0</v>
      </c>
      <c r="BL128" s="24" t="s">
        <v>913</v>
      </c>
      <c r="BM128" s="24" t="s">
        <v>1287</v>
      </c>
    </row>
    <row r="129" s="1" customFormat="1">
      <c r="B129" s="46"/>
      <c r="C129" s="74"/>
      <c r="D129" s="225" t="s">
        <v>191</v>
      </c>
      <c r="E129" s="74"/>
      <c r="F129" s="226" t="s">
        <v>915</v>
      </c>
      <c r="G129" s="74"/>
      <c r="H129" s="74"/>
      <c r="I129" s="185"/>
      <c r="J129" s="74"/>
      <c r="K129" s="74"/>
      <c r="L129" s="72"/>
      <c r="M129" s="227"/>
      <c r="N129" s="47"/>
      <c r="O129" s="47"/>
      <c r="P129" s="47"/>
      <c r="Q129" s="47"/>
      <c r="R129" s="47"/>
      <c r="S129" s="47"/>
      <c r="T129" s="95"/>
      <c r="AT129" s="24" t="s">
        <v>191</v>
      </c>
      <c r="AU129" s="24" t="s">
        <v>91</v>
      </c>
    </row>
    <row r="130" s="1" customFormat="1">
      <c r="B130" s="46"/>
      <c r="C130" s="74"/>
      <c r="D130" s="225" t="s">
        <v>193</v>
      </c>
      <c r="E130" s="74"/>
      <c r="F130" s="228" t="s">
        <v>916</v>
      </c>
      <c r="G130" s="74"/>
      <c r="H130" s="74"/>
      <c r="I130" s="185"/>
      <c r="J130" s="74"/>
      <c r="K130" s="74"/>
      <c r="L130" s="72"/>
      <c r="M130" s="227"/>
      <c r="N130" s="47"/>
      <c r="O130" s="47"/>
      <c r="P130" s="47"/>
      <c r="Q130" s="47"/>
      <c r="R130" s="47"/>
      <c r="S130" s="47"/>
      <c r="T130" s="95"/>
      <c r="AT130" s="24" t="s">
        <v>193</v>
      </c>
      <c r="AU130" s="24" t="s">
        <v>91</v>
      </c>
    </row>
    <row r="131" s="10" customFormat="1">
      <c r="B131" s="229"/>
      <c r="C131" s="230"/>
      <c r="D131" s="225" t="s">
        <v>199</v>
      </c>
      <c r="E131" s="231" t="s">
        <v>80</v>
      </c>
      <c r="F131" s="232" t="s">
        <v>1288</v>
      </c>
      <c r="G131" s="230"/>
      <c r="H131" s="233">
        <v>98.034999999999997</v>
      </c>
      <c r="I131" s="234"/>
      <c r="J131" s="230"/>
      <c r="K131" s="230"/>
      <c r="L131" s="235"/>
      <c r="M131" s="236"/>
      <c r="N131" s="237"/>
      <c r="O131" s="237"/>
      <c r="P131" s="237"/>
      <c r="Q131" s="237"/>
      <c r="R131" s="237"/>
      <c r="S131" s="237"/>
      <c r="T131" s="238"/>
      <c r="AT131" s="239" t="s">
        <v>199</v>
      </c>
      <c r="AU131" s="239" t="s">
        <v>91</v>
      </c>
      <c r="AV131" s="10" t="s">
        <v>91</v>
      </c>
      <c r="AW131" s="10" t="s">
        <v>44</v>
      </c>
      <c r="AX131" s="10" t="s">
        <v>25</v>
      </c>
      <c r="AY131" s="239" t="s">
        <v>184</v>
      </c>
    </row>
    <row r="132" s="1" customFormat="1" ht="16.5" customHeight="1">
      <c r="B132" s="46"/>
      <c r="C132" s="213" t="s">
        <v>243</v>
      </c>
      <c r="D132" s="213" t="s">
        <v>185</v>
      </c>
      <c r="E132" s="214" t="s">
        <v>918</v>
      </c>
      <c r="F132" s="215" t="s">
        <v>919</v>
      </c>
      <c r="G132" s="216" t="s">
        <v>834</v>
      </c>
      <c r="H132" s="217">
        <v>70.5</v>
      </c>
      <c r="I132" s="218"/>
      <c r="J132" s="219">
        <f>ROUND(I132*H132,2)</f>
        <v>0</v>
      </c>
      <c r="K132" s="215" t="s">
        <v>741</v>
      </c>
      <c r="L132" s="72"/>
      <c r="M132" s="220" t="s">
        <v>80</v>
      </c>
      <c r="N132" s="221" t="s">
        <v>52</v>
      </c>
      <c r="O132" s="47"/>
      <c r="P132" s="222">
        <f>O132*H132</f>
        <v>0</v>
      </c>
      <c r="Q132" s="222">
        <v>0</v>
      </c>
      <c r="R132" s="222">
        <f>Q132*H132</f>
        <v>0</v>
      </c>
      <c r="S132" s="222">
        <v>0</v>
      </c>
      <c r="T132" s="223">
        <f>S132*H132</f>
        <v>0</v>
      </c>
      <c r="AR132" s="24" t="s">
        <v>189</v>
      </c>
      <c r="AT132" s="24" t="s">
        <v>185</v>
      </c>
      <c r="AU132" s="24" t="s">
        <v>91</v>
      </c>
      <c r="AY132" s="24" t="s">
        <v>184</v>
      </c>
      <c r="BE132" s="224">
        <f>IF(N132="základní",J132,0)</f>
        <v>0</v>
      </c>
      <c r="BF132" s="224">
        <f>IF(N132="snížená",J132,0)</f>
        <v>0</v>
      </c>
      <c r="BG132" s="224">
        <f>IF(N132="zákl. přenesená",J132,0)</f>
        <v>0</v>
      </c>
      <c r="BH132" s="224">
        <f>IF(N132="sníž. přenesená",J132,0)</f>
        <v>0</v>
      </c>
      <c r="BI132" s="224">
        <f>IF(N132="nulová",J132,0)</f>
        <v>0</v>
      </c>
      <c r="BJ132" s="24" t="s">
        <v>25</v>
      </c>
      <c r="BK132" s="224">
        <f>ROUND(I132*H132,2)</f>
        <v>0</v>
      </c>
      <c r="BL132" s="24" t="s">
        <v>189</v>
      </c>
      <c r="BM132" s="24" t="s">
        <v>1289</v>
      </c>
    </row>
    <row r="133" s="1" customFormat="1">
      <c r="B133" s="46"/>
      <c r="C133" s="74"/>
      <c r="D133" s="225" t="s">
        <v>191</v>
      </c>
      <c r="E133" s="74"/>
      <c r="F133" s="226" t="s">
        <v>921</v>
      </c>
      <c r="G133" s="74"/>
      <c r="H133" s="74"/>
      <c r="I133" s="185"/>
      <c r="J133" s="74"/>
      <c r="K133" s="74"/>
      <c r="L133" s="72"/>
      <c r="M133" s="227"/>
      <c r="N133" s="47"/>
      <c r="O133" s="47"/>
      <c r="P133" s="47"/>
      <c r="Q133" s="47"/>
      <c r="R133" s="47"/>
      <c r="S133" s="47"/>
      <c r="T133" s="95"/>
      <c r="AT133" s="24" t="s">
        <v>191</v>
      </c>
      <c r="AU133" s="24" t="s">
        <v>91</v>
      </c>
    </row>
    <row r="134" s="1" customFormat="1">
      <c r="B134" s="46"/>
      <c r="C134" s="74"/>
      <c r="D134" s="225" t="s">
        <v>193</v>
      </c>
      <c r="E134" s="74"/>
      <c r="F134" s="228" t="s">
        <v>922</v>
      </c>
      <c r="G134" s="74"/>
      <c r="H134" s="74"/>
      <c r="I134" s="185"/>
      <c r="J134" s="74"/>
      <c r="K134" s="74"/>
      <c r="L134" s="72"/>
      <c r="M134" s="227"/>
      <c r="N134" s="47"/>
      <c r="O134" s="47"/>
      <c r="P134" s="47"/>
      <c r="Q134" s="47"/>
      <c r="R134" s="47"/>
      <c r="S134" s="47"/>
      <c r="T134" s="95"/>
      <c r="AT134" s="24" t="s">
        <v>193</v>
      </c>
      <c r="AU134" s="24" t="s">
        <v>91</v>
      </c>
    </row>
    <row r="135" s="10" customFormat="1">
      <c r="B135" s="229"/>
      <c r="C135" s="230"/>
      <c r="D135" s="225" t="s">
        <v>199</v>
      </c>
      <c r="E135" s="231" t="s">
        <v>80</v>
      </c>
      <c r="F135" s="232" t="s">
        <v>1276</v>
      </c>
      <c r="G135" s="230"/>
      <c r="H135" s="233">
        <v>72</v>
      </c>
      <c r="I135" s="234"/>
      <c r="J135" s="230"/>
      <c r="K135" s="230"/>
      <c r="L135" s="235"/>
      <c r="M135" s="236"/>
      <c r="N135" s="237"/>
      <c r="O135" s="237"/>
      <c r="P135" s="237"/>
      <c r="Q135" s="237"/>
      <c r="R135" s="237"/>
      <c r="S135" s="237"/>
      <c r="T135" s="238"/>
      <c r="AT135" s="239" t="s">
        <v>199</v>
      </c>
      <c r="AU135" s="239" t="s">
        <v>91</v>
      </c>
      <c r="AV135" s="10" t="s">
        <v>91</v>
      </c>
      <c r="AW135" s="10" t="s">
        <v>44</v>
      </c>
      <c r="AX135" s="10" t="s">
        <v>82</v>
      </c>
      <c r="AY135" s="239" t="s">
        <v>184</v>
      </c>
    </row>
    <row r="136" s="10" customFormat="1">
      <c r="B136" s="229"/>
      <c r="C136" s="230"/>
      <c r="D136" s="225" t="s">
        <v>199</v>
      </c>
      <c r="E136" s="231" t="s">
        <v>80</v>
      </c>
      <c r="F136" s="232" t="s">
        <v>1277</v>
      </c>
      <c r="G136" s="230"/>
      <c r="H136" s="233">
        <v>30</v>
      </c>
      <c r="I136" s="234"/>
      <c r="J136" s="230"/>
      <c r="K136" s="230"/>
      <c r="L136" s="235"/>
      <c r="M136" s="236"/>
      <c r="N136" s="237"/>
      <c r="O136" s="237"/>
      <c r="P136" s="237"/>
      <c r="Q136" s="237"/>
      <c r="R136" s="237"/>
      <c r="S136" s="237"/>
      <c r="T136" s="238"/>
      <c r="AT136" s="239" t="s">
        <v>199</v>
      </c>
      <c r="AU136" s="239" t="s">
        <v>91</v>
      </c>
      <c r="AV136" s="10" t="s">
        <v>91</v>
      </c>
      <c r="AW136" s="10" t="s">
        <v>44</v>
      </c>
      <c r="AX136" s="10" t="s">
        <v>82</v>
      </c>
      <c r="AY136" s="239" t="s">
        <v>184</v>
      </c>
    </row>
    <row r="137" s="10" customFormat="1">
      <c r="B137" s="229"/>
      <c r="C137" s="230"/>
      <c r="D137" s="225" t="s">
        <v>199</v>
      </c>
      <c r="E137" s="231" t="s">
        <v>80</v>
      </c>
      <c r="F137" s="232" t="s">
        <v>1290</v>
      </c>
      <c r="G137" s="230"/>
      <c r="H137" s="233">
        <v>-2.5</v>
      </c>
      <c r="I137" s="234"/>
      <c r="J137" s="230"/>
      <c r="K137" s="230"/>
      <c r="L137" s="235"/>
      <c r="M137" s="236"/>
      <c r="N137" s="237"/>
      <c r="O137" s="237"/>
      <c r="P137" s="237"/>
      <c r="Q137" s="237"/>
      <c r="R137" s="237"/>
      <c r="S137" s="237"/>
      <c r="T137" s="238"/>
      <c r="AT137" s="239" t="s">
        <v>199</v>
      </c>
      <c r="AU137" s="239" t="s">
        <v>91</v>
      </c>
      <c r="AV137" s="10" t="s">
        <v>91</v>
      </c>
      <c r="AW137" s="10" t="s">
        <v>44</v>
      </c>
      <c r="AX137" s="10" t="s">
        <v>82</v>
      </c>
      <c r="AY137" s="239" t="s">
        <v>184</v>
      </c>
    </row>
    <row r="138" s="10" customFormat="1">
      <c r="B138" s="229"/>
      <c r="C138" s="230"/>
      <c r="D138" s="225" t="s">
        <v>199</v>
      </c>
      <c r="E138" s="231" t="s">
        <v>80</v>
      </c>
      <c r="F138" s="232" t="s">
        <v>1291</v>
      </c>
      <c r="G138" s="230"/>
      <c r="H138" s="233">
        <v>-24</v>
      </c>
      <c r="I138" s="234"/>
      <c r="J138" s="230"/>
      <c r="K138" s="230"/>
      <c r="L138" s="235"/>
      <c r="M138" s="236"/>
      <c r="N138" s="237"/>
      <c r="O138" s="237"/>
      <c r="P138" s="237"/>
      <c r="Q138" s="237"/>
      <c r="R138" s="237"/>
      <c r="S138" s="237"/>
      <c r="T138" s="238"/>
      <c r="AT138" s="239" t="s">
        <v>199</v>
      </c>
      <c r="AU138" s="239" t="s">
        <v>91</v>
      </c>
      <c r="AV138" s="10" t="s">
        <v>91</v>
      </c>
      <c r="AW138" s="10" t="s">
        <v>44</v>
      </c>
      <c r="AX138" s="10" t="s">
        <v>82</v>
      </c>
      <c r="AY138" s="239" t="s">
        <v>184</v>
      </c>
    </row>
    <row r="139" s="10" customFormat="1">
      <c r="B139" s="229"/>
      <c r="C139" s="230"/>
      <c r="D139" s="225" t="s">
        <v>199</v>
      </c>
      <c r="E139" s="231" t="s">
        <v>80</v>
      </c>
      <c r="F139" s="232" t="s">
        <v>1292</v>
      </c>
      <c r="G139" s="230"/>
      <c r="H139" s="233">
        <v>-5</v>
      </c>
      <c r="I139" s="234"/>
      <c r="J139" s="230"/>
      <c r="K139" s="230"/>
      <c r="L139" s="235"/>
      <c r="M139" s="236"/>
      <c r="N139" s="237"/>
      <c r="O139" s="237"/>
      <c r="P139" s="237"/>
      <c r="Q139" s="237"/>
      <c r="R139" s="237"/>
      <c r="S139" s="237"/>
      <c r="T139" s="238"/>
      <c r="AT139" s="239" t="s">
        <v>199</v>
      </c>
      <c r="AU139" s="239" t="s">
        <v>91</v>
      </c>
      <c r="AV139" s="10" t="s">
        <v>91</v>
      </c>
      <c r="AW139" s="10" t="s">
        <v>44</v>
      </c>
      <c r="AX139" s="10" t="s">
        <v>82</v>
      </c>
      <c r="AY139" s="239" t="s">
        <v>184</v>
      </c>
    </row>
    <row r="140" s="12" customFormat="1">
      <c r="B140" s="265"/>
      <c r="C140" s="266"/>
      <c r="D140" s="225" t="s">
        <v>199</v>
      </c>
      <c r="E140" s="267" t="s">
        <v>80</v>
      </c>
      <c r="F140" s="268" t="s">
        <v>756</v>
      </c>
      <c r="G140" s="266"/>
      <c r="H140" s="269">
        <v>70.5</v>
      </c>
      <c r="I140" s="270"/>
      <c r="J140" s="266"/>
      <c r="K140" s="266"/>
      <c r="L140" s="271"/>
      <c r="M140" s="272"/>
      <c r="N140" s="273"/>
      <c r="O140" s="273"/>
      <c r="P140" s="273"/>
      <c r="Q140" s="273"/>
      <c r="R140" s="273"/>
      <c r="S140" s="273"/>
      <c r="T140" s="274"/>
      <c r="AT140" s="275" t="s">
        <v>199</v>
      </c>
      <c r="AU140" s="275" t="s">
        <v>91</v>
      </c>
      <c r="AV140" s="12" t="s">
        <v>189</v>
      </c>
      <c r="AW140" s="12" t="s">
        <v>44</v>
      </c>
      <c r="AX140" s="12" t="s">
        <v>25</v>
      </c>
      <c r="AY140" s="275" t="s">
        <v>184</v>
      </c>
    </row>
    <row r="141" s="9" customFormat="1" ht="29.88" customHeight="1">
      <c r="B141" s="199"/>
      <c r="C141" s="200"/>
      <c r="D141" s="201" t="s">
        <v>81</v>
      </c>
      <c r="E141" s="253" t="s">
        <v>91</v>
      </c>
      <c r="F141" s="253" t="s">
        <v>965</v>
      </c>
      <c r="G141" s="200"/>
      <c r="H141" s="200"/>
      <c r="I141" s="203"/>
      <c r="J141" s="254">
        <f>BK141</f>
        <v>0</v>
      </c>
      <c r="K141" s="200"/>
      <c r="L141" s="205"/>
      <c r="M141" s="206"/>
      <c r="N141" s="207"/>
      <c r="O141" s="207"/>
      <c r="P141" s="208">
        <f>SUM(P142:P147)</f>
        <v>0</v>
      </c>
      <c r="Q141" s="207"/>
      <c r="R141" s="208">
        <f>SUM(R142:R147)</f>
        <v>56.344711429999997</v>
      </c>
      <c r="S141" s="207"/>
      <c r="T141" s="209">
        <f>SUM(T142:T147)</f>
        <v>0</v>
      </c>
      <c r="AR141" s="210" t="s">
        <v>25</v>
      </c>
      <c r="AT141" s="211" t="s">
        <v>81</v>
      </c>
      <c r="AU141" s="211" t="s">
        <v>25</v>
      </c>
      <c r="AY141" s="210" t="s">
        <v>184</v>
      </c>
      <c r="BK141" s="212">
        <f>SUM(BK142:BK147)</f>
        <v>0</v>
      </c>
    </row>
    <row r="142" s="1" customFormat="1" ht="16.5" customHeight="1">
      <c r="B142" s="46"/>
      <c r="C142" s="213" t="s">
        <v>250</v>
      </c>
      <c r="D142" s="213" t="s">
        <v>185</v>
      </c>
      <c r="E142" s="214" t="s">
        <v>1293</v>
      </c>
      <c r="F142" s="215" t="s">
        <v>1294</v>
      </c>
      <c r="G142" s="216" t="s">
        <v>834</v>
      </c>
      <c r="H142" s="217">
        <v>22.966999999999999</v>
      </c>
      <c r="I142" s="218"/>
      <c r="J142" s="219">
        <f>ROUND(I142*H142,2)</f>
        <v>0</v>
      </c>
      <c r="K142" s="215" t="s">
        <v>741</v>
      </c>
      <c r="L142" s="72"/>
      <c r="M142" s="220" t="s">
        <v>80</v>
      </c>
      <c r="N142" s="221" t="s">
        <v>52</v>
      </c>
      <c r="O142" s="47"/>
      <c r="P142" s="222">
        <f>O142*H142</f>
        <v>0</v>
      </c>
      <c r="Q142" s="222">
        <v>2.45329</v>
      </c>
      <c r="R142" s="222">
        <f>Q142*H142</f>
        <v>56.344711429999997</v>
      </c>
      <c r="S142" s="222">
        <v>0</v>
      </c>
      <c r="T142" s="223">
        <f>S142*H142</f>
        <v>0</v>
      </c>
      <c r="AR142" s="24" t="s">
        <v>189</v>
      </c>
      <c r="AT142" s="24" t="s">
        <v>185</v>
      </c>
      <c r="AU142" s="24" t="s">
        <v>91</v>
      </c>
      <c r="AY142" s="24" t="s">
        <v>184</v>
      </c>
      <c r="BE142" s="224">
        <f>IF(N142="základní",J142,0)</f>
        <v>0</v>
      </c>
      <c r="BF142" s="224">
        <f>IF(N142="snížená",J142,0)</f>
        <v>0</v>
      </c>
      <c r="BG142" s="224">
        <f>IF(N142="zákl. přenesená",J142,0)</f>
        <v>0</v>
      </c>
      <c r="BH142" s="224">
        <f>IF(N142="sníž. přenesená",J142,0)</f>
        <v>0</v>
      </c>
      <c r="BI142" s="224">
        <f>IF(N142="nulová",J142,0)</f>
        <v>0</v>
      </c>
      <c r="BJ142" s="24" t="s">
        <v>25</v>
      </c>
      <c r="BK142" s="224">
        <f>ROUND(I142*H142,2)</f>
        <v>0</v>
      </c>
      <c r="BL142" s="24" t="s">
        <v>189</v>
      </c>
      <c r="BM142" s="24" t="s">
        <v>1295</v>
      </c>
    </row>
    <row r="143" s="1" customFormat="1">
      <c r="B143" s="46"/>
      <c r="C143" s="74"/>
      <c r="D143" s="225" t="s">
        <v>191</v>
      </c>
      <c r="E143" s="74"/>
      <c r="F143" s="226" t="s">
        <v>1296</v>
      </c>
      <c r="G143" s="74"/>
      <c r="H143" s="74"/>
      <c r="I143" s="185"/>
      <c r="J143" s="74"/>
      <c r="K143" s="74"/>
      <c r="L143" s="72"/>
      <c r="M143" s="227"/>
      <c r="N143" s="47"/>
      <c r="O143" s="47"/>
      <c r="P143" s="47"/>
      <c r="Q143" s="47"/>
      <c r="R143" s="47"/>
      <c r="S143" s="47"/>
      <c r="T143" s="95"/>
      <c r="AT143" s="24" t="s">
        <v>191</v>
      </c>
      <c r="AU143" s="24" t="s">
        <v>91</v>
      </c>
    </row>
    <row r="144" s="1" customFormat="1">
      <c r="B144" s="46"/>
      <c r="C144" s="74"/>
      <c r="D144" s="225" t="s">
        <v>193</v>
      </c>
      <c r="E144" s="74"/>
      <c r="F144" s="228" t="s">
        <v>1297</v>
      </c>
      <c r="G144" s="74"/>
      <c r="H144" s="74"/>
      <c r="I144" s="185"/>
      <c r="J144" s="74"/>
      <c r="K144" s="74"/>
      <c r="L144" s="72"/>
      <c r="M144" s="227"/>
      <c r="N144" s="47"/>
      <c r="O144" s="47"/>
      <c r="P144" s="47"/>
      <c r="Q144" s="47"/>
      <c r="R144" s="47"/>
      <c r="S144" s="47"/>
      <c r="T144" s="95"/>
      <c r="AT144" s="24" t="s">
        <v>193</v>
      </c>
      <c r="AU144" s="24" t="s">
        <v>91</v>
      </c>
    </row>
    <row r="145" s="10" customFormat="1">
      <c r="B145" s="229"/>
      <c r="C145" s="230"/>
      <c r="D145" s="225" t="s">
        <v>199</v>
      </c>
      <c r="E145" s="231" t="s">
        <v>80</v>
      </c>
      <c r="F145" s="232" t="s">
        <v>1264</v>
      </c>
      <c r="G145" s="230"/>
      <c r="H145" s="233">
        <v>3.2810000000000001</v>
      </c>
      <c r="I145" s="234"/>
      <c r="J145" s="230"/>
      <c r="K145" s="230"/>
      <c r="L145" s="235"/>
      <c r="M145" s="236"/>
      <c r="N145" s="237"/>
      <c r="O145" s="237"/>
      <c r="P145" s="237"/>
      <c r="Q145" s="237"/>
      <c r="R145" s="237"/>
      <c r="S145" s="237"/>
      <c r="T145" s="238"/>
      <c r="AT145" s="239" t="s">
        <v>199</v>
      </c>
      <c r="AU145" s="239" t="s">
        <v>91</v>
      </c>
      <c r="AV145" s="10" t="s">
        <v>91</v>
      </c>
      <c r="AW145" s="10" t="s">
        <v>44</v>
      </c>
      <c r="AX145" s="10" t="s">
        <v>82</v>
      </c>
      <c r="AY145" s="239" t="s">
        <v>184</v>
      </c>
    </row>
    <row r="146" s="13" customFormat="1">
      <c r="B146" s="276"/>
      <c r="C146" s="277"/>
      <c r="D146" s="225" t="s">
        <v>199</v>
      </c>
      <c r="E146" s="278" t="s">
        <v>80</v>
      </c>
      <c r="F146" s="279" t="s">
        <v>850</v>
      </c>
      <c r="G146" s="277"/>
      <c r="H146" s="280">
        <v>3.2810000000000001</v>
      </c>
      <c r="I146" s="281"/>
      <c r="J146" s="277"/>
      <c r="K146" s="277"/>
      <c r="L146" s="282"/>
      <c r="M146" s="283"/>
      <c r="N146" s="284"/>
      <c r="O146" s="284"/>
      <c r="P146" s="284"/>
      <c r="Q146" s="284"/>
      <c r="R146" s="284"/>
      <c r="S146" s="284"/>
      <c r="T146" s="285"/>
      <c r="AT146" s="286" t="s">
        <v>199</v>
      </c>
      <c r="AU146" s="286" t="s">
        <v>91</v>
      </c>
      <c r="AV146" s="13" t="s">
        <v>211</v>
      </c>
      <c r="AW146" s="13" t="s">
        <v>44</v>
      </c>
      <c r="AX146" s="13" t="s">
        <v>82</v>
      </c>
      <c r="AY146" s="286" t="s">
        <v>184</v>
      </c>
    </row>
    <row r="147" s="10" customFormat="1">
      <c r="B147" s="229"/>
      <c r="C147" s="230"/>
      <c r="D147" s="225" t="s">
        <v>199</v>
      </c>
      <c r="E147" s="231" t="s">
        <v>80</v>
      </c>
      <c r="F147" s="232" t="s">
        <v>1265</v>
      </c>
      <c r="G147" s="230"/>
      <c r="H147" s="233">
        <v>22.966999999999999</v>
      </c>
      <c r="I147" s="234"/>
      <c r="J147" s="230"/>
      <c r="K147" s="230"/>
      <c r="L147" s="235"/>
      <c r="M147" s="236"/>
      <c r="N147" s="237"/>
      <c r="O147" s="237"/>
      <c r="P147" s="237"/>
      <c r="Q147" s="237"/>
      <c r="R147" s="237"/>
      <c r="S147" s="237"/>
      <c r="T147" s="238"/>
      <c r="AT147" s="239" t="s">
        <v>199</v>
      </c>
      <c r="AU147" s="239" t="s">
        <v>91</v>
      </c>
      <c r="AV147" s="10" t="s">
        <v>91</v>
      </c>
      <c r="AW147" s="10" t="s">
        <v>44</v>
      </c>
      <c r="AX147" s="10" t="s">
        <v>25</v>
      </c>
      <c r="AY147" s="239" t="s">
        <v>184</v>
      </c>
    </row>
    <row r="148" s="9" customFormat="1" ht="29.88" customHeight="1">
      <c r="B148" s="199"/>
      <c r="C148" s="200"/>
      <c r="D148" s="201" t="s">
        <v>81</v>
      </c>
      <c r="E148" s="253" t="s">
        <v>189</v>
      </c>
      <c r="F148" s="253" t="s">
        <v>332</v>
      </c>
      <c r="G148" s="200"/>
      <c r="H148" s="200"/>
      <c r="I148" s="203"/>
      <c r="J148" s="254">
        <f>BK148</f>
        <v>0</v>
      </c>
      <c r="K148" s="200"/>
      <c r="L148" s="205"/>
      <c r="M148" s="206"/>
      <c r="N148" s="207"/>
      <c r="O148" s="207"/>
      <c r="P148" s="208">
        <f>SUM(P149:P157)</f>
        <v>0</v>
      </c>
      <c r="Q148" s="207"/>
      <c r="R148" s="208">
        <f>SUM(R149:R157)</f>
        <v>0</v>
      </c>
      <c r="S148" s="207"/>
      <c r="T148" s="209">
        <f>SUM(T149:T157)</f>
        <v>0</v>
      </c>
      <c r="AR148" s="210" t="s">
        <v>25</v>
      </c>
      <c r="AT148" s="211" t="s">
        <v>81</v>
      </c>
      <c r="AU148" s="211" t="s">
        <v>25</v>
      </c>
      <c r="AY148" s="210" t="s">
        <v>184</v>
      </c>
      <c r="BK148" s="212">
        <f>SUM(BK149:BK157)</f>
        <v>0</v>
      </c>
    </row>
    <row r="149" s="1" customFormat="1" ht="16.5" customHeight="1">
      <c r="B149" s="46"/>
      <c r="C149" s="213" t="s">
        <v>30</v>
      </c>
      <c r="D149" s="213" t="s">
        <v>185</v>
      </c>
      <c r="E149" s="214" t="s">
        <v>1298</v>
      </c>
      <c r="F149" s="215" t="s">
        <v>1299</v>
      </c>
      <c r="G149" s="216" t="s">
        <v>874</v>
      </c>
      <c r="H149" s="217">
        <v>25</v>
      </c>
      <c r="I149" s="218"/>
      <c r="J149" s="219">
        <f>ROUND(I149*H149,2)</f>
        <v>0</v>
      </c>
      <c r="K149" s="215" t="s">
        <v>741</v>
      </c>
      <c r="L149" s="72"/>
      <c r="M149" s="220" t="s">
        <v>80</v>
      </c>
      <c r="N149" s="221" t="s">
        <v>52</v>
      </c>
      <c r="O149" s="47"/>
      <c r="P149" s="222">
        <f>O149*H149</f>
        <v>0</v>
      </c>
      <c r="Q149" s="222">
        <v>0</v>
      </c>
      <c r="R149" s="222">
        <f>Q149*H149</f>
        <v>0</v>
      </c>
      <c r="S149" s="222">
        <v>0</v>
      </c>
      <c r="T149" s="223">
        <f>S149*H149</f>
        <v>0</v>
      </c>
      <c r="AR149" s="24" t="s">
        <v>189</v>
      </c>
      <c r="AT149" s="24" t="s">
        <v>185</v>
      </c>
      <c r="AU149" s="24" t="s">
        <v>91</v>
      </c>
      <c r="AY149" s="24" t="s">
        <v>184</v>
      </c>
      <c r="BE149" s="224">
        <f>IF(N149="základní",J149,0)</f>
        <v>0</v>
      </c>
      <c r="BF149" s="224">
        <f>IF(N149="snížená",J149,0)</f>
        <v>0</v>
      </c>
      <c r="BG149" s="224">
        <f>IF(N149="zákl. přenesená",J149,0)</f>
        <v>0</v>
      </c>
      <c r="BH149" s="224">
        <f>IF(N149="sníž. přenesená",J149,0)</f>
        <v>0</v>
      </c>
      <c r="BI149" s="224">
        <f>IF(N149="nulová",J149,0)</f>
        <v>0</v>
      </c>
      <c r="BJ149" s="24" t="s">
        <v>25</v>
      </c>
      <c r="BK149" s="224">
        <f>ROUND(I149*H149,2)</f>
        <v>0</v>
      </c>
      <c r="BL149" s="24" t="s">
        <v>189</v>
      </c>
      <c r="BM149" s="24" t="s">
        <v>1300</v>
      </c>
    </row>
    <row r="150" s="1" customFormat="1">
      <c r="B150" s="46"/>
      <c r="C150" s="74"/>
      <c r="D150" s="225" t="s">
        <v>191</v>
      </c>
      <c r="E150" s="74"/>
      <c r="F150" s="226" t="s">
        <v>1301</v>
      </c>
      <c r="G150" s="74"/>
      <c r="H150" s="74"/>
      <c r="I150" s="185"/>
      <c r="J150" s="74"/>
      <c r="K150" s="74"/>
      <c r="L150" s="72"/>
      <c r="M150" s="227"/>
      <c r="N150" s="47"/>
      <c r="O150" s="47"/>
      <c r="P150" s="47"/>
      <c r="Q150" s="47"/>
      <c r="R150" s="47"/>
      <c r="S150" s="47"/>
      <c r="T150" s="95"/>
      <c r="AT150" s="24" t="s">
        <v>191</v>
      </c>
      <c r="AU150" s="24" t="s">
        <v>91</v>
      </c>
    </row>
    <row r="151" s="1" customFormat="1">
      <c r="B151" s="46"/>
      <c r="C151" s="74"/>
      <c r="D151" s="225" t="s">
        <v>193</v>
      </c>
      <c r="E151" s="74"/>
      <c r="F151" s="228" t="s">
        <v>1302</v>
      </c>
      <c r="G151" s="74"/>
      <c r="H151" s="74"/>
      <c r="I151" s="185"/>
      <c r="J151" s="74"/>
      <c r="K151" s="74"/>
      <c r="L151" s="72"/>
      <c r="M151" s="227"/>
      <c r="N151" s="47"/>
      <c r="O151" s="47"/>
      <c r="P151" s="47"/>
      <c r="Q151" s="47"/>
      <c r="R151" s="47"/>
      <c r="S151" s="47"/>
      <c r="T151" s="95"/>
      <c r="AT151" s="24" t="s">
        <v>193</v>
      </c>
      <c r="AU151" s="24" t="s">
        <v>91</v>
      </c>
    </row>
    <row r="152" s="10" customFormat="1">
      <c r="B152" s="229"/>
      <c r="C152" s="230"/>
      <c r="D152" s="225" t="s">
        <v>199</v>
      </c>
      <c r="E152" s="231" t="s">
        <v>80</v>
      </c>
      <c r="F152" s="232" t="s">
        <v>1303</v>
      </c>
      <c r="G152" s="230"/>
      <c r="H152" s="233">
        <v>25</v>
      </c>
      <c r="I152" s="234"/>
      <c r="J152" s="230"/>
      <c r="K152" s="230"/>
      <c r="L152" s="235"/>
      <c r="M152" s="236"/>
      <c r="N152" s="237"/>
      <c r="O152" s="237"/>
      <c r="P152" s="237"/>
      <c r="Q152" s="237"/>
      <c r="R152" s="237"/>
      <c r="S152" s="237"/>
      <c r="T152" s="238"/>
      <c r="AT152" s="239" t="s">
        <v>199</v>
      </c>
      <c r="AU152" s="239" t="s">
        <v>91</v>
      </c>
      <c r="AV152" s="10" t="s">
        <v>91</v>
      </c>
      <c r="AW152" s="10" t="s">
        <v>44</v>
      </c>
      <c r="AX152" s="10" t="s">
        <v>25</v>
      </c>
      <c r="AY152" s="239" t="s">
        <v>184</v>
      </c>
    </row>
    <row r="153" s="1" customFormat="1" ht="16.5" customHeight="1">
      <c r="B153" s="46"/>
      <c r="C153" s="213" t="s">
        <v>258</v>
      </c>
      <c r="D153" s="213" t="s">
        <v>185</v>
      </c>
      <c r="E153" s="214" t="s">
        <v>1304</v>
      </c>
      <c r="F153" s="215" t="s">
        <v>1305</v>
      </c>
      <c r="G153" s="216" t="s">
        <v>834</v>
      </c>
      <c r="H153" s="217">
        <v>29</v>
      </c>
      <c r="I153" s="218"/>
      <c r="J153" s="219">
        <f>ROUND(I153*H153,2)</f>
        <v>0</v>
      </c>
      <c r="K153" s="215" t="s">
        <v>80</v>
      </c>
      <c r="L153" s="72"/>
      <c r="M153" s="220" t="s">
        <v>80</v>
      </c>
      <c r="N153" s="221" t="s">
        <v>52</v>
      </c>
      <c r="O153" s="47"/>
      <c r="P153" s="222">
        <f>O153*H153</f>
        <v>0</v>
      </c>
      <c r="Q153" s="222">
        <v>0</v>
      </c>
      <c r="R153" s="222">
        <f>Q153*H153</f>
        <v>0</v>
      </c>
      <c r="S153" s="222">
        <v>0</v>
      </c>
      <c r="T153" s="223">
        <f>S153*H153</f>
        <v>0</v>
      </c>
      <c r="AR153" s="24" t="s">
        <v>189</v>
      </c>
      <c r="AT153" s="24" t="s">
        <v>185</v>
      </c>
      <c r="AU153" s="24" t="s">
        <v>91</v>
      </c>
      <c r="AY153" s="24" t="s">
        <v>184</v>
      </c>
      <c r="BE153" s="224">
        <f>IF(N153="základní",J153,0)</f>
        <v>0</v>
      </c>
      <c r="BF153" s="224">
        <f>IF(N153="snížená",J153,0)</f>
        <v>0</v>
      </c>
      <c r="BG153" s="224">
        <f>IF(N153="zákl. přenesená",J153,0)</f>
        <v>0</v>
      </c>
      <c r="BH153" s="224">
        <f>IF(N153="sníž. přenesená",J153,0)</f>
        <v>0</v>
      </c>
      <c r="BI153" s="224">
        <f>IF(N153="nulová",J153,0)</f>
        <v>0</v>
      </c>
      <c r="BJ153" s="24" t="s">
        <v>25</v>
      </c>
      <c r="BK153" s="224">
        <f>ROUND(I153*H153,2)</f>
        <v>0</v>
      </c>
      <c r="BL153" s="24" t="s">
        <v>189</v>
      </c>
      <c r="BM153" s="24" t="s">
        <v>1306</v>
      </c>
    </row>
    <row r="154" s="1" customFormat="1">
      <c r="B154" s="46"/>
      <c r="C154" s="74"/>
      <c r="D154" s="225" t="s">
        <v>191</v>
      </c>
      <c r="E154" s="74"/>
      <c r="F154" s="226" t="s">
        <v>1307</v>
      </c>
      <c r="G154" s="74"/>
      <c r="H154" s="74"/>
      <c r="I154" s="185"/>
      <c r="J154" s="74"/>
      <c r="K154" s="74"/>
      <c r="L154" s="72"/>
      <c r="M154" s="227"/>
      <c r="N154" s="47"/>
      <c r="O154" s="47"/>
      <c r="P154" s="47"/>
      <c r="Q154" s="47"/>
      <c r="R154" s="47"/>
      <c r="S154" s="47"/>
      <c r="T154" s="95"/>
      <c r="AT154" s="24" t="s">
        <v>191</v>
      </c>
      <c r="AU154" s="24" t="s">
        <v>91</v>
      </c>
    </row>
    <row r="155" s="10" customFormat="1">
      <c r="B155" s="229"/>
      <c r="C155" s="230"/>
      <c r="D155" s="225" t="s">
        <v>199</v>
      </c>
      <c r="E155" s="231" t="s">
        <v>80</v>
      </c>
      <c r="F155" s="232" t="s">
        <v>1308</v>
      </c>
      <c r="G155" s="230"/>
      <c r="H155" s="233">
        <v>24</v>
      </c>
      <c r="I155" s="234"/>
      <c r="J155" s="230"/>
      <c r="K155" s="230"/>
      <c r="L155" s="235"/>
      <c r="M155" s="236"/>
      <c r="N155" s="237"/>
      <c r="O155" s="237"/>
      <c r="P155" s="237"/>
      <c r="Q155" s="237"/>
      <c r="R155" s="237"/>
      <c r="S155" s="237"/>
      <c r="T155" s="238"/>
      <c r="AT155" s="239" t="s">
        <v>199</v>
      </c>
      <c r="AU155" s="239" t="s">
        <v>91</v>
      </c>
      <c r="AV155" s="10" t="s">
        <v>91</v>
      </c>
      <c r="AW155" s="10" t="s">
        <v>44</v>
      </c>
      <c r="AX155" s="10" t="s">
        <v>82</v>
      </c>
      <c r="AY155" s="239" t="s">
        <v>184</v>
      </c>
    </row>
    <row r="156" s="10" customFormat="1">
      <c r="B156" s="229"/>
      <c r="C156" s="230"/>
      <c r="D156" s="225" t="s">
        <v>199</v>
      </c>
      <c r="E156" s="231" t="s">
        <v>80</v>
      </c>
      <c r="F156" s="232" t="s">
        <v>1309</v>
      </c>
      <c r="G156" s="230"/>
      <c r="H156" s="233">
        <v>5</v>
      </c>
      <c r="I156" s="234"/>
      <c r="J156" s="230"/>
      <c r="K156" s="230"/>
      <c r="L156" s="235"/>
      <c r="M156" s="236"/>
      <c r="N156" s="237"/>
      <c r="O156" s="237"/>
      <c r="P156" s="237"/>
      <c r="Q156" s="237"/>
      <c r="R156" s="237"/>
      <c r="S156" s="237"/>
      <c r="T156" s="238"/>
      <c r="AT156" s="239" t="s">
        <v>199</v>
      </c>
      <c r="AU156" s="239" t="s">
        <v>91</v>
      </c>
      <c r="AV156" s="10" t="s">
        <v>91</v>
      </c>
      <c r="AW156" s="10" t="s">
        <v>44</v>
      </c>
      <c r="AX156" s="10" t="s">
        <v>82</v>
      </c>
      <c r="AY156" s="239" t="s">
        <v>184</v>
      </c>
    </row>
    <row r="157" s="12" customFormat="1">
      <c r="B157" s="265"/>
      <c r="C157" s="266"/>
      <c r="D157" s="225" t="s">
        <v>199</v>
      </c>
      <c r="E157" s="267" t="s">
        <v>80</v>
      </c>
      <c r="F157" s="268" t="s">
        <v>756</v>
      </c>
      <c r="G157" s="266"/>
      <c r="H157" s="269">
        <v>29</v>
      </c>
      <c r="I157" s="270"/>
      <c r="J157" s="266"/>
      <c r="K157" s="266"/>
      <c r="L157" s="271"/>
      <c r="M157" s="272"/>
      <c r="N157" s="273"/>
      <c r="O157" s="273"/>
      <c r="P157" s="273"/>
      <c r="Q157" s="273"/>
      <c r="R157" s="273"/>
      <c r="S157" s="273"/>
      <c r="T157" s="274"/>
      <c r="AT157" s="275" t="s">
        <v>199</v>
      </c>
      <c r="AU157" s="275" t="s">
        <v>91</v>
      </c>
      <c r="AV157" s="12" t="s">
        <v>189</v>
      </c>
      <c r="AW157" s="12" t="s">
        <v>44</v>
      </c>
      <c r="AX157" s="12" t="s">
        <v>25</v>
      </c>
      <c r="AY157" s="275" t="s">
        <v>184</v>
      </c>
    </row>
    <row r="158" s="9" customFormat="1" ht="37.44" customHeight="1">
      <c r="B158" s="199"/>
      <c r="C158" s="200"/>
      <c r="D158" s="201" t="s">
        <v>81</v>
      </c>
      <c r="E158" s="202" t="s">
        <v>1213</v>
      </c>
      <c r="F158" s="202" t="s">
        <v>1214</v>
      </c>
      <c r="G158" s="200"/>
      <c r="H158" s="200"/>
      <c r="I158" s="203"/>
      <c r="J158" s="204">
        <f>BK158</f>
        <v>0</v>
      </c>
      <c r="K158" s="200"/>
      <c r="L158" s="205"/>
      <c r="M158" s="206"/>
      <c r="N158" s="207"/>
      <c r="O158" s="207"/>
      <c r="P158" s="208">
        <f>P159+P175</f>
        <v>0</v>
      </c>
      <c r="Q158" s="207"/>
      <c r="R158" s="208">
        <f>R159+R175</f>
        <v>0.39166000000000001</v>
      </c>
      <c r="S158" s="207"/>
      <c r="T158" s="209">
        <f>T159+T175</f>
        <v>0</v>
      </c>
      <c r="AR158" s="210" t="s">
        <v>91</v>
      </c>
      <c r="AT158" s="211" t="s">
        <v>81</v>
      </c>
      <c r="AU158" s="211" t="s">
        <v>82</v>
      </c>
      <c r="AY158" s="210" t="s">
        <v>184</v>
      </c>
      <c r="BK158" s="212">
        <f>BK159+BK175</f>
        <v>0</v>
      </c>
    </row>
    <row r="159" s="9" customFormat="1" ht="19.92" customHeight="1">
      <c r="B159" s="199"/>
      <c r="C159" s="200"/>
      <c r="D159" s="201" t="s">
        <v>81</v>
      </c>
      <c r="E159" s="253" t="s">
        <v>1310</v>
      </c>
      <c r="F159" s="253" t="s">
        <v>1311</v>
      </c>
      <c r="G159" s="200"/>
      <c r="H159" s="200"/>
      <c r="I159" s="203"/>
      <c r="J159" s="254">
        <f>BK159</f>
        <v>0</v>
      </c>
      <c r="K159" s="200"/>
      <c r="L159" s="205"/>
      <c r="M159" s="206"/>
      <c r="N159" s="207"/>
      <c r="O159" s="207"/>
      <c r="P159" s="208">
        <f>SUM(P160:P174)</f>
        <v>0</v>
      </c>
      <c r="Q159" s="207"/>
      <c r="R159" s="208">
        <f>SUM(R160:R174)</f>
        <v>0.16336000000000001</v>
      </c>
      <c r="S159" s="207"/>
      <c r="T159" s="209">
        <f>SUM(T160:T174)</f>
        <v>0</v>
      </c>
      <c r="AR159" s="210" t="s">
        <v>91</v>
      </c>
      <c r="AT159" s="211" t="s">
        <v>81</v>
      </c>
      <c r="AU159" s="211" t="s">
        <v>25</v>
      </c>
      <c r="AY159" s="210" t="s">
        <v>184</v>
      </c>
      <c r="BK159" s="212">
        <f>SUM(BK160:BK174)</f>
        <v>0</v>
      </c>
    </row>
    <row r="160" s="1" customFormat="1" ht="25.5" customHeight="1">
      <c r="B160" s="46"/>
      <c r="C160" s="213" t="s">
        <v>264</v>
      </c>
      <c r="D160" s="213" t="s">
        <v>185</v>
      </c>
      <c r="E160" s="214" t="s">
        <v>1312</v>
      </c>
      <c r="F160" s="215" t="s">
        <v>1313</v>
      </c>
      <c r="G160" s="216" t="s">
        <v>824</v>
      </c>
      <c r="H160" s="217">
        <v>150</v>
      </c>
      <c r="I160" s="218"/>
      <c r="J160" s="219">
        <f>ROUND(I160*H160,2)</f>
        <v>0</v>
      </c>
      <c r="K160" s="215" t="s">
        <v>741</v>
      </c>
      <c r="L160" s="72"/>
      <c r="M160" s="220" t="s">
        <v>80</v>
      </c>
      <c r="N160" s="221" t="s">
        <v>52</v>
      </c>
      <c r="O160" s="47"/>
      <c r="P160" s="222">
        <f>O160*H160</f>
        <v>0</v>
      </c>
      <c r="Q160" s="222">
        <v>0</v>
      </c>
      <c r="R160" s="222">
        <f>Q160*H160</f>
        <v>0</v>
      </c>
      <c r="S160" s="222">
        <v>0</v>
      </c>
      <c r="T160" s="223">
        <f>S160*H160</f>
        <v>0</v>
      </c>
      <c r="AR160" s="24" t="s">
        <v>137</v>
      </c>
      <c r="AT160" s="24" t="s">
        <v>185</v>
      </c>
      <c r="AU160" s="24" t="s">
        <v>91</v>
      </c>
      <c r="AY160" s="24" t="s">
        <v>184</v>
      </c>
      <c r="BE160" s="224">
        <f>IF(N160="základní",J160,0)</f>
        <v>0</v>
      </c>
      <c r="BF160" s="224">
        <f>IF(N160="snížená",J160,0)</f>
        <v>0</v>
      </c>
      <c r="BG160" s="224">
        <f>IF(N160="zákl. přenesená",J160,0)</f>
        <v>0</v>
      </c>
      <c r="BH160" s="224">
        <f>IF(N160="sníž. přenesená",J160,0)</f>
        <v>0</v>
      </c>
      <c r="BI160" s="224">
        <f>IF(N160="nulová",J160,0)</f>
        <v>0</v>
      </c>
      <c r="BJ160" s="24" t="s">
        <v>25</v>
      </c>
      <c r="BK160" s="224">
        <f>ROUND(I160*H160,2)</f>
        <v>0</v>
      </c>
      <c r="BL160" s="24" t="s">
        <v>137</v>
      </c>
      <c r="BM160" s="24" t="s">
        <v>1314</v>
      </c>
    </row>
    <row r="161" s="1" customFormat="1">
      <c r="B161" s="46"/>
      <c r="C161" s="74"/>
      <c r="D161" s="225" t="s">
        <v>191</v>
      </c>
      <c r="E161" s="74"/>
      <c r="F161" s="226" t="s">
        <v>1315</v>
      </c>
      <c r="G161" s="74"/>
      <c r="H161" s="74"/>
      <c r="I161" s="185"/>
      <c r="J161" s="74"/>
      <c r="K161" s="74"/>
      <c r="L161" s="72"/>
      <c r="M161" s="227"/>
      <c r="N161" s="47"/>
      <c r="O161" s="47"/>
      <c r="P161" s="47"/>
      <c r="Q161" s="47"/>
      <c r="R161" s="47"/>
      <c r="S161" s="47"/>
      <c r="T161" s="95"/>
      <c r="AT161" s="24" t="s">
        <v>191</v>
      </c>
      <c r="AU161" s="24" t="s">
        <v>91</v>
      </c>
    </row>
    <row r="162" s="1" customFormat="1" ht="16.5" customHeight="1">
      <c r="B162" s="46"/>
      <c r="C162" s="255" t="s">
        <v>271</v>
      </c>
      <c r="D162" s="255" t="s">
        <v>246</v>
      </c>
      <c r="E162" s="256" t="s">
        <v>1316</v>
      </c>
      <c r="F162" s="257" t="s">
        <v>1317</v>
      </c>
      <c r="G162" s="258" t="s">
        <v>957</v>
      </c>
      <c r="H162" s="259">
        <v>150</v>
      </c>
      <c r="I162" s="260"/>
      <c r="J162" s="261">
        <f>ROUND(I162*H162,2)</f>
        <v>0</v>
      </c>
      <c r="K162" s="257" t="s">
        <v>741</v>
      </c>
      <c r="L162" s="262"/>
      <c r="M162" s="263" t="s">
        <v>80</v>
      </c>
      <c r="N162" s="264" t="s">
        <v>52</v>
      </c>
      <c r="O162" s="47"/>
      <c r="P162" s="222">
        <f>O162*H162</f>
        <v>0</v>
      </c>
      <c r="Q162" s="222">
        <v>0.001</v>
      </c>
      <c r="R162" s="222">
        <f>Q162*H162</f>
        <v>0.14999999999999999</v>
      </c>
      <c r="S162" s="222">
        <v>0</v>
      </c>
      <c r="T162" s="223">
        <f>S162*H162</f>
        <v>0</v>
      </c>
      <c r="AR162" s="24" t="s">
        <v>243</v>
      </c>
      <c r="AT162" s="24" t="s">
        <v>246</v>
      </c>
      <c r="AU162" s="24" t="s">
        <v>91</v>
      </c>
      <c r="AY162" s="24" t="s">
        <v>184</v>
      </c>
      <c r="BE162" s="224">
        <f>IF(N162="základní",J162,0)</f>
        <v>0</v>
      </c>
      <c r="BF162" s="224">
        <f>IF(N162="snížená",J162,0)</f>
        <v>0</v>
      </c>
      <c r="BG162" s="224">
        <f>IF(N162="zákl. přenesená",J162,0)</f>
        <v>0</v>
      </c>
      <c r="BH162" s="224">
        <f>IF(N162="sníž. přenesená",J162,0)</f>
        <v>0</v>
      </c>
      <c r="BI162" s="224">
        <f>IF(N162="nulová",J162,0)</f>
        <v>0</v>
      </c>
      <c r="BJ162" s="24" t="s">
        <v>25</v>
      </c>
      <c r="BK162" s="224">
        <f>ROUND(I162*H162,2)</f>
        <v>0</v>
      </c>
      <c r="BL162" s="24" t="s">
        <v>189</v>
      </c>
      <c r="BM162" s="24" t="s">
        <v>1318</v>
      </c>
    </row>
    <row r="163" s="1" customFormat="1">
      <c r="B163" s="46"/>
      <c r="C163" s="74"/>
      <c r="D163" s="225" t="s">
        <v>191</v>
      </c>
      <c r="E163" s="74"/>
      <c r="F163" s="226" t="s">
        <v>1317</v>
      </c>
      <c r="G163" s="74"/>
      <c r="H163" s="74"/>
      <c r="I163" s="185"/>
      <c r="J163" s="74"/>
      <c r="K163" s="74"/>
      <c r="L163" s="72"/>
      <c r="M163" s="227"/>
      <c r="N163" s="47"/>
      <c r="O163" s="47"/>
      <c r="P163" s="47"/>
      <c r="Q163" s="47"/>
      <c r="R163" s="47"/>
      <c r="S163" s="47"/>
      <c r="T163" s="95"/>
      <c r="AT163" s="24" t="s">
        <v>191</v>
      </c>
      <c r="AU163" s="24" t="s">
        <v>91</v>
      </c>
    </row>
    <row r="164" s="1" customFormat="1" ht="16.5" customHeight="1">
      <c r="B164" s="46"/>
      <c r="C164" s="213" t="s">
        <v>279</v>
      </c>
      <c r="D164" s="213" t="s">
        <v>185</v>
      </c>
      <c r="E164" s="214" t="s">
        <v>1319</v>
      </c>
      <c r="F164" s="215" t="s">
        <v>1320</v>
      </c>
      <c r="G164" s="216" t="s">
        <v>824</v>
      </c>
      <c r="H164" s="217">
        <v>10</v>
      </c>
      <c r="I164" s="218"/>
      <c r="J164" s="219">
        <f>ROUND(I164*H164,2)</f>
        <v>0</v>
      </c>
      <c r="K164" s="215" t="s">
        <v>741</v>
      </c>
      <c r="L164" s="72"/>
      <c r="M164" s="220" t="s">
        <v>80</v>
      </c>
      <c r="N164" s="221" t="s">
        <v>52</v>
      </c>
      <c r="O164" s="47"/>
      <c r="P164" s="222">
        <f>O164*H164</f>
        <v>0</v>
      </c>
      <c r="Q164" s="222">
        <v>0</v>
      </c>
      <c r="R164" s="222">
        <f>Q164*H164</f>
        <v>0</v>
      </c>
      <c r="S164" s="222">
        <v>0</v>
      </c>
      <c r="T164" s="223">
        <f>S164*H164</f>
        <v>0</v>
      </c>
      <c r="AR164" s="24" t="s">
        <v>137</v>
      </c>
      <c r="AT164" s="24" t="s">
        <v>185</v>
      </c>
      <c r="AU164" s="24" t="s">
        <v>91</v>
      </c>
      <c r="AY164" s="24" t="s">
        <v>184</v>
      </c>
      <c r="BE164" s="224">
        <f>IF(N164="základní",J164,0)</f>
        <v>0</v>
      </c>
      <c r="BF164" s="224">
        <f>IF(N164="snížená",J164,0)</f>
        <v>0</v>
      </c>
      <c r="BG164" s="224">
        <f>IF(N164="zákl. přenesená",J164,0)</f>
        <v>0</v>
      </c>
      <c r="BH164" s="224">
        <f>IF(N164="sníž. přenesená",J164,0)</f>
        <v>0</v>
      </c>
      <c r="BI164" s="224">
        <f>IF(N164="nulová",J164,0)</f>
        <v>0</v>
      </c>
      <c r="BJ164" s="24" t="s">
        <v>25</v>
      </c>
      <c r="BK164" s="224">
        <f>ROUND(I164*H164,2)</f>
        <v>0</v>
      </c>
      <c r="BL164" s="24" t="s">
        <v>137</v>
      </c>
      <c r="BM164" s="24" t="s">
        <v>1321</v>
      </c>
    </row>
    <row r="165" s="1" customFormat="1">
      <c r="B165" s="46"/>
      <c r="C165" s="74"/>
      <c r="D165" s="225" t="s">
        <v>191</v>
      </c>
      <c r="E165" s="74"/>
      <c r="F165" s="226" t="s">
        <v>1322</v>
      </c>
      <c r="G165" s="74"/>
      <c r="H165" s="74"/>
      <c r="I165" s="185"/>
      <c r="J165" s="74"/>
      <c r="K165" s="74"/>
      <c r="L165" s="72"/>
      <c r="M165" s="227"/>
      <c r="N165" s="47"/>
      <c r="O165" s="47"/>
      <c r="P165" s="47"/>
      <c r="Q165" s="47"/>
      <c r="R165" s="47"/>
      <c r="S165" s="47"/>
      <c r="T165" s="95"/>
      <c r="AT165" s="24" t="s">
        <v>191</v>
      </c>
      <c r="AU165" s="24" t="s">
        <v>91</v>
      </c>
    </row>
    <row r="166" s="1" customFormat="1" ht="16.5" customHeight="1">
      <c r="B166" s="46"/>
      <c r="C166" s="255" t="s">
        <v>10</v>
      </c>
      <c r="D166" s="255" t="s">
        <v>246</v>
      </c>
      <c r="E166" s="256" t="s">
        <v>1323</v>
      </c>
      <c r="F166" s="257" t="s">
        <v>1324</v>
      </c>
      <c r="G166" s="258" t="s">
        <v>957</v>
      </c>
      <c r="H166" s="259">
        <v>10</v>
      </c>
      <c r="I166" s="260"/>
      <c r="J166" s="261">
        <f>ROUND(I166*H166,2)</f>
        <v>0</v>
      </c>
      <c r="K166" s="257" t="s">
        <v>741</v>
      </c>
      <c r="L166" s="262"/>
      <c r="M166" s="263" t="s">
        <v>80</v>
      </c>
      <c r="N166" s="264" t="s">
        <v>52</v>
      </c>
      <c r="O166" s="47"/>
      <c r="P166" s="222">
        <f>O166*H166</f>
        <v>0</v>
      </c>
      <c r="Q166" s="222">
        <v>0.001</v>
      </c>
      <c r="R166" s="222">
        <f>Q166*H166</f>
        <v>0.01</v>
      </c>
      <c r="S166" s="222">
        <v>0</v>
      </c>
      <c r="T166" s="223">
        <f>S166*H166</f>
        <v>0</v>
      </c>
      <c r="AR166" s="24" t="s">
        <v>243</v>
      </c>
      <c r="AT166" s="24" t="s">
        <v>246</v>
      </c>
      <c r="AU166" s="24" t="s">
        <v>91</v>
      </c>
      <c r="AY166" s="24" t="s">
        <v>184</v>
      </c>
      <c r="BE166" s="224">
        <f>IF(N166="základní",J166,0)</f>
        <v>0</v>
      </c>
      <c r="BF166" s="224">
        <f>IF(N166="snížená",J166,0)</f>
        <v>0</v>
      </c>
      <c r="BG166" s="224">
        <f>IF(N166="zákl. přenesená",J166,0)</f>
        <v>0</v>
      </c>
      <c r="BH166" s="224">
        <f>IF(N166="sníž. přenesená",J166,0)</f>
        <v>0</v>
      </c>
      <c r="BI166" s="224">
        <f>IF(N166="nulová",J166,0)</f>
        <v>0</v>
      </c>
      <c r="BJ166" s="24" t="s">
        <v>25</v>
      </c>
      <c r="BK166" s="224">
        <f>ROUND(I166*H166,2)</f>
        <v>0</v>
      </c>
      <c r="BL166" s="24" t="s">
        <v>189</v>
      </c>
      <c r="BM166" s="24" t="s">
        <v>1325</v>
      </c>
    </row>
    <row r="167" s="1" customFormat="1">
      <c r="B167" s="46"/>
      <c r="C167" s="74"/>
      <c r="D167" s="225" t="s">
        <v>191</v>
      </c>
      <c r="E167" s="74"/>
      <c r="F167" s="226" t="s">
        <v>1324</v>
      </c>
      <c r="G167" s="74"/>
      <c r="H167" s="74"/>
      <c r="I167" s="185"/>
      <c r="J167" s="74"/>
      <c r="K167" s="74"/>
      <c r="L167" s="72"/>
      <c r="M167" s="227"/>
      <c r="N167" s="47"/>
      <c r="O167" s="47"/>
      <c r="P167" s="47"/>
      <c r="Q167" s="47"/>
      <c r="R167" s="47"/>
      <c r="S167" s="47"/>
      <c r="T167" s="95"/>
      <c r="AT167" s="24" t="s">
        <v>191</v>
      </c>
      <c r="AU167" s="24" t="s">
        <v>91</v>
      </c>
    </row>
    <row r="168" s="1" customFormat="1" ht="16.5" customHeight="1">
      <c r="B168" s="46"/>
      <c r="C168" s="213" t="s">
        <v>137</v>
      </c>
      <c r="D168" s="213" t="s">
        <v>185</v>
      </c>
      <c r="E168" s="214" t="s">
        <v>1326</v>
      </c>
      <c r="F168" s="215" t="s">
        <v>1327</v>
      </c>
      <c r="G168" s="216" t="s">
        <v>740</v>
      </c>
      <c r="H168" s="217">
        <v>21</v>
      </c>
      <c r="I168" s="218"/>
      <c r="J168" s="219">
        <f>ROUND(I168*H168,2)</f>
        <v>0</v>
      </c>
      <c r="K168" s="215" t="s">
        <v>741</v>
      </c>
      <c r="L168" s="72"/>
      <c r="M168" s="220" t="s">
        <v>80</v>
      </c>
      <c r="N168" s="221" t="s">
        <v>52</v>
      </c>
      <c r="O168" s="47"/>
      <c r="P168" s="222">
        <f>O168*H168</f>
        <v>0</v>
      </c>
      <c r="Q168" s="222">
        <v>0</v>
      </c>
      <c r="R168" s="222">
        <f>Q168*H168</f>
        <v>0</v>
      </c>
      <c r="S168" s="222">
        <v>0</v>
      </c>
      <c r="T168" s="223">
        <f>S168*H168</f>
        <v>0</v>
      </c>
      <c r="AR168" s="24" t="s">
        <v>137</v>
      </c>
      <c r="AT168" s="24" t="s">
        <v>185</v>
      </c>
      <c r="AU168" s="24" t="s">
        <v>91</v>
      </c>
      <c r="AY168" s="24" t="s">
        <v>184</v>
      </c>
      <c r="BE168" s="224">
        <f>IF(N168="základní",J168,0)</f>
        <v>0</v>
      </c>
      <c r="BF168" s="224">
        <f>IF(N168="snížená",J168,0)</f>
        <v>0</v>
      </c>
      <c r="BG168" s="224">
        <f>IF(N168="zákl. přenesená",J168,0)</f>
        <v>0</v>
      </c>
      <c r="BH168" s="224">
        <f>IF(N168="sníž. přenesená",J168,0)</f>
        <v>0</v>
      </c>
      <c r="BI168" s="224">
        <f>IF(N168="nulová",J168,0)</f>
        <v>0</v>
      </c>
      <c r="BJ168" s="24" t="s">
        <v>25</v>
      </c>
      <c r="BK168" s="224">
        <f>ROUND(I168*H168,2)</f>
        <v>0</v>
      </c>
      <c r="BL168" s="24" t="s">
        <v>137</v>
      </c>
      <c r="BM168" s="24" t="s">
        <v>1328</v>
      </c>
    </row>
    <row r="169" s="1" customFormat="1">
      <c r="B169" s="46"/>
      <c r="C169" s="74"/>
      <c r="D169" s="225" t="s">
        <v>191</v>
      </c>
      <c r="E169" s="74"/>
      <c r="F169" s="226" t="s">
        <v>1329</v>
      </c>
      <c r="G169" s="74"/>
      <c r="H169" s="74"/>
      <c r="I169" s="185"/>
      <c r="J169" s="74"/>
      <c r="K169" s="74"/>
      <c r="L169" s="72"/>
      <c r="M169" s="227"/>
      <c r="N169" s="47"/>
      <c r="O169" s="47"/>
      <c r="P169" s="47"/>
      <c r="Q169" s="47"/>
      <c r="R169" s="47"/>
      <c r="S169" s="47"/>
      <c r="T169" s="95"/>
      <c r="AT169" s="24" t="s">
        <v>191</v>
      </c>
      <c r="AU169" s="24" t="s">
        <v>91</v>
      </c>
    </row>
    <row r="170" s="1" customFormat="1">
      <c r="B170" s="46"/>
      <c r="C170" s="74"/>
      <c r="D170" s="225" t="s">
        <v>193</v>
      </c>
      <c r="E170" s="74"/>
      <c r="F170" s="228" t="s">
        <v>1330</v>
      </c>
      <c r="G170" s="74"/>
      <c r="H170" s="74"/>
      <c r="I170" s="185"/>
      <c r="J170" s="74"/>
      <c r="K170" s="74"/>
      <c r="L170" s="72"/>
      <c r="M170" s="227"/>
      <c r="N170" s="47"/>
      <c r="O170" s="47"/>
      <c r="P170" s="47"/>
      <c r="Q170" s="47"/>
      <c r="R170" s="47"/>
      <c r="S170" s="47"/>
      <c r="T170" s="95"/>
      <c r="AT170" s="24" t="s">
        <v>193</v>
      </c>
      <c r="AU170" s="24" t="s">
        <v>91</v>
      </c>
    </row>
    <row r="171" s="1" customFormat="1" ht="16.5" customHeight="1">
      <c r="B171" s="46"/>
      <c r="C171" s="255" t="s">
        <v>298</v>
      </c>
      <c r="D171" s="255" t="s">
        <v>246</v>
      </c>
      <c r="E171" s="256" t="s">
        <v>1331</v>
      </c>
      <c r="F171" s="257" t="s">
        <v>1332</v>
      </c>
      <c r="G171" s="258" t="s">
        <v>740</v>
      </c>
      <c r="H171" s="259">
        <v>7</v>
      </c>
      <c r="I171" s="260"/>
      <c r="J171" s="261">
        <f>ROUND(I171*H171,2)</f>
        <v>0</v>
      </c>
      <c r="K171" s="257" t="s">
        <v>741</v>
      </c>
      <c r="L171" s="262"/>
      <c r="M171" s="263" t="s">
        <v>80</v>
      </c>
      <c r="N171" s="264" t="s">
        <v>52</v>
      </c>
      <c r="O171" s="47"/>
      <c r="P171" s="222">
        <f>O171*H171</f>
        <v>0</v>
      </c>
      <c r="Q171" s="222">
        <v>0.00016000000000000001</v>
      </c>
      <c r="R171" s="222">
        <f>Q171*H171</f>
        <v>0.0011200000000000001</v>
      </c>
      <c r="S171" s="222">
        <v>0</v>
      </c>
      <c r="T171" s="223">
        <f>S171*H171</f>
        <v>0</v>
      </c>
      <c r="AR171" s="24" t="s">
        <v>243</v>
      </c>
      <c r="AT171" s="24" t="s">
        <v>246</v>
      </c>
      <c r="AU171" s="24" t="s">
        <v>91</v>
      </c>
      <c r="AY171" s="24" t="s">
        <v>184</v>
      </c>
      <c r="BE171" s="224">
        <f>IF(N171="základní",J171,0)</f>
        <v>0</v>
      </c>
      <c r="BF171" s="224">
        <f>IF(N171="snížená",J171,0)</f>
        <v>0</v>
      </c>
      <c r="BG171" s="224">
        <f>IF(N171="zákl. přenesená",J171,0)</f>
        <v>0</v>
      </c>
      <c r="BH171" s="224">
        <f>IF(N171="sníž. přenesená",J171,0)</f>
        <v>0</v>
      </c>
      <c r="BI171" s="224">
        <f>IF(N171="nulová",J171,0)</f>
        <v>0</v>
      </c>
      <c r="BJ171" s="24" t="s">
        <v>25</v>
      </c>
      <c r="BK171" s="224">
        <f>ROUND(I171*H171,2)</f>
        <v>0</v>
      </c>
      <c r="BL171" s="24" t="s">
        <v>189</v>
      </c>
      <c r="BM171" s="24" t="s">
        <v>1333</v>
      </c>
    </row>
    <row r="172" s="1" customFormat="1">
      <c r="B172" s="46"/>
      <c r="C172" s="74"/>
      <c r="D172" s="225" t="s">
        <v>191</v>
      </c>
      <c r="E172" s="74"/>
      <c r="F172" s="226" t="s">
        <v>1332</v>
      </c>
      <c r="G172" s="74"/>
      <c r="H172" s="74"/>
      <c r="I172" s="185"/>
      <c r="J172" s="74"/>
      <c r="K172" s="74"/>
      <c r="L172" s="72"/>
      <c r="M172" s="227"/>
      <c r="N172" s="47"/>
      <c r="O172" s="47"/>
      <c r="P172" s="47"/>
      <c r="Q172" s="47"/>
      <c r="R172" s="47"/>
      <c r="S172" s="47"/>
      <c r="T172" s="95"/>
      <c r="AT172" s="24" t="s">
        <v>191</v>
      </c>
      <c r="AU172" s="24" t="s">
        <v>91</v>
      </c>
    </row>
    <row r="173" s="1" customFormat="1" ht="16.5" customHeight="1">
      <c r="B173" s="46"/>
      <c r="C173" s="255" t="s">
        <v>308</v>
      </c>
      <c r="D173" s="255" t="s">
        <v>246</v>
      </c>
      <c r="E173" s="256" t="s">
        <v>1334</v>
      </c>
      <c r="F173" s="257" t="s">
        <v>1335</v>
      </c>
      <c r="G173" s="258" t="s">
        <v>740</v>
      </c>
      <c r="H173" s="259">
        <v>14</v>
      </c>
      <c r="I173" s="260"/>
      <c r="J173" s="261">
        <f>ROUND(I173*H173,2)</f>
        <v>0</v>
      </c>
      <c r="K173" s="257" t="s">
        <v>741</v>
      </c>
      <c r="L173" s="262"/>
      <c r="M173" s="263" t="s">
        <v>80</v>
      </c>
      <c r="N173" s="264" t="s">
        <v>52</v>
      </c>
      <c r="O173" s="47"/>
      <c r="P173" s="222">
        <f>O173*H173</f>
        <v>0</v>
      </c>
      <c r="Q173" s="222">
        <v>0.00016000000000000001</v>
      </c>
      <c r="R173" s="222">
        <f>Q173*H173</f>
        <v>0.0022400000000000002</v>
      </c>
      <c r="S173" s="222">
        <v>0</v>
      </c>
      <c r="T173" s="223">
        <f>S173*H173</f>
        <v>0</v>
      </c>
      <c r="AR173" s="24" t="s">
        <v>243</v>
      </c>
      <c r="AT173" s="24" t="s">
        <v>246</v>
      </c>
      <c r="AU173" s="24" t="s">
        <v>91</v>
      </c>
      <c r="AY173" s="24" t="s">
        <v>184</v>
      </c>
      <c r="BE173" s="224">
        <f>IF(N173="základní",J173,0)</f>
        <v>0</v>
      </c>
      <c r="BF173" s="224">
        <f>IF(N173="snížená",J173,0)</f>
        <v>0</v>
      </c>
      <c r="BG173" s="224">
        <f>IF(N173="zákl. přenesená",J173,0)</f>
        <v>0</v>
      </c>
      <c r="BH173" s="224">
        <f>IF(N173="sníž. přenesená",J173,0)</f>
        <v>0</v>
      </c>
      <c r="BI173" s="224">
        <f>IF(N173="nulová",J173,0)</f>
        <v>0</v>
      </c>
      <c r="BJ173" s="24" t="s">
        <v>25</v>
      </c>
      <c r="BK173" s="224">
        <f>ROUND(I173*H173,2)</f>
        <v>0</v>
      </c>
      <c r="BL173" s="24" t="s">
        <v>189</v>
      </c>
      <c r="BM173" s="24" t="s">
        <v>1336</v>
      </c>
    </row>
    <row r="174" s="1" customFormat="1">
      <c r="B174" s="46"/>
      <c r="C174" s="74"/>
      <c r="D174" s="225" t="s">
        <v>191</v>
      </c>
      <c r="E174" s="74"/>
      <c r="F174" s="226" t="s">
        <v>1335</v>
      </c>
      <c r="G174" s="74"/>
      <c r="H174" s="74"/>
      <c r="I174" s="185"/>
      <c r="J174" s="74"/>
      <c r="K174" s="74"/>
      <c r="L174" s="72"/>
      <c r="M174" s="227"/>
      <c r="N174" s="47"/>
      <c r="O174" s="47"/>
      <c r="P174" s="47"/>
      <c r="Q174" s="47"/>
      <c r="R174" s="47"/>
      <c r="S174" s="47"/>
      <c r="T174" s="95"/>
      <c r="AT174" s="24" t="s">
        <v>191</v>
      </c>
      <c r="AU174" s="24" t="s">
        <v>91</v>
      </c>
    </row>
    <row r="175" s="9" customFormat="1" ht="29.88" customHeight="1">
      <c r="B175" s="199"/>
      <c r="C175" s="200"/>
      <c r="D175" s="201" t="s">
        <v>81</v>
      </c>
      <c r="E175" s="253" t="s">
        <v>1337</v>
      </c>
      <c r="F175" s="253" t="s">
        <v>1338</v>
      </c>
      <c r="G175" s="200"/>
      <c r="H175" s="200"/>
      <c r="I175" s="203"/>
      <c r="J175" s="254">
        <f>BK175</f>
        <v>0</v>
      </c>
      <c r="K175" s="200"/>
      <c r="L175" s="205"/>
      <c r="M175" s="206"/>
      <c r="N175" s="207"/>
      <c r="O175" s="207"/>
      <c r="P175" s="208">
        <f>SUM(P176:P213)</f>
        <v>0</v>
      </c>
      <c r="Q175" s="207"/>
      <c r="R175" s="208">
        <f>SUM(R176:R213)</f>
        <v>0.2283</v>
      </c>
      <c r="S175" s="207"/>
      <c r="T175" s="209">
        <f>SUM(T176:T213)</f>
        <v>0</v>
      </c>
      <c r="AR175" s="210" t="s">
        <v>91</v>
      </c>
      <c r="AT175" s="211" t="s">
        <v>81</v>
      </c>
      <c r="AU175" s="211" t="s">
        <v>25</v>
      </c>
      <c r="AY175" s="210" t="s">
        <v>184</v>
      </c>
      <c r="BK175" s="212">
        <f>SUM(BK176:BK213)</f>
        <v>0</v>
      </c>
    </row>
    <row r="176" s="1" customFormat="1" ht="16.5" customHeight="1">
      <c r="B176" s="46"/>
      <c r="C176" s="213" t="s">
        <v>315</v>
      </c>
      <c r="D176" s="213" t="s">
        <v>185</v>
      </c>
      <c r="E176" s="214" t="s">
        <v>1339</v>
      </c>
      <c r="F176" s="215" t="s">
        <v>1340</v>
      </c>
      <c r="G176" s="216" t="s">
        <v>740</v>
      </c>
      <c r="H176" s="217">
        <v>5</v>
      </c>
      <c r="I176" s="218"/>
      <c r="J176" s="219">
        <f>ROUND(I176*H176,2)</f>
        <v>0</v>
      </c>
      <c r="K176" s="215" t="s">
        <v>741</v>
      </c>
      <c r="L176" s="72"/>
      <c r="M176" s="220" t="s">
        <v>80</v>
      </c>
      <c r="N176" s="221" t="s">
        <v>52</v>
      </c>
      <c r="O176" s="47"/>
      <c r="P176" s="222">
        <f>O176*H176</f>
        <v>0</v>
      </c>
      <c r="Q176" s="222">
        <v>0</v>
      </c>
      <c r="R176" s="222">
        <f>Q176*H176</f>
        <v>0</v>
      </c>
      <c r="S176" s="222">
        <v>0</v>
      </c>
      <c r="T176" s="223">
        <f>S176*H176</f>
        <v>0</v>
      </c>
      <c r="AR176" s="24" t="s">
        <v>137</v>
      </c>
      <c r="AT176" s="24" t="s">
        <v>185</v>
      </c>
      <c r="AU176" s="24" t="s">
        <v>91</v>
      </c>
      <c r="AY176" s="24" t="s">
        <v>184</v>
      </c>
      <c r="BE176" s="224">
        <f>IF(N176="základní",J176,0)</f>
        <v>0</v>
      </c>
      <c r="BF176" s="224">
        <f>IF(N176="snížená",J176,0)</f>
        <v>0</v>
      </c>
      <c r="BG176" s="224">
        <f>IF(N176="zákl. přenesená",J176,0)</f>
        <v>0</v>
      </c>
      <c r="BH176" s="224">
        <f>IF(N176="sníž. přenesená",J176,0)</f>
        <v>0</v>
      </c>
      <c r="BI176" s="224">
        <f>IF(N176="nulová",J176,0)</f>
        <v>0</v>
      </c>
      <c r="BJ176" s="24" t="s">
        <v>25</v>
      </c>
      <c r="BK176" s="224">
        <f>ROUND(I176*H176,2)</f>
        <v>0</v>
      </c>
      <c r="BL176" s="24" t="s">
        <v>137</v>
      </c>
      <c r="BM176" s="24" t="s">
        <v>1341</v>
      </c>
    </row>
    <row r="177" s="1" customFormat="1">
      <c r="B177" s="46"/>
      <c r="C177" s="74"/>
      <c r="D177" s="225" t="s">
        <v>191</v>
      </c>
      <c r="E177" s="74"/>
      <c r="F177" s="226" t="s">
        <v>1342</v>
      </c>
      <c r="G177" s="74"/>
      <c r="H177" s="74"/>
      <c r="I177" s="185"/>
      <c r="J177" s="74"/>
      <c r="K177" s="74"/>
      <c r="L177" s="72"/>
      <c r="M177" s="227"/>
      <c r="N177" s="47"/>
      <c r="O177" s="47"/>
      <c r="P177" s="47"/>
      <c r="Q177" s="47"/>
      <c r="R177" s="47"/>
      <c r="S177" s="47"/>
      <c r="T177" s="95"/>
      <c r="AT177" s="24" t="s">
        <v>191</v>
      </c>
      <c r="AU177" s="24" t="s">
        <v>91</v>
      </c>
    </row>
    <row r="178" s="1" customFormat="1" ht="16.5" customHeight="1">
      <c r="B178" s="46"/>
      <c r="C178" s="213" t="s">
        <v>323</v>
      </c>
      <c r="D178" s="213" t="s">
        <v>185</v>
      </c>
      <c r="E178" s="214" t="s">
        <v>1343</v>
      </c>
      <c r="F178" s="215" t="s">
        <v>1344</v>
      </c>
      <c r="G178" s="216" t="s">
        <v>1345</v>
      </c>
      <c r="H178" s="217">
        <v>5</v>
      </c>
      <c r="I178" s="218"/>
      <c r="J178" s="219">
        <f>ROUND(I178*H178,2)</f>
        <v>0</v>
      </c>
      <c r="K178" s="215" t="s">
        <v>80</v>
      </c>
      <c r="L178" s="72"/>
      <c r="M178" s="220" t="s">
        <v>80</v>
      </c>
      <c r="N178" s="221" t="s">
        <v>52</v>
      </c>
      <c r="O178" s="47"/>
      <c r="P178" s="222">
        <f>O178*H178</f>
        <v>0</v>
      </c>
      <c r="Q178" s="222">
        <v>0</v>
      </c>
      <c r="R178" s="222">
        <f>Q178*H178</f>
        <v>0</v>
      </c>
      <c r="S178" s="222">
        <v>0</v>
      </c>
      <c r="T178" s="223">
        <f>S178*H178</f>
        <v>0</v>
      </c>
      <c r="AR178" s="24" t="s">
        <v>189</v>
      </c>
      <c r="AT178" s="24" t="s">
        <v>185</v>
      </c>
      <c r="AU178" s="24" t="s">
        <v>91</v>
      </c>
      <c r="AY178" s="24" t="s">
        <v>184</v>
      </c>
      <c r="BE178" s="224">
        <f>IF(N178="základní",J178,0)</f>
        <v>0</v>
      </c>
      <c r="BF178" s="224">
        <f>IF(N178="snížená",J178,0)</f>
        <v>0</v>
      </c>
      <c r="BG178" s="224">
        <f>IF(N178="zákl. přenesená",J178,0)</f>
        <v>0</v>
      </c>
      <c r="BH178" s="224">
        <f>IF(N178="sníž. přenesená",J178,0)</f>
        <v>0</v>
      </c>
      <c r="BI178" s="224">
        <f>IF(N178="nulová",J178,0)</f>
        <v>0</v>
      </c>
      <c r="BJ178" s="24" t="s">
        <v>25</v>
      </c>
      <c r="BK178" s="224">
        <f>ROUND(I178*H178,2)</f>
        <v>0</v>
      </c>
      <c r="BL178" s="24" t="s">
        <v>189</v>
      </c>
      <c r="BM178" s="24" t="s">
        <v>1346</v>
      </c>
    </row>
    <row r="179" s="1" customFormat="1">
      <c r="B179" s="46"/>
      <c r="C179" s="74"/>
      <c r="D179" s="225" t="s">
        <v>191</v>
      </c>
      <c r="E179" s="74"/>
      <c r="F179" s="226" t="s">
        <v>1344</v>
      </c>
      <c r="G179" s="74"/>
      <c r="H179" s="74"/>
      <c r="I179" s="185"/>
      <c r="J179" s="74"/>
      <c r="K179" s="74"/>
      <c r="L179" s="72"/>
      <c r="M179" s="227"/>
      <c r="N179" s="47"/>
      <c r="O179" s="47"/>
      <c r="P179" s="47"/>
      <c r="Q179" s="47"/>
      <c r="R179" s="47"/>
      <c r="S179" s="47"/>
      <c r="T179" s="95"/>
      <c r="AT179" s="24" t="s">
        <v>191</v>
      </c>
      <c r="AU179" s="24" t="s">
        <v>91</v>
      </c>
    </row>
    <row r="180" s="1" customFormat="1" ht="16.5" customHeight="1">
      <c r="B180" s="46"/>
      <c r="C180" s="213" t="s">
        <v>9</v>
      </c>
      <c r="D180" s="213" t="s">
        <v>185</v>
      </c>
      <c r="E180" s="214" t="s">
        <v>1347</v>
      </c>
      <c r="F180" s="215" t="s">
        <v>1348</v>
      </c>
      <c r="G180" s="216" t="s">
        <v>740</v>
      </c>
      <c r="H180" s="217">
        <v>1</v>
      </c>
      <c r="I180" s="218"/>
      <c r="J180" s="219">
        <f>ROUND(I180*H180,2)</f>
        <v>0</v>
      </c>
      <c r="K180" s="215" t="s">
        <v>741</v>
      </c>
      <c r="L180" s="72"/>
      <c r="M180" s="220" t="s">
        <v>80</v>
      </c>
      <c r="N180" s="221" t="s">
        <v>52</v>
      </c>
      <c r="O180" s="47"/>
      <c r="P180" s="222">
        <f>O180*H180</f>
        <v>0</v>
      </c>
      <c r="Q180" s="222">
        <v>0</v>
      </c>
      <c r="R180" s="222">
        <f>Q180*H180</f>
        <v>0</v>
      </c>
      <c r="S180" s="222">
        <v>0</v>
      </c>
      <c r="T180" s="223">
        <f>S180*H180</f>
        <v>0</v>
      </c>
      <c r="AR180" s="24" t="s">
        <v>137</v>
      </c>
      <c r="AT180" s="24" t="s">
        <v>185</v>
      </c>
      <c r="AU180" s="24" t="s">
        <v>91</v>
      </c>
      <c r="AY180" s="24" t="s">
        <v>184</v>
      </c>
      <c r="BE180" s="224">
        <f>IF(N180="základní",J180,0)</f>
        <v>0</v>
      </c>
      <c r="BF180" s="224">
        <f>IF(N180="snížená",J180,0)</f>
        <v>0</v>
      </c>
      <c r="BG180" s="224">
        <f>IF(N180="zákl. přenesená",J180,0)</f>
        <v>0</v>
      </c>
      <c r="BH180" s="224">
        <f>IF(N180="sníž. přenesená",J180,0)</f>
        <v>0</v>
      </c>
      <c r="BI180" s="224">
        <f>IF(N180="nulová",J180,0)</f>
        <v>0</v>
      </c>
      <c r="BJ180" s="24" t="s">
        <v>25</v>
      </c>
      <c r="BK180" s="224">
        <f>ROUND(I180*H180,2)</f>
        <v>0</v>
      </c>
      <c r="BL180" s="24" t="s">
        <v>137</v>
      </c>
      <c r="BM180" s="24" t="s">
        <v>1349</v>
      </c>
    </row>
    <row r="181" s="1" customFormat="1">
      <c r="B181" s="46"/>
      <c r="C181" s="74"/>
      <c r="D181" s="225" t="s">
        <v>191</v>
      </c>
      <c r="E181" s="74"/>
      <c r="F181" s="226" t="s">
        <v>1350</v>
      </c>
      <c r="G181" s="74"/>
      <c r="H181" s="74"/>
      <c r="I181" s="185"/>
      <c r="J181" s="74"/>
      <c r="K181" s="74"/>
      <c r="L181" s="72"/>
      <c r="M181" s="227"/>
      <c r="N181" s="47"/>
      <c r="O181" s="47"/>
      <c r="P181" s="47"/>
      <c r="Q181" s="47"/>
      <c r="R181" s="47"/>
      <c r="S181" s="47"/>
      <c r="T181" s="95"/>
      <c r="AT181" s="24" t="s">
        <v>191</v>
      </c>
      <c r="AU181" s="24" t="s">
        <v>91</v>
      </c>
    </row>
    <row r="182" s="1" customFormat="1" ht="16.5" customHeight="1">
      <c r="B182" s="46"/>
      <c r="C182" s="213" t="s">
        <v>333</v>
      </c>
      <c r="D182" s="213" t="s">
        <v>185</v>
      </c>
      <c r="E182" s="214" t="s">
        <v>1351</v>
      </c>
      <c r="F182" s="215" t="s">
        <v>1352</v>
      </c>
      <c r="G182" s="216" t="s">
        <v>1345</v>
      </c>
      <c r="H182" s="217">
        <v>1</v>
      </c>
      <c r="I182" s="218"/>
      <c r="J182" s="219">
        <f>ROUND(I182*H182,2)</f>
        <v>0</v>
      </c>
      <c r="K182" s="215" t="s">
        <v>80</v>
      </c>
      <c r="L182" s="72"/>
      <c r="M182" s="220" t="s">
        <v>80</v>
      </c>
      <c r="N182" s="221" t="s">
        <v>52</v>
      </c>
      <c r="O182" s="47"/>
      <c r="P182" s="222">
        <f>O182*H182</f>
        <v>0</v>
      </c>
      <c r="Q182" s="222">
        <v>0</v>
      </c>
      <c r="R182" s="222">
        <f>Q182*H182</f>
        <v>0</v>
      </c>
      <c r="S182" s="222">
        <v>0</v>
      </c>
      <c r="T182" s="223">
        <f>S182*H182</f>
        <v>0</v>
      </c>
      <c r="AR182" s="24" t="s">
        <v>189</v>
      </c>
      <c r="AT182" s="24" t="s">
        <v>185</v>
      </c>
      <c r="AU182" s="24" t="s">
        <v>91</v>
      </c>
      <c r="AY182" s="24" t="s">
        <v>184</v>
      </c>
      <c r="BE182" s="224">
        <f>IF(N182="základní",J182,0)</f>
        <v>0</v>
      </c>
      <c r="BF182" s="224">
        <f>IF(N182="snížená",J182,0)</f>
        <v>0</v>
      </c>
      <c r="BG182" s="224">
        <f>IF(N182="zákl. přenesená",J182,0)</f>
        <v>0</v>
      </c>
      <c r="BH182" s="224">
        <f>IF(N182="sníž. přenesená",J182,0)</f>
        <v>0</v>
      </c>
      <c r="BI182" s="224">
        <f>IF(N182="nulová",J182,0)</f>
        <v>0</v>
      </c>
      <c r="BJ182" s="24" t="s">
        <v>25</v>
      </c>
      <c r="BK182" s="224">
        <f>ROUND(I182*H182,2)</f>
        <v>0</v>
      </c>
      <c r="BL182" s="24" t="s">
        <v>189</v>
      </c>
      <c r="BM182" s="24" t="s">
        <v>1353</v>
      </c>
    </row>
    <row r="183" s="1" customFormat="1">
      <c r="B183" s="46"/>
      <c r="C183" s="74"/>
      <c r="D183" s="225" t="s">
        <v>191</v>
      </c>
      <c r="E183" s="74"/>
      <c r="F183" s="226" t="s">
        <v>1352</v>
      </c>
      <c r="G183" s="74"/>
      <c r="H183" s="74"/>
      <c r="I183" s="185"/>
      <c r="J183" s="74"/>
      <c r="K183" s="74"/>
      <c r="L183" s="72"/>
      <c r="M183" s="227"/>
      <c r="N183" s="47"/>
      <c r="O183" s="47"/>
      <c r="P183" s="47"/>
      <c r="Q183" s="47"/>
      <c r="R183" s="47"/>
      <c r="S183" s="47"/>
      <c r="T183" s="95"/>
      <c r="AT183" s="24" t="s">
        <v>191</v>
      </c>
      <c r="AU183" s="24" t="s">
        <v>91</v>
      </c>
    </row>
    <row r="184" s="1" customFormat="1" ht="16.5" customHeight="1">
      <c r="B184" s="46"/>
      <c r="C184" s="213" t="s">
        <v>341</v>
      </c>
      <c r="D184" s="213" t="s">
        <v>185</v>
      </c>
      <c r="E184" s="214" t="s">
        <v>1354</v>
      </c>
      <c r="F184" s="215" t="s">
        <v>1355</v>
      </c>
      <c r="G184" s="216" t="s">
        <v>740</v>
      </c>
      <c r="H184" s="217">
        <v>7</v>
      </c>
      <c r="I184" s="218"/>
      <c r="J184" s="219">
        <f>ROUND(I184*H184,2)</f>
        <v>0</v>
      </c>
      <c r="K184" s="215" t="s">
        <v>741</v>
      </c>
      <c r="L184" s="72"/>
      <c r="M184" s="220" t="s">
        <v>80</v>
      </c>
      <c r="N184" s="221" t="s">
        <v>52</v>
      </c>
      <c r="O184" s="47"/>
      <c r="P184" s="222">
        <f>O184*H184</f>
        <v>0</v>
      </c>
      <c r="Q184" s="222">
        <v>0</v>
      </c>
      <c r="R184" s="222">
        <f>Q184*H184</f>
        <v>0</v>
      </c>
      <c r="S184" s="222">
        <v>0</v>
      </c>
      <c r="T184" s="223">
        <f>S184*H184</f>
        <v>0</v>
      </c>
      <c r="AR184" s="24" t="s">
        <v>137</v>
      </c>
      <c r="AT184" s="24" t="s">
        <v>185</v>
      </c>
      <c r="AU184" s="24" t="s">
        <v>91</v>
      </c>
      <c r="AY184" s="24" t="s">
        <v>184</v>
      </c>
      <c r="BE184" s="224">
        <f>IF(N184="základní",J184,0)</f>
        <v>0</v>
      </c>
      <c r="BF184" s="224">
        <f>IF(N184="snížená",J184,0)</f>
        <v>0</v>
      </c>
      <c r="BG184" s="224">
        <f>IF(N184="zákl. přenesená",J184,0)</f>
        <v>0</v>
      </c>
      <c r="BH184" s="224">
        <f>IF(N184="sníž. přenesená",J184,0)</f>
        <v>0</v>
      </c>
      <c r="BI184" s="224">
        <f>IF(N184="nulová",J184,0)</f>
        <v>0</v>
      </c>
      <c r="BJ184" s="24" t="s">
        <v>25</v>
      </c>
      <c r="BK184" s="224">
        <f>ROUND(I184*H184,2)</f>
        <v>0</v>
      </c>
      <c r="BL184" s="24" t="s">
        <v>137</v>
      </c>
      <c r="BM184" s="24" t="s">
        <v>1356</v>
      </c>
    </row>
    <row r="185" s="1" customFormat="1">
      <c r="B185" s="46"/>
      <c r="C185" s="74"/>
      <c r="D185" s="225" t="s">
        <v>191</v>
      </c>
      <c r="E185" s="74"/>
      <c r="F185" s="226" t="s">
        <v>1357</v>
      </c>
      <c r="G185" s="74"/>
      <c r="H185" s="74"/>
      <c r="I185" s="185"/>
      <c r="J185" s="74"/>
      <c r="K185" s="74"/>
      <c r="L185" s="72"/>
      <c r="M185" s="227"/>
      <c r="N185" s="47"/>
      <c r="O185" s="47"/>
      <c r="P185" s="47"/>
      <c r="Q185" s="47"/>
      <c r="R185" s="47"/>
      <c r="S185" s="47"/>
      <c r="T185" s="95"/>
      <c r="AT185" s="24" t="s">
        <v>191</v>
      </c>
      <c r="AU185" s="24" t="s">
        <v>91</v>
      </c>
    </row>
    <row r="186" s="1" customFormat="1" ht="16.5" customHeight="1">
      <c r="B186" s="46"/>
      <c r="C186" s="213" t="s">
        <v>349</v>
      </c>
      <c r="D186" s="213" t="s">
        <v>185</v>
      </c>
      <c r="E186" s="214" t="s">
        <v>1358</v>
      </c>
      <c r="F186" s="215" t="s">
        <v>1359</v>
      </c>
      <c r="G186" s="216" t="s">
        <v>1345</v>
      </c>
      <c r="H186" s="217">
        <v>1</v>
      </c>
      <c r="I186" s="218"/>
      <c r="J186" s="219">
        <f>ROUND(I186*H186,2)</f>
        <v>0</v>
      </c>
      <c r="K186" s="215" t="s">
        <v>80</v>
      </c>
      <c r="L186" s="72"/>
      <c r="M186" s="220" t="s">
        <v>80</v>
      </c>
      <c r="N186" s="221" t="s">
        <v>52</v>
      </c>
      <c r="O186" s="47"/>
      <c r="P186" s="222">
        <f>O186*H186</f>
        <v>0</v>
      </c>
      <c r="Q186" s="222">
        <v>0</v>
      </c>
      <c r="R186" s="222">
        <f>Q186*H186</f>
        <v>0</v>
      </c>
      <c r="S186" s="222">
        <v>0</v>
      </c>
      <c r="T186" s="223">
        <f>S186*H186</f>
        <v>0</v>
      </c>
      <c r="AR186" s="24" t="s">
        <v>189</v>
      </c>
      <c r="AT186" s="24" t="s">
        <v>185</v>
      </c>
      <c r="AU186" s="24" t="s">
        <v>91</v>
      </c>
      <c r="AY186" s="24" t="s">
        <v>184</v>
      </c>
      <c r="BE186" s="224">
        <f>IF(N186="základní",J186,0)</f>
        <v>0</v>
      </c>
      <c r="BF186" s="224">
        <f>IF(N186="snížená",J186,0)</f>
        <v>0</v>
      </c>
      <c r="BG186" s="224">
        <f>IF(N186="zákl. přenesená",J186,0)</f>
        <v>0</v>
      </c>
      <c r="BH186" s="224">
        <f>IF(N186="sníž. přenesená",J186,0)</f>
        <v>0</v>
      </c>
      <c r="BI186" s="224">
        <f>IF(N186="nulová",J186,0)</f>
        <v>0</v>
      </c>
      <c r="BJ186" s="24" t="s">
        <v>25</v>
      </c>
      <c r="BK186" s="224">
        <f>ROUND(I186*H186,2)</f>
        <v>0</v>
      </c>
      <c r="BL186" s="24" t="s">
        <v>189</v>
      </c>
      <c r="BM186" s="24" t="s">
        <v>1360</v>
      </c>
    </row>
    <row r="187" s="1" customFormat="1">
      <c r="B187" s="46"/>
      <c r="C187" s="74"/>
      <c r="D187" s="225" t="s">
        <v>191</v>
      </c>
      <c r="E187" s="74"/>
      <c r="F187" s="226" t="s">
        <v>1359</v>
      </c>
      <c r="G187" s="74"/>
      <c r="H187" s="74"/>
      <c r="I187" s="185"/>
      <c r="J187" s="74"/>
      <c r="K187" s="74"/>
      <c r="L187" s="72"/>
      <c r="M187" s="227"/>
      <c r="N187" s="47"/>
      <c r="O187" s="47"/>
      <c r="P187" s="47"/>
      <c r="Q187" s="47"/>
      <c r="R187" s="47"/>
      <c r="S187" s="47"/>
      <c r="T187" s="95"/>
      <c r="AT187" s="24" t="s">
        <v>191</v>
      </c>
      <c r="AU187" s="24" t="s">
        <v>91</v>
      </c>
    </row>
    <row r="188" s="1" customFormat="1" ht="16.5" customHeight="1">
      <c r="B188" s="46"/>
      <c r="C188" s="213" t="s">
        <v>361</v>
      </c>
      <c r="D188" s="213" t="s">
        <v>185</v>
      </c>
      <c r="E188" s="214" t="s">
        <v>1361</v>
      </c>
      <c r="F188" s="215" t="s">
        <v>1362</v>
      </c>
      <c r="G188" s="216" t="s">
        <v>1345</v>
      </c>
      <c r="H188" s="217">
        <v>6</v>
      </c>
      <c r="I188" s="218"/>
      <c r="J188" s="219">
        <f>ROUND(I188*H188,2)</f>
        <v>0</v>
      </c>
      <c r="K188" s="215" t="s">
        <v>80</v>
      </c>
      <c r="L188" s="72"/>
      <c r="M188" s="220" t="s">
        <v>80</v>
      </c>
      <c r="N188" s="221" t="s">
        <v>52</v>
      </c>
      <c r="O188" s="47"/>
      <c r="P188" s="222">
        <f>O188*H188</f>
        <v>0</v>
      </c>
      <c r="Q188" s="222">
        <v>0</v>
      </c>
      <c r="R188" s="222">
        <f>Q188*H188</f>
        <v>0</v>
      </c>
      <c r="S188" s="222">
        <v>0</v>
      </c>
      <c r="T188" s="223">
        <f>S188*H188</f>
        <v>0</v>
      </c>
      <c r="AR188" s="24" t="s">
        <v>189</v>
      </c>
      <c r="AT188" s="24" t="s">
        <v>185</v>
      </c>
      <c r="AU188" s="24" t="s">
        <v>91</v>
      </c>
      <c r="AY188" s="24" t="s">
        <v>184</v>
      </c>
      <c r="BE188" s="224">
        <f>IF(N188="základní",J188,0)</f>
        <v>0</v>
      </c>
      <c r="BF188" s="224">
        <f>IF(N188="snížená",J188,0)</f>
        <v>0</v>
      </c>
      <c r="BG188" s="224">
        <f>IF(N188="zákl. přenesená",J188,0)</f>
        <v>0</v>
      </c>
      <c r="BH188" s="224">
        <f>IF(N188="sníž. přenesená",J188,0)</f>
        <v>0</v>
      </c>
      <c r="BI188" s="224">
        <f>IF(N188="nulová",J188,0)</f>
        <v>0</v>
      </c>
      <c r="BJ188" s="24" t="s">
        <v>25</v>
      </c>
      <c r="BK188" s="224">
        <f>ROUND(I188*H188,2)</f>
        <v>0</v>
      </c>
      <c r="BL188" s="24" t="s">
        <v>189</v>
      </c>
      <c r="BM188" s="24" t="s">
        <v>1363</v>
      </c>
    </row>
    <row r="189" s="1" customFormat="1">
      <c r="B189" s="46"/>
      <c r="C189" s="74"/>
      <c r="D189" s="225" t="s">
        <v>191</v>
      </c>
      <c r="E189" s="74"/>
      <c r="F189" s="226" t="s">
        <v>1362</v>
      </c>
      <c r="G189" s="74"/>
      <c r="H189" s="74"/>
      <c r="I189" s="185"/>
      <c r="J189" s="74"/>
      <c r="K189" s="74"/>
      <c r="L189" s="72"/>
      <c r="M189" s="227"/>
      <c r="N189" s="47"/>
      <c r="O189" s="47"/>
      <c r="P189" s="47"/>
      <c r="Q189" s="47"/>
      <c r="R189" s="47"/>
      <c r="S189" s="47"/>
      <c r="T189" s="95"/>
      <c r="AT189" s="24" t="s">
        <v>191</v>
      </c>
      <c r="AU189" s="24" t="s">
        <v>91</v>
      </c>
    </row>
    <row r="190" s="1" customFormat="1" ht="16.5" customHeight="1">
      <c r="B190" s="46"/>
      <c r="C190" s="213" t="s">
        <v>368</v>
      </c>
      <c r="D190" s="213" t="s">
        <v>185</v>
      </c>
      <c r="E190" s="214" t="s">
        <v>1364</v>
      </c>
      <c r="F190" s="215" t="s">
        <v>1365</v>
      </c>
      <c r="G190" s="216" t="s">
        <v>1345</v>
      </c>
      <c r="H190" s="217">
        <v>1</v>
      </c>
      <c r="I190" s="218"/>
      <c r="J190" s="219">
        <f>ROUND(I190*H190,2)</f>
        <v>0</v>
      </c>
      <c r="K190" s="215" t="s">
        <v>80</v>
      </c>
      <c r="L190" s="72"/>
      <c r="M190" s="220" t="s">
        <v>80</v>
      </c>
      <c r="N190" s="221" t="s">
        <v>52</v>
      </c>
      <c r="O190" s="47"/>
      <c r="P190" s="222">
        <f>O190*H190</f>
        <v>0</v>
      </c>
      <c r="Q190" s="222">
        <v>0</v>
      </c>
      <c r="R190" s="222">
        <f>Q190*H190</f>
        <v>0</v>
      </c>
      <c r="S190" s="222">
        <v>0</v>
      </c>
      <c r="T190" s="223">
        <f>S190*H190</f>
        <v>0</v>
      </c>
      <c r="AR190" s="24" t="s">
        <v>189</v>
      </c>
      <c r="AT190" s="24" t="s">
        <v>185</v>
      </c>
      <c r="AU190" s="24" t="s">
        <v>91</v>
      </c>
      <c r="AY190" s="24" t="s">
        <v>184</v>
      </c>
      <c r="BE190" s="224">
        <f>IF(N190="základní",J190,0)</f>
        <v>0</v>
      </c>
      <c r="BF190" s="224">
        <f>IF(N190="snížená",J190,0)</f>
        <v>0</v>
      </c>
      <c r="BG190" s="224">
        <f>IF(N190="zákl. přenesená",J190,0)</f>
        <v>0</v>
      </c>
      <c r="BH190" s="224">
        <f>IF(N190="sníž. přenesená",J190,0)</f>
        <v>0</v>
      </c>
      <c r="BI190" s="224">
        <f>IF(N190="nulová",J190,0)</f>
        <v>0</v>
      </c>
      <c r="BJ190" s="24" t="s">
        <v>25</v>
      </c>
      <c r="BK190" s="224">
        <f>ROUND(I190*H190,2)</f>
        <v>0</v>
      </c>
      <c r="BL190" s="24" t="s">
        <v>189</v>
      </c>
      <c r="BM190" s="24" t="s">
        <v>1366</v>
      </c>
    </row>
    <row r="191" s="1" customFormat="1">
      <c r="B191" s="46"/>
      <c r="C191" s="74"/>
      <c r="D191" s="225" t="s">
        <v>191</v>
      </c>
      <c r="E191" s="74"/>
      <c r="F191" s="226" t="s">
        <v>1365</v>
      </c>
      <c r="G191" s="74"/>
      <c r="H191" s="74"/>
      <c r="I191" s="185"/>
      <c r="J191" s="74"/>
      <c r="K191" s="74"/>
      <c r="L191" s="72"/>
      <c r="M191" s="227"/>
      <c r="N191" s="47"/>
      <c r="O191" s="47"/>
      <c r="P191" s="47"/>
      <c r="Q191" s="47"/>
      <c r="R191" s="47"/>
      <c r="S191" s="47"/>
      <c r="T191" s="95"/>
      <c r="AT191" s="24" t="s">
        <v>191</v>
      </c>
      <c r="AU191" s="24" t="s">
        <v>91</v>
      </c>
    </row>
    <row r="192" s="1" customFormat="1" ht="16.5" customHeight="1">
      <c r="B192" s="46"/>
      <c r="C192" s="213" t="s">
        <v>375</v>
      </c>
      <c r="D192" s="213" t="s">
        <v>185</v>
      </c>
      <c r="E192" s="214" t="s">
        <v>1367</v>
      </c>
      <c r="F192" s="215" t="s">
        <v>1368</v>
      </c>
      <c r="G192" s="216" t="s">
        <v>1345</v>
      </c>
      <c r="H192" s="217">
        <v>5</v>
      </c>
      <c r="I192" s="218"/>
      <c r="J192" s="219">
        <f>ROUND(I192*H192,2)</f>
        <v>0</v>
      </c>
      <c r="K192" s="215" t="s">
        <v>80</v>
      </c>
      <c r="L192" s="72"/>
      <c r="M192" s="220" t="s">
        <v>80</v>
      </c>
      <c r="N192" s="221" t="s">
        <v>52</v>
      </c>
      <c r="O192" s="47"/>
      <c r="P192" s="222">
        <f>O192*H192</f>
        <v>0</v>
      </c>
      <c r="Q192" s="222">
        <v>0</v>
      </c>
      <c r="R192" s="222">
        <f>Q192*H192</f>
        <v>0</v>
      </c>
      <c r="S192" s="222">
        <v>0</v>
      </c>
      <c r="T192" s="223">
        <f>S192*H192</f>
        <v>0</v>
      </c>
      <c r="AR192" s="24" t="s">
        <v>189</v>
      </c>
      <c r="AT192" s="24" t="s">
        <v>185</v>
      </c>
      <c r="AU192" s="24" t="s">
        <v>91</v>
      </c>
      <c r="AY192" s="24" t="s">
        <v>184</v>
      </c>
      <c r="BE192" s="224">
        <f>IF(N192="základní",J192,0)</f>
        <v>0</v>
      </c>
      <c r="BF192" s="224">
        <f>IF(N192="snížená",J192,0)</f>
        <v>0</v>
      </c>
      <c r="BG192" s="224">
        <f>IF(N192="zákl. přenesená",J192,0)</f>
        <v>0</v>
      </c>
      <c r="BH192" s="224">
        <f>IF(N192="sníž. přenesená",J192,0)</f>
        <v>0</v>
      </c>
      <c r="BI192" s="224">
        <f>IF(N192="nulová",J192,0)</f>
        <v>0</v>
      </c>
      <c r="BJ192" s="24" t="s">
        <v>25</v>
      </c>
      <c r="BK192" s="224">
        <f>ROUND(I192*H192,2)</f>
        <v>0</v>
      </c>
      <c r="BL192" s="24" t="s">
        <v>189</v>
      </c>
      <c r="BM192" s="24" t="s">
        <v>1369</v>
      </c>
    </row>
    <row r="193" s="1" customFormat="1">
      <c r="B193" s="46"/>
      <c r="C193" s="74"/>
      <c r="D193" s="225" t="s">
        <v>191</v>
      </c>
      <c r="E193" s="74"/>
      <c r="F193" s="226" t="s">
        <v>1368</v>
      </c>
      <c r="G193" s="74"/>
      <c r="H193" s="74"/>
      <c r="I193" s="185"/>
      <c r="J193" s="74"/>
      <c r="K193" s="74"/>
      <c r="L193" s="72"/>
      <c r="M193" s="227"/>
      <c r="N193" s="47"/>
      <c r="O193" s="47"/>
      <c r="P193" s="47"/>
      <c r="Q193" s="47"/>
      <c r="R193" s="47"/>
      <c r="S193" s="47"/>
      <c r="T193" s="95"/>
      <c r="AT193" s="24" t="s">
        <v>191</v>
      </c>
      <c r="AU193" s="24" t="s">
        <v>91</v>
      </c>
    </row>
    <row r="194" s="1" customFormat="1" ht="16.5" customHeight="1">
      <c r="B194" s="46"/>
      <c r="C194" s="213" t="s">
        <v>380</v>
      </c>
      <c r="D194" s="213" t="s">
        <v>185</v>
      </c>
      <c r="E194" s="214" t="s">
        <v>1370</v>
      </c>
      <c r="F194" s="215" t="s">
        <v>1371</v>
      </c>
      <c r="G194" s="216" t="s">
        <v>1345</v>
      </c>
      <c r="H194" s="217">
        <v>2</v>
      </c>
      <c r="I194" s="218"/>
      <c r="J194" s="219">
        <f>ROUND(I194*H194,2)</f>
        <v>0</v>
      </c>
      <c r="K194" s="215" t="s">
        <v>80</v>
      </c>
      <c r="L194" s="72"/>
      <c r="M194" s="220" t="s">
        <v>80</v>
      </c>
      <c r="N194" s="221" t="s">
        <v>52</v>
      </c>
      <c r="O194" s="47"/>
      <c r="P194" s="222">
        <f>O194*H194</f>
        <v>0</v>
      </c>
      <c r="Q194" s="222">
        <v>0</v>
      </c>
      <c r="R194" s="222">
        <f>Q194*H194</f>
        <v>0</v>
      </c>
      <c r="S194" s="222">
        <v>0</v>
      </c>
      <c r="T194" s="223">
        <f>S194*H194</f>
        <v>0</v>
      </c>
      <c r="AR194" s="24" t="s">
        <v>189</v>
      </c>
      <c r="AT194" s="24" t="s">
        <v>185</v>
      </c>
      <c r="AU194" s="24" t="s">
        <v>91</v>
      </c>
      <c r="AY194" s="24" t="s">
        <v>184</v>
      </c>
      <c r="BE194" s="224">
        <f>IF(N194="základní",J194,0)</f>
        <v>0</v>
      </c>
      <c r="BF194" s="224">
        <f>IF(N194="snížená",J194,0)</f>
        <v>0</v>
      </c>
      <c r="BG194" s="224">
        <f>IF(N194="zákl. přenesená",J194,0)</f>
        <v>0</v>
      </c>
      <c r="BH194" s="224">
        <f>IF(N194="sníž. přenesená",J194,0)</f>
        <v>0</v>
      </c>
      <c r="BI194" s="224">
        <f>IF(N194="nulová",J194,0)</f>
        <v>0</v>
      </c>
      <c r="BJ194" s="24" t="s">
        <v>25</v>
      </c>
      <c r="BK194" s="224">
        <f>ROUND(I194*H194,2)</f>
        <v>0</v>
      </c>
      <c r="BL194" s="24" t="s">
        <v>189</v>
      </c>
      <c r="BM194" s="24" t="s">
        <v>1372</v>
      </c>
    </row>
    <row r="195" s="1" customFormat="1">
      <c r="B195" s="46"/>
      <c r="C195" s="74"/>
      <c r="D195" s="225" t="s">
        <v>191</v>
      </c>
      <c r="E195" s="74"/>
      <c r="F195" s="226" t="s">
        <v>1371</v>
      </c>
      <c r="G195" s="74"/>
      <c r="H195" s="74"/>
      <c r="I195" s="185"/>
      <c r="J195" s="74"/>
      <c r="K195" s="74"/>
      <c r="L195" s="72"/>
      <c r="M195" s="227"/>
      <c r="N195" s="47"/>
      <c r="O195" s="47"/>
      <c r="P195" s="47"/>
      <c r="Q195" s="47"/>
      <c r="R195" s="47"/>
      <c r="S195" s="47"/>
      <c r="T195" s="95"/>
      <c r="AT195" s="24" t="s">
        <v>191</v>
      </c>
      <c r="AU195" s="24" t="s">
        <v>91</v>
      </c>
    </row>
    <row r="196" s="1" customFormat="1" ht="16.5" customHeight="1">
      <c r="B196" s="46"/>
      <c r="C196" s="213" t="s">
        <v>385</v>
      </c>
      <c r="D196" s="213" t="s">
        <v>185</v>
      </c>
      <c r="E196" s="214" t="s">
        <v>1373</v>
      </c>
      <c r="F196" s="215" t="s">
        <v>1374</v>
      </c>
      <c r="G196" s="216" t="s">
        <v>1345</v>
      </c>
      <c r="H196" s="217">
        <v>1</v>
      </c>
      <c r="I196" s="218"/>
      <c r="J196" s="219">
        <f>ROUND(I196*H196,2)</f>
        <v>0</v>
      </c>
      <c r="K196" s="215" t="s">
        <v>80</v>
      </c>
      <c r="L196" s="72"/>
      <c r="M196" s="220" t="s">
        <v>80</v>
      </c>
      <c r="N196" s="221" t="s">
        <v>52</v>
      </c>
      <c r="O196" s="47"/>
      <c r="P196" s="222">
        <f>O196*H196</f>
        <v>0</v>
      </c>
      <c r="Q196" s="222">
        <v>0</v>
      </c>
      <c r="R196" s="222">
        <f>Q196*H196</f>
        <v>0</v>
      </c>
      <c r="S196" s="222">
        <v>0</v>
      </c>
      <c r="T196" s="223">
        <f>S196*H196</f>
        <v>0</v>
      </c>
      <c r="AR196" s="24" t="s">
        <v>189</v>
      </c>
      <c r="AT196" s="24" t="s">
        <v>185</v>
      </c>
      <c r="AU196" s="24" t="s">
        <v>91</v>
      </c>
      <c r="AY196" s="24" t="s">
        <v>184</v>
      </c>
      <c r="BE196" s="224">
        <f>IF(N196="základní",J196,0)</f>
        <v>0</v>
      </c>
      <c r="BF196" s="224">
        <f>IF(N196="snížená",J196,0)</f>
        <v>0</v>
      </c>
      <c r="BG196" s="224">
        <f>IF(N196="zákl. přenesená",J196,0)</f>
        <v>0</v>
      </c>
      <c r="BH196" s="224">
        <f>IF(N196="sníž. přenesená",J196,0)</f>
        <v>0</v>
      </c>
      <c r="BI196" s="224">
        <f>IF(N196="nulová",J196,0)</f>
        <v>0</v>
      </c>
      <c r="BJ196" s="24" t="s">
        <v>25</v>
      </c>
      <c r="BK196" s="224">
        <f>ROUND(I196*H196,2)</f>
        <v>0</v>
      </c>
      <c r="BL196" s="24" t="s">
        <v>189</v>
      </c>
      <c r="BM196" s="24" t="s">
        <v>1375</v>
      </c>
    </row>
    <row r="197" s="1" customFormat="1">
      <c r="B197" s="46"/>
      <c r="C197" s="74"/>
      <c r="D197" s="225" t="s">
        <v>191</v>
      </c>
      <c r="E197" s="74"/>
      <c r="F197" s="226" t="s">
        <v>1374</v>
      </c>
      <c r="G197" s="74"/>
      <c r="H197" s="74"/>
      <c r="I197" s="185"/>
      <c r="J197" s="74"/>
      <c r="K197" s="74"/>
      <c r="L197" s="72"/>
      <c r="M197" s="227"/>
      <c r="N197" s="47"/>
      <c r="O197" s="47"/>
      <c r="P197" s="47"/>
      <c r="Q197" s="47"/>
      <c r="R197" s="47"/>
      <c r="S197" s="47"/>
      <c r="T197" s="95"/>
      <c r="AT197" s="24" t="s">
        <v>191</v>
      </c>
      <c r="AU197" s="24" t="s">
        <v>91</v>
      </c>
    </row>
    <row r="198" s="1" customFormat="1" ht="25.5" customHeight="1">
      <c r="B198" s="46"/>
      <c r="C198" s="255" t="s">
        <v>396</v>
      </c>
      <c r="D198" s="255" t="s">
        <v>246</v>
      </c>
      <c r="E198" s="256" t="s">
        <v>1376</v>
      </c>
      <c r="F198" s="257" t="s">
        <v>1377</v>
      </c>
      <c r="G198" s="258" t="s">
        <v>824</v>
      </c>
      <c r="H198" s="259">
        <v>480</v>
      </c>
      <c r="I198" s="260"/>
      <c r="J198" s="261">
        <f>ROUND(I198*H198,2)</f>
        <v>0</v>
      </c>
      <c r="K198" s="257" t="s">
        <v>741</v>
      </c>
      <c r="L198" s="262"/>
      <c r="M198" s="263" t="s">
        <v>80</v>
      </c>
      <c r="N198" s="264" t="s">
        <v>52</v>
      </c>
      <c r="O198" s="47"/>
      <c r="P198" s="222">
        <f>O198*H198</f>
        <v>0</v>
      </c>
      <c r="Q198" s="222">
        <v>0.00025999999999999998</v>
      </c>
      <c r="R198" s="222">
        <f>Q198*H198</f>
        <v>0.12479999999999999</v>
      </c>
      <c r="S198" s="222">
        <v>0</v>
      </c>
      <c r="T198" s="223">
        <f>S198*H198</f>
        <v>0</v>
      </c>
      <c r="AR198" s="24" t="s">
        <v>413</v>
      </c>
      <c r="AT198" s="24" t="s">
        <v>246</v>
      </c>
      <c r="AU198" s="24" t="s">
        <v>91</v>
      </c>
      <c r="AY198" s="24" t="s">
        <v>184</v>
      </c>
      <c r="BE198" s="224">
        <f>IF(N198="základní",J198,0)</f>
        <v>0</v>
      </c>
      <c r="BF198" s="224">
        <f>IF(N198="snížená",J198,0)</f>
        <v>0</v>
      </c>
      <c r="BG198" s="224">
        <f>IF(N198="zákl. přenesená",J198,0)</f>
        <v>0</v>
      </c>
      <c r="BH198" s="224">
        <f>IF(N198="sníž. přenesená",J198,0)</f>
        <v>0</v>
      </c>
      <c r="BI198" s="224">
        <f>IF(N198="nulová",J198,0)</f>
        <v>0</v>
      </c>
      <c r="BJ198" s="24" t="s">
        <v>25</v>
      </c>
      <c r="BK198" s="224">
        <f>ROUND(I198*H198,2)</f>
        <v>0</v>
      </c>
      <c r="BL198" s="24" t="s">
        <v>137</v>
      </c>
      <c r="BM198" s="24" t="s">
        <v>1378</v>
      </c>
    </row>
    <row r="199" s="1" customFormat="1">
      <c r="B199" s="46"/>
      <c r="C199" s="74"/>
      <c r="D199" s="225" t="s">
        <v>191</v>
      </c>
      <c r="E199" s="74"/>
      <c r="F199" s="226" t="s">
        <v>1377</v>
      </c>
      <c r="G199" s="74"/>
      <c r="H199" s="74"/>
      <c r="I199" s="185"/>
      <c r="J199" s="74"/>
      <c r="K199" s="74"/>
      <c r="L199" s="72"/>
      <c r="M199" s="227"/>
      <c r="N199" s="47"/>
      <c r="O199" s="47"/>
      <c r="P199" s="47"/>
      <c r="Q199" s="47"/>
      <c r="R199" s="47"/>
      <c r="S199" s="47"/>
      <c r="T199" s="95"/>
      <c r="AT199" s="24" t="s">
        <v>191</v>
      </c>
      <c r="AU199" s="24" t="s">
        <v>91</v>
      </c>
    </row>
    <row r="200" s="1" customFormat="1" ht="16.5" customHeight="1">
      <c r="B200" s="46"/>
      <c r="C200" s="255" t="s">
        <v>406</v>
      </c>
      <c r="D200" s="255" t="s">
        <v>246</v>
      </c>
      <c r="E200" s="256" t="s">
        <v>1379</v>
      </c>
      <c r="F200" s="257" t="s">
        <v>1380</v>
      </c>
      <c r="G200" s="258" t="s">
        <v>824</v>
      </c>
      <c r="H200" s="259">
        <v>150</v>
      </c>
      <c r="I200" s="260"/>
      <c r="J200" s="261">
        <f>ROUND(I200*H200,2)</f>
        <v>0</v>
      </c>
      <c r="K200" s="257" t="s">
        <v>741</v>
      </c>
      <c r="L200" s="262"/>
      <c r="M200" s="263" t="s">
        <v>80</v>
      </c>
      <c r="N200" s="264" t="s">
        <v>52</v>
      </c>
      <c r="O200" s="47"/>
      <c r="P200" s="222">
        <f>O200*H200</f>
        <v>0</v>
      </c>
      <c r="Q200" s="222">
        <v>0.00068999999999999997</v>
      </c>
      <c r="R200" s="222">
        <f>Q200*H200</f>
        <v>0.1035</v>
      </c>
      <c r="S200" s="222">
        <v>0</v>
      </c>
      <c r="T200" s="223">
        <f>S200*H200</f>
        <v>0</v>
      </c>
      <c r="AR200" s="24" t="s">
        <v>413</v>
      </c>
      <c r="AT200" s="24" t="s">
        <v>246</v>
      </c>
      <c r="AU200" s="24" t="s">
        <v>91</v>
      </c>
      <c r="AY200" s="24" t="s">
        <v>184</v>
      </c>
      <c r="BE200" s="224">
        <f>IF(N200="základní",J200,0)</f>
        <v>0</v>
      </c>
      <c r="BF200" s="224">
        <f>IF(N200="snížená",J200,0)</f>
        <v>0</v>
      </c>
      <c r="BG200" s="224">
        <f>IF(N200="zákl. přenesená",J200,0)</f>
        <v>0</v>
      </c>
      <c r="BH200" s="224">
        <f>IF(N200="sníž. přenesená",J200,0)</f>
        <v>0</v>
      </c>
      <c r="BI200" s="224">
        <f>IF(N200="nulová",J200,0)</f>
        <v>0</v>
      </c>
      <c r="BJ200" s="24" t="s">
        <v>25</v>
      </c>
      <c r="BK200" s="224">
        <f>ROUND(I200*H200,2)</f>
        <v>0</v>
      </c>
      <c r="BL200" s="24" t="s">
        <v>137</v>
      </c>
      <c r="BM200" s="24" t="s">
        <v>1381</v>
      </c>
    </row>
    <row r="201" s="1" customFormat="1">
      <c r="B201" s="46"/>
      <c r="C201" s="74"/>
      <c r="D201" s="225" t="s">
        <v>191</v>
      </c>
      <c r="E201" s="74"/>
      <c r="F201" s="226" t="s">
        <v>1380</v>
      </c>
      <c r="G201" s="74"/>
      <c r="H201" s="74"/>
      <c r="I201" s="185"/>
      <c r="J201" s="74"/>
      <c r="K201" s="74"/>
      <c r="L201" s="72"/>
      <c r="M201" s="227"/>
      <c r="N201" s="47"/>
      <c r="O201" s="47"/>
      <c r="P201" s="47"/>
      <c r="Q201" s="47"/>
      <c r="R201" s="47"/>
      <c r="S201" s="47"/>
      <c r="T201" s="95"/>
      <c r="AT201" s="24" t="s">
        <v>191</v>
      </c>
      <c r="AU201" s="24" t="s">
        <v>91</v>
      </c>
    </row>
    <row r="202" s="1" customFormat="1" ht="16.5" customHeight="1">
      <c r="B202" s="46"/>
      <c r="C202" s="255" t="s">
        <v>413</v>
      </c>
      <c r="D202" s="255" t="s">
        <v>246</v>
      </c>
      <c r="E202" s="256" t="s">
        <v>1382</v>
      </c>
      <c r="F202" s="257" t="s">
        <v>1383</v>
      </c>
      <c r="G202" s="258" t="s">
        <v>1345</v>
      </c>
      <c r="H202" s="259">
        <v>5</v>
      </c>
      <c r="I202" s="260"/>
      <c r="J202" s="261">
        <f>ROUND(I202*H202,2)</f>
        <v>0</v>
      </c>
      <c r="K202" s="257" t="s">
        <v>80</v>
      </c>
      <c r="L202" s="262"/>
      <c r="M202" s="263" t="s">
        <v>80</v>
      </c>
      <c r="N202" s="264" t="s">
        <v>52</v>
      </c>
      <c r="O202" s="47"/>
      <c r="P202" s="222">
        <f>O202*H202</f>
        <v>0</v>
      </c>
      <c r="Q202" s="222">
        <v>0</v>
      </c>
      <c r="R202" s="222">
        <f>Q202*H202</f>
        <v>0</v>
      </c>
      <c r="S202" s="222">
        <v>0</v>
      </c>
      <c r="T202" s="223">
        <f>S202*H202</f>
        <v>0</v>
      </c>
      <c r="AR202" s="24" t="s">
        <v>243</v>
      </c>
      <c r="AT202" s="24" t="s">
        <v>246</v>
      </c>
      <c r="AU202" s="24" t="s">
        <v>91</v>
      </c>
      <c r="AY202" s="24" t="s">
        <v>184</v>
      </c>
      <c r="BE202" s="224">
        <f>IF(N202="základní",J202,0)</f>
        <v>0</v>
      </c>
      <c r="BF202" s="224">
        <f>IF(N202="snížená",J202,0)</f>
        <v>0</v>
      </c>
      <c r="BG202" s="224">
        <f>IF(N202="zákl. přenesená",J202,0)</f>
        <v>0</v>
      </c>
      <c r="BH202" s="224">
        <f>IF(N202="sníž. přenesená",J202,0)</f>
        <v>0</v>
      </c>
      <c r="BI202" s="224">
        <f>IF(N202="nulová",J202,0)</f>
        <v>0</v>
      </c>
      <c r="BJ202" s="24" t="s">
        <v>25</v>
      </c>
      <c r="BK202" s="224">
        <f>ROUND(I202*H202,2)</f>
        <v>0</v>
      </c>
      <c r="BL202" s="24" t="s">
        <v>189</v>
      </c>
      <c r="BM202" s="24" t="s">
        <v>1384</v>
      </c>
    </row>
    <row r="203" s="1" customFormat="1">
      <c r="B203" s="46"/>
      <c r="C203" s="74"/>
      <c r="D203" s="225" t="s">
        <v>191</v>
      </c>
      <c r="E203" s="74"/>
      <c r="F203" s="226" t="s">
        <v>1383</v>
      </c>
      <c r="G203" s="74"/>
      <c r="H203" s="74"/>
      <c r="I203" s="185"/>
      <c r="J203" s="74"/>
      <c r="K203" s="74"/>
      <c r="L203" s="72"/>
      <c r="M203" s="227"/>
      <c r="N203" s="47"/>
      <c r="O203" s="47"/>
      <c r="P203" s="47"/>
      <c r="Q203" s="47"/>
      <c r="R203" s="47"/>
      <c r="S203" s="47"/>
      <c r="T203" s="95"/>
      <c r="AT203" s="24" t="s">
        <v>191</v>
      </c>
      <c r="AU203" s="24" t="s">
        <v>91</v>
      </c>
    </row>
    <row r="204" s="1" customFormat="1" ht="16.5" customHeight="1">
      <c r="B204" s="46"/>
      <c r="C204" s="213" t="s">
        <v>418</v>
      </c>
      <c r="D204" s="213" t="s">
        <v>185</v>
      </c>
      <c r="E204" s="214" t="s">
        <v>1385</v>
      </c>
      <c r="F204" s="215" t="s">
        <v>1386</v>
      </c>
      <c r="G204" s="216" t="s">
        <v>740</v>
      </c>
      <c r="H204" s="217">
        <v>1</v>
      </c>
      <c r="I204" s="218"/>
      <c r="J204" s="219">
        <f>ROUND(I204*H204,2)</f>
        <v>0</v>
      </c>
      <c r="K204" s="215" t="s">
        <v>80</v>
      </c>
      <c r="L204" s="72"/>
      <c r="M204" s="220" t="s">
        <v>80</v>
      </c>
      <c r="N204" s="221" t="s">
        <v>52</v>
      </c>
      <c r="O204" s="47"/>
      <c r="P204" s="222">
        <f>O204*H204</f>
        <v>0</v>
      </c>
      <c r="Q204" s="222">
        <v>0</v>
      </c>
      <c r="R204" s="222">
        <f>Q204*H204</f>
        <v>0</v>
      </c>
      <c r="S204" s="222">
        <v>0</v>
      </c>
      <c r="T204" s="223">
        <f>S204*H204</f>
        <v>0</v>
      </c>
      <c r="AR204" s="24" t="s">
        <v>189</v>
      </c>
      <c r="AT204" s="24" t="s">
        <v>185</v>
      </c>
      <c r="AU204" s="24" t="s">
        <v>91</v>
      </c>
      <c r="AY204" s="24" t="s">
        <v>184</v>
      </c>
      <c r="BE204" s="224">
        <f>IF(N204="základní",J204,0)</f>
        <v>0</v>
      </c>
      <c r="BF204" s="224">
        <f>IF(N204="snížená",J204,0)</f>
        <v>0</v>
      </c>
      <c r="BG204" s="224">
        <f>IF(N204="zákl. přenesená",J204,0)</f>
        <v>0</v>
      </c>
      <c r="BH204" s="224">
        <f>IF(N204="sníž. přenesená",J204,0)</f>
        <v>0</v>
      </c>
      <c r="BI204" s="224">
        <f>IF(N204="nulová",J204,0)</f>
        <v>0</v>
      </c>
      <c r="BJ204" s="24" t="s">
        <v>25</v>
      </c>
      <c r="BK204" s="224">
        <f>ROUND(I204*H204,2)</f>
        <v>0</v>
      </c>
      <c r="BL204" s="24" t="s">
        <v>189</v>
      </c>
      <c r="BM204" s="24" t="s">
        <v>1387</v>
      </c>
    </row>
    <row r="205" s="1" customFormat="1">
      <c r="B205" s="46"/>
      <c r="C205" s="74"/>
      <c r="D205" s="225" t="s">
        <v>191</v>
      </c>
      <c r="E205" s="74"/>
      <c r="F205" s="226" t="s">
        <v>1388</v>
      </c>
      <c r="G205" s="74"/>
      <c r="H205" s="74"/>
      <c r="I205" s="185"/>
      <c r="J205" s="74"/>
      <c r="K205" s="74"/>
      <c r="L205" s="72"/>
      <c r="M205" s="227"/>
      <c r="N205" s="47"/>
      <c r="O205" s="47"/>
      <c r="P205" s="47"/>
      <c r="Q205" s="47"/>
      <c r="R205" s="47"/>
      <c r="S205" s="47"/>
      <c r="T205" s="95"/>
      <c r="AT205" s="24" t="s">
        <v>191</v>
      </c>
      <c r="AU205" s="24" t="s">
        <v>91</v>
      </c>
    </row>
    <row r="206" s="1" customFormat="1" ht="16.5" customHeight="1">
      <c r="B206" s="46"/>
      <c r="C206" s="213" t="s">
        <v>423</v>
      </c>
      <c r="D206" s="213" t="s">
        <v>185</v>
      </c>
      <c r="E206" s="214" t="s">
        <v>1389</v>
      </c>
      <c r="F206" s="215" t="s">
        <v>1390</v>
      </c>
      <c r="G206" s="216" t="s">
        <v>1345</v>
      </c>
      <c r="H206" s="217">
        <v>6</v>
      </c>
      <c r="I206" s="218"/>
      <c r="J206" s="219">
        <f>ROUND(I206*H206,2)</f>
        <v>0</v>
      </c>
      <c r="K206" s="215" t="s">
        <v>80</v>
      </c>
      <c r="L206" s="72"/>
      <c r="M206" s="220" t="s">
        <v>80</v>
      </c>
      <c r="N206" s="221" t="s">
        <v>52</v>
      </c>
      <c r="O206" s="47"/>
      <c r="P206" s="222">
        <f>O206*H206</f>
        <v>0</v>
      </c>
      <c r="Q206" s="222">
        <v>0</v>
      </c>
      <c r="R206" s="222">
        <f>Q206*H206</f>
        <v>0</v>
      </c>
      <c r="S206" s="222">
        <v>0</v>
      </c>
      <c r="T206" s="223">
        <f>S206*H206</f>
        <v>0</v>
      </c>
      <c r="AR206" s="24" t="s">
        <v>189</v>
      </c>
      <c r="AT206" s="24" t="s">
        <v>185</v>
      </c>
      <c r="AU206" s="24" t="s">
        <v>91</v>
      </c>
      <c r="AY206" s="24" t="s">
        <v>184</v>
      </c>
      <c r="BE206" s="224">
        <f>IF(N206="základní",J206,0)</f>
        <v>0</v>
      </c>
      <c r="BF206" s="224">
        <f>IF(N206="snížená",J206,0)</f>
        <v>0</v>
      </c>
      <c r="BG206" s="224">
        <f>IF(N206="zákl. přenesená",J206,0)</f>
        <v>0</v>
      </c>
      <c r="BH206" s="224">
        <f>IF(N206="sníž. přenesená",J206,0)</f>
        <v>0</v>
      </c>
      <c r="BI206" s="224">
        <f>IF(N206="nulová",J206,0)</f>
        <v>0</v>
      </c>
      <c r="BJ206" s="24" t="s">
        <v>25</v>
      </c>
      <c r="BK206" s="224">
        <f>ROUND(I206*H206,2)</f>
        <v>0</v>
      </c>
      <c r="BL206" s="24" t="s">
        <v>189</v>
      </c>
      <c r="BM206" s="24" t="s">
        <v>1391</v>
      </c>
    </row>
    <row r="207" s="1" customFormat="1">
      <c r="B207" s="46"/>
      <c r="C207" s="74"/>
      <c r="D207" s="225" t="s">
        <v>191</v>
      </c>
      <c r="E207" s="74"/>
      <c r="F207" s="226" t="s">
        <v>1390</v>
      </c>
      <c r="G207" s="74"/>
      <c r="H207" s="74"/>
      <c r="I207" s="185"/>
      <c r="J207" s="74"/>
      <c r="K207" s="74"/>
      <c r="L207" s="72"/>
      <c r="M207" s="227"/>
      <c r="N207" s="47"/>
      <c r="O207" s="47"/>
      <c r="P207" s="47"/>
      <c r="Q207" s="47"/>
      <c r="R207" s="47"/>
      <c r="S207" s="47"/>
      <c r="T207" s="95"/>
      <c r="AT207" s="24" t="s">
        <v>191</v>
      </c>
      <c r="AU207" s="24" t="s">
        <v>91</v>
      </c>
    </row>
    <row r="208" s="1" customFormat="1" ht="16.5" customHeight="1">
      <c r="B208" s="46"/>
      <c r="C208" s="213" t="s">
        <v>430</v>
      </c>
      <c r="D208" s="213" t="s">
        <v>185</v>
      </c>
      <c r="E208" s="214" t="s">
        <v>1392</v>
      </c>
      <c r="F208" s="215" t="s">
        <v>1393</v>
      </c>
      <c r="G208" s="216" t="s">
        <v>1345</v>
      </c>
      <c r="H208" s="217">
        <v>7</v>
      </c>
      <c r="I208" s="218"/>
      <c r="J208" s="219">
        <f>ROUND(I208*H208,2)</f>
        <v>0</v>
      </c>
      <c r="K208" s="215" t="s">
        <v>80</v>
      </c>
      <c r="L208" s="72"/>
      <c r="M208" s="220" t="s">
        <v>80</v>
      </c>
      <c r="N208" s="221" t="s">
        <v>52</v>
      </c>
      <c r="O208" s="47"/>
      <c r="P208" s="222">
        <f>O208*H208</f>
        <v>0</v>
      </c>
      <c r="Q208" s="222">
        <v>0</v>
      </c>
      <c r="R208" s="222">
        <f>Q208*H208</f>
        <v>0</v>
      </c>
      <c r="S208" s="222">
        <v>0</v>
      </c>
      <c r="T208" s="223">
        <f>S208*H208</f>
        <v>0</v>
      </c>
      <c r="AR208" s="24" t="s">
        <v>189</v>
      </c>
      <c r="AT208" s="24" t="s">
        <v>185</v>
      </c>
      <c r="AU208" s="24" t="s">
        <v>91</v>
      </c>
      <c r="AY208" s="24" t="s">
        <v>184</v>
      </c>
      <c r="BE208" s="224">
        <f>IF(N208="základní",J208,0)</f>
        <v>0</v>
      </c>
      <c r="BF208" s="224">
        <f>IF(N208="snížená",J208,0)</f>
        <v>0</v>
      </c>
      <c r="BG208" s="224">
        <f>IF(N208="zákl. přenesená",J208,0)</f>
        <v>0</v>
      </c>
      <c r="BH208" s="224">
        <f>IF(N208="sníž. přenesená",J208,0)</f>
        <v>0</v>
      </c>
      <c r="BI208" s="224">
        <f>IF(N208="nulová",J208,0)</f>
        <v>0</v>
      </c>
      <c r="BJ208" s="24" t="s">
        <v>25</v>
      </c>
      <c r="BK208" s="224">
        <f>ROUND(I208*H208,2)</f>
        <v>0</v>
      </c>
      <c r="BL208" s="24" t="s">
        <v>189</v>
      </c>
      <c r="BM208" s="24" t="s">
        <v>1394</v>
      </c>
    </row>
    <row r="209" s="1" customFormat="1">
      <c r="B209" s="46"/>
      <c r="C209" s="74"/>
      <c r="D209" s="225" t="s">
        <v>191</v>
      </c>
      <c r="E209" s="74"/>
      <c r="F209" s="226" t="s">
        <v>1393</v>
      </c>
      <c r="G209" s="74"/>
      <c r="H209" s="74"/>
      <c r="I209" s="185"/>
      <c r="J209" s="74"/>
      <c r="K209" s="74"/>
      <c r="L209" s="72"/>
      <c r="M209" s="227"/>
      <c r="N209" s="47"/>
      <c r="O209" s="47"/>
      <c r="P209" s="47"/>
      <c r="Q209" s="47"/>
      <c r="R209" s="47"/>
      <c r="S209" s="47"/>
      <c r="T209" s="95"/>
      <c r="AT209" s="24" t="s">
        <v>191</v>
      </c>
      <c r="AU209" s="24" t="s">
        <v>91</v>
      </c>
    </row>
    <row r="210" s="1" customFormat="1" ht="16.5" customHeight="1">
      <c r="B210" s="46"/>
      <c r="C210" s="213" t="s">
        <v>537</v>
      </c>
      <c r="D210" s="213" t="s">
        <v>185</v>
      </c>
      <c r="E210" s="214" t="s">
        <v>1395</v>
      </c>
      <c r="F210" s="215" t="s">
        <v>1396</v>
      </c>
      <c r="G210" s="216" t="s">
        <v>812</v>
      </c>
      <c r="H210" s="217">
        <v>14</v>
      </c>
      <c r="I210" s="218"/>
      <c r="J210" s="219">
        <f>ROUND(I210*H210,2)</f>
        <v>0</v>
      </c>
      <c r="K210" s="215" t="s">
        <v>80</v>
      </c>
      <c r="L210" s="72"/>
      <c r="M210" s="220" t="s">
        <v>80</v>
      </c>
      <c r="N210" s="221" t="s">
        <v>52</v>
      </c>
      <c r="O210" s="47"/>
      <c r="P210" s="222">
        <f>O210*H210</f>
        <v>0</v>
      </c>
      <c r="Q210" s="222">
        <v>0</v>
      </c>
      <c r="R210" s="222">
        <f>Q210*H210</f>
        <v>0</v>
      </c>
      <c r="S210" s="222">
        <v>0</v>
      </c>
      <c r="T210" s="223">
        <f>S210*H210</f>
        <v>0</v>
      </c>
      <c r="AR210" s="24" t="s">
        <v>189</v>
      </c>
      <c r="AT210" s="24" t="s">
        <v>185</v>
      </c>
      <c r="AU210" s="24" t="s">
        <v>91</v>
      </c>
      <c r="AY210" s="24" t="s">
        <v>184</v>
      </c>
      <c r="BE210" s="224">
        <f>IF(N210="základní",J210,0)</f>
        <v>0</v>
      </c>
      <c r="BF210" s="224">
        <f>IF(N210="snížená",J210,0)</f>
        <v>0</v>
      </c>
      <c r="BG210" s="224">
        <f>IF(N210="zákl. přenesená",J210,0)</f>
        <v>0</v>
      </c>
      <c r="BH210" s="224">
        <f>IF(N210="sníž. přenesená",J210,0)</f>
        <v>0</v>
      </c>
      <c r="BI210" s="224">
        <f>IF(N210="nulová",J210,0)</f>
        <v>0</v>
      </c>
      <c r="BJ210" s="24" t="s">
        <v>25</v>
      </c>
      <c r="BK210" s="224">
        <f>ROUND(I210*H210,2)</f>
        <v>0</v>
      </c>
      <c r="BL210" s="24" t="s">
        <v>189</v>
      </c>
      <c r="BM210" s="24" t="s">
        <v>1397</v>
      </c>
    </row>
    <row r="211" s="1" customFormat="1">
      <c r="B211" s="46"/>
      <c r="C211" s="74"/>
      <c r="D211" s="225" t="s">
        <v>191</v>
      </c>
      <c r="E211" s="74"/>
      <c r="F211" s="226" t="s">
        <v>1396</v>
      </c>
      <c r="G211" s="74"/>
      <c r="H211" s="74"/>
      <c r="I211" s="185"/>
      <c r="J211" s="74"/>
      <c r="K211" s="74"/>
      <c r="L211" s="72"/>
      <c r="M211" s="227"/>
      <c r="N211" s="47"/>
      <c r="O211" s="47"/>
      <c r="P211" s="47"/>
      <c r="Q211" s="47"/>
      <c r="R211" s="47"/>
      <c r="S211" s="47"/>
      <c r="T211" s="95"/>
      <c r="AT211" s="24" t="s">
        <v>191</v>
      </c>
      <c r="AU211" s="24" t="s">
        <v>91</v>
      </c>
    </row>
    <row r="212" s="1" customFormat="1" ht="16.5" customHeight="1">
      <c r="B212" s="46"/>
      <c r="C212" s="213" t="s">
        <v>435</v>
      </c>
      <c r="D212" s="213" t="s">
        <v>185</v>
      </c>
      <c r="E212" s="214" t="s">
        <v>1398</v>
      </c>
      <c r="F212" s="215" t="s">
        <v>1399</v>
      </c>
      <c r="G212" s="216" t="s">
        <v>812</v>
      </c>
      <c r="H212" s="217">
        <v>16</v>
      </c>
      <c r="I212" s="218"/>
      <c r="J212" s="219">
        <f>ROUND(I212*H212,2)</f>
        <v>0</v>
      </c>
      <c r="K212" s="215" t="s">
        <v>80</v>
      </c>
      <c r="L212" s="72"/>
      <c r="M212" s="220" t="s">
        <v>80</v>
      </c>
      <c r="N212" s="221" t="s">
        <v>52</v>
      </c>
      <c r="O212" s="47"/>
      <c r="P212" s="222">
        <f>O212*H212</f>
        <v>0</v>
      </c>
      <c r="Q212" s="222">
        <v>0</v>
      </c>
      <c r="R212" s="222">
        <f>Q212*H212</f>
        <v>0</v>
      </c>
      <c r="S212" s="222">
        <v>0</v>
      </c>
      <c r="T212" s="223">
        <f>S212*H212</f>
        <v>0</v>
      </c>
      <c r="AR212" s="24" t="s">
        <v>189</v>
      </c>
      <c r="AT212" s="24" t="s">
        <v>185</v>
      </c>
      <c r="AU212" s="24" t="s">
        <v>91</v>
      </c>
      <c r="AY212" s="24" t="s">
        <v>184</v>
      </c>
      <c r="BE212" s="224">
        <f>IF(N212="základní",J212,0)</f>
        <v>0</v>
      </c>
      <c r="BF212" s="224">
        <f>IF(N212="snížená",J212,0)</f>
        <v>0</v>
      </c>
      <c r="BG212" s="224">
        <f>IF(N212="zákl. přenesená",J212,0)</f>
        <v>0</v>
      </c>
      <c r="BH212" s="224">
        <f>IF(N212="sníž. přenesená",J212,0)</f>
        <v>0</v>
      </c>
      <c r="BI212" s="224">
        <f>IF(N212="nulová",J212,0)</f>
        <v>0</v>
      </c>
      <c r="BJ212" s="24" t="s">
        <v>25</v>
      </c>
      <c r="BK212" s="224">
        <f>ROUND(I212*H212,2)</f>
        <v>0</v>
      </c>
      <c r="BL212" s="24" t="s">
        <v>189</v>
      </c>
      <c r="BM212" s="24" t="s">
        <v>1400</v>
      </c>
    </row>
    <row r="213" s="1" customFormat="1">
      <c r="B213" s="46"/>
      <c r="C213" s="74"/>
      <c r="D213" s="225" t="s">
        <v>191</v>
      </c>
      <c r="E213" s="74"/>
      <c r="F213" s="226" t="s">
        <v>1399</v>
      </c>
      <c r="G213" s="74"/>
      <c r="H213" s="74"/>
      <c r="I213" s="185"/>
      <c r="J213" s="74"/>
      <c r="K213" s="74"/>
      <c r="L213" s="72"/>
      <c r="M213" s="227"/>
      <c r="N213" s="47"/>
      <c r="O213" s="47"/>
      <c r="P213" s="47"/>
      <c r="Q213" s="47"/>
      <c r="R213" s="47"/>
      <c r="S213" s="47"/>
      <c r="T213" s="95"/>
      <c r="AT213" s="24" t="s">
        <v>191</v>
      </c>
      <c r="AU213" s="24" t="s">
        <v>91</v>
      </c>
    </row>
    <row r="214" s="9" customFormat="1" ht="37.44" customHeight="1">
      <c r="B214" s="199"/>
      <c r="C214" s="200"/>
      <c r="D214" s="201" t="s">
        <v>81</v>
      </c>
      <c r="E214" s="202" t="s">
        <v>246</v>
      </c>
      <c r="F214" s="202" t="s">
        <v>1401</v>
      </c>
      <c r="G214" s="200"/>
      <c r="H214" s="200"/>
      <c r="I214" s="203"/>
      <c r="J214" s="204">
        <f>BK214</f>
        <v>0</v>
      </c>
      <c r="K214" s="200"/>
      <c r="L214" s="205"/>
      <c r="M214" s="206"/>
      <c r="N214" s="207"/>
      <c r="O214" s="207"/>
      <c r="P214" s="208">
        <f>P215+P224</f>
        <v>0</v>
      </c>
      <c r="Q214" s="207"/>
      <c r="R214" s="208">
        <f>R215+R224</f>
        <v>0.33839999999999998</v>
      </c>
      <c r="S214" s="207"/>
      <c r="T214" s="209">
        <f>T215+T224</f>
        <v>0</v>
      </c>
      <c r="AR214" s="210" t="s">
        <v>211</v>
      </c>
      <c r="AT214" s="211" t="s">
        <v>81</v>
      </c>
      <c r="AU214" s="211" t="s">
        <v>82</v>
      </c>
      <c r="AY214" s="210" t="s">
        <v>184</v>
      </c>
      <c r="BK214" s="212">
        <f>BK215+BK224</f>
        <v>0</v>
      </c>
    </row>
    <row r="215" s="9" customFormat="1" ht="19.92" customHeight="1">
      <c r="B215" s="199"/>
      <c r="C215" s="200"/>
      <c r="D215" s="201" t="s">
        <v>81</v>
      </c>
      <c r="E215" s="253" t="s">
        <v>1402</v>
      </c>
      <c r="F215" s="253" t="s">
        <v>1403</v>
      </c>
      <c r="G215" s="200"/>
      <c r="H215" s="200"/>
      <c r="I215" s="203"/>
      <c r="J215" s="254">
        <f>BK215</f>
        <v>0</v>
      </c>
      <c r="K215" s="200"/>
      <c r="L215" s="205"/>
      <c r="M215" s="206"/>
      <c r="N215" s="207"/>
      <c r="O215" s="207"/>
      <c r="P215" s="208">
        <f>SUM(P216:P223)</f>
        <v>0</v>
      </c>
      <c r="Q215" s="207"/>
      <c r="R215" s="208">
        <f>SUM(R216:R223)</f>
        <v>0.33839999999999998</v>
      </c>
      <c r="S215" s="207"/>
      <c r="T215" s="209">
        <f>SUM(T216:T223)</f>
        <v>0</v>
      </c>
      <c r="AR215" s="210" t="s">
        <v>211</v>
      </c>
      <c r="AT215" s="211" t="s">
        <v>81</v>
      </c>
      <c r="AU215" s="211" t="s">
        <v>25</v>
      </c>
      <c r="AY215" s="210" t="s">
        <v>184</v>
      </c>
      <c r="BK215" s="212">
        <f>SUM(BK216:BK223)</f>
        <v>0</v>
      </c>
    </row>
    <row r="216" s="1" customFormat="1" ht="25.5" customHeight="1">
      <c r="B216" s="46"/>
      <c r="C216" s="213" t="s">
        <v>443</v>
      </c>
      <c r="D216" s="213" t="s">
        <v>185</v>
      </c>
      <c r="E216" s="214" t="s">
        <v>1404</v>
      </c>
      <c r="F216" s="215" t="s">
        <v>1405</v>
      </c>
      <c r="G216" s="216" t="s">
        <v>824</v>
      </c>
      <c r="H216" s="217">
        <v>90</v>
      </c>
      <c r="I216" s="218"/>
      <c r="J216" s="219">
        <f>ROUND(I216*H216,2)</f>
        <v>0</v>
      </c>
      <c r="K216" s="215" t="s">
        <v>741</v>
      </c>
      <c r="L216" s="72"/>
      <c r="M216" s="220" t="s">
        <v>80</v>
      </c>
      <c r="N216" s="221" t="s">
        <v>52</v>
      </c>
      <c r="O216" s="47"/>
      <c r="P216" s="222">
        <f>O216*H216</f>
        <v>0</v>
      </c>
      <c r="Q216" s="222">
        <v>0</v>
      </c>
      <c r="R216" s="222">
        <f>Q216*H216</f>
        <v>0</v>
      </c>
      <c r="S216" s="222">
        <v>0</v>
      </c>
      <c r="T216" s="223">
        <f>S216*H216</f>
        <v>0</v>
      </c>
      <c r="AR216" s="24" t="s">
        <v>1171</v>
      </c>
      <c r="AT216" s="24" t="s">
        <v>185</v>
      </c>
      <c r="AU216" s="24" t="s">
        <v>91</v>
      </c>
      <c r="AY216" s="24" t="s">
        <v>184</v>
      </c>
      <c r="BE216" s="224">
        <f>IF(N216="základní",J216,0)</f>
        <v>0</v>
      </c>
      <c r="BF216" s="224">
        <f>IF(N216="snížená",J216,0)</f>
        <v>0</v>
      </c>
      <c r="BG216" s="224">
        <f>IF(N216="zákl. přenesená",J216,0)</f>
        <v>0</v>
      </c>
      <c r="BH216" s="224">
        <f>IF(N216="sníž. přenesená",J216,0)</f>
        <v>0</v>
      </c>
      <c r="BI216" s="224">
        <f>IF(N216="nulová",J216,0)</f>
        <v>0</v>
      </c>
      <c r="BJ216" s="24" t="s">
        <v>25</v>
      </c>
      <c r="BK216" s="224">
        <f>ROUND(I216*H216,2)</f>
        <v>0</v>
      </c>
      <c r="BL216" s="24" t="s">
        <v>1171</v>
      </c>
      <c r="BM216" s="24" t="s">
        <v>1406</v>
      </c>
    </row>
    <row r="217" s="1" customFormat="1">
      <c r="B217" s="46"/>
      <c r="C217" s="74"/>
      <c r="D217" s="225" t="s">
        <v>191</v>
      </c>
      <c r="E217" s="74"/>
      <c r="F217" s="226" t="s">
        <v>1407</v>
      </c>
      <c r="G217" s="74"/>
      <c r="H217" s="74"/>
      <c r="I217" s="185"/>
      <c r="J217" s="74"/>
      <c r="K217" s="74"/>
      <c r="L217" s="72"/>
      <c r="M217" s="227"/>
      <c r="N217" s="47"/>
      <c r="O217" s="47"/>
      <c r="P217" s="47"/>
      <c r="Q217" s="47"/>
      <c r="R217" s="47"/>
      <c r="S217" s="47"/>
      <c r="T217" s="95"/>
      <c r="AT217" s="24" t="s">
        <v>191</v>
      </c>
      <c r="AU217" s="24" t="s">
        <v>91</v>
      </c>
    </row>
    <row r="218" s="1" customFormat="1" ht="16.5" customHeight="1">
      <c r="B218" s="46"/>
      <c r="C218" s="255" t="s">
        <v>448</v>
      </c>
      <c r="D218" s="255" t="s">
        <v>246</v>
      </c>
      <c r="E218" s="256" t="s">
        <v>1408</v>
      </c>
      <c r="F218" s="257" t="s">
        <v>1409</v>
      </c>
      <c r="G218" s="258" t="s">
        <v>824</v>
      </c>
      <c r="H218" s="259">
        <v>90</v>
      </c>
      <c r="I218" s="260"/>
      <c r="J218" s="261">
        <f>ROUND(I218*H218,2)</f>
        <v>0</v>
      </c>
      <c r="K218" s="257" t="s">
        <v>741</v>
      </c>
      <c r="L218" s="262"/>
      <c r="M218" s="263" t="s">
        <v>80</v>
      </c>
      <c r="N218" s="264" t="s">
        <v>52</v>
      </c>
      <c r="O218" s="47"/>
      <c r="P218" s="222">
        <f>O218*H218</f>
        <v>0</v>
      </c>
      <c r="Q218" s="222">
        <v>0.00012</v>
      </c>
      <c r="R218" s="222">
        <f>Q218*H218</f>
        <v>0.010800000000000001</v>
      </c>
      <c r="S218" s="222">
        <v>0</v>
      </c>
      <c r="T218" s="223">
        <f>S218*H218</f>
        <v>0</v>
      </c>
      <c r="AR218" s="24" t="s">
        <v>243</v>
      </c>
      <c r="AT218" s="24" t="s">
        <v>246</v>
      </c>
      <c r="AU218" s="24" t="s">
        <v>91</v>
      </c>
      <c r="AY218" s="24" t="s">
        <v>184</v>
      </c>
      <c r="BE218" s="224">
        <f>IF(N218="základní",J218,0)</f>
        <v>0</v>
      </c>
      <c r="BF218" s="224">
        <f>IF(N218="snížená",J218,0)</f>
        <v>0</v>
      </c>
      <c r="BG218" s="224">
        <f>IF(N218="zákl. přenesená",J218,0)</f>
        <v>0</v>
      </c>
      <c r="BH218" s="224">
        <f>IF(N218="sníž. přenesená",J218,0)</f>
        <v>0</v>
      </c>
      <c r="BI218" s="224">
        <f>IF(N218="nulová",J218,0)</f>
        <v>0</v>
      </c>
      <c r="BJ218" s="24" t="s">
        <v>25</v>
      </c>
      <c r="BK218" s="224">
        <f>ROUND(I218*H218,2)</f>
        <v>0</v>
      </c>
      <c r="BL218" s="24" t="s">
        <v>189</v>
      </c>
      <c r="BM218" s="24" t="s">
        <v>1410</v>
      </c>
    </row>
    <row r="219" s="1" customFormat="1">
      <c r="B219" s="46"/>
      <c r="C219" s="74"/>
      <c r="D219" s="225" t="s">
        <v>191</v>
      </c>
      <c r="E219" s="74"/>
      <c r="F219" s="226" t="s">
        <v>1409</v>
      </c>
      <c r="G219" s="74"/>
      <c r="H219" s="74"/>
      <c r="I219" s="185"/>
      <c r="J219" s="74"/>
      <c r="K219" s="74"/>
      <c r="L219" s="72"/>
      <c r="M219" s="227"/>
      <c r="N219" s="47"/>
      <c r="O219" s="47"/>
      <c r="P219" s="47"/>
      <c r="Q219" s="47"/>
      <c r="R219" s="47"/>
      <c r="S219" s="47"/>
      <c r="T219" s="95"/>
      <c r="AT219" s="24" t="s">
        <v>191</v>
      </c>
      <c r="AU219" s="24" t="s">
        <v>91</v>
      </c>
    </row>
    <row r="220" s="1" customFormat="1" ht="25.5" customHeight="1">
      <c r="B220" s="46"/>
      <c r="C220" s="213" t="s">
        <v>452</v>
      </c>
      <c r="D220" s="213" t="s">
        <v>185</v>
      </c>
      <c r="E220" s="214" t="s">
        <v>1411</v>
      </c>
      <c r="F220" s="215" t="s">
        <v>1412</v>
      </c>
      <c r="G220" s="216" t="s">
        <v>824</v>
      </c>
      <c r="H220" s="217">
        <v>520</v>
      </c>
      <c r="I220" s="218"/>
      <c r="J220" s="219">
        <f>ROUND(I220*H220,2)</f>
        <v>0</v>
      </c>
      <c r="K220" s="215" t="s">
        <v>741</v>
      </c>
      <c r="L220" s="72"/>
      <c r="M220" s="220" t="s">
        <v>80</v>
      </c>
      <c r="N220" s="221" t="s">
        <v>52</v>
      </c>
      <c r="O220" s="47"/>
      <c r="P220" s="222">
        <f>O220*H220</f>
        <v>0</v>
      </c>
      <c r="Q220" s="222">
        <v>0</v>
      </c>
      <c r="R220" s="222">
        <f>Q220*H220</f>
        <v>0</v>
      </c>
      <c r="S220" s="222">
        <v>0</v>
      </c>
      <c r="T220" s="223">
        <f>S220*H220</f>
        <v>0</v>
      </c>
      <c r="AR220" s="24" t="s">
        <v>1171</v>
      </c>
      <c r="AT220" s="24" t="s">
        <v>185</v>
      </c>
      <c r="AU220" s="24" t="s">
        <v>91</v>
      </c>
      <c r="AY220" s="24" t="s">
        <v>184</v>
      </c>
      <c r="BE220" s="224">
        <f>IF(N220="základní",J220,0)</f>
        <v>0</v>
      </c>
      <c r="BF220" s="224">
        <f>IF(N220="snížená",J220,0)</f>
        <v>0</v>
      </c>
      <c r="BG220" s="224">
        <f>IF(N220="zákl. přenesená",J220,0)</f>
        <v>0</v>
      </c>
      <c r="BH220" s="224">
        <f>IF(N220="sníž. přenesená",J220,0)</f>
        <v>0</v>
      </c>
      <c r="BI220" s="224">
        <f>IF(N220="nulová",J220,0)</f>
        <v>0</v>
      </c>
      <c r="BJ220" s="24" t="s">
        <v>25</v>
      </c>
      <c r="BK220" s="224">
        <f>ROUND(I220*H220,2)</f>
        <v>0</v>
      </c>
      <c r="BL220" s="24" t="s">
        <v>1171</v>
      </c>
      <c r="BM220" s="24" t="s">
        <v>1413</v>
      </c>
    </row>
    <row r="221" s="1" customFormat="1">
      <c r="B221" s="46"/>
      <c r="C221" s="74"/>
      <c r="D221" s="225" t="s">
        <v>191</v>
      </c>
      <c r="E221" s="74"/>
      <c r="F221" s="226" t="s">
        <v>1414</v>
      </c>
      <c r="G221" s="74"/>
      <c r="H221" s="74"/>
      <c r="I221" s="185"/>
      <c r="J221" s="74"/>
      <c r="K221" s="74"/>
      <c r="L221" s="72"/>
      <c r="M221" s="227"/>
      <c r="N221" s="47"/>
      <c r="O221" s="47"/>
      <c r="P221" s="47"/>
      <c r="Q221" s="47"/>
      <c r="R221" s="47"/>
      <c r="S221" s="47"/>
      <c r="T221" s="95"/>
      <c r="AT221" s="24" t="s">
        <v>191</v>
      </c>
      <c r="AU221" s="24" t="s">
        <v>91</v>
      </c>
    </row>
    <row r="222" s="1" customFormat="1" ht="16.5" customHeight="1">
      <c r="B222" s="46"/>
      <c r="C222" s="255" t="s">
        <v>457</v>
      </c>
      <c r="D222" s="255" t="s">
        <v>246</v>
      </c>
      <c r="E222" s="256" t="s">
        <v>1415</v>
      </c>
      <c r="F222" s="257" t="s">
        <v>1416</v>
      </c>
      <c r="G222" s="258" t="s">
        <v>824</v>
      </c>
      <c r="H222" s="259">
        <v>520</v>
      </c>
      <c r="I222" s="260"/>
      <c r="J222" s="261">
        <f>ROUND(I222*H222,2)</f>
        <v>0</v>
      </c>
      <c r="K222" s="257" t="s">
        <v>741</v>
      </c>
      <c r="L222" s="262"/>
      <c r="M222" s="263" t="s">
        <v>80</v>
      </c>
      <c r="N222" s="264" t="s">
        <v>52</v>
      </c>
      <c r="O222" s="47"/>
      <c r="P222" s="222">
        <f>O222*H222</f>
        <v>0</v>
      </c>
      <c r="Q222" s="222">
        <v>0.00063000000000000003</v>
      </c>
      <c r="R222" s="222">
        <f>Q222*H222</f>
        <v>0.3276</v>
      </c>
      <c r="S222" s="222">
        <v>0</v>
      </c>
      <c r="T222" s="223">
        <f>S222*H222</f>
        <v>0</v>
      </c>
      <c r="AR222" s="24" t="s">
        <v>243</v>
      </c>
      <c r="AT222" s="24" t="s">
        <v>246</v>
      </c>
      <c r="AU222" s="24" t="s">
        <v>91</v>
      </c>
      <c r="AY222" s="24" t="s">
        <v>184</v>
      </c>
      <c r="BE222" s="224">
        <f>IF(N222="základní",J222,0)</f>
        <v>0</v>
      </c>
      <c r="BF222" s="224">
        <f>IF(N222="snížená",J222,0)</f>
        <v>0</v>
      </c>
      <c r="BG222" s="224">
        <f>IF(N222="zákl. přenesená",J222,0)</f>
        <v>0</v>
      </c>
      <c r="BH222" s="224">
        <f>IF(N222="sníž. přenesená",J222,0)</f>
        <v>0</v>
      </c>
      <c r="BI222" s="224">
        <f>IF(N222="nulová",J222,0)</f>
        <v>0</v>
      </c>
      <c r="BJ222" s="24" t="s">
        <v>25</v>
      </c>
      <c r="BK222" s="224">
        <f>ROUND(I222*H222,2)</f>
        <v>0</v>
      </c>
      <c r="BL222" s="24" t="s">
        <v>189</v>
      </c>
      <c r="BM222" s="24" t="s">
        <v>1417</v>
      </c>
    </row>
    <row r="223" s="1" customFormat="1">
      <c r="B223" s="46"/>
      <c r="C223" s="74"/>
      <c r="D223" s="225" t="s">
        <v>191</v>
      </c>
      <c r="E223" s="74"/>
      <c r="F223" s="226" t="s">
        <v>1416</v>
      </c>
      <c r="G223" s="74"/>
      <c r="H223" s="74"/>
      <c r="I223" s="185"/>
      <c r="J223" s="74"/>
      <c r="K223" s="74"/>
      <c r="L223" s="72"/>
      <c r="M223" s="227"/>
      <c r="N223" s="47"/>
      <c r="O223" s="47"/>
      <c r="P223" s="47"/>
      <c r="Q223" s="47"/>
      <c r="R223" s="47"/>
      <c r="S223" s="47"/>
      <c r="T223" s="95"/>
      <c r="AT223" s="24" t="s">
        <v>191</v>
      </c>
      <c r="AU223" s="24" t="s">
        <v>91</v>
      </c>
    </row>
    <row r="224" s="9" customFormat="1" ht="29.88" customHeight="1">
      <c r="B224" s="199"/>
      <c r="C224" s="200"/>
      <c r="D224" s="201" t="s">
        <v>81</v>
      </c>
      <c r="E224" s="253" t="s">
        <v>1418</v>
      </c>
      <c r="F224" s="253" t="s">
        <v>1419</v>
      </c>
      <c r="G224" s="200"/>
      <c r="H224" s="200"/>
      <c r="I224" s="203"/>
      <c r="J224" s="254">
        <f>BK224</f>
        <v>0</v>
      </c>
      <c r="K224" s="200"/>
      <c r="L224" s="205"/>
      <c r="M224" s="206"/>
      <c r="N224" s="207"/>
      <c r="O224" s="207"/>
      <c r="P224" s="208">
        <f>SUM(P225:P232)</f>
        <v>0</v>
      </c>
      <c r="Q224" s="207"/>
      <c r="R224" s="208">
        <f>SUM(R225:R232)</f>
        <v>0</v>
      </c>
      <c r="S224" s="207"/>
      <c r="T224" s="209">
        <f>SUM(T225:T232)</f>
        <v>0</v>
      </c>
      <c r="AR224" s="210" t="s">
        <v>211</v>
      </c>
      <c r="AT224" s="211" t="s">
        <v>81</v>
      </c>
      <c r="AU224" s="211" t="s">
        <v>25</v>
      </c>
      <c r="AY224" s="210" t="s">
        <v>184</v>
      </c>
      <c r="BK224" s="212">
        <f>SUM(BK225:BK232)</f>
        <v>0</v>
      </c>
    </row>
    <row r="225" s="1" customFormat="1" ht="16.5" customHeight="1">
      <c r="B225" s="46"/>
      <c r="C225" s="213" t="s">
        <v>470</v>
      </c>
      <c r="D225" s="213" t="s">
        <v>185</v>
      </c>
      <c r="E225" s="214" t="s">
        <v>1420</v>
      </c>
      <c r="F225" s="215" t="s">
        <v>1421</v>
      </c>
      <c r="G225" s="216" t="s">
        <v>740</v>
      </c>
      <c r="H225" s="217">
        <v>7</v>
      </c>
      <c r="I225" s="218"/>
      <c r="J225" s="219">
        <f>ROUND(I225*H225,2)</f>
        <v>0</v>
      </c>
      <c r="K225" s="215" t="s">
        <v>741</v>
      </c>
      <c r="L225" s="72"/>
      <c r="M225" s="220" t="s">
        <v>80</v>
      </c>
      <c r="N225" s="221" t="s">
        <v>52</v>
      </c>
      <c r="O225" s="47"/>
      <c r="P225" s="222">
        <f>O225*H225</f>
        <v>0</v>
      </c>
      <c r="Q225" s="222">
        <v>0</v>
      </c>
      <c r="R225" s="222">
        <f>Q225*H225</f>
        <v>0</v>
      </c>
      <c r="S225" s="222">
        <v>0</v>
      </c>
      <c r="T225" s="223">
        <f>S225*H225</f>
        <v>0</v>
      </c>
      <c r="AR225" s="24" t="s">
        <v>1171</v>
      </c>
      <c r="AT225" s="24" t="s">
        <v>185</v>
      </c>
      <c r="AU225" s="24" t="s">
        <v>91</v>
      </c>
      <c r="AY225" s="24" t="s">
        <v>184</v>
      </c>
      <c r="BE225" s="224">
        <f>IF(N225="základní",J225,0)</f>
        <v>0</v>
      </c>
      <c r="BF225" s="224">
        <f>IF(N225="snížená",J225,0)</f>
        <v>0</v>
      </c>
      <c r="BG225" s="224">
        <f>IF(N225="zákl. přenesená",J225,0)</f>
        <v>0</v>
      </c>
      <c r="BH225" s="224">
        <f>IF(N225="sníž. přenesená",J225,0)</f>
        <v>0</v>
      </c>
      <c r="BI225" s="224">
        <f>IF(N225="nulová",J225,0)</f>
        <v>0</v>
      </c>
      <c r="BJ225" s="24" t="s">
        <v>25</v>
      </c>
      <c r="BK225" s="224">
        <f>ROUND(I225*H225,2)</f>
        <v>0</v>
      </c>
      <c r="BL225" s="24" t="s">
        <v>1171</v>
      </c>
      <c r="BM225" s="24" t="s">
        <v>1422</v>
      </c>
    </row>
    <row r="226" s="1" customFormat="1">
      <c r="B226" s="46"/>
      <c r="C226" s="74"/>
      <c r="D226" s="225" t="s">
        <v>191</v>
      </c>
      <c r="E226" s="74"/>
      <c r="F226" s="226" t="s">
        <v>1423</v>
      </c>
      <c r="G226" s="74"/>
      <c r="H226" s="74"/>
      <c r="I226" s="185"/>
      <c r="J226" s="74"/>
      <c r="K226" s="74"/>
      <c r="L226" s="72"/>
      <c r="M226" s="227"/>
      <c r="N226" s="47"/>
      <c r="O226" s="47"/>
      <c r="P226" s="47"/>
      <c r="Q226" s="47"/>
      <c r="R226" s="47"/>
      <c r="S226" s="47"/>
      <c r="T226" s="95"/>
      <c r="AT226" s="24" t="s">
        <v>191</v>
      </c>
      <c r="AU226" s="24" t="s">
        <v>91</v>
      </c>
    </row>
    <row r="227" s="1" customFormat="1" ht="16.5" customHeight="1">
      <c r="B227" s="46"/>
      <c r="C227" s="213" t="s">
        <v>476</v>
      </c>
      <c r="D227" s="213" t="s">
        <v>185</v>
      </c>
      <c r="E227" s="214" t="s">
        <v>1424</v>
      </c>
      <c r="F227" s="215" t="s">
        <v>1425</v>
      </c>
      <c r="G227" s="216" t="s">
        <v>1345</v>
      </c>
      <c r="H227" s="217">
        <v>4</v>
      </c>
      <c r="I227" s="218"/>
      <c r="J227" s="219">
        <f>ROUND(I227*H227,2)</f>
        <v>0</v>
      </c>
      <c r="K227" s="215" t="s">
        <v>80</v>
      </c>
      <c r="L227" s="72"/>
      <c r="M227" s="220" t="s">
        <v>80</v>
      </c>
      <c r="N227" s="221" t="s">
        <v>52</v>
      </c>
      <c r="O227" s="47"/>
      <c r="P227" s="222">
        <f>O227*H227</f>
        <v>0</v>
      </c>
      <c r="Q227" s="222">
        <v>0</v>
      </c>
      <c r="R227" s="222">
        <f>Q227*H227</f>
        <v>0</v>
      </c>
      <c r="S227" s="222">
        <v>0</v>
      </c>
      <c r="T227" s="223">
        <f>S227*H227</f>
        <v>0</v>
      </c>
      <c r="AR227" s="24" t="s">
        <v>189</v>
      </c>
      <c r="AT227" s="24" t="s">
        <v>185</v>
      </c>
      <c r="AU227" s="24" t="s">
        <v>91</v>
      </c>
      <c r="AY227" s="24" t="s">
        <v>184</v>
      </c>
      <c r="BE227" s="224">
        <f>IF(N227="základní",J227,0)</f>
        <v>0</v>
      </c>
      <c r="BF227" s="224">
        <f>IF(N227="snížená",J227,0)</f>
        <v>0</v>
      </c>
      <c r="BG227" s="224">
        <f>IF(N227="zákl. přenesená",J227,0)</f>
        <v>0</v>
      </c>
      <c r="BH227" s="224">
        <f>IF(N227="sníž. přenesená",J227,0)</f>
        <v>0</v>
      </c>
      <c r="BI227" s="224">
        <f>IF(N227="nulová",J227,0)</f>
        <v>0</v>
      </c>
      <c r="BJ227" s="24" t="s">
        <v>25</v>
      </c>
      <c r="BK227" s="224">
        <f>ROUND(I227*H227,2)</f>
        <v>0</v>
      </c>
      <c r="BL227" s="24" t="s">
        <v>189</v>
      </c>
      <c r="BM227" s="24" t="s">
        <v>1426</v>
      </c>
    </row>
    <row r="228" s="1" customFormat="1">
      <c r="B228" s="46"/>
      <c r="C228" s="74"/>
      <c r="D228" s="225" t="s">
        <v>191</v>
      </c>
      <c r="E228" s="74"/>
      <c r="F228" s="226" t="s">
        <v>1425</v>
      </c>
      <c r="G228" s="74"/>
      <c r="H228" s="74"/>
      <c r="I228" s="185"/>
      <c r="J228" s="74"/>
      <c r="K228" s="74"/>
      <c r="L228" s="72"/>
      <c r="M228" s="227"/>
      <c r="N228" s="47"/>
      <c r="O228" s="47"/>
      <c r="P228" s="47"/>
      <c r="Q228" s="47"/>
      <c r="R228" s="47"/>
      <c r="S228" s="47"/>
      <c r="T228" s="95"/>
      <c r="AT228" s="24" t="s">
        <v>191</v>
      </c>
      <c r="AU228" s="24" t="s">
        <v>91</v>
      </c>
    </row>
    <row r="229" s="1" customFormat="1" ht="16.5" customHeight="1">
      <c r="B229" s="46"/>
      <c r="C229" s="213" t="s">
        <v>480</v>
      </c>
      <c r="D229" s="213" t="s">
        <v>185</v>
      </c>
      <c r="E229" s="214" t="s">
        <v>1427</v>
      </c>
      <c r="F229" s="215" t="s">
        <v>1428</v>
      </c>
      <c r="G229" s="216" t="s">
        <v>1345</v>
      </c>
      <c r="H229" s="217">
        <v>1</v>
      </c>
      <c r="I229" s="218"/>
      <c r="J229" s="219">
        <f>ROUND(I229*H229,2)</f>
        <v>0</v>
      </c>
      <c r="K229" s="215" t="s">
        <v>80</v>
      </c>
      <c r="L229" s="72"/>
      <c r="M229" s="220" t="s">
        <v>80</v>
      </c>
      <c r="N229" s="221" t="s">
        <v>52</v>
      </c>
      <c r="O229" s="47"/>
      <c r="P229" s="222">
        <f>O229*H229</f>
        <v>0</v>
      </c>
      <c r="Q229" s="222">
        <v>0</v>
      </c>
      <c r="R229" s="222">
        <f>Q229*H229</f>
        <v>0</v>
      </c>
      <c r="S229" s="222">
        <v>0</v>
      </c>
      <c r="T229" s="223">
        <f>S229*H229</f>
        <v>0</v>
      </c>
      <c r="AR229" s="24" t="s">
        <v>189</v>
      </c>
      <c r="AT229" s="24" t="s">
        <v>185</v>
      </c>
      <c r="AU229" s="24" t="s">
        <v>91</v>
      </c>
      <c r="AY229" s="24" t="s">
        <v>184</v>
      </c>
      <c r="BE229" s="224">
        <f>IF(N229="základní",J229,0)</f>
        <v>0</v>
      </c>
      <c r="BF229" s="224">
        <f>IF(N229="snížená",J229,0)</f>
        <v>0</v>
      </c>
      <c r="BG229" s="224">
        <f>IF(N229="zákl. přenesená",J229,0)</f>
        <v>0</v>
      </c>
      <c r="BH229" s="224">
        <f>IF(N229="sníž. přenesená",J229,0)</f>
        <v>0</v>
      </c>
      <c r="BI229" s="224">
        <f>IF(N229="nulová",J229,0)</f>
        <v>0</v>
      </c>
      <c r="BJ229" s="24" t="s">
        <v>25</v>
      </c>
      <c r="BK229" s="224">
        <f>ROUND(I229*H229,2)</f>
        <v>0</v>
      </c>
      <c r="BL229" s="24" t="s">
        <v>189</v>
      </c>
      <c r="BM229" s="24" t="s">
        <v>1429</v>
      </c>
    </row>
    <row r="230" s="1" customFormat="1">
      <c r="B230" s="46"/>
      <c r="C230" s="74"/>
      <c r="D230" s="225" t="s">
        <v>191</v>
      </c>
      <c r="E230" s="74"/>
      <c r="F230" s="226" t="s">
        <v>1428</v>
      </c>
      <c r="G230" s="74"/>
      <c r="H230" s="74"/>
      <c r="I230" s="185"/>
      <c r="J230" s="74"/>
      <c r="K230" s="74"/>
      <c r="L230" s="72"/>
      <c r="M230" s="227"/>
      <c r="N230" s="47"/>
      <c r="O230" s="47"/>
      <c r="P230" s="47"/>
      <c r="Q230" s="47"/>
      <c r="R230" s="47"/>
      <c r="S230" s="47"/>
      <c r="T230" s="95"/>
      <c r="AT230" s="24" t="s">
        <v>191</v>
      </c>
      <c r="AU230" s="24" t="s">
        <v>91</v>
      </c>
    </row>
    <row r="231" s="1" customFormat="1" ht="16.5" customHeight="1">
      <c r="B231" s="46"/>
      <c r="C231" s="213" t="s">
        <v>484</v>
      </c>
      <c r="D231" s="213" t="s">
        <v>185</v>
      </c>
      <c r="E231" s="214" t="s">
        <v>1430</v>
      </c>
      <c r="F231" s="215" t="s">
        <v>1431</v>
      </c>
      <c r="G231" s="216" t="s">
        <v>1345</v>
      </c>
      <c r="H231" s="217">
        <v>2</v>
      </c>
      <c r="I231" s="218"/>
      <c r="J231" s="219">
        <f>ROUND(I231*H231,2)</f>
        <v>0</v>
      </c>
      <c r="K231" s="215" t="s">
        <v>80</v>
      </c>
      <c r="L231" s="72"/>
      <c r="M231" s="220" t="s">
        <v>80</v>
      </c>
      <c r="N231" s="221" t="s">
        <v>52</v>
      </c>
      <c r="O231" s="47"/>
      <c r="P231" s="222">
        <f>O231*H231</f>
        <v>0</v>
      </c>
      <c r="Q231" s="222">
        <v>0</v>
      </c>
      <c r="R231" s="222">
        <f>Q231*H231</f>
        <v>0</v>
      </c>
      <c r="S231" s="222">
        <v>0</v>
      </c>
      <c r="T231" s="223">
        <f>S231*H231</f>
        <v>0</v>
      </c>
      <c r="AR231" s="24" t="s">
        <v>189</v>
      </c>
      <c r="AT231" s="24" t="s">
        <v>185</v>
      </c>
      <c r="AU231" s="24" t="s">
        <v>91</v>
      </c>
      <c r="AY231" s="24" t="s">
        <v>184</v>
      </c>
      <c r="BE231" s="224">
        <f>IF(N231="základní",J231,0)</f>
        <v>0</v>
      </c>
      <c r="BF231" s="224">
        <f>IF(N231="snížená",J231,0)</f>
        <v>0</v>
      </c>
      <c r="BG231" s="224">
        <f>IF(N231="zákl. přenesená",J231,0)</f>
        <v>0</v>
      </c>
      <c r="BH231" s="224">
        <f>IF(N231="sníž. přenesená",J231,0)</f>
        <v>0</v>
      </c>
      <c r="BI231" s="224">
        <f>IF(N231="nulová",J231,0)</f>
        <v>0</v>
      </c>
      <c r="BJ231" s="24" t="s">
        <v>25</v>
      </c>
      <c r="BK231" s="224">
        <f>ROUND(I231*H231,2)</f>
        <v>0</v>
      </c>
      <c r="BL231" s="24" t="s">
        <v>189</v>
      </c>
      <c r="BM231" s="24" t="s">
        <v>1432</v>
      </c>
    </row>
    <row r="232" s="1" customFormat="1">
      <c r="B232" s="46"/>
      <c r="C232" s="74"/>
      <c r="D232" s="225" t="s">
        <v>191</v>
      </c>
      <c r="E232" s="74"/>
      <c r="F232" s="226" t="s">
        <v>1431</v>
      </c>
      <c r="G232" s="74"/>
      <c r="H232" s="74"/>
      <c r="I232" s="185"/>
      <c r="J232" s="74"/>
      <c r="K232" s="74"/>
      <c r="L232" s="72"/>
      <c r="M232" s="243"/>
      <c r="N232" s="244"/>
      <c r="O232" s="244"/>
      <c r="P232" s="244"/>
      <c r="Q232" s="244"/>
      <c r="R232" s="244"/>
      <c r="S232" s="244"/>
      <c r="T232" s="245"/>
      <c r="AT232" s="24" t="s">
        <v>191</v>
      </c>
      <c r="AU232" s="24" t="s">
        <v>91</v>
      </c>
    </row>
    <row r="233" s="1" customFormat="1" ht="6.96" customHeight="1">
      <c r="B233" s="67"/>
      <c r="C233" s="68"/>
      <c r="D233" s="68"/>
      <c r="E233" s="68"/>
      <c r="F233" s="68"/>
      <c r="G233" s="68"/>
      <c r="H233" s="68"/>
      <c r="I233" s="167"/>
      <c r="J233" s="68"/>
      <c r="K233" s="68"/>
      <c r="L233" s="72"/>
    </row>
  </sheetData>
  <sheetProtection sheet="1" autoFilter="0" formatColumns="0" formatRows="0" objects="1" scenarios="1" spinCount="100000" saltValue="QWbqu/3PVSDXQAXCXX0ba7mz3wec0mbL3/2s2JRXb5TlcuI46uXbESR+YIIBvJ9djDos7MSXW7nqBAmy794OKg==" hashValue="oKlqxIC60HNsAtDtRI7zDB5PxRl7VFe5Oi+KGA2pXVJFuyo2c7wS1DAj7CxFkSuCPk8BH/wjQGAj/tU+0fBDmA==" algorithmName="SHA-512" password="CC35"/>
  <autoFilter ref="C85:K232"/>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117</v>
      </c>
      <c r="G1" s="139" t="s">
        <v>118</v>
      </c>
      <c r="H1" s="139"/>
      <c r="I1" s="140"/>
      <c r="J1" s="139" t="s">
        <v>119</v>
      </c>
      <c r="K1" s="138" t="s">
        <v>120</v>
      </c>
      <c r="L1" s="139" t="s">
        <v>121</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113</v>
      </c>
    </row>
    <row r="3" ht="6.96" customHeight="1">
      <c r="B3" s="25"/>
      <c r="C3" s="26"/>
      <c r="D3" s="26"/>
      <c r="E3" s="26"/>
      <c r="F3" s="26"/>
      <c r="G3" s="26"/>
      <c r="H3" s="26"/>
      <c r="I3" s="142"/>
      <c r="J3" s="26"/>
      <c r="K3" s="27"/>
      <c r="AT3" s="24" t="s">
        <v>91</v>
      </c>
    </row>
    <row r="4" ht="36.96" customHeight="1">
      <c r="B4" s="28"/>
      <c r="C4" s="29"/>
      <c r="D4" s="30" t="s">
        <v>126</v>
      </c>
      <c r="E4" s="29"/>
      <c r="F4" s="29"/>
      <c r="G4" s="29"/>
      <c r="H4" s="29"/>
      <c r="I4" s="143"/>
      <c r="J4" s="29"/>
      <c r="K4" s="31"/>
      <c r="M4" s="32" t="s">
        <v>12</v>
      </c>
      <c r="AT4" s="24" t="s">
        <v>6</v>
      </c>
    </row>
    <row r="5" ht="6.96" customHeight="1">
      <c r="B5" s="28"/>
      <c r="C5" s="29"/>
      <c r="D5" s="29"/>
      <c r="E5" s="29"/>
      <c r="F5" s="29"/>
      <c r="G5" s="29"/>
      <c r="H5" s="29"/>
      <c r="I5" s="143"/>
      <c r="J5" s="29"/>
      <c r="K5" s="31"/>
    </row>
    <row r="6">
      <c r="B6" s="28"/>
      <c r="C6" s="29"/>
      <c r="D6" s="40" t="s">
        <v>18</v>
      </c>
      <c r="E6" s="29"/>
      <c r="F6" s="29"/>
      <c r="G6" s="29"/>
      <c r="H6" s="29"/>
      <c r="I6" s="143"/>
      <c r="J6" s="29"/>
      <c r="K6" s="31"/>
    </row>
    <row r="7" ht="16.5" customHeight="1">
      <c r="B7" s="28"/>
      <c r="C7" s="29"/>
      <c r="D7" s="29"/>
      <c r="E7" s="144" t="str">
        <f>'Rekapitulace stavby'!K6</f>
        <v>Zvýšení bezpečnosti dopravy v Liberci, lokalita Milady Horákové - Čechova - U potůčku</v>
      </c>
      <c r="F7" s="40"/>
      <c r="G7" s="40"/>
      <c r="H7" s="40"/>
      <c r="I7" s="143"/>
      <c r="J7" s="29"/>
      <c r="K7" s="31"/>
    </row>
    <row r="8" s="1" customFormat="1">
      <c r="B8" s="46"/>
      <c r="C8" s="47"/>
      <c r="D8" s="40" t="s">
        <v>135</v>
      </c>
      <c r="E8" s="47"/>
      <c r="F8" s="47"/>
      <c r="G8" s="47"/>
      <c r="H8" s="47"/>
      <c r="I8" s="145"/>
      <c r="J8" s="47"/>
      <c r="K8" s="51"/>
    </row>
    <row r="9" s="1" customFormat="1" ht="36.96" customHeight="1">
      <c r="B9" s="46"/>
      <c r="C9" s="47"/>
      <c r="D9" s="47"/>
      <c r="E9" s="146" t="s">
        <v>1433</v>
      </c>
      <c r="F9" s="47"/>
      <c r="G9" s="47"/>
      <c r="H9" s="47"/>
      <c r="I9" s="145"/>
      <c r="J9" s="47"/>
      <c r="K9" s="51"/>
    </row>
    <row r="10" s="1" customFormat="1">
      <c r="B10" s="46"/>
      <c r="C10" s="47"/>
      <c r="D10" s="47"/>
      <c r="E10" s="47"/>
      <c r="F10" s="47"/>
      <c r="G10" s="47"/>
      <c r="H10" s="47"/>
      <c r="I10" s="145"/>
      <c r="J10" s="47"/>
      <c r="K10" s="51"/>
    </row>
    <row r="11" s="1" customFormat="1" ht="14.4" customHeight="1">
      <c r="B11" s="46"/>
      <c r="C11" s="47"/>
      <c r="D11" s="40" t="s">
        <v>21</v>
      </c>
      <c r="E11" s="47"/>
      <c r="F11" s="35" t="s">
        <v>22</v>
      </c>
      <c r="G11" s="47"/>
      <c r="H11" s="47"/>
      <c r="I11" s="147" t="s">
        <v>23</v>
      </c>
      <c r="J11" s="35" t="s">
        <v>80</v>
      </c>
      <c r="K11" s="51"/>
    </row>
    <row r="12" s="1" customFormat="1" ht="14.4" customHeight="1">
      <c r="B12" s="46"/>
      <c r="C12" s="47"/>
      <c r="D12" s="40" t="s">
        <v>26</v>
      </c>
      <c r="E12" s="47"/>
      <c r="F12" s="35" t="s">
        <v>27</v>
      </c>
      <c r="G12" s="47"/>
      <c r="H12" s="47"/>
      <c r="I12" s="147" t="s">
        <v>28</v>
      </c>
      <c r="J12" s="148" t="str">
        <f>'Rekapitulace stavby'!AN8</f>
        <v>2. 2. 2018</v>
      </c>
      <c r="K12" s="51"/>
    </row>
    <row r="13" s="1" customFormat="1" ht="10.8" customHeight="1">
      <c r="B13" s="46"/>
      <c r="C13" s="47"/>
      <c r="D13" s="47"/>
      <c r="E13" s="47"/>
      <c r="F13" s="47"/>
      <c r="G13" s="47"/>
      <c r="H13" s="47"/>
      <c r="I13" s="145"/>
      <c r="J13" s="47"/>
      <c r="K13" s="51"/>
    </row>
    <row r="14" s="1" customFormat="1" ht="14.4" customHeight="1">
      <c r="B14" s="46"/>
      <c r="C14" s="47"/>
      <c r="D14" s="40" t="s">
        <v>32</v>
      </c>
      <c r="E14" s="47"/>
      <c r="F14" s="47"/>
      <c r="G14" s="47"/>
      <c r="H14" s="47"/>
      <c r="I14" s="147" t="s">
        <v>33</v>
      </c>
      <c r="J14" s="35" t="s">
        <v>34</v>
      </c>
      <c r="K14" s="51"/>
    </row>
    <row r="15" s="1" customFormat="1" ht="18" customHeight="1">
      <c r="B15" s="46"/>
      <c r="C15" s="47"/>
      <c r="D15" s="47"/>
      <c r="E15" s="35" t="s">
        <v>35</v>
      </c>
      <c r="F15" s="47"/>
      <c r="G15" s="47"/>
      <c r="H15" s="47"/>
      <c r="I15" s="147" t="s">
        <v>36</v>
      </c>
      <c r="J15" s="35" t="s">
        <v>37</v>
      </c>
      <c r="K15" s="51"/>
    </row>
    <row r="16" s="1" customFormat="1" ht="6.96" customHeight="1">
      <c r="B16" s="46"/>
      <c r="C16" s="47"/>
      <c r="D16" s="47"/>
      <c r="E16" s="47"/>
      <c r="F16" s="47"/>
      <c r="G16" s="47"/>
      <c r="H16" s="47"/>
      <c r="I16" s="145"/>
      <c r="J16" s="47"/>
      <c r="K16" s="51"/>
    </row>
    <row r="17" s="1" customFormat="1" ht="14.4" customHeight="1">
      <c r="B17" s="46"/>
      <c r="C17" s="47"/>
      <c r="D17" s="40" t="s">
        <v>38</v>
      </c>
      <c r="E17" s="47"/>
      <c r="F17" s="47"/>
      <c r="G17" s="47"/>
      <c r="H17" s="47"/>
      <c r="I17" s="147" t="s">
        <v>33</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7" t="s">
        <v>36</v>
      </c>
      <c r="J18" s="35" t="str">
        <f>IF('Rekapitulace stavby'!AN14="Vyplň údaj","",IF('Rekapitulace stavby'!AN14="","",'Rekapitulace stavby'!AN14))</f>
        <v/>
      </c>
      <c r="K18" s="51"/>
    </row>
    <row r="19" s="1" customFormat="1" ht="6.96" customHeight="1">
      <c r="B19" s="46"/>
      <c r="C19" s="47"/>
      <c r="D19" s="47"/>
      <c r="E19" s="47"/>
      <c r="F19" s="47"/>
      <c r="G19" s="47"/>
      <c r="H19" s="47"/>
      <c r="I19" s="145"/>
      <c r="J19" s="47"/>
      <c r="K19" s="51"/>
    </row>
    <row r="20" s="1" customFormat="1" ht="14.4" customHeight="1">
      <c r="B20" s="46"/>
      <c r="C20" s="47"/>
      <c r="D20" s="40" t="s">
        <v>40</v>
      </c>
      <c r="E20" s="47"/>
      <c r="F20" s="47"/>
      <c r="G20" s="47"/>
      <c r="H20" s="47"/>
      <c r="I20" s="147" t="s">
        <v>33</v>
      </c>
      <c r="J20" s="35" t="s">
        <v>41</v>
      </c>
      <c r="K20" s="51"/>
    </row>
    <row r="21" s="1" customFormat="1" ht="18" customHeight="1">
      <c r="B21" s="46"/>
      <c r="C21" s="47"/>
      <c r="D21" s="47"/>
      <c r="E21" s="35" t="s">
        <v>42</v>
      </c>
      <c r="F21" s="47"/>
      <c r="G21" s="47"/>
      <c r="H21" s="47"/>
      <c r="I21" s="147" t="s">
        <v>36</v>
      </c>
      <c r="J21" s="35" t="s">
        <v>43</v>
      </c>
      <c r="K21" s="51"/>
    </row>
    <row r="22" s="1" customFormat="1" ht="6.96" customHeight="1">
      <c r="B22" s="46"/>
      <c r="C22" s="47"/>
      <c r="D22" s="47"/>
      <c r="E22" s="47"/>
      <c r="F22" s="47"/>
      <c r="G22" s="47"/>
      <c r="H22" s="47"/>
      <c r="I22" s="145"/>
      <c r="J22" s="47"/>
      <c r="K22" s="51"/>
    </row>
    <row r="23" s="1" customFormat="1" ht="14.4" customHeight="1">
      <c r="B23" s="46"/>
      <c r="C23" s="47"/>
      <c r="D23" s="40" t="s">
        <v>45</v>
      </c>
      <c r="E23" s="47"/>
      <c r="F23" s="47"/>
      <c r="G23" s="47"/>
      <c r="H23" s="47"/>
      <c r="I23" s="145"/>
      <c r="J23" s="47"/>
      <c r="K23" s="51"/>
    </row>
    <row r="24" s="6" customFormat="1" ht="16.5" customHeight="1">
      <c r="B24" s="149"/>
      <c r="C24" s="150"/>
      <c r="D24" s="150"/>
      <c r="E24" s="44" t="s">
        <v>80</v>
      </c>
      <c r="F24" s="44"/>
      <c r="G24" s="44"/>
      <c r="H24" s="44"/>
      <c r="I24" s="151"/>
      <c r="J24" s="150"/>
      <c r="K24" s="152"/>
    </row>
    <row r="25" s="1" customFormat="1" ht="6.96" customHeight="1">
      <c r="B25" s="46"/>
      <c r="C25" s="47"/>
      <c r="D25" s="47"/>
      <c r="E25" s="47"/>
      <c r="F25" s="47"/>
      <c r="G25" s="47"/>
      <c r="H25" s="47"/>
      <c r="I25" s="145"/>
      <c r="J25" s="47"/>
      <c r="K25" s="51"/>
    </row>
    <row r="26" s="1" customFormat="1" ht="6.96" customHeight="1">
      <c r="B26" s="46"/>
      <c r="C26" s="47"/>
      <c r="D26" s="106"/>
      <c r="E26" s="106"/>
      <c r="F26" s="106"/>
      <c r="G26" s="106"/>
      <c r="H26" s="106"/>
      <c r="I26" s="153"/>
      <c r="J26" s="106"/>
      <c r="K26" s="154"/>
    </row>
    <row r="27" s="1" customFormat="1" ht="25.44" customHeight="1">
      <c r="B27" s="46"/>
      <c r="C27" s="47"/>
      <c r="D27" s="155" t="s">
        <v>47</v>
      </c>
      <c r="E27" s="47"/>
      <c r="F27" s="47"/>
      <c r="G27" s="47"/>
      <c r="H27" s="47"/>
      <c r="I27" s="145"/>
      <c r="J27" s="156">
        <f>ROUND(J80,2)</f>
        <v>0</v>
      </c>
      <c r="K27" s="51"/>
    </row>
    <row r="28" s="1" customFormat="1" ht="6.96" customHeight="1">
      <c r="B28" s="46"/>
      <c r="C28" s="47"/>
      <c r="D28" s="106"/>
      <c r="E28" s="106"/>
      <c r="F28" s="106"/>
      <c r="G28" s="106"/>
      <c r="H28" s="106"/>
      <c r="I28" s="153"/>
      <c r="J28" s="106"/>
      <c r="K28" s="154"/>
    </row>
    <row r="29" s="1" customFormat="1" ht="14.4" customHeight="1">
      <c r="B29" s="46"/>
      <c r="C29" s="47"/>
      <c r="D29" s="47"/>
      <c r="E29" s="47"/>
      <c r="F29" s="52" t="s">
        <v>49</v>
      </c>
      <c r="G29" s="47"/>
      <c r="H29" s="47"/>
      <c r="I29" s="157" t="s">
        <v>48</v>
      </c>
      <c r="J29" s="52" t="s">
        <v>50</v>
      </c>
      <c r="K29" s="51"/>
    </row>
    <row r="30" s="1" customFormat="1" ht="14.4" customHeight="1">
      <c r="B30" s="46"/>
      <c r="C30" s="47"/>
      <c r="D30" s="55" t="s">
        <v>51</v>
      </c>
      <c r="E30" s="55" t="s">
        <v>52</v>
      </c>
      <c r="F30" s="158">
        <f>ROUND(SUM(BE80:BE264), 2)</f>
        <v>0</v>
      </c>
      <c r="G30" s="47"/>
      <c r="H30" s="47"/>
      <c r="I30" s="159">
        <v>0.20999999999999999</v>
      </c>
      <c r="J30" s="158">
        <f>ROUND(ROUND((SUM(BE80:BE264)), 2)*I30, 2)</f>
        <v>0</v>
      </c>
      <c r="K30" s="51"/>
    </row>
    <row r="31" s="1" customFormat="1" ht="14.4" customHeight="1">
      <c r="B31" s="46"/>
      <c r="C31" s="47"/>
      <c r="D31" s="47"/>
      <c r="E31" s="55" t="s">
        <v>53</v>
      </c>
      <c r="F31" s="158">
        <f>ROUND(SUM(BF80:BF264), 2)</f>
        <v>0</v>
      </c>
      <c r="G31" s="47"/>
      <c r="H31" s="47"/>
      <c r="I31" s="159">
        <v>0.14999999999999999</v>
      </c>
      <c r="J31" s="158">
        <f>ROUND(ROUND((SUM(BF80:BF264)), 2)*I31, 2)</f>
        <v>0</v>
      </c>
      <c r="K31" s="51"/>
    </row>
    <row r="32" hidden="1" s="1" customFormat="1" ht="14.4" customHeight="1">
      <c r="B32" s="46"/>
      <c r="C32" s="47"/>
      <c r="D32" s="47"/>
      <c r="E32" s="55" t="s">
        <v>54</v>
      </c>
      <c r="F32" s="158">
        <f>ROUND(SUM(BG80:BG264), 2)</f>
        <v>0</v>
      </c>
      <c r="G32" s="47"/>
      <c r="H32" s="47"/>
      <c r="I32" s="159">
        <v>0.20999999999999999</v>
      </c>
      <c r="J32" s="158">
        <v>0</v>
      </c>
      <c r="K32" s="51"/>
    </row>
    <row r="33" hidden="1" s="1" customFormat="1" ht="14.4" customHeight="1">
      <c r="B33" s="46"/>
      <c r="C33" s="47"/>
      <c r="D33" s="47"/>
      <c r="E33" s="55" t="s">
        <v>55</v>
      </c>
      <c r="F33" s="158">
        <f>ROUND(SUM(BH80:BH264), 2)</f>
        <v>0</v>
      </c>
      <c r="G33" s="47"/>
      <c r="H33" s="47"/>
      <c r="I33" s="159">
        <v>0.14999999999999999</v>
      </c>
      <c r="J33" s="158">
        <v>0</v>
      </c>
      <c r="K33" s="51"/>
    </row>
    <row r="34" hidden="1" s="1" customFormat="1" ht="14.4" customHeight="1">
      <c r="B34" s="46"/>
      <c r="C34" s="47"/>
      <c r="D34" s="47"/>
      <c r="E34" s="55" t="s">
        <v>56</v>
      </c>
      <c r="F34" s="158">
        <f>ROUND(SUM(BI80:BI264), 2)</f>
        <v>0</v>
      </c>
      <c r="G34" s="47"/>
      <c r="H34" s="47"/>
      <c r="I34" s="159">
        <v>0</v>
      </c>
      <c r="J34" s="158">
        <v>0</v>
      </c>
      <c r="K34" s="51"/>
    </row>
    <row r="35" s="1" customFormat="1" ht="6.96" customHeight="1">
      <c r="B35" s="46"/>
      <c r="C35" s="47"/>
      <c r="D35" s="47"/>
      <c r="E35" s="47"/>
      <c r="F35" s="47"/>
      <c r="G35" s="47"/>
      <c r="H35" s="47"/>
      <c r="I35" s="145"/>
      <c r="J35" s="47"/>
      <c r="K35" s="51"/>
    </row>
    <row r="36" s="1" customFormat="1" ht="25.44" customHeight="1">
      <c r="B36" s="46"/>
      <c r="C36" s="160"/>
      <c r="D36" s="161" t="s">
        <v>57</v>
      </c>
      <c r="E36" s="98"/>
      <c r="F36" s="98"/>
      <c r="G36" s="162" t="s">
        <v>58</v>
      </c>
      <c r="H36" s="163" t="s">
        <v>59</v>
      </c>
      <c r="I36" s="164"/>
      <c r="J36" s="165">
        <f>SUM(J27:J34)</f>
        <v>0</v>
      </c>
      <c r="K36" s="166"/>
    </row>
    <row r="37" s="1" customFormat="1" ht="14.4" customHeight="1">
      <c r="B37" s="67"/>
      <c r="C37" s="68"/>
      <c r="D37" s="68"/>
      <c r="E37" s="68"/>
      <c r="F37" s="68"/>
      <c r="G37" s="68"/>
      <c r="H37" s="68"/>
      <c r="I37" s="167"/>
      <c r="J37" s="68"/>
      <c r="K37" s="69"/>
    </row>
    <row r="41" s="1" customFormat="1" ht="6.96" customHeight="1">
      <c r="B41" s="168"/>
      <c r="C41" s="169"/>
      <c r="D41" s="169"/>
      <c r="E41" s="169"/>
      <c r="F41" s="169"/>
      <c r="G41" s="169"/>
      <c r="H41" s="169"/>
      <c r="I41" s="170"/>
      <c r="J41" s="169"/>
      <c r="K41" s="171"/>
    </row>
    <row r="42" s="1" customFormat="1" ht="36.96" customHeight="1">
      <c r="B42" s="46"/>
      <c r="C42" s="30" t="s">
        <v>157</v>
      </c>
      <c r="D42" s="47"/>
      <c r="E42" s="47"/>
      <c r="F42" s="47"/>
      <c r="G42" s="47"/>
      <c r="H42" s="47"/>
      <c r="I42" s="145"/>
      <c r="J42" s="47"/>
      <c r="K42" s="51"/>
    </row>
    <row r="43" s="1" customFormat="1" ht="6.96" customHeight="1">
      <c r="B43" s="46"/>
      <c r="C43" s="47"/>
      <c r="D43" s="47"/>
      <c r="E43" s="47"/>
      <c r="F43" s="47"/>
      <c r="G43" s="47"/>
      <c r="H43" s="47"/>
      <c r="I43" s="145"/>
      <c r="J43" s="47"/>
      <c r="K43" s="51"/>
    </row>
    <row r="44" s="1" customFormat="1" ht="14.4" customHeight="1">
      <c r="B44" s="46"/>
      <c r="C44" s="40" t="s">
        <v>18</v>
      </c>
      <c r="D44" s="47"/>
      <c r="E44" s="47"/>
      <c r="F44" s="47"/>
      <c r="G44" s="47"/>
      <c r="H44" s="47"/>
      <c r="I44" s="145"/>
      <c r="J44" s="47"/>
      <c r="K44" s="51"/>
    </row>
    <row r="45" s="1" customFormat="1" ht="16.5" customHeight="1">
      <c r="B45" s="46"/>
      <c r="C45" s="47"/>
      <c r="D45" s="47"/>
      <c r="E45" s="144" t="str">
        <f>E7</f>
        <v>Zvýšení bezpečnosti dopravy v Liberci, lokalita Milady Horákové - Čechova - U potůčku</v>
      </c>
      <c r="F45" s="40"/>
      <c r="G45" s="40"/>
      <c r="H45" s="40"/>
      <c r="I45" s="145"/>
      <c r="J45" s="47"/>
      <c r="K45" s="51"/>
    </row>
    <row r="46" s="1" customFormat="1" ht="14.4" customHeight="1">
      <c r="B46" s="46"/>
      <c r="C46" s="40" t="s">
        <v>135</v>
      </c>
      <c r="D46" s="47"/>
      <c r="E46" s="47"/>
      <c r="F46" s="47"/>
      <c r="G46" s="47"/>
      <c r="H46" s="47"/>
      <c r="I46" s="145"/>
      <c r="J46" s="47"/>
      <c r="K46" s="51"/>
    </row>
    <row r="47" s="1" customFormat="1" ht="17.25" customHeight="1">
      <c r="B47" s="46"/>
      <c r="C47" s="47"/>
      <c r="D47" s="47"/>
      <c r="E47" s="146" t="str">
        <f>E9</f>
        <v>08 - SO 492 - Kabeláž SSZ, PS 492 - Dopravní řešení SSZ - způsobilé výdaje hlavní</v>
      </c>
      <c r="F47" s="47"/>
      <c r="G47" s="47"/>
      <c r="H47" s="47"/>
      <c r="I47" s="145"/>
      <c r="J47" s="47"/>
      <c r="K47" s="51"/>
    </row>
    <row r="48" s="1" customFormat="1" ht="6.96" customHeight="1">
      <c r="B48" s="46"/>
      <c r="C48" s="47"/>
      <c r="D48" s="47"/>
      <c r="E48" s="47"/>
      <c r="F48" s="47"/>
      <c r="G48" s="47"/>
      <c r="H48" s="47"/>
      <c r="I48" s="145"/>
      <c r="J48" s="47"/>
      <c r="K48" s="51"/>
    </row>
    <row r="49" s="1" customFormat="1" ht="18" customHeight="1">
      <c r="B49" s="46"/>
      <c r="C49" s="40" t="s">
        <v>26</v>
      </c>
      <c r="D49" s="47"/>
      <c r="E49" s="47"/>
      <c r="F49" s="35" t="str">
        <f>F12</f>
        <v>Liberec</v>
      </c>
      <c r="G49" s="47"/>
      <c r="H49" s="47"/>
      <c r="I49" s="147" t="s">
        <v>28</v>
      </c>
      <c r="J49" s="148" t="str">
        <f>IF(J12="","",J12)</f>
        <v>2. 2. 2018</v>
      </c>
      <c r="K49" s="51"/>
    </row>
    <row r="50" s="1" customFormat="1" ht="6.96" customHeight="1">
      <c r="B50" s="46"/>
      <c r="C50" s="47"/>
      <c r="D50" s="47"/>
      <c r="E50" s="47"/>
      <c r="F50" s="47"/>
      <c r="G50" s="47"/>
      <c r="H50" s="47"/>
      <c r="I50" s="145"/>
      <c r="J50" s="47"/>
      <c r="K50" s="51"/>
    </row>
    <row r="51" s="1" customFormat="1">
      <c r="B51" s="46"/>
      <c r="C51" s="40" t="s">
        <v>32</v>
      </c>
      <c r="D51" s="47"/>
      <c r="E51" s="47"/>
      <c r="F51" s="35" t="str">
        <f>E15</f>
        <v>Statutární město Liberec</v>
      </c>
      <c r="G51" s="47"/>
      <c r="H51" s="47"/>
      <c r="I51" s="147" t="s">
        <v>40</v>
      </c>
      <c r="J51" s="44" t="str">
        <f>E21</f>
        <v>SNOWPLAN, spol. s r.o.</v>
      </c>
      <c r="K51" s="51"/>
    </row>
    <row r="52" s="1" customFormat="1" ht="14.4" customHeight="1">
      <c r="B52" s="46"/>
      <c r="C52" s="40" t="s">
        <v>38</v>
      </c>
      <c r="D52" s="47"/>
      <c r="E52" s="47"/>
      <c r="F52" s="35" t="str">
        <f>IF(E18="","",E18)</f>
        <v/>
      </c>
      <c r="G52" s="47"/>
      <c r="H52" s="47"/>
      <c r="I52" s="145"/>
      <c r="J52" s="172"/>
      <c r="K52" s="51"/>
    </row>
    <row r="53" s="1" customFormat="1" ht="10.32" customHeight="1">
      <c r="B53" s="46"/>
      <c r="C53" s="47"/>
      <c r="D53" s="47"/>
      <c r="E53" s="47"/>
      <c r="F53" s="47"/>
      <c r="G53" s="47"/>
      <c r="H53" s="47"/>
      <c r="I53" s="145"/>
      <c r="J53" s="47"/>
      <c r="K53" s="51"/>
    </row>
    <row r="54" s="1" customFormat="1" ht="29.28" customHeight="1">
      <c r="B54" s="46"/>
      <c r="C54" s="173" t="s">
        <v>158</v>
      </c>
      <c r="D54" s="160"/>
      <c r="E54" s="160"/>
      <c r="F54" s="160"/>
      <c r="G54" s="160"/>
      <c r="H54" s="160"/>
      <c r="I54" s="174"/>
      <c r="J54" s="175" t="s">
        <v>159</v>
      </c>
      <c r="K54" s="176"/>
    </row>
    <row r="55" s="1" customFormat="1" ht="10.32" customHeight="1">
      <c r="B55" s="46"/>
      <c r="C55" s="47"/>
      <c r="D55" s="47"/>
      <c r="E55" s="47"/>
      <c r="F55" s="47"/>
      <c r="G55" s="47"/>
      <c r="H55" s="47"/>
      <c r="I55" s="145"/>
      <c r="J55" s="47"/>
      <c r="K55" s="51"/>
    </row>
    <row r="56" s="1" customFormat="1" ht="29.28" customHeight="1">
      <c r="B56" s="46"/>
      <c r="C56" s="177" t="s">
        <v>160</v>
      </c>
      <c r="D56" s="47"/>
      <c r="E56" s="47"/>
      <c r="F56" s="47"/>
      <c r="G56" s="47"/>
      <c r="H56" s="47"/>
      <c r="I56" s="145"/>
      <c r="J56" s="156">
        <f>J80</f>
        <v>0</v>
      </c>
      <c r="K56" s="51"/>
      <c r="AU56" s="24" t="s">
        <v>161</v>
      </c>
    </row>
    <row r="57" s="7" customFormat="1" ht="24.96" customHeight="1">
      <c r="B57" s="178"/>
      <c r="C57" s="179"/>
      <c r="D57" s="180" t="s">
        <v>1434</v>
      </c>
      <c r="E57" s="181"/>
      <c r="F57" s="181"/>
      <c r="G57" s="181"/>
      <c r="H57" s="181"/>
      <c r="I57" s="182"/>
      <c r="J57" s="183">
        <f>J81</f>
        <v>0</v>
      </c>
      <c r="K57" s="184"/>
    </row>
    <row r="58" s="11" customFormat="1" ht="19.92" customHeight="1">
      <c r="B58" s="246"/>
      <c r="C58" s="247"/>
      <c r="D58" s="248" t="s">
        <v>1435</v>
      </c>
      <c r="E58" s="249"/>
      <c r="F58" s="249"/>
      <c r="G58" s="249"/>
      <c r="H58" s="249"/>
      <c r="I58" s="250"/>
      <c r="J58" s="251">
        <f>J82</f>
        <v>0</v>
      </c>
      <c r="K58" s="252"/>
    </row>
    <row r="59" s="11" customFormat="1" ht="19.92" customHeight="1">
      <c r="B59" s="246"/>
      <c r="C59" s="247"/>
      <c r="D59" s="248" t="s">
        <v>1436</v>
      </c>
      <c r="E59" s="249"/>
      <c r="F59" s="249"/>
      <c r="G59" s="249"/>
      <c r="H59" s="249"/>
      <c r="I59" s="250"/>
      <c r="J59" s="251">
        <f>J171</f>
        <v>0</v>
      </c>
      <c r="K59" s="252"/>
    </row>
    <row r="60" s="11" customFormat="1" ht="19.92" customHeight="1">
      <c r="B60" s="246"/>
      <c r="C60" s="247"/>
      <c r="D60" s="248" t="s">
        <v>1437</v>
      </c>
      <c r="E60" s="249"/>
      <c r="F60" s="249"/>
      <c r="G60" s="249"/>
      <c r="H60" s="249"/>
      <c r="I60" s="250"/>
      <c r="J60" s="251">
        <f>J238</f>
        <v>0</v>
      </c>
      <c r="K60" s="252"/>
    </row>
    <row r="61" s="1" customFormat="1" ht="21.84" customHeight="1">
      <c r="B61" s="46"/>
      <c r="C61" s="47"/>
      <c r="D61" s="47"/>
      <c r="E61" s="47"/>
      <c r="F61" s="47"/>
      <c r="G61" s="47"/>
      <c r="H61" s="47"/>
      <c r="I61" s="145"/>
      <c r="J61" s="47"/>
      <c r="K61" s="51"/>
    </row>
    <row r="62" s="1" customFormat="1" ht="6.96" customHeight="1">
      <c r="B62" s="67"/>
      <c r="C62" s="68"/>
      <c r="D62" s="68"/>
      <c r="E62" s="68"/>
      <c r="F62" s="68"/>
      <c r="G62" s="68"/>
      <c r="H62" s="68"/>
      <c r="I62" s="167"/>
      <c r="J62" s="68"/>
      <c r="K62" s="69"/>
    </row>
    <row r="66" s="1" customFormat="1" ht="6.96" customHeight="1">
      <c r="B66" s="70"/>
      <c r="C66" s="71"/>
      <c r="D66" s="71"/>
      <c r="E66" s="71"/>
      <c r="F66" s="71"/>
      <c r="G66" s="71"/>
      <c r="H66" s="71"/>
      <c r="I66" s="170"/>
      <c r="J66" s="71"/>
      <c r="K66" s="71"/>
      <c r="L66" s="72"/>
    </row>
    <row r="67" s="1" customFormat="1" ht="36.96" customHeight="1">
      <c r="B67" s="46"/>
      <c r="C67" s="73" t="s">
        <v>169</v>
      </c>
      <c r="D67" s="74"/>
      <c r="E67" s="74"/>
      <c r="F67" s="74"/>
      <c r="G67" s="74"/>
      <c r="H67" s="74"/>
      <c r="I67" s="185"/>
      <c r="J67" s="74"/>
      <c r="K67" s="74"/>
      <c r="L67" s="72"/>
    </row>
    <row r="68" s="1" customFormat="1" ht="6.96" customHeight="1">
      <c r="B68" s="46"/>
      <c r="C68" s="74"/>
      <c r="D68" s="74"/>
      <c r="E68" s="74"/>
      <c r="F68" s="74"/>
      <c r="G68" s="74"/>
      <c r="H68" s="74"/>
      <c r="I68" s="185"/>
      <c r="J68" s="74"/>
      <c r="K68" s="74"/>
      <c r="L68" s="72"/>
    </row>
    <row r="69" s="1" customFormat="1" ht="14.4" customHeight="1">
      <c r="B69" s="46"/>
      <c r="C69" s="76" t="s">
        <v>18</v>
      </c>
      <c r="D69" s="74"/>
      <c r="E69" s="74"/>
      <c r="F69" s="74"/>
      <c r="G69" s="74"/>
      <c r="H69" s="74"/>
      <c r="I69" s="185"/>
      <c r="J69" s="74"/>
      <c r="K69" s="74"/>
      <c r="L69" s="72"/>
    </row>
    <row r="70" s="1" customFormat="1" ht="16.5" customHeight="1">
      <c r="B70" s="46"/>
      <c r="C70" s="74"/>
      <c r="D70" s="74"/>
      <c r="E70" s="186" t="str">
        <f>E7</f>
        <v>Zvýšení bezpečnosti dopravy v Liberci, lokalita Milady Horákové - Čechova - U potůčku</v>
      </c>
      <c r="F70" s="76"/>
      <c r="G70" s="76"/>
      <c r="H70" s="76"/>
      <c r="I70" s="185"/>
      <c r="J70" s="74"/>
      <c r="K70" s="74"/>
      <c r="L70" s="72"/>
    </row>
    <row r="71" s="1" customFormat="1" ht="14.4" customHeight="1">
      <c r="B71" s="46"/>
      <c r="C71" s="76" t="s">
        <v>135</v>
      </c>
      <c r="D71" s="74"/>
      <c r="E71" s="74"/>
      <c r="F71" s="74"/>
      <c r="G71" s="74"/>
      <c r="H71" s="74"/>
      <c r="I71" s="185"/>
      <c r="J71" s="74"/>
      <c r="K71" s="74"/>
      <c r="L71" s="72"/>
    </row>
    <row r="72" s="1" customFormat="1" ht="17.25" customHeight="1">
      <c r="B72" s="46"/>
      <c r="C72" s="74"/>
      <c r="D72" s="74"/>
      <c r="E72" s="82" t="str">
        <f>E9</f>
        <v>08 - SO 492 - Kabeláž SSZ, PS 492 - Dopravní řešení SSZ - způsobilé výdaje hlavní</v>
      </c>
      <c r="F72" s="74"/>
      <c r="G72" s="74"/>
      <c r="H72" s="74"/>
      <c r="I72" s="185"/>
      <c r="J72" s="74"/>
      <c r="K72" s="74"/>
      <c r="L72" s="72"/>
    </row>
    <row r="73" s="1" customFormat="1" ht="6.96" customHeight="1">
      <c r="B73" s="46"/>
      <c r="C73" s="74"/>
      <c r="D73" s="74"/>
      <c r="E73" s="74"/>
      <c r="F73" s="74"/>
      <c r="G73" s="74"/>
      <c r="H73" s="74"/>
      <c r="I73" s="185"/>
      <c r="J73" s="74"/>
      <c r="K73" s="74"/>
      <c r="L73" s="72"/>
    </row>
    <row r="74" s="1" customFormat="1" ht="18" customHeight="1">
      <c r="B74" s="46"/>
      <c r="C74" s="76" t="s">
        <v>26</v>
      </c>
      <c r="D74" s="74"/>
      <c r="E74" s="74"/>
      <c r="F74" s="187" t="str">
        <f>F12</f>
        <v>Liberec</v>
      </c>
      <c r="G74" s="74"/>
      <c r="H74" s="74"/>
      <c r="I74" s="188" t="s">
        <v>28</v>
      </c>
      <c r="J74" s="85" t="str">
        <f>IF(J12="","",J12)</f>
        <v>2. 2. 2018</v>
      </c>
      <c r="K74" s="74"/>
      <c r="L74" s="72"/>
    </row>
    <row r="75" s="1" customFormat="1" ht="6.96" customHeight="1">
      <c r="B75" s="46"/>
      <c r="C75" s="74"/>
      <c r="D75" s="74"/>
      <c r="E75" s="74"/>
      <c r="F75" s="74"/>
      <c r="G75" s="74"/>
      <c r="H75" s="74"/>
      <c r="I75" s="185"/>
      <c r="J75" s="74"/>
      <c r="K75" s="74"/>
      <c r="L75" s="72"/>
    </row>
    <row r="76" s="1" customFormat="1">
      <c r="B76" s="46"/>
      <c r="C76" s="76" t="s">
        <v>32</v>
      </c>
      <c r="D76" s="74"/>
      <c r="E76" s="74"/>
      <c r="F76" s="187" t="str">
        <f>E15</f>
        <v>Statutární město Liberec</v>
      </c>
      <c r="G76" s="74"/>
      <c r="H76" s="74"/>
      <c r="I76" s="188" t="s">
        <v>40</v>
      </c>
      <c r="J76" s="187" t="str">
        <f>E21</f>
        <v>SNOWPLAN, spol. s r.o.</v>
      </c>
      <c r="K76" s="74"/>
      <c r="L76" s="72"/>
    </row>
    <row r="77" s="1" customFormat="1" ht="14.4" customHeight="1">
      <c r="B77" s="46"/>
      <c r="C77" s="76" t="s">
        <v>38</v>
      </c>
      <c r="D77" s="74"/>
      <c r="E77" s="74"/>
      <c r="F77" s="187" t="str">
        <f>IF(E18="","",E18)</f>
        <v/>
      </c>
      <c r="G77" s="74"/>
      <c r="H77" s="74"/>
      <c r="I77" s="185"/>
      <c r="J77" s="74"/>
      <c r="K77" s="74"/>
      <c r="L77" s="72"/>
    </row>
    <row r="78" s="1" customFormat="1" ht="10.32" customHeight="1">
      <c r="B78" s="46"/>
      <c r="C78" s="74"/>
      <c r="D78" s="74"/>
      <c r="E78" s="74"/>
      <c r="F78" s="74"/>
      <c r="G78" s="74"/>
      <c r="H78" s="74"/>
      <c r="I78" s="185"/>
      <c r="J78" s="74"/>
      <c r="K78" s="74"/>
      <c r="L78" s="72"/>
    </row>
    <row r="79" s="8" customFormat="1" ht="29.28" customHeight="1">
      <c r="B79" s="189"/>
      <c r="C79" s="190" t="s">
        <v>170</v>
      </c>
      <c r="D79" s="191" t="s">
        <v>66</v>
      </c>
      <c r="E79" s="191" t="s">
        <v>62</v>
      </c>
      <c r="F79" s="191" t="s">
        <v>171</v>
      </c>
      <c r="G79" s="191" t="s">
        <v>172</v>
      </c>
      <c r="H79" s="191" t="s">
        <v>173</v>
      </c>
      <c r="I79" s="192" t="s">
        <v>174</v>
      </c>
      <c r="J79" s="191" t="s">
        <v>159</v>
      </c>
      <c r="K79" s="193" t="s">
        <v>175</v>
      </c>
      <c r="L79" s="194"/>
      <c r="M79" s="102" t="s">
        <v>176</v>
      </c>
      <c r="N79" s="103" t="s">
        <v>51</v>
      </c>
      <c r="O79" s="103" t="s">
        <v>177</v>
      </c>
      <c r="P79" s="103" t="s">
        <v>178</v>
      </c>
      <c r="Q79" s="103" t="s">
        <v>179</v>
      </c>
      <c r="R79" s="103" t="s">
        <v>180</v>
      </c>
      <c r="S79" s="103" t="s">
        <v>181</v>
      </c>
      <c r="T79" s="104" t="s">
        <v>182</v>
      </c>
    </row>
    <row r="80" s="1" customFormat="1" ht="29.28" customHeight="1">
      <c r="B80" s="46"/>
      <c r="C80" s="108" t="s">
        <v>160</v>
      </c>
      <c r="D80" s="74"/>
      <c r="E80" s="74"/>
      <c r="F80" s="74"/>
      <c r="G80" s="74"/>
      <c r="H80" s="74"/>
      <c r="I80" s="185"/>
      <c r="J80" s="195">
        <f>BK80</f>
        <v>0</v>
      </c>
      <c r="K80" s="74"/>
      <c r="L80" s="72"/>
      <c r="M80" s="105"/>
      <c r="N80" s="106"/>
      <c r="O80" s="106"/>
      <c r="P80" s="196">
        <f>P81</f>
        <v>0</v>
      </c>
      <c r="Q80" s="106"/>
      <c r="R80" s="196">
        <f>R81</f>
        <v>0</v>
      </c>
      <c r="S80" s="106"/>
      <c r="T80" s="197">
        <f>T81</f>
        <v>0</v>
      </c>
      <c r="AT80" s="24" t="s">
        <v>81</v>
      </c>
      <c r="AU80" s="24" t="s">
        <v>161</v>
      </c>
      <c r="BK80" s="198">
        <f>BK81</f>
        <v>0</v>
      </c>
    </row>
    <row r="81" s="9" customFormat="1" ht="37.44" customHeight="1">
      <c r="B81" s="199"/>
      <c r="C81" s="200"/>
      <c r="D81" s="201" t="s">
        <v>81</v>
      </c>
      <c r="E81" s="202" t="s">
        <v>735</v>
      </c>
      <c r="F81" s="202" t="s">
        <v>735</v>
      </c>
      <c r="G81" s="200"/>
      <c r="H81" s="200"/>
      <c r="I81" s="203"/>
      <c r="J81" s="204">
        <f>BK81</f>
        <v>0</v>
      </c>
      <c r="K81" s="200"/>
      <c r="L81" s="205"/>
      <c r="M81" s="206"/>
      <c r="N81" s="207"/>
      <c r="O81" s="207"/>
      <c r="P81" s="208">
        <f>P82+P171+P238</f>
        <v>0</v>
      </c>
      <c r="Q81" s="207"/>
      <c r="R81" s="208">
        <f>R82+R171+R238</f>
        <v>0</v>
      </c>
      <c r="S81" s="207"/>
      <c r="T81" s="209">
        <f>T82+T171+T238</f>
        <v>0</v>
      </c>
      <c r="AR81" s="210" t="s">
        <v>25</v>
      </c>
      <c r="AT81" s="211" t="s">
        <v>81</v>
      </c>
      <c r="AU81" s="211" t="s">
        <v>82</v>
      </c>
      <c r="AY81" s="210" t="s">
        <v>184</v>
      </c>
      <c r="BK81" s="212">
        <f>BK82+BK171+BK238</f>
        <v>0</v>
      </c>
    </row>
    <row r="82" s="9" customFormat="1" ht="19.92" customHeight="1">
      <c r="B82" s="199"/>
      <c r="C82" s="200"/>
      <c r="D82" s="201" t="s">
        <v>81</v>
      </c>
      <c r="E82" s="253" t="s">
        <v>87</v>
      </c>
      <c r="F82" s="253" t="s">
        <v>1438</v>
      </c>
      <c r="G82" s="200"/>
      <c r="H82" s="200"/>
      <c r="I82" s="203"/>
      <c r="J82" s="254">
        <f>BK82</f>
        <v>0</v>
      </c>
      <c r="K82" s="200"/>
      <c r="L82" s="205"/>
      <c r="M82" s="206"/>
      <c r="N82" s="207"/>
      <c r="O82" s="207"/>
      <c r="P82" s="208">
        <f>SUM(P83:P170)</f>
        <v>0</v>
      </c>
      <c r="Q82" s="207"/>
      <c r="R82" s="208">
        <f>SUM(R83:R170)</f>
        <v>0</v>
      </c>
      <c r="S82" s="207"/>
      <c r="T82" s="209">
        <f>SUM(T83:T170)</f>
        <v>0</v>
      </c>
      <c r="AR82" s="210" t="s">
        <v>25</v>
      </c>
      <c r="AT82" s="211" t="s">
        <v>81</v>
      </c>
      <c r="AU82" s="211" t="s">
        <v>25</v>
      </c>
      <c r="AY82" s="210" t="s">
        <v>184</v>
      </c>
      <c r="BK82" s="212">
        <f>SUM(BK83:BK170)</f>
        <v>0</v>
      </c>
    </row>
    <row r="83" s="1" customFormat="1" ht="16.5" customHeight="1">
      <c r="B83" s="46"/>
      <c r="C83" s="213" t="s">
        <v>25</v>
      </c>
      <c r="D83" s="213" t="s">
        <v>185</v>
      </c>
      <c r="E83" s="214" t="s">
        <v>1361</v>
      </c>
      <c r="F83" s="215" t="s">
        <v>1439</v>
      </c>
      <c r="G83" s="216" t="s">
        <v>1345</v>
      </c>
      <c r="H83" s="217">
        <v>1</v>
      </c>
      <c r="I83" s="218"/>
      <c r="J83" s="219">
        <f>ROUND(I83*H83,2)</f>
        <v>0</v>
      </c>
      <c r="K83" s="215" t="s">
        <v>80</v>
      </c>
      <c r="L83" s="72"/>
      <c r="M83" s="220" t="s">
        <v>80</v>
      </c>
      <c r="N83" s="221" t="s">
        <v>52</v>
      </c>
      <c r="O83" s="47"/>
      <c r="P83" s="222">
        <f>O83*H83</f>
        <v>0</v>
      </c>
      <c r="Q83" s="222">
        <v>0</v>
      </c>
      <c r="R83" s="222">
        <f>Q83*H83</f>
        <v>0</v>
      </c>
      <c r="S83" s="222">
        <v>0</v>
      </c>
      <c r="T83" s="223">
        <f>S83*H83</f>
        <v>0</v>
      </c>
      <c r="AR83" s="24" t="s">
        <v>189</v>
      </c>
      <c r="AT83" s="24" t="s">
        <v>185</v>
      </c>
      <c r="AU83" s="24" t="s">
        <v>91</v>
      </c>
      <c r="AY83" s="24" t="s">
        <v>184</v>
      </c>
      <c r="BE83" s="224">
        <f>IF(N83="základní",J83,0)</f>
        <v>0</v>
      </c>
      <c r="BF83" s="224">
        <f>IF(N83="snížená",J83,0)</f>
        <v>0</v>
      </c>
      <c r="BG83" s="224">
        <f>IF(N83="zákl. přenesená",J83,0)</f>
        <v>0</v>
      </c>
      <c r="BH83" s="224">
        <f>IF(N83="sníž. přenesená",J83,0)</f>
        <v>0</v>
      </c>
      <c r="BI83" s="224">
        <f>IF(N83="nulová",J83,0)</f>
        <v>0</v>
      </c>
      <c r="BJ83" s="24" t="s">
        <v>25</v>
      </c>
      <c r="BK83" s="224">
        <f>ROUND(I83*H83,2)</f>
        <v>0</v>
      </c>
      <c r="BL83" s="24" t="s">
        <v>189</v>
      </c>
      <c r="BM83" s="24" t="s">
        <v>1440</v>
      </c>
    </row>
    <row r="84" s="1" customFormat="1">
      <c r="B84" s="46"/>
      <c r="C84" s="74"/>
      <c r="D84" s="225" t="s">
        <v>191</v>
      </c>
      <c r="E84" s="74"/>
      <c r="F84" s="226" t="s">
        <v>1439</v>
      </c>
      <c r="G84" s="74"/>
      <c r="H84" s="74"/>
      <c r="I84" s="185"/>
      <c r="J84" s="74"/>
      <c r="K84" s="74"/>
      <c r="L84" s="72"/>
      <c r="M84" s="227"/>
      <c r="N84" s="47"/>
      <c r="O84" s="47"/>
      <c r="P84" s="47"/>
      <c r="Q84" s="47"/>
      <c r="R84" s="47"/>
      <c r="S84" s="47"/>
      <c r="T84" s="95"/>
      <c r="AT84" s="24" t="s">
        <v>191</v>
      </c>
      <c r="AU84" s="24" t="s">
        <v>91</v>
      </c>
    </row>
    <row r="85" s="1" customFormat="1" ht="16.5" customHeight="1">
      <c r="B85" s="46"/>
      <c r="C85" s="213" t="s">
        <v>91</v>
      </c>
      <c r="D85" s="213" t="s">
        <v>185</v>
      </c>
      <c r="E85" s="214" t="s">
        <v>1364</v>
      </c>
      <c r="F85" s="215" t="s">
        <v>1441</v>
      </c>
      <c r="G85" s="216" t="s">
        <v>1345</v>
      </c>
      <c r="H85" s="217">
        <v>1</v>
      </c>
      <c r="I85" s="218"/>
      <c r="J85" s="219">
        <f>ROUND(I85*H85,2)</f>
        <v>0</v>
      </c>
      <c r="K85" s="215" t="s">
        <v>80</v>
      </c>
      <c r="L85" s="72"/>
      <c r="M85" s="220" t="s">
        <v>80</v>
      </c>
      <c r="N85" s="221" t="s">
        <v>52</v>
      </c>
      <c r="O85" s="47"/>
      <c r="P85" s="222">
        <f>O85*H85</f>
        <v>0</v>
      </c>
      <c r="Q85" s="222">
        <v>0</v>
      </c>
      <c r="R85" s="222">
        <f>Q85*H85</f>
        <v>0</v>
      </c>
      <c r="S85" s="222">
        <v>0</v>
      </c>
      <c r="T85" s="223">
        <f>S85*H85</f>
        <v>0</v>
      </c>
      <c r="AR85" s="24" t="s">
        <v>189</v>
      </c>
      <c r="AT85" s="24" t="s">
        <v>185</v>
      </c>
      <c r="AU85" s="24" t="s">
        <v>91</v>
      </c>
      <c r="AY85" s="24" t="s">
        <v>184</v>
      </c>
      <c r="BE85" s="224">
        <f>IF(N85="základní",J85,0)</f>
        <v>0</v>
      </c>
      <c r="BF85" s="224">
        <f>IF(N85="snížená",J85,0)</f>
        <v>0</v>
      </c>
      <c r="BG85" s="224">
        <f>IF(N85="zákl. přenesená",J85,0)</f>
        <v>0</v>
      </c>
      <c r="BH85" s="224">
        <f>IF(N85="sníž. přenesená",J85,0)</f>
        <v>0</v>
      </c>
      <c r="BI85" s="224">
        <f>IF(N85="nulová",J85,0)</f>
        <v>0</v>
      </c>
      <c r="BJ85" s="24" t="s">
        <v>25</v>
      </c>
      <c r="BK85" s="224">
        <f>ROUND(I85*H85,2)</f>
        <v>0</v>
      </c>
      <c r="BL85" s="24" t="s">
        <v>189</v>
      </c>
      <c r="BM85" s="24" t="s">
        <v>1442</v>
      </c>
    </row>
    <row r="86" s="1" customFormat="1">
      <c r="B86" s="46"/>
      <c r="C86" s="74"/>
      <c r="D86" s="225" t="s">
        <v>191</v>
      </c>
      <c r="E86" s="74"/>
      <c r="F86" s="226" t="s">
        <v>1441</v>
      </c>
      <c r="G86" s="74"/>
      <c r="H86" s="74"/>
      <c r="I86" s="185"/>
      <c r="J86" s="74"/>
      <c r="K86" s="74"/>
      <c r="L86" s="72"/>
      <c r="M86" s="227"/>
      <c r="N86" s="47"/>
      <c r="O86" s="47"/>
      <c r="P86" s="47"/>
      <c r="Q86" s="47"/>
      <c r="R86" s="47"/>
      <c r="S86" s="47"/>
      <c r="T86" s="95"/>
      <c r="AT86" s="24" t="s">
        <v>191</v>
      </c>
      <c r="AU86" s="24" t="s">
        <v>91</v>
      </c>
    </row>
    <row r="87" s="1" customFormat="1" ht="16.5" customHeight="1">
      <c r="B87" s="46"/>
      <c r="C87" s="213" t="s">
        <v>211</v>
      </c>
      <c r="D87" s="213" t="s">
        <v>185</v>
      </c>
      <c r="E87" s="214" t="s">
        <v>1373</v>
      </c>
      <c r="F87" s="215" t="s">
        <v>1443</v>
      </c>
      <c r="G87" s="216" t="s">
        <v>1345</v>
      </c>
      <c r="H87" s="217">
        <v>2</v>
      </c>
      <c r="I87" s="218"/>
      <c r="J87" s="219">
        <f>ROUND(I87*H87,2)</f>
        <v>0</v>
      </c>
      <c r="K87" s="215" t="s">
        <v>80</v>
      </c>
      <c r="L87" s="72"/>
      <c r="M87" s="220" t="s">
        <v>80</v>
      </c>
      <c r="N87" s="221" t="s">
        <v>52</v>
      </c>
      <c r="O87" s="47"/>
      <c r="P87" s="222">
        <f>O87*H87</f>
        <v>0</v>
      </c>
      <c r="Q87" s="222">
        <v>0</v>
      </c>
      <c r="R87" s="222">
        <f>Q87*H87</f>
        <v>0</v>
      </c>
      <c r="S87" s="222">
        <v>0</v>
      </c>
      <c r="T87" s="223">
        <f>S87*H87</f>
        <v>0</v>
      </c>
      <c r="AR87" s="24" t="s">
        <v>189</v>
      </c>
      <c r="AT87" s="24" t="s">
        <v>185</v>
      </c>
      <c r="AU87" s="24" t="s">
        <v>91</v>
      </c>
      <c r="AY87" s="24" t="s">
        <v>184</v>
      </c>
      <c r="BE87" s="224">
        <f>IF(N87="základní",J87,0)</f>
        <v>0</v>
      </c>
      <c r="BF87" s="224">
        <f>IF(N87="snížená",J87,0)</f>
        <v>0</v>
      </c>
      <c r="BG87" s="224">
        <f>IF(N87="zákl. přenesená",J87,0)</f>
        <v>0</v>
      </c>
      <c r="BH87" s="224">
        <f>IF(N87="sníž. přenesená",J87,0)</f>
        <v>0</v>
      </c>
      <c r="BI87" s="224">
        <f>IF(N87="nulová",J87,0)</f>
        <v>0</v>
      </c>
      <c r="BJ87" s="24" t="s">
        <v>25</v>
      </c>
      <c r="BK87" s="224">
        <f>ROUND(I87*H87,2)</f>
        <v>0</v>
      </c>
      <c r="BL87" s="24" t="s">
        <v>189</v>
      </c>
      <c r="BM87" s="24" t="s">
        <v>1444</v>
      </c>
    </row>
    <row r="88" s="1" customFormat="1">
      <c r="B88" s="46"/>
      <c r="C88" s="74"/>
      <c r="D88" s="225" t="s">
        <v>191</v>
      </c>
      <c r="E88" s="74"/>
      <c r="F88" s="226" t="s">
        <v>1443</v>
      </c>
      <c r="G88" s="74"/>
      <c r="H88" s="74"/>
      <c r="I88" s="185"/>
      <c r="J88" s="74"/>
      <c r="K88" s="74"/>
      <c r="L88" s="72"/>
      <c r="M88" s="227"/>
      <c r="N88" s="47"/>
      <c r="O88" s="47"/>
      <c r="P88" s="47"/>
      <c r="Q88" s="47"/>
      <c r="R88" s="47"/>
      <c r="S88" s="47"/>
      <c r="T88" s="95"/>
      <c r="AT88" s="24" t="s">
        <v>191</v>
      </c>
      <c r="AU88" s="24" t="s">
        <v>91</v>
      </c>
    </row>
    <row r="89" s="1" customFormat="1" ht="16.5" customHeight="1">
      <c r="B89" s="46"/>
      <c r="C89" s="213" t="s">
        <v>189</v>
      </c>
      <c r="D89" s="213" t="s">
        <v>185</v>
      </c>
      <c r="E89" s="214" t="s">
        <v>1445</v>
      </c>
      <c r="F89" s="215" t="s">
        <v>1446</v>
      </c>
      <c r="G89" s="216" t="s">
        <v>1345</v>
      </c>
      <c r="H89" s="217">
        <v>1</v>
      </c>
      <c r="I89" s="218"/>
      <c r="J89" s="219">
        <f>ROUND(I89*H89,2)</f>
        <v>0</v>
      </c>
      <c r="K89" s="215" t="s">
        <v>80</v>
      </c>
      <c r="L89" s="72"/>
      <c r="M89" s="220" t="s">
        <v>80</v>
      </c>
      <c r="N89" s="221" t="s">
        <v>52</v>
      </c>
      <c r="O89" s="47"/>
      <c r="P89" s="222">
        <f>O89*H89</f>
        <v>0</v>
      </c>
      <c r="Q89" s="222">
        <v>0</v>
      </c>
      <c r="R89" s="222">
        <f>Q89*H89</f>
        <v>0</v>
      </c>
      <c r="S89" s="222">
        <v>0</v>
      </c>
      <c r="T89" s="223">
        <f>S89*H89</f>
        <v>0</v>
      </c>
      <c r="AR89" s="24" t="s">
        <v>189</v>
      </c>
      <c r="AT89" s="24" t="s">
        <v>185</v>
      </c>
      <c r="AU89" s="24" t="s">
        <v>91</v>
      </c>
      <c r="AY89" s="24" t="s">
        <v>184</v>
      </c>
      <c r="BE89" s="224">
        <f>IF(N89="základní",J89,0)</f>
        <v>0</v>
      </c>
      <c r="BF89" s="224">
        <f>IF(N89="snížená",J89,0)</f>
        <v>0</v>
      </c>
      <c r="BG89" s="224">
        <f>IF(N89="zákl. přenesená",J89,0)</f>
        <v>0</v>
      </c>
      <c r="BH89" s="224">
        <f>IF(N89="sníž. přenesená",J89,0)</f>
        <v>0</v>
      </c>
      <c r="BI89" s="224">
        <f>IF(N89="nulová",J89,0)</f>
        <v>0</v>
      </c>
      <c r="BJ89" s="24" t="s">
        <v>25</v>
      </c>
      <c r="BK89" s="224">
        <f>ROUND(I89*H89,2)</f>
        <v>0</v>
      </c>
      <c r="BL89" s="24" t="s">
        <v>189</v>
      </c>
      <c r="BM89" s="24" t="s">
        <v>1447</v>
      </c>
    </row>
    <row r="90" s="1" customFormat="1">
      <c r="B90" s="46"/>
      <c r="C90" s="74"/>
      <c r="D90" s="225" t="s">
        <v>191</v>
      </c>
      <c r="E90" s="74"/>
      <c r="F90" s="226" t="s">
        <v>1446</v>
      </c>
      <c r="G90" s="74"/>
      <c r="H90" s="74"/>
      <c r="I90" s="185"/>
      <c r="J90" s="74"/>
      <c r="K90" s="74"/>
      <c r="L90" s="72"/>
      <c r="M90" s="227"/>
      <c r="N90" s="47"/>
      <c r="O90" s="47"/>
      <c r="P90" s="47"/>
      <c r="Q90" s="47"/>
      <c r="R90" s="47"/>
      <c r="S90" s="47"/>
      <c r="T90" s="95"/>
      <c r="AT90" s="24" t="s">
        <v>191</v>
      </c>
      <c r="AU90" s="24" t="s">
        <v>91</v>
      </c>
    </row>
    <row r="91" s="1" customFormat="1" ht="16.5" customHeight="1">
      <c r="B91" s="46"/>
      <c r="C91" s="213" t="s">
        <v>224</v>
      </c>
      <c r="D91" s="213" t="s">
        <v>185</v>
      </c>
      <c r="E91" s="214" t="s">
        <v>1448</v>
      </c>
      <c r="F91" s="215" t="s">
        <v>1449</v>
      </c>
      <c r="G91" s="216" t="s">
        <v>1345</v>
      </c>
      <c r="H91" s="217">
        <v>1</v>
      </c>
      <c r="I91" s="218"/>
      <c r="J91" s="219">
        <f>ROUND(I91*H91,2)</f>
        <v>0</v>
      </c>
      <c r="K91" s="215" t="s">
        <v>80</v>
      </c>
      <c r="L91" s="72"/>
      <c r="M91" s="220" t="s">
        <v>80</v>
      </c>
      <c r="N91" s="221" t="s">
        <v>52</v>
      </c>
      <c r="O91" s="47"/>
      <c r="P91" s="222">
        <f>O91*H91</f>
        <v>0</v>
      </c>
      <c r="Q91" s="222">
        <v>0</v>
      </c>
      <c r="R91" s="222">
        <f>Q91*H91</f>
        <v>0</v>
      </c>
      <c r="S91" s="222">
        <v>0</v>
      </c>
      <c r="T91" s="223">
        <f>S91*H91</f>
        <v>0</v>
      </c>
      <c r="AR91" s="24" t="s">
        <v>189</v>
      </c>
      <c r="AT91" s="24" t="s">
        <v>185</v>
      </c>
      <c r="AU91" s="24" t="s">
        <v>91</v>
      </c>
      <c r="AY91" s="24" t="s">
        <v>184</v>
      </c>
      <c r="BE91" s="224">
        <f>IF(N91="základní",J91,0)</f>
        <v>0</v>
      </c>
      <c r="BF91" s="224">
        <f>IF(N91="snížená",J91,0)</f>
        <v>0</v>
      </c>
      <c r="BG91" s="224">
        <f>IF(N91="zákl. přenesená",J91,0)</f>
        <v>0</v>
      </c>
      <c r="BH91" s="224">
        <f>IF(N91="sníž. přenesená",J91,0)</f>
        <v>0</v>
      </c>
      <c r="BI91" s="224">
        <f>IF(N91="nulová",J91,0)</f>
        <v>0</v>
      </c>
      <c r="BJ91" s="24" t="s">
        <v>25</v>
      </c>
      <c r="BK91" s="224">
        <f>ROUND(I91*H91,2)</f>
        <v>0</v>
      </c>
      <c r="BL91" s="24" t="s">
        <v>189</v>
      </c>
      <c r="BM91" s="24" t="s">
        <v>1450</v>
      </c>
    </row>
    <row r="92" s="1" customFormat="1">
      <c r="B92" s="46"/>
      <c r="C92" s="74"/>
      <c r="D92" s="225" t="s">
        <v>191</v>
      </c>
      <c r="E92" s="74"/>
      <c r="F92" s="226" t="s">
        <v>1449</v>
      </c>
      <c r="G92" s="74"/>
      <c r="H92" s="74"/>
      <c r="I92" s="185"/>
      <c r="J92" s="74"/>
      <c r="K92" s="74"/>
      <c r="L92" s="72"/>
      <c r="M92" s="227"/>
      <c r="N92" s="47"/>
      <c r="O92" s="47"/>
      <c r="P92" s="47"/>
      <c r="Q92" s="47"/>
      <c r="R92" s="47"/>
      <c r="S92" s="47"/>
      <c r="T92" s="95"/>
      <c r="AT92" s="24" t="s">
        <v>191</v>
      </c>
      <c r="AU92" s="24" t="s">
        <v>91</v>
      </c>
    </row>
    <row r="93" s="1" customFormat="1" ht="16.5" customHeight="1">
      <c r="B93" s="46"/>
      <c r="C93" s="213" t="s">
        <v>230</v>
      </c>
      <c r="D93" s="213" t="s">
        <v>185</v>
      </c>
      <c r="E93" s="214" t="s">
        <v>1382</v>
      </c>
      <c r="F93" s="215" t="s">
        <v>1451</v>
      </c>
      <c r="G93" s="216" t="s">
        <v>1345</v>
      </c>
      <c r="H93" s="217">
        <v>2</v>
      </c>
      <c r="I93" s="218"/>
      <c r="J93" s="219">
        <f>ROUND(I93*H93,2)</f>
        <v>0</v>
      </c>
      <c r="K93" s="215" t="s">
        <v>80</v>
      </c>
      <c r="L93" s="72"/>
      <c r="M93" s="220" t="s">
        <v>80</v>
      </c>
      <c r="N93" s="221" t="s">
        <v>52</v>
      </c>
      <c r="O93" s="47"/>
      <c r="P93" s="222">
        <f>O93*H93</f>
        <v>0</v>
      </c>
      <c r="Q93" s="222">
        <v>0</v>
      </c>
      <c r="R93" s="222">
        <f>Q93*H93</f>
        <v>0</v>
      </c>
      <c r="S93" s="222">
        <v>0</v>
      </c>
      <c r="T93" s="223">
        <f>S93*H93</f>
        <v>0</v>
      </c>
      <c r="AR93" s="24" t="s">
        <v>189</v>
      </c>
      <c r="AT93" s="24" t="s">
        <v>185</v>
      </c>
      <c r="AU93" s="24" t="s">
        <v>91</v>
      </c>
      <c r="AY93" s="24" t="s">
        <v>184</v>
      </c>
      <c r="BE93" s="224">
        <f>IF(N93="základní",J93,0)</f>
        <v>0</v>
      </c>
      <c r="BF93" s="224">
        <f>IF(N93="snížená",J93,0)</f>
        <v>0</v>
      </c>
      <c r="BG93" s="224">
        <f>IF(N93="zákl. přenesená",J93,0)</f>
        <v>0</v>
      </c>
      <c r="BH93" s="224">
        <f>IF(N93="sníž. přenesená",J93,0)</f>
        <v>0</v>
      </c>
      <c r="BI93" s="224">
        <f>IF(N93="nulová",J93,0)</f>
        <v>0</v>
      </c>
      <c r="BJ93" s="24" t="s">
        <v>25</v>
      </c>
      <c r="BK93" s="224">
        <f>ROUND(I93*H93,2)</f>
        <v>0</v>
      </c>
      <c r="BL93" s="24" t="s">
        <v>189</v>
      </c>
      <c r="BM93" s="24" t="s">
        <v>1452</v>
      </c>
    </row>
    <row r="94" s="1" customFormat="1">
      <c r="B94" s="46"/>
      <c r="C94" s="74"/>
      <c r="D94" s="225" t="s">
        <v>191</v>
      </c>
      <c r="E94" s="74"/>
      <c r="F94" s="226" t="s">
        <v>1451</v>
      </c>
      <c r="G94" s="74"/>
      <c r="H94" s="74"/>
      <c r="I94" s="185"/>
      <c r="J94" s="74"/>
      <c r="K94" s="74"/>
      <c r="L94" s="72"/>
      <c r="M94" s="227"/>
      <c r="N94" s="47"/>
      <c r="O94" s="47"/>
      <c r="P94" s="47"/>
      <c r="Q94" s="47"/>
      <c r="R94" s="47"/>
      <c r="S94" s="47"/>
      <c r="T94" s="95"/>
      <c r="AT94" s="24" t="s">
        <v>191</v>
      </c>
      <c r="AU94" s="24" t="s">
        <v>91</v>
      </c>
    </row>
    <row r="95" s="1" customFormat="1" ht="16.5" customHeight="1">
      <c r="B95" s="46"/>
      <c r="C95" s="213" t="s">
        <v>237</v>
      </c>
      <c r="D95" s="213" t="s">
        <v>185</v>
      </c>
      <c r="E95" s="214" t="s">
        <v>1453</v>
      </c>
      <c r="F95" s="215" t="s">
        <v>1454</v>
      </c>
      <c r="G95" s="216" t="s">
        <v>1345</v>
      </c>
      <c r="H95" s="217">
        <v>2</v>
      </c>
      <c r="I95" s="218"/>
      <c r="J95" s="219">
        <f>ROUND(I95*H95,2)</f>
        <v>0</v>
      </c>
      <c r="K95" s="215" t="s">
        <v>80</v>
      </c>
      <c r="L95" s="72"/>
      <c r="M95" s="220" t="s">
        <v>80</v>
      </c>
      <c r="N95" s="221" t="s">
        <v>52</v>
      </c>
      <c r="O95" s="47"/>
      <c r="P95" s="222">
        <f>O95*H95</f>
        <v>0</v>
      </c>
      <c r="Q95" s="222">
        <v>0</v>
      </c>
      <c r="R95" s="222">
        <f>Q95*H95</f>
        <v>0</v>
      </c>
      <c r="S95" s="222">
        <v>0</v>
      </c>
      <c r="T95" s="223">
        <f>S95*H95</f>
        <v>0</v>
      </c>
      <c r="AR95" s="24" t="s">
        <v>189</v>
      </c>
      <c r="AT95" s="24" t="s">
        <v>185</v>
      </c>
      <c r="AU95" s="24" t="s">
        <v>91</v>
      </c>
      <c r="AY95" s="24" t="s">
        <v>184</v>
      </c>
      <c r="BE95" s="224">
        <f>IF(N95="základní",J95,0)</f>
        <v>0</v>
      </c>
      <c r="BF95" s="224">
        <f>IF(N95="snížená",J95,0)</f>
        <v>0</v>
      </c>
      <c r="BG95" s="224">
        <f>IF(N95="zákl. přenesená",J95,0)</f>
        <v>0</v>
      </c>
      <c r="BH95" s="224">
        <f>IF(N95="sníž. přenesená",J95,0)</f>
        <v>0</v>
      </c>
      <c r="BI95" s="224">
        <f>IF(N95="nulová",J95,0)</f>
        <v>0</v>
      </c>
      <c r="BJ95" s="24" t="s">
        <v>25</v>
      </c>
      <c r="BK95" s="224">
        <f>ROUND(I95*H95,2)</f>
        <v>0</v>
      </c>
      <c r="BL95" s="24" t="s">
        <v>189</v>
      </c>
      <c r="BM95" s="24" t="s">
        <v>1455</v>
      </c>
    </row>
    <row r="96" s="1" customFormat="1">
      <c r="B96" s="46"/>
      <c r="C96" s="74"/>
      <c r="D96" s="225" t="s">
        <v>191</v>
      </c>
      <c r="E96" s="74"/>
      <c r="F96" s="226" t="s">
        <v>1454</v>
      </c>
      <c r="G96" s="74"/>
      <c r="H96" s="74"/>
      <c r="I96" s="185"/>
      <c r="J96" s="74"/>
      <c r="K96" s="74"/>
      <c r="L96" s="72"/>
      <c r="M96" s="227"/>
      <c r="N96" s="47"/>
      <c r="O96" s="47"/>
      <c r="P96" s="47"/>
      <c r="Q96" s="47"/>
      <c r="R96" s="47"/>
      <c r="S96" s="47"/>
      <c r="T96" s="95"/>
      <c r="AT96" s="24" t="s">
        <v>191</v>
      </c>
      <c r="AU96" s="24" t="s">
        <v>91</v>
      </c>
    </row>
    <row r="97" s="1" customFormat="1" ht="16.5" customHeight="1">
      <c r="B97" s="46"/>
      <c r="C97" s="213" t="s">
        <v>243</v>
      </c>
      <c r="D97" s="213" t="s">
        <v>185</v>
      </c>
      <c r="E97" s="214" t="s">
        <v>1456</v>
      </c>
      <c r="F97" s="215" t="s">
        <v>1457</v>
      </c>
      <c r="G97" s="216" t="s">
        <v>1345</v>
      </c>
      <c r="H97" s="217">
        <v>2</v>
      </c>
      <c r="I97" s="218"/>
      <c r="J97" s="219">
        <f>ROUND(I97*H97,2)</f>
        <v>0</v>
      </c>
      <c r="K97" s="215" t="s">
        <v>80</v>
      </c>
      <c r="L97" s="72"/>
      <c r="M97" s="220" t="s">
        <v>80</v>
      </c>
      <c r="N97" s="221" t="s">
        <v>52</v>
      </c>
      <c r="O97" s="47"/>
      <c r="P97" s="222">
        <f>O97*H97</f>
        <v>0</v>
      </c>
      <c r="Q97" s="222">
        <v>0</v>
      </c>
      <c r="R97" s="222">
        <f>Q97*H97</f>
        <v>0</v>
      </c>
      <c r="S97" s="222">
        <v>0</v>
      </c>
      <c r="T97" s="223">
        <f>S97*H97</f>
        <v>0</v>
      </c>
      <c r="AR97" s="24" t="s">
        <v>189</v>
      </c>
      <c r="AT97" s="24" t="s">
        <v>185</v>
      </c>
      <c r="AU97" s="24" t="s">
        <v>91</v>
      </c>
      <c r="AY97" s="24" t="s">
        <v>184</v>
      </c>
      <c r="BE97" s="224">
        <f>IF(N97="základní",J97,0)</f>
        <v>0</v>
      </c>
      <c r="BF97" s="224">
        <f>IF(N97="snížená",J97,0)</f>
        <v>0</v>
      </c>
      <c r="BG97" s="224">
        <f>IF(N97="zákl. přenesená",J97,0)</f>
        <v>0</v>
      </c>
      <c r="BH97" s="224">
        <f>IF(N97="sníž. přenesená",J97,0)</f>
        <v>0</v>
      </c>
      <c r="BI97" s="224">
        <f>IF(N97="nulová",J97,0)</f>
        <v>0</v>
      </c>
      <c r="BJ97" s="24" t="s">
        <v>25</v>
      </c>
      <c r="BK97" s="224">
        <f>ROUND(I97*H97,2)</f>
        <v>0</v>
      </c>
      <c r="BL97" s="24" t="s">
        <v>189</v>
      </c>
      <c r="BM97" s="24" t="s">
        <v>1458</v>
      </c>
    </row>
    <row r="98" s="1" customFormat="1">
      <c r="B98" s="46"/>
      <c r="C98" s="74"/>
      <c r="D98" s="225" t="s">
        <v>191</v>
      </c>
      <c r="E98" s="74"/>
      <c r="F98" s="226" t="s">
        <v>1457</v>
      </c>
      <c r="G98" s="74"/>
      <c r="H98" s="74"/>
      <c r="I98" s="185"/>
      <c r="J98" s="74"/>
      <c r="K98" s="74"/>
      <c r="L98" s="72"/>
      <c r="M98" s="227"/>
      <c r="N98" s="47"/>
      <c r="O98" s="47"/>
      <c r="P98" s="47"/>
      <c r="Q98" s="47"/>
      <c r="R98" s="47"/>
      <c r="S98" s="47"/>
      <c r="T98" s="95"/>
      <c r="AT98" s="24" t="s">
        <v>191</v>
      </c>
      <c r="AU98" s="24" t="s">
        <v>91</v>
      </c>
    </row>
    <row r="99" s="1" customFormat="1" ht="16.5" customHeight="1">
      <c r="B99" s="46"/>
      <c r="C99" s="213" t="s">
        <v>250</v>
      </c>
      <c r="D99" s="213" t="s">
        <v>185</v>
      </c>
      <c r="E99" s="214" t="s">
        <v>1459</v>
      </c>
      <c r="F99" s="215" t="s">
        <v>1460</v>
      </c>
      <c r="G99" s="216" t="s">
        <v>1345</v>
      </c>
      <c r="H99" s="217">
        <v>1</v>
      </c>
      <c r="I99" s="218"/>
      <c r="J99" s="219">
        <f>ROUND(I99*H99,2)</f>
        <v>0</v>
      </c>
      <c r="K99" s="215" t="s">
        <v>80</v>
      </c>
      <c r="L99" s="72"/>
      <c r="M99" s="220" t="s">
        <v>80</v>
      </c>
      <c r="N99" s="221" t="s">
        <v>52</v>
      </c>
      <c r="O99" s="47"/>
      <c r="P99" s="222">
        <f>O99*H99</f>
        <v>0</v>
      </c>
      <c r="Q99" s="222">
        <v>0</v>
      </c>
      <c r="R99" s="222">
        <f>Q99*H99</f>
        <v>0</v>
      </c>
      <c r="S99" s="222">
        <v>0</v>
      </c>
      <c r="T99" s="223">
        <f>S99*H99</f>
        <v>0</v>
      </c>
      <c r="AR99" s="24" t="s">
        <v>189</v>
      </c>
      <c r="AT99" s="24" t="s">
        <v>185</v>
      </c>
      <c r="AU99" s="24" t="s">
        <v>91</v>
      </c>
      <c r="AY99" s="24" t="s">
        <v>184</v>
      </c>
      <c r="BE99" s="224">
        <f>IF(N99="základní",J99,0)</f>
        <v>0</v>
      </c>
      <c r="BF99" s="224">
        <f>IF(N99="snížená",J99,0)</f>
        <v>0</v>
      </c>
      <c r="BG99" s="224">
        <f>IF(N99="zákl. přenesená",J99,0)</f>
        <v>0</v>
      </c>
      <c r="BH99" s="224">
        <f>IF(N99="sníž. přenesená",J99,0)</f>
        <v>0</v>
      </c>
      <c r="BI99" s="224">
        <f>IF(N99="nulová",J99,0)</f>
        <v>0</v>
      </c>
      <c r="BJ99" s="24" t="s">
        <v>25</v>
      </c>
      <c r="BK99" s="224">
        <f>ROUND(I99*H99,2)</f>
        <v>0</v>
      </c>
      <c r="BL99" s="24" t="s">
        <v>189</v>
      </c>
      <c r="BM99" s="24" t="s">
        <v>1461</v>
      </c>
    </row>
    <row r="100" s="1" customFormat="1">
      <c r="B100" s="46"/>
      <c r="C100" s="74"/>
      <c r="D100" s="225" t="s">
        <v>191</v>
      </c>
      <c r="E100" s="74"/>
      <c r="F100" s="226" t="s">
        <v>1460</v>
      </c>
      <c r="G100" s="74"/>
      <c r="H100" s="74"/>
      <c r="I100" s="185"/>
      <c r="J100" s="74"/>
      <c r="K100" s="74"/>
      <c r="L100" s="72"/>
      <c r="M100" s="227"/>
      <c r="N100" s="47"/>
      <c r="O100" s="47"/>
      <c r="P100" s="47"/>
      <c r="Q100" s="47"/>
      <c r="R100" s="47"/>
      <c r="S100" s="47"/>
      <c r="T100" s="95"/>
      <c r="AT100" s="24" t="s">
        <v>191</v>
      </c>
      <c r="AU100" s="24" t="s">
        <v>91</v>
      </c>
    </row>
    <row r="101" s="1" customFormat="1" ht="16.5" customHeight="1">
      <c r="B101" s="46"/>
      <c r="C101" s="213" t="s">
        <v>30</v>
      </c>
      <c r="D101" s="213" t="s">
        <v>185</v>
      </c>
      <c r="E101" s="214" t="s">
        <v>1462</v>
      </c>
      <c r="F101" s="215" t="s">
        <v>1463</v>
      </c>
      <c r="G101" s="216" t="s">
        <v>1345</v>
      </c>
      <c r="H101" s="217">
        <v>1</v>
      </c>
      <c r="I101" s="218"/>
      <c r="J101" s="219">
        <f>ROUND(I101*H101,2)</f>
        <v>0</v>
      </c>
      <c r="K101" s="215" t="s">
        <v>80</v>
      </c>
      <c r="L101" s="72"/>
      <c r="M101" s="220" t="s">
        <v>80</v>
      </c>
      <c r="N101" s="221" t="s">
        <v>52</v>
      </c>
      <c r="O101" s="47"/>
      <c r="P101" s="222">
        <f>O101*H101</f>
        <v>0</v>
      </c>
      <c r="Q101" s="222">
        <v>0</v>
      </c>
      <c r="R101" s="222">
        <f>Q101*H101</f>
        <v>0</v>
      </c>
      <c r="S101" s="222">
        <v>0</v>
      </c>
      <c r="T101" s="223">
        <f>S101*H101</f>
        <v>0</v>
      </c>
      <c r="AR101" s="24" t="s">
        <v>189</v>
      </c>
      <c r="AT101" s="24" t="s">
        <v>185</v>
      </c>
      <c r="AU101" s="24" t="s">
        <v>91</v>
      </c>
      <c r="AY101" s="24" t="s">
        <v>184</v>
      </c>
      <c r="BE101" s="224">
        <f>IF(N101="základní",J101,0)</f>
        <v>0</v>
      </c>
      <c r="BF101" s="224">
        <f>IF(N101="snížená",J101,0)</f>
        <v>0</v>
      </c>
      <c r="BG101" s="224">
        <f>IF(N101="zákl. přenesená",J101,0)</f>
        <v>0</v>
      </c>
      <c r="BH101" s="224">
        <f>IF(N101="sníž. přenesená",J101,0)</f>
        <v>0</v>
      </c>
      <c r="BI101" s="224">
        <f>IF(N101="nulová",J101,0)</f>
        <v>0</v>
      </c>
      <c r="BJ101" s="24" t="s">
        <v>25</v>
      </c>
      <c r="BK101" s="224">
        <f>ROUND(I101*H101,2)</f>
        <v>0</v>
      </c>
      <c r="BL101" s="24" t="s">
        <v>189</v>
      </c>
      <c r="BM101" s="24" t="s">
        <v>1464</v>
      </c>
    </row>
    <row r="102" s="1" customFormat="1">
      <c r="B102" s="46"/>
      <c r="C102" s="74"/>
      <c r="D102" s="225" t="s">
        <v>191</v>
      </c>
      <c r="E102" s="74"/>
      <c r="F102" s="226" t="s">
        <v>1463</v>
      </c>
      <c r="G102" s="74"/>
      <c r="H102" s="74"/>
      <c r="I102" s="185"/>
      <c r="J102" s="74"/>
      <c r="K102" s="74"/>
      <c r="L102" s="72"/>
      <c r="M102" s="227"/>
      <c r="N102" s="47"/>
      <c r="O102" s="47"/>
      <c r="P102" s="47"/>
      <c r="Q102" s="47"/>
      <c r="R102" s="47"/>
      <c r="S102" s="47"/>
      <c r="T102" s="95"/>
      <c r="AT102" s="24" t="s">
        <v>191</v>
      </c>
      <c r="AU102" s="24" t="s">
        <v>91</v>
      </c>
    </row>
    <row r="103" s="1" customFormat="1" ht="16.5" customHeight="1">
      <c r="B103" s="46"/>
      <c r="C103" s="213" t="s">
        <v>258</v>
      </c>
      <c r="D103" s="213" t="s">
        <v>185</v>
      </c>
      <c r="E103" s="214" t="s">
        <v>1465</v>
      </c>
      <c r="F103" s="215" t="s">
        <v>1466</v>
      </c>
      <c r="G103" s="216" t="s">
        <v>1345</v>
      </c>
      <c r="H103" s="217">
        <v>8</v>
      </c>
      <c r="I103" s="218"/>
      <c r="J103" s="219">
        <f>ROUND(I103*H103,2)</f>
        <v>0</v>
      </c>
      <c r="K103" s="215" t="s">
        <v>80</v>
      </c>
      <c r="L103" s="72"/>
      <c r="M103" s="220" t="s">
        <v>80</v>
      </c>
      <c r="N103" s="221" t="s">
        <v>52</v>
      </c>
      <c r="O103" s="47"/>
      <c r="P103" s="222">
        <f>O103*H103</f>
        <v>0</v>
      </c>
      <c r="Q103" s="222">
        <v>0</v>
      </c>
      <c r="R103" s="222">
        <f>Q103*H103</f>
        <v>0</v>
      </c>
      <c r="S103" s="222">
        <v>0</v>
      </c>
      <c r="T103" s="223">
        <f>S103*H103</f>
        <v>0</v>
      </c>
      <c r="AR103" s="24" t="s">
        <v>189</v>
      </c>
      <c r="AT103" s="24" t="s">
        <v>185</v>
      </c>
      <c r="AU103" s="24" t="s">
        <v>91</v>
      </c>
      <c r="AY103" s="24" t="s">
        <v>184</v>
      </c>
      <c r="BE103" s="224">
        <f>IF(N103="základní",J103,0)</f>
        <v>0</v>
      </c>
      <c r="BF103" s="224">
        <f>IF(N103="snížená",J103,0)</f>
        <v>0</v>
      </c>
      <c r="BG103" s="224">
        <f>IF(N103="zákl. přenesená",J103,0)</f>
        <v>0</v>
      </c>
      <c r="BH103" s="224">
        <f>IF(N103="sníž. přenesená",J103,0)</f>
        <v>0</v>
      </c>
      <c r="BI103" s="224">
        <f>IF(N103="nulová",J103,0)</f>
        <v>0</v>
      </c>
      <c r="BJ103" s="24" t="s">
        <v>25</v>
      </c>
      <c r="BK103" s="224">
        <f>ROUND(I103*H103,2)</f>
        <v>0</v>
      </c>
      <c r="BL103" s="24" t="s">
        <v>189</v>
      </c>
      <c r="BM103" s="24" t="s">
        <v>1467</v>
      </c>
    </row>
    <row r="104" s="1" customFormat="1">
      <c r="B104" s="46"/>
      <c r="C104" s="74"/>
      <c r="D104" s="225" t="s">
        <v>191</v>
      </c>
      <c r="E104" s="74"/>
      <c r="F104" s="226" t="s">
        <v>1466</v>
      </c>
      <c r="G104" s="74"/>
      <c r="H104" s="74"/>
      <c r="I104" s="185"/>
      <c r="J104" s="74"/>
      <c r="K104" s="74"/>
      <c r="L104" s="72"/>
      <c r="M104" s="227"/>
      <c r="N104" s="47"/>
      <c r="O104" s="47"/>
      <c r="P104" s="47"/>
      <c r="Q104" s="47"/>
      <c r="R104" s="47"/>
      <c r="S104" s="47"/>
      <c r="T104" s="95"/>
      <c r="AT104" s="24" t="s">
        <v>191</v>
      </c>
      <c r="AU104" s="24" t="s">
        <v>91</v>
      </c>
    </row>
    <row r="105" s="1" customFormat="1" ht="16.5" customHeight="1">
      <c r="B105" s="46"/>
      <c r="C105" s="213" t="s">
        <v>264</v>
      </c>
      <c r="D105" s="213" t="s">
        <v>185</v>
      </c>
      <c r="E105" s="214" t="s">
        <v>1358</v>
      </c>
      <c r="F105" s="215" t="s">
        <v>1468</v>
      </c>
      <c r="G105" s="216" t="s">
        <v>1345</v>
      </c>
      <c r="H105" s="217">
        <v>1</v>
      </c>
      <c r="I105" s="218"/>
      <c r="J105" s="219">
        <f>ROUND(I105*H105,2)</f>
        <v>0</v>
      </c>
      <c r="K105" s="215" t="s">
        <v>80</v>
      </c>
      <c r="L105" s="72"/>
      <c r="M105" s="220" t="s">
        <v>80</v>
      </c>
      <c r="N105" s="221" t="s">
        <v>52</v>
      </c>
      <c r="O105" s="47"/>
      <c r="P105" s="222">
        <f>O105*H105</f>
        <v>0</v>
      </c>
      <c r="Q105" s="222">
        <v>0</v>
      </c>
      <c r="R105" s="222">
        <f>Q105*H105</f>
        <v>0</v>
      </c>
      <c r="S105" s="222">
        <v>0</v>
      </c>
      <c r="T105" s="223">
        <f>S105*H105</f>
        <v>0</v>
      </c>
      <c r="AR105" s="24" t="s">
        <v>189</v>
      </c>
      <c r="AT105" s="24" t="s">
        <v>185</v>
      </c>
      <c r="AU105" s="24" t="s">
        <v>91</v>
      </c>
      <c r="AY105" s="24" t="s">
        <v>184</v>
      </c>
      <c r="BE105" s="224">
        <f>IF(N105="základní",J105,0)</f>
        <v>0</v>
      </c>
      <c r="BF105" s="224">
        <f>IF(N105="snížená",J105,0)</f>
        <v>0</v>
      </c>
      <c r="BG105" s="224">
        <f>IF(N105="zákl. přenesená",J105,0)</f>
        <v>0</v>
      </c>
      <c r="BH105" s="224">
        <f>IF(N105="sníž. přenesená",J105,0)</f>
        <v>0</v>
      </c>
      <c r="BI105" s="224">
        <f>IF(N105="nulová",J105,0)</f>
        <v>0</v>
      </c>
      <c r="BJ105" s="24" t="s">
        <v>25</v>
      </c>
      <c r="BK105" s="224">
        <f>ROUND(I105*H105,2)</f>
        <v>0</v>
      </c>
      <c r="BL105" s="24" t="s">
        <v>189</v>
      </c>
      <c r="BM105" s="24" t="s">
        <v>1469</v>
      </c>
    </row>
    <row r="106" s="1" customFormat="1">
      <c r="B106" s="46"/>
      <c r="C106" s="74"/>
      <c r="D106" s="225" t="s">
        <v>191</v>
      </c>
      <c r="E106" s="74"/>
      <c r="F106" s="226" t="s">
        <v>1468</v>
      </c>
      <c r="G106" s="74"/>
      <c r="H106" s="74"/>
      <c r="I106" s="185"/>
      <c r="J106" s="74"/>
      <c r="K106" s="74"/>
      <c r="L106" s="72"/>
      <c r="M106" s="227"/>
      <c r="N106" s="47"/>
      <c r="O106" s="47"/>
      <c r="P106" s="47"/>
      <c r="Q106" s="47"/>
      <c r="R106" s="47"/>
      <c r="S106" s="47"/>
      <c r="T106" s="95"/>
      <c r="AT106" s="24" t="s">
        <v>191</v>
      </c>
      <c r="AU106" s="24" t="s">
        <v>91</v>
      </c>
    </row>
    <row r="107" s="1" customFormat="1" ht="16.5" customHeight="1">
      <c r="B107" s="46"/>
      <c r="C107" s="213" t="s">
        <v>271</v>
      </c>
      <c r="D107" s="213" t="s">
        <v>185</v>
      </c>
      <c r="E107" s="214" t="s">
        <v>1470</v>
      </c>
      <c r="F107" s="215" t="s">
        <v>1471</v>
      </c>
      <c r="G107" s="216" t="s">
        <v>1345</v>
      </c>
      <c r="H107" s="217">
        <v>1</v>
      </c>
      <c r="I107" s="218"/>
      <c r="J107" s="219">
        <f>ROUND(I107*H107,2)</f>
        <v>0</v>
      </c>
      <c r="K107" s="215" t="s">
        <v>80</v>
      </c>
      <c r="L107" s="72"/>
      <c r="M107" s="220" t="s">
        <v>80</v>
      </c>
      <c r="N107" s="221" t="s">
        <v>52</v>
      </c>
      <c r="O107" s="47"/>
      <c r="P107" s="222">
        <f>O107*H107</f>
        <v>0</v>
      </c>
      <c r="Q107" s="222">
        <v>0</v>
      </c>
      <c r="R107" s="222">
        <f>Q107*H107</f>
        <v>0</v>
      </c>
      <c r="S107" s="222">
        <v>0</v>
      </c>
      <c r="T107" s="223">
        <f>S107*H107</f>
        <v>0</v>
      </c>
      <c r="AR107" s="24" t="s">
        <v>189</v>
      </c>
      <c r="AT107" s="24" t="s">
        <v>185</v>
      </c>
      <c r="AU107" s="24" t="s">
        <v>91</v>
      </c>
      <c r="AY107" s="24" t="s">
        <v>184</v>
      </c>
      <c r="BE107" s="224">
        <f>IF(N107="základní",J107,0)</f>
        <v>0</v>
      </c>
      <c r="BF107" s="224">
        <f>IF(N107="snížená",J107,0)</f>
        <v>0</v>
      </c>
      <c r="BG107" s="224">
        <f>IF(N107="zákl. přenesená",J107,0)</f>
        <v>0</v>
      </c>
      <c r="BH107" s="224">
        <f>IF(N107="sníž. přenesená",J107,0)</f>
        <v>0</v>
      </c>
      <c r="BI107" s="224">
        <f>IF(N107="nulová",J107,0)</f>
        <v>0</v>
      </c>
      <c r="BJ107" s="24" t="s">
        <v>25</v>
      </c>
      <c r="BK107" s="224">
        <f>ROUND(I107*H107,2)</f>
        <v>0</v>
      </c>
      <c r="BL107" s="24" t="s">
        <v>189</v>
      </c>
      <c r="BM107" s="24" t="s">
        <v>1472</v>
      </c>
    </row>
    <row r="108" s="1" customFormat="1">
      <c r="B108" s="46"/>
      <c r="C108" s="74"/>
      <c r="D108" s="225" t="s">
        <v>191</v>
      </c>
      <c r="E108" s="74"/>
      <c r="F108" s="226" t="s">
        <v>1471</v>
      </c>
      <c r="G108" s="74"/>
      <c r="H108" s="74"/>
      <c r="I108" s="185"/>
      <c r="J108" s="74"/>
      <c r="K108" s="74"/>
      <c r="L108" s="72"/>
      <c r="M108" s="227"/>
      <c r="N108" s="47"/>
      <c r="O108" s="47"/>
      <c r="P108" s="47"/>
      <c r="Q108" s="47"/>
      <c r="R108" s="47"/>
      <c r="S108" s="47"/>
      <c r="T108" s="95"/>
      <c r="AT108" s="24" t="s">
        <v>191</v>
      </c>
      <c r="AU108" s="24" t="s">
        <v>91</v>
      </c>
    </row>
    <row r="109" s="1" customFormat="1" ht="16.5" customHeight="1">
      <c r="B109" s="46"/>
      <c r="C109" s="213" t="s">
        <v>279</v>
      </c>
      <c r="D109" s="213" t="s">
        <v>185</v>
      </c>
      <c r="E109" s="214" t="s">
        <v>1473</v>
      </c>
      <c r="F109" s="215" t="s">
        <v>1474</v>
      </c>
      <c r="G109" s="216" t="s">
        <v>824</v>
      </c>
      <c r="H109" s="217">
        <v>201</v>
      </c>
      <c r="I109" s="218"/>
      <c r="J109" s="219">
        <f>ROUND(I109*H109,2)</f>
        <v>0</v>
      </c>
      <c r="K109" s="215" t="s">
        <v>80</v>
      </c>
      <c r="L109" s="72"/>
      <c r="M109" s="220" t="s">
        <v>80</v>
      </c>
      <c r="N109" s="221" t="s">
        <v>52</v>
      </c>
      <c r="O109" s="47"/>
      <c r="P109" s="222">
        <f>O109*H109</f>
        <v>0</v>
      </c>
      <c r="Q109" s="222">
        <v>0</v>
      </c>
      <c r="R109" s="222">
        <f>Q109*H109</f>
        <v>0</v>
      </c>
      <c r="S109" s="222">
        <v>0</v>
      </c>
      <c r="T109" s="223">
        <f>S109*H109</f>
        <v>0</v>
      </c>
      <c r="AR109" s="24" t="s">
        <v>189</v>
      </c>
      <c r="AT109" s="24" t="s">
        <v>185</v>
      </c>
      <c r="AU109" s="24" t="s">
        <v>91</v>
      </c>
      <c r="AY109" s="24" t="s">
        <v>184</v>
      </c>
      <c r="BE109" s="224">
        <f>IF(N109="základní",J109,0)</f>
        <v>0</v>
      </c>
      <c r="BF109" s="224">
        <f>IF(N109="snížená",J109,0)</f>
        <v>0</v>
      </c>
      <c r="BG109" s="224">
        <f>IF(N109="zákl. přenesená",J109,0)</f>
        <v>0</v>
      </c>
      <c r="BH109" s="224">
        <f>IF(N109="sníž. přenesená",J109,0)</f>
        <v>0</v>
      </c>
      <c r="BI109" s="224">
        <f>IF(N109="nulová",J109,0)</f>
        <v>0</v>
      </c>
      <c r="BJ109" s="24" t="s">
        <v>25</v>
      </c>
      <c r="BK109" s="224">
        <f>ROUND(I109*H109,2)</f>
        <v>0</v>
      </c>
      <c r="BL109" s="24" t="s">
        <v>189</v>
      </c>
      <c r="BM109" s="24" t="s">
        <v>1475</v>
      </c>
    </row>
    <row r="110" s="1" customFormat="1">
      <c r="B110" s="46"/>
      <c r="C110" s="74"/>
      <c r="D110" s="225" t="s">
        <v>191</v>
      </c>
      <c r="E110" s="74"/>
      <c r="F110" s="226" t="s">
        <v>1474</v>
      </c>
      <c r="G110" s="74"/>
      <c r="H110" s="74"/>
      <c r="I110" s="185"/>
      <c r="J110" s="74"/>
      <c r="K110" s="74"/>
      <c r="L110" s="72"/>
      <c r="M110" s="227"/>
      <c r="N110" s="47"/>
      <c r="O110" s="47"/>
      <c r="P110" s="47"/>
      <c r="Q110" s="47"/>
      <c r="R110" s="47"/>
      <c r="S110" s="47"/>
      <c r="T110" s="95"/>
      <c r="AT110" s="24" t="s">
        <v>191</v>
      </c>
      <c r="AU110" s="24" t="s">
        <v>91</v>
      </c>
    </row>
    <row r="111" s="1" customFormat="1" ht="16.5" customHeight="1">
      <c r="B111" s="46"/>
      <c r="C111" s="213" t="s">
        <v>10</v>
      </c>
      <c r="D111" s="213" t="s">
        <v>185</v>
      </c>
      <c r="E111" s="214" t="s">
        <v>1476</v>
      </c>
      <c r="F111" s="215" t="s">
        <v>1477</v>
      </c>
      <c r="G111" s="216" t="s">
        <v>824</v>
      </c>
      <c r="H111" s="217">
        <v>10</v>
      </c>
      <c r="I111" s="218"/>
      <c r="J111" s="219">
        <f>ROUND(I111*H111,2)</f>
        <v>0</v>
      </c>
      <c r="K111" s="215" t="s">
        <v>80</v>
      </c>
      <c r="L111" s="72"/>
      <c r="M111" s="220" t="s">
        <v>80</v>
      </c>
      <c r="N111" s="221" t="s">
        <v>52</v>
      </c>
      <c r="O111" s="47"/>
      <c r="P111" s="222">
        <f>O111*H111</f>
        <v>0</v>
      </c>
      <c r="Q111" s="222">
        <v>0</v>
      </c>
      <c r="R111" s="222">
        <f>Q111*H111</f>
        <v>0</v>
      </c>
      <c r="S111" s="222">
        <v>0</v>
      </c>
      <c r="T111" s="223">
        <f>S111*H111</f>
        <v>0</v>
      </c>
      <c r="AR111" s="24" t="s">
        <v>189</v>
      </c>
      <c r="AT111" s="24" t="s">
        <v>185</v>
      </c>
      <c r="AU111" s="24" t="s">
        <v>91</v>
      </c>
      <c r="AY111" s="24" t="s">
        <v>184</v>
      </c>
      <c r="BE111" s="224">
        <f>IF(N111="základní",J111,0)</f>
        <v>0</v>
      </c>
      <c r="BF111" s="224">
        <f>IF(N111="snížená",J111,0)</f>
        <v>0</v>
      </c>
      <c r="BG111" s="224">
        <f>IF(N111="zákl. přenesená",J111,0)</f>
        <v>0</v>
      </c>
      <c r="BH111" s="224">
        <f>IF(N111="sníž. přenesená",J111,0)</f>
        <v>0</v>
      </c>
      <c r="BI111" s="224">
        <f>IF(N111="nulová",J111,0)</f>
        <v>0</v>
      </c>
      <c r="BJ111" s="24" t="s">
        <v>25</v>
      </c>
      <c r="BK111" s="224">
        <f>ROUND(I111*H111,2)</f>
        <v>0</v>
      </c>
      <c r="BL111" s="24" t="s">
        <v>189</v>
      </c>
      <c r="BM111" s="24" t="s">
        <v>1478</v>
      </c>
    </row>
    <row r="112" s="1" customFormat="1">
      <c r="B112" s="46"/>
      <c r="C112" s="74"/>
      <c r="D112" s="225" t="s">
        <v>191</v>
      </c>
      <c r="E112" s="74"/>
      <c r="F112" s="226" t="s">
        <v>1477</v>
      </c>
      <c r="G112" s="74"/>
      <c r="H112" s="74"/>
      <c r="I112" s="185"/>
      <c r="J112" s="74"/>
      <c r="K112" s="74"/>
      <c r="L112" s="72"/>
      <c r="M112" s="227"/>
      <c r="N112" s="47"/>
      <c r="O112" s="47"/>
      <c r="P112" s="47"/>
      <c r="Q112" s="47"/>
      <c r="R112" s="47"/>
      <c r="S112" s="47"/>
      <c r="T112" s="95"/>
      <c r="AT112" s="24" t="s">
        <v>191</v>
      </c>
      <c r="AU112" s="24" t="s">
        <v>91</v>
      </c>
    </row>
    <row r="113" s="1" customFormat="1" ht="16.5" customHeight="1">
      <c r="B113" s="46"/>
      <c r="C113" s="213" t="s">
        <v>137</v>
      </c>
      <c r="D113" s="213" t="s">
        <v>185</v>
      </c>
      <c r="E113" s="214" t="s">
        <v>1479</v>
      </c>
      <c r="F113" s="215" t="s">
        <v>1480</v>
      </c>
      <c r="G113" s="216" t="s">
        <v>824</v>
      </c>
      <c r="H113" s="217">
        <v>91</v>
      </c>
      <c r="I113" s="218"/>
      <c r="J113" s="219">
        <f>ROUND(I113*H113,2)</f>
        <v>0</v>
      </c>
      <c r="K113" s="215" t="s">
        <v>80</v>
      </c>
      <c r="L113" s="72"/>
      <c r="M113" s="220" t="s">
        <v>80</v>
      </c>
      <c r="N113" s="221" t="s">
        <v>52</v>
      </c>
      <c r="O113" s="47"/>
      <c r="P113" s="222">
        <f>O113*H113</f>
        <v>0</v>
      </c>
      <c r="Q113" s="222">
        <v>0</v>
      </c>
      <c r="R113" s="222">
        <f>Q113*H113</f>
        <v>0</v>
      </c>
      <c r="S113" s="222">
        <v>0</v>
      </c>
      <c r="T113" s="223">
        <f>S113*H113</f>
        <v>0</v>
      </c>
      <c r="AR113" s="24" t="s">
        <v>189</v>
      </c>
      <c r="AT113" s="24" t="s">
        <v>185</v>
      </c>
      <c r="AU113" s="24" t="s">
        <v>91</v>
      </c>
      <c r="AY113" s="24" t="s">
        <v>184</v>
      </c>
      <c r="BE113" s="224">
        <f>IF(N113="základní",J113,0)</f>
        <v>0</v>
      </c>
      <c r="BF113" s="224">
        <f>IF(N113="snížená",J113,0)</f>
        <v>0</v>
      </c>
      <c r="BG113" s="224">
        <f>IF(N113="zákl. přenesená",J113,0)</f>
        <v>0</v>
      </c>
      <c r="BH113" s="224">
        <f>IF(N113="sníž. přenesená",J113,0)</f>
        <v>0</v>
      </c>
      <c r="BI113" s="224">
        <f>IF(N113="nulová",J113,0)</f>
        <v>0</v>
      </c>
      <c r="BJ113" s="24" t="s">
        <v>25</v>
      </c>
      <c r="BK113" s="224">
        <f>ROUND(I113*H113,2)</f>
        <v>0</v>
      </c>
      <c r="BL113" s="24" t="s">
        <v>189</v>
      </c>
      <c r="BM113" s="24" t="s">
        <v>1481</v>
      </c>
    </row>
    <row r="114" s="1" customFormat="1">
      <c r="B114" s="46"/>
      <c r="C114" s="74"/>
      <c r="D114" s="225" t="s">
        <v>191</v>
      </c>
      <c r="E114" s="74"/>
      <c r="F114" s="226" t="s">
        <v>1480</v>
      </c>
      <c r="G114" s="74"/>
      <c r="H114" s="74"/>
      <c r="I114" s="185"/>
      <c r="J114" s="74"/>
      <c r="K114" s="74"/>
      <c r="L114" s="72"/>
      <c r="M114" s="227"/>
      <c r="N114" s="47"/>
      <c r="O114" s="47"/>
      <c r="P114" s="47"/>
      <c r="Q114" s="47"/>
      <c r="R114" s="47"/>
      <c r="S114" s="47"/>
      <c r="T114" s="95"/>
      <c r="AT114" s="24" t="s">
        <v>191</v>
      </c>
      <c r="AU114" s="24" t="s">
        <v>91</v>
      </c>
    </row>
    <row r="115" s="1" customFormat="1" ht="16.5" customHeight="1">
      <c r="B115" s="46"/>
      <c r="C115" s="213" t="s">
        <v>298</v>
      </c>
      <c r="D115" s="213" t="s">
        <v>185</v>
      </c>
      <c r="E115" s="214" t="s">
        <v>1482</v>
      </c>
      <c r="F115" s="215" t="s">
        <v>1483</v>
      </c>
      <c r="G115" s="216" t="s">
        <v>1345</v>
      </c>
      <c r="H115" s="217">
        <v>8</v>
      </c>
      <c r="I115" s="218"/>
      <c r="J115" s="219">
        <f>ROUND(I115*H115,2)</f>
        <v>0</v>
      </c>
      <c r="K115" s="215" t="s">
        <v>80</v>
      </c>
      <c r="L115" s="72"/>
      <c r="M115" s="220" t="s">
        <v>80</v>
      </c>
      <c r="N115" s="221" t="s">
        <v>52</v>
      </c>
      <c r="O115" s="47"/>
      <c r="P115" s="222">
        <f>O115*H115</f>
        <v>0</v>
      </c>
      <c r="Q115" s="222">
        <v>0</v>
      </c>
      <c r="R115" s="222">
        <f>Q115*H115</f>
        <v>0</v>
      </c>
      <c r="S115" s="222">
        <v>0</v>
      </c>
      <c r="T115" s="223">
        <f>S115*H115</f>
        <v>0</v>
      </c>
      <c r="AR115" s="24" t="s">
        <v>189</v>
      </c>
      <c r="AT115" s="24" t="s">
        <v>185</v>
      </c>
      <c r="AU115" s="24" t="s">
        <v>91</v>
      </c>
      <c r="AY115" s="24" t="s">
        <v>184</v>
      </c>
      <c r="BE115" s="224">
        <f>IF(N115="základní",J115,0)</f>
        <v>0</v>
      </c>
      <c r="BF115" s="224">
        <f>IF(N115="snížená",J115,0)</f>
        <v>0</v>
      </c>
      <c r="BG115" s="224">
        <f>IF(N115="zákl. přenesená",J115,0)</f>
        <v>0</v>
      </c>
      <c r="BH115" s="224">
        <f>IF(N115="sníž. přenesená",J115,0)</f>
        <v>0</v>
      </c>
      <c r="BI115" s="224">
        <f>IF(N115="nulová",J115,0)</f>
        <v>0</v>
      </c>
      <c r="BJ115" s="24" t="s">
        <v>25</v>
      </c>
      <c r="BK115" s="224">
        <f>ROUND(I115*H115,2)</f>
        <v>0</v>
      </c>
      <c r="BL115" s="24" t="s">
        <v>189</v>
      </c>
      <c r="BM115" s="24" t="s">
        <v>1484</v>
      </c>
    </row>
    <row r="116" s="1" customFormat="1">
      <c r="B116" s="46"/>
      <c r="C116" s="74"/>
      <c r="D116" s="225" t="s">
        <v>191</v>
      </c>
      <c r="E116" s="74"/>
      <c r="F116" s="226" t="s">
        <v>1483</v>
      </c>
      <c r="G116" s="74"/>
      <c r="H116" s="74"/>
      <c r="I116" s="185"/>
      <c r="J116" s="74"/>
      <c r="K116" s="74"/>
      <c r="L116" s="72"/>
      <c r="M116" s="227"/>
      <c r="N116" s="47"/>
      <c r="O116" s="47"/>
      <c r="P116" s="47"/>
      <c r="Q116" s="47"/>
      <c r="R116" s="47"/>
      <c r="S116" s="47"/>
      <c r="T116" s="95"/>
      <c r="AT116" s="24" t="s">
        <v>191</v>
      </c>
      <c r="AU116" s="24" t="s">
        <v>91</v>
      </c>
    </row>
    <row r="117" s="1" customFormat="1" ht="16.5" customHeight="1">
      <c r="B117" s="46"/>
      <c r="C117" s="213" t="s">
        <v>308</v>
      </c>
      <c r="D117" s="213" t="s">
        <v>185</v>
      </c>
      <c r="E117" s="214" t="s">
        <v>1485</v>
      </c>
      <c r="F117" s="215" t="s">
        <v>1486</v>
      </c>
      <c r="G117" s="216" t="s">
        <v>1345</v>
      </c>
      <c r="H117" s="217">
        <v>8</v>
      </c>
      <c r="I117" s="218"/>
      <c r="J117" s="219">
        <f>ROUND(I117*H117,2)</f>
        <v>0</v>
      </c>
      <c r="K117" s="215" t="s">
        <v>80</v>
      </c>
      <c r="L117" s="72"/>
      <c r="M117" s="220" t="s">
        <v>80</v>
      </c>
      <c r="N117" s="221" t="s">
        <v>52</v>
      </c>
      <c r="O117" s="47"/>
      <c r="P117" s="222">
        <f>O117*H117</f>
        <v>0</v>
      </c>
      <c r="Q117" s="222">
        <v>0</v>
      </c>
      <c r="R117" s="222">
        <f>Q117*H117</f>
        <v>0</v>
      </c>
      <c r="S117" s="222">
        <v>0</v>
      </c>
      <c r="T117" s="223">
        <f>S117*H117</f>
        <v>0</v>
      </c>
      <c r="AR117" s="24" t="s">
        <v>189</v>
      </c>
      <c r="AT117" s="24" t="s">
        <v>185</v>
      </c>
      <c r="AU117" s="24" t="s">
        <v>91</v>
      </c>
      <c r="AY117" s="24" t="s">
        <v>184</v>
      </c>
      <c r="BE117" s="224">
        <f>IF(N117="základní",J117,0)</f>
        <v>0</v>
      </c>
      <c r="BF117" s="224">
        <f>IF(N117="snížená",J117,0)</f>
        <v>0</v>
      </c>
      <c r="BG117" s="224">
        <f>IF(N117="zákl. přenesená",J117,0)</f>
        <v>0</v>
      </c>
      <c r="BH117" s="224">
        <f>IF(N117="sníž. přenesená",J117,0)</f>
        <v>0</v>
      </c>
      <c r="BI117" s="224">
        <f>IF(N117="nulová",J117,0)</f>
        <v>0</v>
      </c>
      <c r="BJ117" s="24" t="s">
        <v>25</v>
      </c>
      <c r="BK117" s="224">
        <f>ROUND(I117*H117,2)</f>
        <v>0</v>
      </c>
      <c r="BL117" s="24" t="s">
        <v>189</v>
      </c>
      <c r="BM117" s="24" t="s">
        <v>1487</v>
      </c>
    </row>
    <row r="118" s="1" customFormat="1">
      <c r="B118" s="46"/>
      <c r="C118" s="74"/>
      <c r="D118" s="225" t="s">
        <v>191</v>
      </c>
      <c r="E118" s="74"/>
      <c r="F118" s="226" t="s">
        <v>1486</v>
      </c>
      <c r="G118" s="74"/>
      <c r="H118" s="74"/>
      <c r="I118" s="185"/>
      <c r="J118" s="74"/>
      <c r="K118" s="74"/>
      <c r="L118" s="72"/>
      <c r="M118" s="227"/>
      <c r="N118" s="47"/>
      <c r="O118" s="47"/>
      <c r="P118" s="47"/>
      <c r="Q118" s="47"/>
      <c r="R118" s="47"/>
      <c r="S118" s="47"/>
      <c r="T118" s="95"/>
      <c r="AT118" s="24" t="s">
        <v>191</v>
      </c>
      <c r="AU118" s="24" t="s">
        <v>91</v>
      </c>
    </row>
    <row r="119" s="1" customFormat="1" ht="16.5" customHeight="1">
      <c r="B119" s="46"/>
      <c r="C119" s="213" t="s">
        <v>315</v>
      </c>
      <c r="D119" s="213" t="s">
        <v>185</v>
      </c>
      <c r="E119" s="214" t="s">
        <v>1488</v>
      </c>
      <c r="F119" s="215" t="s">
        <v>1489</v>
      </c>
      <c r="G119" s="216" t="s">
        <v>1345</v>
      </c>
      <c r="H119" s="217">
        <v>1</v>
      </c>
      <c r="I119" s="218"/>
      <c r="J119" s="219">
        <f>ROUND(I119*H119,2)</f>
        <v>0</v>
      </c>
      <c r="K119" s="215" t="s">
        <v>80</v>
      </c>
      <c r="L119" s="72"/>
      <c r="M119" s="220" t="s">
        <v>80</v>
      </c>
      <c r="N119" s="221" t="s">
        <v>52</v>
      </c>
      <c r="O119" s="47"/>
      <c r="P119" s="222">
        <f>O119*H119</f>
        <v>0</v>
      </c>
      <c r="Q119" s="222">
        <v>0</v>
      </c>
      <c r="R119" s="222">
        <f>Q119*H119</f>
        <v>0</v>
      </c>
      <c r="S119" s="222">
        <v>0</v>
      </c>
      <c r="T119" s="223">
        <f>S119*H119</f>
        <v>0</v>
      </c>
      <c r="AR119" s="24" t="s">
        <v>189</v>
      </c>
      <c r="AT119" s="24" t="s">
        <v>185</v>
      </c>
      <c r="AU119" s="24" t="s">
        <v>91</v>
      </c>
      <c r="AY119" s="24" t="s">
        <v>184</v>
      </c>
      <c r="BE119" s="224">
        <f>IF(N119="základní",J119,0)</f>
        <v>0</v>
      </c>
      <c r="BF119" s="224">
        <f>IF(N119="snížená",J119,0)</f>
        <v>0</v>
      </c>
      <c r="BG119" s="224">
        <f>IF(N119="zákl. přenesená",J119,0)</f>
        <v>0</v>
      </c>
      <c r="BH119" s="224">
        <f>IF(N119="sníž. přenesená",J119,0)</f>
        <v>0</v>
      </c>
      <c r="BI119" s="224">
        <f>IF(N119="nulová",J119,0)</f>
        <v>0</v>
      </c>
      <c r="BJ119" s="24" t="s">
        <v>25</v>
      </c>
      <c r="BK119" s="224">
        <f>ROUND(I119*H119,2)</f>
        <v>0</v>
      </c>
      <c r="BL119" s="24" t="s">
        <v>189</v>
      </c>
      <c r="BM119" s="24" t="s">
        <v>1490</v>
      </c>
    </row>
    <row r="120" s="1" customFormat="1">
      <c r="B120" s="46"/>
      <c r="C120" s="74"/>
      <c r="D120" s="225" t="s">
        <v>191</v>
      </c>
      <c r="E120" s="74"/>
      <c r="F120" s="226" t="s">
        <v>1489</v>
      </c>
      <c r="G120" s="74"/>
      <c r="H120" s="74"/>
      <c r="I120" s="185"/>
      <c r="J120" s="74"/>
      <c r="K120" s="74"/>
      <c r="L120" s="72"/>
      <c r="M120" s="227"/>
      <c r="N120" s="47"/>
      <c r="O120" s="47"/>
      <c r="P120" s="47"/>
      <c r="Q120" s="47"/>
      <c r="R120" s="47"/>
      <c r="S120" s="47"/>
      <c r="T120" s="95"/>
      <c r="AT120" s="24" t="s">
        <v>191</v>
      </c>
      <c r="AU120" s="24" t="s">
        <v>91</v>
      </c>
    </row>
    <row r="121" s="1" customFormat="1" ht="16.5" customHeight="1">
      <c r="B121" s="46"/>
      <c r="C121" s="213" t="s">
        <v>323</v>
      </c>
      <c r="D121" s="213" t="s">
        <v>185</v>
      </c>
      <c r="E121" s="214" t="s">
        <v>1491</v>
      </c>
      <c r="F121" s="215" t="s">
        <v>1492</v>
      </c>
      <c r="G121" s="216" t="s">
        <v>1345</v>
      </c>
      <c r="H121" s="217">
        <v>1</v>
      </c>
      <c r="I121" s="218"/>
      <c r="J121" s="219">
        <f>ROUND(I121*H121,2)</f>
        <v>0</v>
      </c>
      <c r="K121" s="215" t="s">
        <v>80</v>
      </c>
      <c r="L121" s="72"/>
      <c r="M121" s="220" t="s">
        <v>80</v>
      </c>
      <c r="N121" s="221" t="s">
        <v>52</v>
      </c>
      <c r="O121" s="47"/>
      <c r="P121" s="222">
        <f>O121*H121</f>
        <v>0</v>
      </c>
      <c r="Q121" s="222">
        <v>0</v>
      </c>
      <c r="R121" s="222">
        <f>Q121*H121</f>
        <v>0</v>
      </c>
      <c r="S121" s="222">
        <v>0</v>
      </c>
      <c r="T121" s="223">
        <f>S121*H121</f>
        <v>0</v>
      </c>
      <c r="AR121" s="24" t="s">
        <v>189</v>
      </c>
      <c r="AT121" s="24" t="s">
        <v>185</v>
      </c>
      <c r="AU121" s="24" t="s">
        <v>91</v>
      </c>
      <c r="AY121" s="24" t="s">
        <v>184</v>
      </c>
      <c r="BE121" s="224">
        <f>IF(N121="základní",J121,0)</f>
        <v>0</v>
      </c>
      <c r="BF121" s="224">
        <f>IF(N121="snížená",J121,0)</f>
        <v>0</v>
      </c>
      <c r="BG121" s="224">
        <f>IF(N121="zákl. přenesená",J121,0)</f>
        <v>0</v>
      </c>
      <c r="BH121" s="224">
        <f>IF(N121="sníž. přenesená",J121,0)</f>
        <v>0</v>
      </c>
      <c r="BI121" s="224">
        <f>IF(N121="nulová",J121,0)</f>
        <v>0</v>
      </c>
      <c r="BJ121" s="24" t="s">
        <v>25</v>
      </c>
      <c r="BK121" s="224">
        <f>ROUND(I121*H121,2)</f>
        <v>0</v>
      </c>
      <c r="BL121" s="24" t="s">
        <v>189</v>
      </c>
      <c r="BM121" s="24" t="s">
        <v>1493</v>
      </c>
    </row>
    <row r="122" s="1" customFormat="1">
      <c r="B122" s="46"/>
      <c r="C122" s="74"/>
      <c r="D122" s="225" t="s">
        <v>191</v>
      </c>
      <c r="E122" s="74"/>
      <c r="F122" s="226" t="s">
        <v>1492</v>
      </c>
      <c r="G122" s="74"/>
      <c r="H122" s="74"/>
      <c r="I122" s="185"/>
      <c r="J122" s="74"/>
      <c r="K122" s="74"/>
      <c r="L122" s="72"/>
      <c r="M122" s="227"/>
      <c r="N122" s="47"/>
      <c r="O122" s="47"/>
      <c r="P122" s="47"/>
      <c r="Q122" s="47"/>
      <c r="R122" s="47"/>
      <c r="S122" s="47"/>
      <c r="T122" s="95"/>
      <c r="AT122" s="24" t="s">
        <v>191</v>
      </c>
      <c r="AU122" s="24" t="s">
        <v>91</v>
      </c>
    </row>
    <row r="123" s="1" customFormat="1" ht="16.5" customHeight="1">
      <c r="B123" s="46"/>
      <c r="C123" s="213" t="s">
        <v>9</v>
      </c>
      <c r="D123" s="213" t="s">
        <v>185</v>
      </c>
      <c r="E123" s="214" t="s">
        <v>1494</v>
      </c>
      <c r="F123" s="215" t="s">
        <v>1495</v>
      </c>
      <c r="G123" s="216" t="s">
        <v>1345</v>
      </c>
      <c r="H123" s="217">
        <v>1</v>
      </c>
      <c r="I123" s="218"/>
      <c r="J123" s="219">
        <f>ROUND(I123*H123,2)</f>
        <v>0</v>
      </c>
      <c r="K123" s="215" t="s">
        <v>80</v>
      </c>
      <c r="L123" s="72"/>
      <c r="M123" s="220" t="s">
        <v>80</v>
      </c>
      <c r="N123" s="221" t="s">
        <v>52</v>
      </c>
      <c r="O123" s="47"/>
      <c r="P123" s="222">
        <f>O123*H123</f>
        <v>0</v>
      </c>
      <c r="Q123" s="222">
        <v>0</v>
      </c>
      <c r="R123" s="222">
        <f>Q123*H123</f>
        <v>0</v>
      </c>
      <c r="S123" s="222">
        <v>0</v>
      </c>
      <c r="T123" s="223">
        <f>S123*H123</f>
        <v>0</v>
      </c>
      <c r="AR123" s="24" t="s">
        <v>189</v>
      </c>
      <c r="AT123" s="24" t="s">
        <v>185</v>
      </c>
      <c r="AU123" s="24" t="s">
        <v>91</v>
      </c>
      <c r="AY123" s="24" t="s">
        <v>184</v>
      </c>
      <c r="BE123" s="224">
        <f>IF(N123="základní",J123,0)</f>
        <v>0</v>
      </c>
      <c r="BF123" s="224">
        <f>IF(N123="snížená",J123,0)</f>
        <v>0</v>
      </c>
      <c r="BG123" s="224">
        <f>IF(N123="zákl. přenesená",J123,0)</f>
        <v>0</v>
      </c>
      <c r="BH123" s="224">
        <f>IF(N123="sníž. přenesená",J123,0)</f>
        <v>0</v>
      </c>
      <c r="BI123" s="224">
        <f>IF(N123="nulová",J123,0)</f>
        <v>0</v>
      </c>
      <c r="BJ123" s="24" t="s">
        <v>25</v>
      </c>
      <c r="BK123" s="224">
        <f>ROUND(I123*H123,2)</f>
        <v>0</v>
      </c>
      <c r="BL123" s="24" t="s">
        <v>189</v>
      </c>
      <c r="BM123" s="24" t="s">
        <v>1496</v>
      </c>
    </row>
    <row r="124" s="1" customFormat="1">
      <c r="B124" s="46"/>
      <c r="C124" s="74"/>
      <c r="D124" s="225" t="s">
        <v>191</v>
      </c>
      <c r="E124" s="74"/>
      <c r="F124" s="226" t="s">
        <v>1495</v>
      </c>
      <c r="G124" s="74"/>
      <c r="H124" s="74"/>
      <c r="I124" s="185"/>
      <c r="J124" s="74"/>
      <c r="K124" s="74"/>
      <c r="L124" s="72"/>
      <c r="M124" s="227"/>
      <c r="N124" s="47"/>
      <c r="O124" s="47"/>
      <c r="P124" s="47"/>
      <c r="Q124" s="47"/>
      <c r="R124" s="47"/>
      <c r="S124" s="47"/>
      <c r="T124" s="95"/>
      <c r="AT124" s="24" t="s">
        <v>191</v>
      </c>
      <c r="AU124" s="24" t="s">
        <v>91</v>
      </c>
    </row>
    <row r="125" s="1" customFormat="1" ht="16.5" customHeight="1">
      <c r="B125" s="46"/>
      <c r="C125" s="213" t="s">
        <v>333</v>
      </c>
      <c r="D125" s="213" t="s">
        <v>185</v>
      </c>
      <c r="E125" s="214" t="s">
        <v>1497</v>
      </c>
      <c r="F125" s="215" t="s">
        <v>1498</v>
      </c>
      <c r="G125" s="216" t="s">
        <v>1345</v>
      </c>
      <c r="H125" s="217">
        <v>5</v>
      </c>
      <c r="I125" s="218"/>
      <c r="J125" s="219">
        <f>ROUND(I125*H125,2)</f>
        <v>0</v>
      </c>
      <c r="K125" s="215" t="s">
        <v>80</v>
      </c>
      <c r="L125" s="72"/>
      <c r="M125" s="220" t="s">
        <v>80</v>
      </c>
      <c r="N125" s="221" t="s">
        <v>52</v>
      </c>
      <c r="O125" s="47"/>
      <c r="P125" s="222">
        <f>O125*H125</f>
        <v>0</v>
      </c>
      <c r="Q125" s="222">
        <v>0</v>
      </c>
      <c r="R125" s="222">
        <f>Q125*H125</f>
        <v>0</v>
      </c>
      <c r="S125" s="222">
        <v>0</v>
      </c>
      <c r="T125" s="223">
        <f>S125*H125</f>
        <v>0</v>
      </c>
      <c r="AR125" s="24" t="s">
        <v>189</v>
      </c>
      <c r="AT125" s="24" t="s">
        <v>185</v>
      </c>
      <c r="AU125" s="24" t="s">
        <v>91</v>
      </c>
      <c r="AY125" s="24" t="s">
        <v>184</v>
      </c>
      <c r="BE125" s="224">
        <f>IF(N125="základní",J125,0)</f>
        <v>0</v>
      </c>
      <c r="BF125" s="224">
        <f>IF(N125="snížená",J125,0)</f>
        <v>0</v>
      </c>
      <c r="BG125" s="224">
        <f>IF(N125="zákl. přenesená",J125,0)</f>
        <v>0</v>
      </c>
      <c r="BH125" s="224">
        <f>IF(N125="sníž. přenesená",J125,0)</f>
        <v>0</v>
      </c>
      <c r="BI125" s="224">
        <f>IF(N125="nulová",J125,0)</f>
        <v>0</v>
      </c>
      <c r="BJ125" s="24" t="s">
        <v>25</v>
      </c>
      <c r="BK125" s="224">
        <f>ROUND(I125*H125,2)</f>
        <v>0</v>
      </c>
      <c r="BL125" s="24" t="s">
        <v>189</v>
      </c>
      <c r="BM125" s="24" t="s">
        <v>1499</v>
      </c>
    </row>
    <row r="126" s="1" customFormat="1">
      <c r="B126" s="46"/>
      <c r="C126" s="74"/>
      <c r="D126" s="225" t="s">
        <v>191</v>
      </c>
      <c r="E126" s="74"/>
      <c r="F126" s="226" t="s">
        <v>1498</v>
      </c>
      <c r="G126" s="74"/>
      <c r="H126" s="74"/>
      <c r="I126" s="185"/>
      <c r="J126" s="74"/>
      <c r="K126" s="74"/>
      <c r="L126" s="72"/>
      <c r="M126" s="227"/>
      <c r="N126" s="47"/>
      <c r="O126" s="47"/>
      <c r="P126" s="47"/>
      <c r="Q126" s="47"/>
      <c r="R126" s="47"/>
      <c r="S126" s="47"/>
      <c r="T126" s="95"/>
      <c r="AT126" s="24" t="s">
        <v>191</v>
      </c>
      <c r="AU126" s="24" t="s">
        <v>91</v>
      </c>
    </row>
    <row r="127" s="1" customFormat="1" ht="16.5" customHeight="1">
      <c r="B127" s="46"/>
      <c r="C127" s="213" t="s">
        <v>341</v>
      </c>
      <c r="D127" s="213" t="s">
        <v>185</v>
      </c>
      <c r="E127" s="214" t="s">
        <v>1343</v>
      </c>
      <c r="F127" s="215" t="s">
        <v>1500</v>
      </c>
      <c r="G127" s="216" t="s">
        <v>1345</v>
      </c>
      <c r="H127" s="217">
        <v>1</v>
      </c>
      <c r="I127" s="218"/>
      <c r="J127" s="219">
        <f>ROUND(I127*H127,2)</f>
        <v>0</v>
      </c>
      <c r="K127" s="215" t="s">
        <v>80</v>
      </c>
      <c r="L127" s="72"/>
      <c r="M127" s="220" t="s">
        <v>80</v>
      </c>
      <c r="N127" s="221" t="s">
        <v>52</v>
      </c>
      <c r="O127" s="47"/>
      <c r="P127" s="222">
        <f>O127*H127</f>
        <v>0</v>
      </c>
      <c r="Q127" s="222">
        <v>0</v>
      </c>
      <c r="R127" s="222">
        <f>Q127*H127</f>
        <v>0</v>
      </c>
      <c r="S127" s="222">
        <v>0</v>
      </c>
      <c r="T127" s="223">
        <f>S127*H127</f>
        <v>0</v>
      </c>
      <c r="AR127" s="24" t="s">
        <v>189</v>
      </c>
      <c r="AT127" s="24" t="s">
        <v>185</v>
      </c>
      <c r="AU127" s="24" t="s">
        <v>91</v>
      </c>
      <c r="AY127" s="24" t="s">
        <v>184</v>
      </c>
      <c r="BE127" s="224">
        <f>IF(N127="základní",J127,0)</f>
        <v>0</v>
      </c>
      <c r="BF127" s="224">
        <f>IF(N127="snížená",J127,0)</f>
        <v>0</v>
      </c>
      <c r="BG127" s="224">
        <f>IF(N127="zákl. přenesená",J127,0)</f>
        <v>0</v>
      </c>
      <c r="BH127" s="224">
        <f>IF(N127="sníž. přenesená",J127,0)</f>
        <v>0</v>
      </c>
      <c r="BI127" s="224">
        <f>IF(N127="nulová",J127,0)</f>
        <v>0</v>
      </c>
      <c r="BJ127" s="24" t="s">
        <v>25</v>
      </c>
      <c r="BK127" s="224">
        <f>ROUND(I127*H127,2)</f>
        <v>0</v>
      </c>
      <c r="BL127" s="24" t="s">
        <v>189</v>
      </c>
      <c r="BM127" s="24" t="s">
        <v>1501</v>
      </c>
    </row>
    <row r="128" s="1" customFormat="1">
      <c r="B128" s="46"/>
      <c r="C128" s="74"/>
      <c r="D128" s="225" t="s">
        <v>191</v>
      </c>
      <c r="E128" s="74"/>
      <c r="F128" s="226" t="s">
        <v>1500</v>
      </c>
      <c r="G128" s="74"/>
      <c r="H128" s="74"/>
      <c r="I128" s="185"/>
      <c r="J128" s="74"/>
      <c r="K128" s="74"/>
      <c r="L128" s="72"/>
      <c r="M128" s="227"/>
      <c r="N128" s="47"/>
      <c r="O128" s="47"/>
      <c r="P128" s="47"/>
      <c r="Q128" s="47"/>
      <c r="R128" s="47"/>
      <c r="S128" s="47"/>
      <c r="T128" s="95"/>
      <c r="AT128" s="24" t="s">
        <v>191</v>
      </c>
      <c r="AU128" s="24" t="s">
        <v>91</v>
      </c>
    </row>
    <row r="129" s="1" customFormat="1" ht="16.5" customHeight="1">
      <c r="B129" s="46"/>
      <c r="C129" s="213" t="s">
        <v>349</v>
      </c>
      <c r="D129" s="213" t="s">
        <v>185</v>
      </c>
      <c r="E129" s="214" t="s">
        <v>1385</v>
      </c>
      <c r="F129" s="215" t="s">
        <v>1502</v>
      </c>
      <c r="G129" s="216" t="s">
        <v>1345</v>
      </c>
      <c r="H129" s="217">
        <v>5</v>
      </c>
      <c r="I129" s="218"/>
      <c r="J129" s="219">
        <f>ROUND(I129*H129,2)</f>
        <v>0</v>
      </c>
      <c r="K129" s="215" t="s">
        <v>80</v>
      </c>
      <c r="L129" s="72"/>
      <c r="M129" s="220" t="s">
        <v>80</v>
      </c>
      <c r="N129" s="221" t="s">
        <v>52</v>
      </c>
      <c r="O129" s="47"/>
      <c r="P129" s="222">
        <f>O129*H129</f>
        <v>0</v>
      </c>
      <c r="Q129" s="222">
        <v>0</v>
      </c>
      <c r="R129" s="222">
        <f>Q129*H129</f>
        <v>0</v>
      </c>
      <c r="S129" s="222">
        <v>0</v>
      </c>
      <c r="T129" s="223">
        <f>S129*H129</f>
        <v>0</v>
      </c>
      <c r="AR129" s="24" t="s">
        <v>189</v>
      </c>
      <c r="AT129" s="24" t="s">
        <v>185</v>
      </c>
      <c r="AU129" s="24" t="s">
        <v>91</v>
      </c>
      <c r="AY129" s="24" t="s">
        <v>184</v>
      </c>
      <c r="BE129" s="224">
        <f>IF(N129="základní",J129,0)</f>
        <v>0</v>
      </c>
      <c r="BF129" s="224">
        <f>IF(N129="snížená",J129,0)</f>
        <v>0</v>
      </c>
      <c r="BG129" s="224">
        <f>IF(N129="zákl. přenesená",J129,0)</f>
        <v>0</v>
      </c>
      <c r="BH129" s="224">
        <f>IF(N129="sníž. přenesená",J129,0)</f>
        <v>0</v>
      </c>
      <c r="BI129" s="224">
        <f>IF(N129="nulová",J129,0)</f>
        <v>0</v>
      </c>
      <c r="BJ129" s="24" t="s">
        <v>25</v>
      </c>
      <c r="BK129" s="224">
        <f>ROUND(I129*H129,2)</f>
        <v>0</v>
      </c>
      <c r="BL129" s="24" t="s">
        <v>189</v>
      </c>
      <c r="BM129" s="24" t="s">
        <v>1503</v>
      </c>
    </row>
    <row r="130" s="1" customFormat="1">
      <c r="B130" s="46"/>
      <c r="C130" s="74"/>
      <c r="D130" s="225" t="s">
        <v>191</v>
      </c>
      <c r="E130" s="74"/>
      <c r="F130" s="226" t="s">
        <v>1502</v>
      </c>
      <c r="G130" s="74"/>
      <c r="H130" s="74"/>
      <c r="I130" s="185"/>
      <c r="J130" s="74"/>
      <c r="K130" s="74"/>
      <c r="L130" s="72"/>
      <c r="M130" s="227"/>
      <c r="N130" s="47"/>
      <c r="O130" s="47"/>
      <c r="P130" s="47"/>
      <c r="Q130" s="47"/>
      <c r="R130" s="47"/>
      <c r="S130" s="47"/>
      <c r="T130" s="95"/>
      <c r="AT130" s="24" t="s">
        <v>191</v>
      </c>
      <c r="AU130" s="24" t="s">
        <v>91</v>
      </c>
    </row>
    <row r="131" s="1" customFormat="1" ht="16.5" customHeight="1">
      <c r="B131" s="46"/>
      <c r="C131" s="213" t="s">
        <v>361</v>
      </c>
      <c r="D131" s="213" t="s">
        <v>185</v>
      </c>
      <c r="E131" s="214" t="s">
        <v>1389</v>
      </c>
      <c r="F131" s="215" t="s">
        <v>1504</v>
      </c>
      <c r="G131" s="216" t="s">
        <v>824</v>
      </c>
      <c r="H131" s="217">
        <v>29</v>
      </c>
      <c r="I131" s="218"/>
      <c r="J131" s="219">
        <f>ROUND(I131*H131,2)</f>
        <v>0</v>
      </c>
      <c r="K131" s="215" t="s">
        <v>80</v>
      </c>
      <c r="L131" s="72"/>
      <c r="M131" s="220" t="s">
        <v>80</v>
      </c>
      <c r="N131" s="221" t="s">
        <v>52</v>
      </c>
      <c r="O131" s="47"/>
      <c r="P131" s="222">
        <f>O131*H131</f>
        <v>0</v>
      </c>
      <c r="Q131" s="222">
        <v>0</v>
      </c>
      <c r="R131" s="222">
        <f>Q131*H131</f>
        <v>0</v>
      </c>
      <c r="S131" s="222">
        <v>0</v>
      </c>
      <c r="T131" s="223">
        <f>S131*H131</f>
        <v>0</v>
      </c>
      <c r="AR131" s="24" t="s">
        <v>189</v>
      </c>
      <c r="AT131" s="24" t="s">
        <v>185</v>
      </c>
      <c r="AU131" s="24" t="s">
        <v>91</v>
      </c>
      <c r="AY131" s="24" t="s">
        <v>184</v>
      </c>
      <c r="BE131" s="224">
        <f>IF(N131="základní",J131,0)</f>
        <v>0</v>
      </c>
      <c r="BF131" s="224">
        <f>IF(N131="snížená",J131,0)</f>
        <v>0</v>
      </c>
      <c r="BG131" s="224">
        <f>IF(N131="zákl. přenesená",J131,0)</f>
        <v>0</v>
      </c>
      <c r="BH131" s="224">
        <f>IF(N131="sníž. přenesená",J131,0)</f>
        <v>0</v>
      </c>
      <c r="BI131" s="224">
        <f>IF(N131="nulová",J131,0)</f>
        <v>0</v>
      </c>
      <c r="BJ131" s="24" t="s">
        <v>25</v>
      </c>
      <c r="BK131" s="224">
        <f>ROUND(I131*H131,2)</f>
        <v>0</v>
      </c>
      <c r="BL131" s="24" t="s">
        <v>189</v>
      </c>
      <c r="BM131" s="24" t="s">
        <v>1505</v>
      </c>
    </row>
    <row r="132" s="1" customFormat="1">
      <c r="B132" s="46"/>
      <c r="C132" s="74"/>
      <c r="D132" s="225" t="s">
        <v>191</v>
      </c>
      <c r="E132" s="74"/>
      <c r="F132" s="226" t="s">
        <v>1506</v>
      </c>
      <c r="G132" s="74"/>
      <c r="H132" s="74"/>
      <c r="I132" s="185"/>
      <c r="J132" s="74"/>
      <c r="K132" s="74"/>
      <c r="L132" s="72"/>
      <c r="M132" s="227"/>
      <c r="N132" s="47"/>
      <c r="O132" s="47"/>
      <c r="P132" s="47"/>
      <c r="Q132" s="47"/>
      <c r="R132" s="47"/>
      <c r="S132" s="47"/>
      <c r="T132" s="95"/>
      <c r="AT132" s="24" t="s">
        <v>191</v>
      </c>
      <c r="AU132" s="24" t="s">
        <v>91</v>
      </c>
    </row>
    <row r="133" s="1" customFormat="1" ht="16.5" customHeight="1">
      <c r="B133" s="46"/>
      <c r="C133" s="213" t="s">
        <v>368</v>
      </c>
      <c r="D133" s="213" t="s">
        <v>185</v>
      </c>
      <c r="E133" s="214" t="s">
        <v>1392</v>
      </c>
      <c r="F133" s="215" t="s">
        <v>1507</v>
      </c>
      <c r="G133" s="216" t="s">
        <v>824</v>
      </c>
      <c r="H133" s="217">
        <v>35</v>
      </c>
      <c r="I133" s="218"/>
      <c r="J133" s="219">
        <f>ROUND(I133*H133,2)</f>
        <v>0</v>
      </c>
      <c r="K133" s="215" t="s">
        <v>80</v>
      </c>
      <c r="L133" s="72"/>
      <c r="M133" s="220" t="s">
        <v>80</v>
      </c>
      <c r="N133" s="221" t="s">
        <v>52</v>
      </c>
      <c r="O133" s="47"/>
      <c r="P133" s="222">
        <f>O133*H133</f>
        <v>0</v>
      </c>
      <c r="Q133" s="222">
        <v>0</v>
      </c>
      <c r="R133" s="222">
        <f>Q133*H133</f>
        <v>0</v>
      </c>
      <c r="S133" s="222">
        <v>0</v>
      </c>
      <c r="T133" s="223">
        <f>S133*H133</f>
        <v>0</v>
      </c>
      <c r="AR133" s="24" t="s">
        <v>189</v>
      </c>
      <c r="AT133" s="24" t="s">
        <v>185</v>
      </c>
      <c r="AU133" s="24" t="s">
        <v>91</v>
      </c>
      <c r="AY133" s="24" t="s">
        <v>184</v>
      </c>
      <c r="BE133" s="224">
        <f>IF(N133="základní",J133,0)</f>
        <v>0</v>
      </c>
      <c r="BF133" s="224">
        <f>IF(N133="snížená",J133,0)</f>
        <v>0</v>
      </c>
      <c r="BG133" s="224">
        <f>IF(N133="zákl. přenesená",J133,0)</f>
        <v>0</v>
      </c>
      <c r="BH133" s="224">
        <f>IF(N133="sníž. přenesená",J133,0)</f>
        <v>0</v>
      </c>
      <c r="BI133" s="224">
        <f>IF(N133="nulová",J133,0)</f>
        <v>0</v>
      </c>
      <c r="BJ133" s="24" t="s">
        <v>25</v>
      </c>
      <c r="BK133" s="224">
        <f>ROUND(I133*H133,2)</f>
        <v>0</v>
      </c>
      <c r="BL133" s="24" t="s">
        <v>189</v>
      </c>
      <c r="BM133" s="24" t="s">
        <v>1508</v>
      </c>
    </row>
    <row r="134" s="1" customFormat="1">
      <c r="B134" s="46"/>
      <c r="C134" s="74"/>
      <c r="D134" s="225" t="s">
        <v>191</v>
      </c>
      <c r="E134" s="74"/>
      <c r="F134" s="226" t="s">
        <v>1507</v>
      </c>
      <c r="G134" s="74"/>
      <c r="H134" s="74"/>
      <c r="I134" s="185"/>
      <c r="J134" s="74"/>
      <c r="K134" s="74"/>
      <c r="L134" s="72"/>
      <c r="M134" s="227"/>
      <c r="N134" s="47"/>
      <c r="O134" s="47"/>
      <c r="P134" s="47"/>
      <c r="Q134" s="47"/>
      <c r="R134" s="47"/>
      <c r="S134" s="47"/>
      <c r="T134" s="95"/>
      <c r="AT134" s="24" t="s">
        <v>191</v>
      </c>
      <c r="AU134" s="24" t="s">
        <v>91</v>
      </c>
    </row>
    <row r="135" s="1" customFormat="1" ht="16.5" customHeight="1">
      <c r="B135" s="46"/>
      <c r="C135" s="213" t="s">
        <v>375</v>
      </c>
      <c r="D135" s="213" t="s">
        <v>185</v>
      </c>
      <c r="E135" s="214" t="s">
        <v>1509</v>
      </c>
      <c r="F135" s="215" t="s">
        <v>1510</v>
      </c>
      <c r="G135" s="216" t="s">
        <v>824</v>
      </c>
      <c r="H135" s="217">
        <v>86</v>
      </c>
      <c r="I135" s="218"/>
      <c r="J135" s="219">
        <f>ROUND(I135*H135,2)</f>
        <v>0</v>
      </c>
      <c r="K135" s="215" t="s">
        <v>80</v>
      </c>
      <c r="L135" s="72"/>
      <c r="M135" s="220" t="s">
        <v>80</v>
      </c>
      <c r="N135" s="221" t="s">
        <v>52</v>
      </c>
      <c r="O135" s="47"/>
      <c r="P135" s="222">
        <f>O135*H135</f>
        <v>0</v>
      </c>
      <c r="Q135" s="222">
        <v>0</v>
      </c>
      <c r="R135" s="222">
        <f>Q135*H135</f>
        <v>0</v>
      </c>
      <c r="S135" s="222">
        <v>0</v>
      </c>
      <c r="T135" s="223">
        <f>S135*H135</f>
        <v>0</v>
      </c>
      <c r="AR135" s="24" t="s">
        <v>189</v>
      </c>
      <c r="AT135" s="24" t="s">
        <v>185</v>
      </c>
      <c r="AU135" s="24" t="s">
        <v>91</v>
      </c>
      <c r="AY135" s="24" t="s">
        <v>184</v>
      </c>
      <c r="BE135" s="224">
        <f>IF(N135="základní",J135,0)</f>
        <v>0</v>
      </c>
      <c r="BF135" s="224">
        <f>IF(N135="snížená",J135,0)</f>
        <v>0</v>
      </c>
      <c r="BG135" s="224">
        <f>IF(N135="zákl. přenesená",J135,0)</f>
        <v>0</v>
      </c>
      <c r="BH135" s="224">
        <f>IF(N135="sníž. přenesená",J135,0)</f>
        <v>0</v>
      </c>
      <c r="BI135" s="224">
        <f>IF(N135="nulová",J135,0)</f>
        <v>0</v>
      </c>
      <c r="BJ135" s="24" t="s">
        <v>25</v>
      </c>
      <c r="BK135" s="224">
        <f>ROUND(I135*H135,2)</f>
        <v>0</v>
      </c>
      <c r="BL135" s="24" t="s">
        <v>189</v>
      </c>
      <c r="BM135" s="24" t="s">
        <v>1511</v>
      </c>
    </row>
    <row r="136" s="1" customFormat="1">
      <c r="B136" s="46"/>
      <c r="C136" s="74"/>
      <c r="D136" s="225" t="s">
        <v>191</v>
      </c>
      <c r="E136" s="74"/>
      <c r="F136" s="226" t="s">
        <v>1510</v>
      </c>
      <c r="G136" s="74"/>
      <c r="H136" s="74"/>
      <c r="I136" s="185"/>
      <c r="J136" s="74"/>
      <c r="K136" s="74"/>
      <c r="L136" s="72"/>
      <c r="M136" s="227"/>
      <c r="N136" s="47"/>
      <c r="O136" s="47"/>
      <c r="P136" s="47"/>
      <c r="Q136" s="47"/>
      <c r="R136" s="47"/>
      <c r="S136" s="47"/>
      <c r="T136" s="95"/>
      <c r="AT136" s="24" t="s">
        <v>191</v>
      </c>
      <c r="AU136" s="24" t="s">
        <v>91</v>
      </c>
    </row>
    <row r="137" s="1" customFormat="1" ht="16.5" customHeight="1">
      <c r="B137" s="46"/>
      <c r="C137" s="213" t="s">
        <v>380</v>
      </c>
      <c r="D137" s="213" t="s">
        <v>185</v>
      </c>
      <c r="E137" s="214" t="s">
        <v>1395</v>
      </c>
      <c r="F137" s="215" t="s">
        <v>1512</v>
      </c>
      <c r="G137" s="216" t="s">
        <v>824</v>
      </c>
      <c r="H137" s="217">
        <v>122</v>
      </c>
      <c r="I137" s="218"/>
      <c r="J137" s="219">
        <f>ROUND(I137*H137,2)</f>
        <v>0</v>
      </c>
      <c r="K137" s="215" t="s">
        <v>80</v>
      </c>
      <c r="L137" s="72"/>
      <c r="M137" s="220" t="s">
        <v>80</v>
      </c>
      <c r="N137" s="221" t="s">
        <v>52</v>
      </c>
      <c r="O137" s="47"/>
      <c r="P137" s="222">
        <f>O137*H137</f>
        <v>0</v>
      </c>
      <c r="Q137" s="222">
        <v>0</v>
      </c>
      <c r="R137" s="222">
        <f>Q137*H137</f>
        <v>0</v>
      </c>
      <c r="S137" s="222">
        <v>0</v>
      </c>
      <c r="T137" s="223">
        <f>S137*H137</f>
        <v>0</v>
      </c>
      <c r="AR137" s="24" t="s">
        <v>189</v>
      </c>
      <c r="AT137" s="24" t="s">
        <v>185</v>
      </c>
      <c r="AU137" s="24" t="s">
        <v>91</v>
      </c>
      <c r="AY137" s="24" t="s">
        <v>184</v>
      </c>
      <c r="BE137" s="224">
        <f>IF(N137="základní",J137,0)</f>
        <v>0</v>
      </c>
      <c r="BF137" s="224">
        <f>IF(N137="snížená",J137,0)</f>
        <v>0</v>
      </c>
      <c r="BG137" s="224">
        <f>IF(N137="zákl. přenesená",J137,0)</f>
        <v>0</v>
      </c>
      <c r="BH137" s="224">
        <f>IF(N137="sníž. přenesená",J137,0)</f>
        <v>0</v>
      </c>
      <c r="BI137" s="224">
        <f>IF(N137="nulová",J137,0)</f>
        <v>0</v>
      </c>
      <c r="BJ137" s="24" t="s">
        <v>25</v>
      </c>
      <c r="BK137" s="224">
        <f>ROUND(I137*H137,2)</f>
        <v>0</v>
      </c>
      <c r="BL137" s="24" t="s">
        <v>189</v>
      </c>
      <c r="BM137" s="24" t="s">
        <v>1513</v>
      </c>
    </row>
    <row r="138" s="1" customFormat="1">
      <c r="B138" s="46"/>
      <c r="C138" s="74"/>
      <c r="D138" s="225" t="s">
        <v>191</v>
      </c>
      <c r="E138" s="74"/>
      <c r="F138" s="226" t="s">
        <v>1512</v>
      </c>
      <c r="G138" s="74"/>
      <c r="H138" s="74"/>
      <c r="I138" s="185"/>
      <c r="J138" s="74"/>
      <c r="K138" s="74"/>
      <c r="L138" s="72"/>
      <c r="M138" s="227"/>
      <c r="N138" s="47"/>
      <c r="O138" s="47"/>
      <c r="P138" s="47"/>
      <c r="Q138" s="47"/>
      <c r="R138" s="47"/>
      <c r="S138" s="47"/>
      <c r="T138" s="95"/>
      <c r="AT138" s="24" t="s">
        <v>191</v>
      </c>
      <c r="AU138" s="24" t="s">
        <v>91</v>
      </c>
    </row>
    <row r="139" s="1" customFormat="1" ht="16.5" customHeight="1">
      <c r="B139" s="46"/>
      <c r="C139" s="213" t="s">
        <v>385</v>
      </c>
      <c r="D139" s="213" t="s">
        <v>185</v>
      </c>
      <c r="E139" s="214" t="s">
        <v>1514</v>
      </c>
      <c r="F139" s="215" t="s">
        <v>1515</v>
      </c>
      <c r="G139" s="216" t="s">
        <v>1345</v>
      </c>
      <c r="H139" s="217">
        <v>24</v>
      </c>
      <c r="I139" s="218"/>
      <c r="J139" s="219">
        <f>ROUND(I139*H139,2)</f>
        <v>0</v>
      </c>
      <c r="K139" s="215" t="s">
        <v>80</v>
      </c>
      <c r="L139" s="72"/>
      <c r="M139" s="220" t="s">
        <v>80</v>
      </c>
      <c r="N139" s="221" t="s">
        <v>52</v>
      </c>
      <c r="O139" s="47"/>
      <c r="P139" s="222">
        <f>O139*H139</f>
        <v>0</v>
      </c>
      <c r="Q139" s="222">
        <v>0</v>
      </c>
      <c r="R139" s="222">
        <f>Q139*H139</f>
        <v>0</v>
      </c>
      <c r="S139" s="222">
        <v>0</v>
      </c>
      <c r="T139" s="223">
        <f>S139*H139</f>
        <v>0</v>
      </c>
      <c r="AR139" s="24" t="s">
        <v>189</v>
      </c>
      <c r="AT139" s="24" t="s">
        <v>185</v>
      </c>
      <c r="AU139" s="24" t="s">
        <v>91</v>
      </c>
      <c r="AY139" s="24" t="s">
        <v>184</v>
      </c>
      <c r="BE139" s="224">
        <f>IF(N139="základní",J139,0)</f>
        <v>0</v>
      </c>
      <c r="BF139" s="224">
        <f>IF(N139="snížená",J139,0)</f>
        <v>0</v>
      </c>
      <c r="BG139" s="224">
        <f>IF(N139="zákl. přenesená",J139,0)</f>
        <v>0</v>
      </c>
      <c r="BH139" s="224">
        <f>IF(N139="sníž. přenesená",J139,0)</f>
        <v>0</v>
      </c>
      <c r="BI139" s="224">
        <f>IF(N139="nulová",J139,0)</f>
        <v>0</v>
      </c>
      <c r="BJ139" s="24" t="s">
        <v>25</v>
      </c>
      <c r="BK139" s="224">
        <f>ROUND(I139*H139,2)</f>
        <v>0</v>
      </c>
      <c r="BL139" s="24" t="s">
        <v>189</v>
      </c>
      <c r="BM139" s="24" t="s">
        <v>1516</v>
      </c>
    </row>
    <row r="140" s="1" customFormat="1">
      <c r="B140" s="46"/>
      <c r="C140" s="74"/>
      <c r="D140" s="225" t="s">
        <v>191</v>
      </c>
      <c r="E140" s="74"/>
      <c r="F140" s="226" t="s">
        <v>1515</v>
      </c>
      <c r="G140" s="74"/>
      <c r="H140" s="74"/>
      <c r="I140" s="185"/>
      <c r="J140" s="74"/>
      <c r="K140" s="74"/>
      <c r="L140" s="72"/>
      <c r="M140" s="227"/>
      <c r="N140" s="47"/>
      <c r="O140" s="47"/>
      <c r="P140" s="47"/>
      <c r="Q140" s="47"/>
      <c r="R140" s="47"/>
      <c r="S140" s="47"/>
      <c r="T140" s="95"/>
      <c r="AT140" s="24" t="s">
        <v>191</v>
      </c>
      <c r="AU140" s="24" t="s">
        <v>91</v>
      </c>
    </row>
    <row r="141" s="1" customFormat="1" ht="16.5" customHeight="1">
      <c r="B141" s="46"/>
      <c r="C141" s="213" t="s">
        <v>396</v>
      </c>
      <c r="D141" s="213" t="s">
        <v>185</v>
      </c>
      <c r="E141" s="214" t="s">
        <v>1398</v>
      </c>
      <c r="F141" s="215" t="s">
        <v>1517</v>
      </c>
      <c r="G141" s="216" t="s">
        <v>824</v>
      </c>
      <c r="H141" s="217">
        <v>107</v>
      </c>
      <c r="I141" s="218"/>
      <c r="J141" s="219">
        <f>ROUND(I141*H141,2)</f>
        <v>0</v>
      </c>
      <c r="K141" s="215" t="s">
        <v>80</v>
      </c>
      <c r="L141" s="72"/>
      <c r="M141" s="220" t="s">
        <v>80</v>
      </c>
      <c r="N141" s="221" t="s">
        <v>52</v>
      </c>
      <c r="O141" s="47"/>
      <c r="P141" s="222">
        <f>O141*H141</f>
        <v>0</v>
      </c>
      <c r="Q141" s="222">
        <v>0</v>
      </c>
      <c r="R141" s="222">
        <f>Q141*H141</f>
        <v>0</v>
      </c>
      <c r="S141" s="222">
        <v>0</v>
      </c>
      <c r="T141" s="223">
        <f>S141*H141</f>
        <v>0</v>
      </c>
      <c r="AR141" s="24" t="s">
        <v>189</v>
      </c>
      <c r="AT141" s="24" t="s">
        <v>185</v>
      </c>
      <c r="AU141" s="24" t="s">
        <v>91</v>
      </c>
      <c r="AY141" s="24" t="s">
        <v>184</v>
      </c>
      <c r="BE141" s="224">
        <f>IF(N141="základní",J141,0)</f>
        <v>0</v>
      </c>
      <c r="BF141" s="224">
        <f>IF(N141="snížená",J141,0)</f>
        <v>0</v>
      </c>
      <c r="BG141" s="224">
        <f>IF(N141="zákl. přenesená",J141,0)</f>
        <v>0</v>
      </c>
      <c r="BH141" s="224">
        <f>IF(N141="sníž. přenesená",J141,0)</f>
        <v>0</v>
      </c>
      <c r="BI141" s="224">
        <f>IF(N141="nulová",J141,0)</f>
        <v>0</v>
      </c>
      <c r="BJ141" s="24" t="s">
        <v>25</v>
      </c>
      <c r="BK141" s="224">
        <f>ROUND(I141*H141,2)</f>
        <v>0</v>
      </c>
      <c r="BL141" s="24" t="s">
        <v>189</v>
      </c>
      <c r="BM141" s="24" t="s">
        <v>1518</v>
      </c>
    </row>
    <row r="142" s="1" customFormat="1">
      <c r="B142" s="46"/>
      <c r="C142" s="74"/>
      <c r="D142" s="225" t="s">
        <v>191</v>
      </c>
      <c r="E142" s="74"/>
      <c r="F142" s="226" t="s">
        <v>1517</v>
      </c>
      <c r="G142" s="74"/>
      <c r="H142" s="74"/>
      <c r="I142" s="185"/>
      <c r="J142" s="74"/>
      <c r="K142" s="74"/>
      <c r="L142" s="72"/>
      <c r="M142" s="227"/>
      <c r="N142" s="47"/>
      <c r="O142" s="47"/>
      <c r="P142" s="47"/>
      <c r="Q142" s="47"/>
      <c r="R142" s="47"/>
      <c r="S142" s="47"/>
      <c r="T142" s="95"/>
      <c r="AT142" s="24" t="s">
        <v>191</v>
      </c>
      <c r="AU142" s="24" t="s">
        <v>91</v>
      </c>
    </row>
    <row r="143" s="1" customFormat="1" ht="16.5" customHeight="1">
      <c r="B143" s="46"/>
      <c r="C143" s="213" t="s">
        <v>406</v>
      </c>
      <c r="D143" s="213" t="s">
        <v>185</v>
      </c>
      <c r="E143" s="214" t="s">
        <v>1519</v>
      </c>
      <c r="F143" s="215" t="s">
        <v>1520</v>
      </c>
      <c r="G143" s="216" t="s">
        <v>824</v>
      </c>
      <c r="H143" s="217">
        <v>105</v>
      </c>
      <c r="I143" s="218"/>
      <c r="J143" s="219">
        <f>ROUND(I143*H143,2)</f>
        <v>0</v>
      </c>
      <c r="K143" s="215" t="s">
        <v>80</v>
      </c>
      <c r="L143" s="72"/>
      <c r="M143" s="220" t="s">
        <v>80</v>
      </c>
      <c r="N143" s="221" t="s">
        <v>52</v>
      </c>
      <c r="O143" s="47"/>
      <c r="P143" s="222">
        <f>O143*H143</f>
        <v>0</v>
      </c>
      <c r="Q143" s="222">
        <v>0</v>
      </c>
      <c r="R143" s="222">
        <f>Q143*H143</f>
        <v>0</v>
      </c>
      <c r="S143" s="222">
        <v>0</v>
      </c>
      <c r="T143" s="223">
        <f>S143*H143</f>
        <v>0</v>
      </c>
      <c r="AR143" s="24" t="s">
        <v>189</v>
      </c>
      <c r="AT143" s="24" t="s">
        <v>185</v>
      </c>
      <c r="AU143" s="24" t="s">
        <v>91</v>
      </c>
      <c r="AY143" s="24" t="s">
        <v>184</v>
      </c>
      <c r="BE143" s="224">
        <f>IF(N143="základní",J143,0)</f>
        <v>0</v>
      </c>
      <c r="BF143" s="224">
        <f>IF(N143="snížená",J143,0)</f>
        <v>0</v>
      </c>
      <c r="BG143" s="224">
        <f>IF(N143="zákl. přenesená",J143,0)</f>
        <v>0</v>
      </c>
      <c r="BH143" s="224">
        <f>IF(N143="sníž. přenesená",J143,0)</f>
        <v>0</v>
      </c>
      <c r="BI143" s="224">
        <f>IF(N143="nulová",J143,0)</f>
        <v>0</v>
      </c>
      <c r="BJ143" s="24" t="s">
        <v>25</v>
      </c>
      <c r="BK143" s="224">
        <f>ROUND(I143*H143,2)</f>
        <v>0</v>
      </c>
      <c r="BL143" s="24" t="s">
        <v>189</v>
      </c>
      <c r="BM143" s="24" t="s">
        <v>1521</v>
      </c>
    </row>
    <row r="144" s="1" customFormat="1">
      <c r="B144" s="46"/>
      <c r="C144" s="74"/>
      <c r="D144" s="225" t="s">
        <v>191</v>
      </c>
      <c r="E144" s="74"/>
      <c r="F144" s="226" t="s">
        <v>1520</v>
      </c>
      <c r="G144" s="74"/>
      <c r="H144" s="74"/>
      <c r="I144" s="185"/>
      <c r="J144" s="74"/>
      <c r="K144" s="74"/>
      <c r="L144" s="72"/>
      <c r="M144" s="227"/>
      <c r="N144" s="47"/>
      <c r="O144" s="47"/>
      <c r="P144" s="47"/>
      <c r="Q144" s="47"/>
      <c r="R144" s="47"/>
      <c r="S144" s="47"/>
      <c r="T144" s="95"/>
      <c r="AT144" s="24" t="s">
        <v>191</v>
      </c>
      <c r="AU144" s="24" t="s">
        <v>91</v>
      </c>
    </row>
    <row r="145" s="1" customFormat="1" ht="16.5" customHeight="1">
      <c r="B145" s="46"/>
      <c r="C145" s="213" t="s">
        <v>413</v>
      </c>
      <c r="D145" s="213" t="s">
        <v>185</v>
      </c>
      <c r="E145" s="214" t="s">
        <v>1522</v>
      </c>
      <c r="F145" s="215" t="s">
        <v>1523</v>
      </c>
      <c r="G145" s="216" t="s">
        <v>1345</v>
      </c>
      <c r="H145" s="217">
        <v>2</v>
      </c>
      <c r="I145" s="218"/>
      <c r="J145" s="219">
        <f>ROUND(I145*H145,2)</f>
        <v>0</v>
      </c>
      <c r="K145" s="215" t="s">
        <v>80</v>
      </c>
      <c r="L145" s="72"/>
      <c r="M145" s="220" t="s">
        <v>80</v>
      </c>
      <c r="N145" s="221" t="s">
        <v>52</v>
      </c>
      <c r="O145" s="47"/>
      <c r="P145" s="222">
        <f>O145*H145</f>
        <v>0</v>
      </c>
      <c r="Q145" s="222">
        <v>0</v>
      </c>
      <c r="R145" s="222">
        <f>Q145*H145</f>
        <v>0</v>
      </c>
      <c r="S145" s="222">
        <v>0</v>
      </c>
      <c r="T145" s="223">
        <f>S145*H145</f>
        <v>0</v>
      </c>
      <c r="AR145" s="24" t="s">
        <v>189</v>
      </c>
      <c r="AT145" s="24" t="s">
        <v>185</v>
      </c>
      <c r="AU145" s="24" t="s">
        <v>91</v>
      </c>
      <c r="AY145" s="24" t="s">
        <v>184</v>
      </c>
      <c r="BE145" s="224">
        <f>IF(N145="základní",J145,0)</f>
        <v>0</v>
      </c>
      <c r="BF145" s="224">
        <f>IF(N145="snížená",J145,0)</f>
        <v>0</v>
      </c>
      <c r="BG145" s="224">
        <f>IF(N145="zákl. přenesená",J145,0)</f>
        <v>0</v>
      </c>
      <c r="BH145" s="224">
        <f>IF(N145="sníž. přenesená",J145,0)</f>
        <v>0</v>
      </c>
      <c r="BI145" s="224">
        <f>IF(N145="nulová",J145,0)</f>
        <v>0</v>
      </c>
      <c r="BJ145" s="24" t="s">
        <v>25</v>
      </c>
      <c r="BK145" s="224">
        <f>ROUND(I145*H145,2)</f>
        <v>0</v>
      </c>
      <c r="BL145" s="24" t="s">
        <v>189</v>
      </c>
      <c r="BM145" s="24" t="s">
        <v>1524</v>
      </c>
    </row>
    <row r="146" s="1" customFormat="1">
      <c r="B146" s="46"/>
      <c r="C146" s="74"/>
      <c r="D146" s="225" t="s">
        <v>191</v>
      </c>
      <c r="E146" s="74"/>
      <c r="F146" s="226" t="s">
        <v>1523</v>
      </c>
      <c r="G146" s="74"/>
      <c r="H146" s="74"/>
      <c r="I146" s="185"/>
      <c r="J146" s="74"/>
      <c r="K146" s="74"/>
      <c r="L146" s="72"/>
      <c r="M146" s="227"/>
      <c r="N146" s="47"/>
      <c r="O146" s="47"/>
      <c r="P146" s="47"/>
      <c r="Q146" s="47"/>
      <c r="R146" s="47"/>
      <c r="S146" s="47"/>
      <c r="T146" s="95"/>
      <c r="AT146" s="24" t="s">
        <v>191</v>
      </c>
      <c r="AU146" s="24" t="s">
        <v>91</v>
      </c>
    </row>
    <row r="147" s="1" customFormat="1" ht="16.5" customHeight="1">
      <c r="B147" s="46"/>
      <c r="C147" s="213" t="s">
        <v>418</v>
      </c>
      <c r="D147" s="213" t="s">
        <v>185</v>
      </c>
      <c r="E147" s="214" t="s">
        <v>1525</v>
      </c>
      <c r="F147" s="215" t="s">
        <v>1526</v>
      </c>
      <c r="G147" s="216" t="s">
        <v>824</v>
      </c>
      <c r="H147" s="217">
        <v>120</v>
      </c>
      <c r="I147" s="218"/>
      <c r="J147" s="219">
        <f>ROUND(I147*H147,2)</f>
        <v>0</v>
      </c>
      <c r="K147" s="215" t="s">
        <v>80</v>
      </c>
      <c r="L147" s="72"/>
      <c r="M147" s="220" t="s">
        <v>80</v>
      </c>
      <c r="N147" s="221" t="s">
        <v>52</v>
      </c>
      <c r="O147" s="47"/>
      <c r="P147" s="222">
        <f>O147*H147</f>
        <v>0</v>
      </c>
      <c r="Q147" s="222">
        <v>0</v>
      </c>
      <c r="R147" s="222">
        <f>Q147*H147</f>
        <v>0</v>
      </c>
      <c r="S147" s="222">
        <v>0</v>
      </c>
      <c r="T147" s="223">
        <f>S147*H147</f>
        <v>0</v>
      </c>
      <c r="AR147" s="24" t="s">
        <v>189</v>
      </c>
      <c r="AT147" s="24" t="s">
        <v>185</v>
      </c>
      <c r="AU147" s="24" t="s">
        <v>91</v>
      </c>
      <c r="AY147" s="24" t="s">
        <v>184</v>
      </c>
      <c r="BE147" s="224">
        <f>IF(N147="základní",J147,0)</f>
        <v>0</v>
      </c>
      <c r="BF147" s="224">
        <f>IF(N147="snížená",J147,0)</f>
        <v>0</v>
      </c>
      <c r="BG147" s="224">
        <f>IF(N147="zákl. přenesená",J147,0)</f>
        <v>0</v>
      </c>
      <c r="BH147" s="224">
        <f>IF(N147="sníž. přenesená",J147,0)</f>
        <v>0</v>
      </c>
      <c r="BI147" s="224">
        <f>IF(N147="nulová",J147,0)</f>
        <v>0</v>
      </c>
      <c r="BJ147" s="24" t="s">
        <v>25</v>
      </c>
      <c r="BK147" s="224">
        <f>ROUND(I147*H147,2)</f>
        <v>0</v>
      </c>
      <c r="BL147" s="24" t="s">
        <v>189</v>
      </c>
      <c r="BM147" s="24" t="s">
        <v>1527</v>
      </c>
    </row>
    <row r="148" s="1" customFormat="1">
      <c r="B148" s="46"/>
      <c r="C148" s="74"/>
      <c r="D148" s="225" t="s">
        <v>191</v>
      </c>
      <c r="E148" s="74"/>
      <c r="F148" s="226" t="s">
        <v>1526</v>
      </c>
      <c r="G148" s="74"/>
      <c r="H148" s="74"/>
      <c r="I148" s="185"/>
      <c r="J148" s="74"/>
      <c r="K148" s="74"/>
      <c r="L148" s="72"/>
      <c r="M148" s="227"/>
      <c r="N148" s="47"/>
      <c r="O148" s="47"/>
      <c r="P148" s="47"/>
      <c r="Q148" s="47"/>
      <c r="R148" s="47"/>
      <c r="S148" s="47"/>
      <c r="T148" s="95"/>
      <c r="AT148" s="24" t="s">
        <v>191</v>
      </c>
      <c r="AU148" s="24" t="s">
        <v>91</v>
      </c>
    </row>
    <row r="149" s="1" customFormat="1" ht="16.5" customHeight="1">
      <c r="B149" s="46"/>
      <c r="C149" s="213" t="s">
        <v>423</v>
      </c>
      <c r="D149" s="213" t="s">
        <v>185</v>
      </c>
      <c r="E149" s="214" t="s">
        <v>1351</v>
      </c>
      <c r="F149" s="215" t="s">
        <v>1528</v>
      </c>
      <c r="G149" s="216" t="s">
        <v>1345</v>
      </c>
      <c r="H149" s="217">
        <v>2</v>
      </c>
      <c r="I149" s="218"/>
      <c r="J149" s="219">
        <f>ROUND(I149*H149,2)</f>
        <v>0</v>
      </c>
      <c r="K149" s="215" t="s">
        <v>80</v>
      </c>
      <c r="L149" s="72"/>
      <c r="M149" s="220" t="s">
        <v>80</v>
      </c>
      <c r="N149" s="221" t="s">
        <v>52</v>
      </c>
      <c r="O149" s="47"/>
      <c r="P149" s="222">
        <f>O149*H149</f>
        <v>0</v>
      </c>
      <c r="Q149" s="222">
        <v>0</v>
      </c>
      <c r="R149" s="222">
        <f>Q149*H149</f>
        <v>0</v>
      </c>
      <c r="S149" s="222">
        <v>0</v>
      </c>
      <c r="T149" s="223">
        <f>S149*H149</f>
        <v>0</v>
      </c>
      <c r="AR149" s="24" t="s">
        <v>189</v>
      </c>
      <c r="AT149" s="24" t="s">
        <v>185</v>
      </c>
      <c r="AU149" s="24" t="s">
        <v>91</v>
      </c>
      <c r="AY149" s="24" t="s">
        <v>184</v>
      </c>
      <c r="BE149" s="224">
        <f>IF(N149="základní",J149,0)</f>
        <v>0</v>
      </c>
      <c r="BF149" s="224">
        <f>IF(N149="snížená",J149,0)</f>
        <v>0</v>
      </c>
      <c r="BG149" s="224">
        <f>IF(N149="zákl. přenesená",J149,0)</f>
        <v>0</v>
      </c>
      <c r="BH149" s="224">
        <f>IF(N149="sníž. přenesená",J149,0)</f>
        <v>0</v>
      </c>
      <c r="BI149" s="224">
        <f>IF(N149="nulová",J149,0)</f>
        <v>0</v>
      </c>
      <c r="BJ149" s="24" t="s">
        <v>25</v>
      </c>
      <c r="BK149" s="224">
        <f>ROUND(I149*H149,2)</f>
        <v>0</v>
      </c>
      <c r="BL149" s="24" t="s">
        <v>189</v>
      </c>
      <c r="BM149" s="24" t="s">
        <v>1529</v>
      </c>
    </row>
    <row r="150" s="1" customFormat="1">
      <c r="B150" s="46"/>
      <c r="C150" s="74"/>
      <c r="D150" s="225" t="s">
        <v>191</v>
      </c>
      <c r="E150" s="74"/>
      <c r="F150" s="226" t="s">
        <v>1528</v>
      </c>
      <c r="G150" s="74"/>
      <c r="H150" s="74"/>
      <c r="I150" s="185"/>
      <c r="J150" s="74"/>
      <c r="K150" s="74"/>
      <c r="L150" s="72"/>
      <c r="M150" s="227"/>
      <c r="N150" s="47"/>
      <c r="O150" s="47"/>
      <c r="P150" s="47"/>
      <c r="Q150" s="47"/>
      <c r="R150" s="47"/>
      <c r="S150" s="47"/>
      <c r="T150" s="95"/>
      <c r="AT150" s="24" t="s">
        <v>191</v>
      </c>
      <c r="AU150" s="24" t="s">
        <v>91</v>
      </c>
    </row>
    <row r="151" s="1" customFormat="1" ht="16.5" customHeight="1">
      <c r="B151" s="46"/>
      <c r="C151" s="213" t="s">
        <v>430</v>
      </c>
      <c r="D151" s="213" t="s">
        <v>185</v>
      </c>
      <c r="E151" s="214" t="s">
        <v>1530</v>
      </c>
      <c r="F151" s="215" t="s">
        <v>1531</v>
      </c>
      <c r="G151" s="216" t="s">
        <v>1345</v>
      </c>
      <c r="H151" s="217">
        <v>10</v>
      </c>
      <c r="I151" s="218"/>
      <c r="J151" s="219">
        <f>ROUND(I151*H151,2)</f>
        <v>0</v>
      </c>
      <c r="K151" s="215" t="s">
        <v>80</v>
      </c>
      <c r="L151" s="72"/>
      <c r="M151" s="220" t="s">
        <v>80</v>
      </c>
      <c r="N151" s="221" t="s">
        <v>52</v>
      </c>
      <c r="O151" s="47"/>
      <c r="P151" s="222">
        <f>O151*H151</f>
        <v>0</v>
      </c>
      <c r="Q151" s="222">
        <v>0</v>
      </c>
      <c r="R151" s="222">
        <f>Q151*H151</f>
        <v>0</v>
      </c>
      <c r="S151" s="222">
        <v>0</v>
      </c>
      <c r="T151" s="223">
        <f>S151*H151</f>
        <v>0</v>
      </c>
      <c r="AR151" s="24" t="s">
        <v>189</v>
      </c>
      <c r="AT151" s="24" t="s">
        <v>185</v>
      </c>
      <c r="AU151" s="24" t="s">
        <v>91</v>
      </c>
      <c r="AY151" s="24" t="s">
        <v>184</v>
      </c>
      <c r="BE151" s="224">
        <f>IF(N151="základní",J151,0)</f>
        <v>0</v>
      </c>
      <c r="BF151" s="224">
        <f>IF(N151="snížená",J151,0)</f>
        <v>0</v>
      </c>
      <c r="BG151" s="224">
        <f>IF(N151="zákl. přenesená",J151,0)</f>
        <v>0</v>
      </c>
      <c r="BH151" s="224">
        <f>IF(N151="sníž. přenesená",J151,0)</f>
        <v>0</v>
      </c>
      <c r="BI151" s="224">
        <f>IF(N151="nulová",J151,0)</f>
        <v>0</v>
      </c>
      <c r="BJ151" s="24" t="s">
        <v>25</v>
      </c>
      <c r="BK151" s="224">
        <f>ROUND(I151*H151,2)</f>
        <v>0</v>
      </c>
      <c r="BL151" s="24" t="s">
        <v>189</v>
      </c>
      <c r="BM151" s="24" t="s">
        <v>1532</v>
      </c>
    </row>
    <row r="152" s="1" customFormat="1">
      <c r="B152" s="46"/>
      <c r="C152" s="74"/>
      <c r="D152" s="225" t="s">
        <v>191</v>
      </c>
      <c r="E152" s="74"/>
      <c r="F152" s="226" t="s">
        <v>1531</v>
      </c>
      <c r="G152" s="74"/>
      <c r="H152" s="74"/>
      <c r="I152" s="185"/>
      <c r="J152" s="74"/>
      <c r="K152" s="74"/>
      <c r="L152" s="72"/>
      <c r="M152" s="227"/>
      <c r="N152" s="47"/>
      <c r="O152" s="47"/>
      <c r="P152" s="47"/>
      <c r="Q152" s="47"/>
      <c r="R152" s="47"/>
      <c r="S152" s="47"/>
      <c r="T152" s="95"/>
      <c r="AT152" s="24" t="s">
        <v>191</v>
      </c>
      <c r="AU152" s="24" t="s">
        <v>91</v>
      </c>
    </row>
    <row r="153" s="1" customFormat="1" ht="16.5" customHeight="1">
      <c r="B153" s="46"/>
      <c r="C153" s="213" t="s">
        <v>537</v>
      </c>
      <c r="D153" s="213" t="s">
        <v>185</v>
      </c>
      <c r="E153" s="214" t="s">
        <v>1533</v>
      </c>
      <c r="F153" s="215" t="s">
        <v>1534</v>
      </c>
      <c r="G153" s="216" t="s">
        <v>1345</v>
      </c>
      <c r="H153" s="217">
        <v>7</v>
      </c>
      <c r="I153" s="218"/>
      <c r="J153" s="219">
        <f>ROUND(I153*H153,2)</f>
        <v>0</v>
      </c>
      <c r="K153" s="215" t="s">
        <v>80</v>
      </c>
      <c r="L153" s="72"/>
      <c r="M153" s="220" t="s">
        <v>80</v>
      </c>
      <c r="N153" s="221" t="s">
        <v>52</v>
      </c>
      <c r="O153" s="47"/>
      <c r="P153" s="222">
        <f>O153*H153</f>
        <v>0</v>
      </c>
      <c r="Q153" s="222">
        <v>0</v>
      </c>
      <c r="R153" s="222">
        <f>Q153*H153</f>
        <v>0</v>
      </c>
      <c r="S153" s="222">
        <v>0</v>
      </c>
      <c r="T153" s="223">
        <f>S153*H153</f>
        <v>0</v>
      </c>
      <c r="AR153" s="24" t="s">
        <v>189</v>
      </c>
      <c r="AT153" s="24" t="s">
        <v>185</v>
      </c>
      <c r="AU153" s="24" t="s">
        <v>91</v>
      </c>
      <c r="AY153" s="24" t="s">
        <v>184</v>
      </c>
      <c r="BE153" s="224">
        <f>IF(N153="základní",J153,0)</f>
        <v>0</v>
      </c>
      <c r="BF153" s="224">
        <f>IF(N153="snížená",J153,0)</f>
        <v>0</v>
      </c>
      <c r="BG153" s="224">
        <f>IF(N153="zákl. přenesená",J153,0)</f>
        <v>0</v>
      </c>
      <c r="BH153" s="224">
        <f>IF(N153="sníž. přenesená",J153,0)</f>
        <v>0</v>
      </c>
      <c r="BI153" s="224">
        <f>IF(N153="nulová",J153,0)</f>
        <v>0</v>
      </c>
      <c r="BJ153" s="24" t="s">
        <v>25</v>
      </c>
      <c r="BK153" s="224">
        <f>ROUND(I153*H153,2)</f>
        <v>0</v>
      </c>
      <c r="BL153" s="24" t="s">
        <v>189</v>
      </c>
      <c r="BM153" s="24" t="s">
        <v>1535</v>
      </c>
    </row>
    <row r="154" s="1" customFormat="1">
      <c r="B154" s="46"/>
      <c r="C154" s="74"/>
      <c r="D154" s="225" t="s">
        <v>191</v>
      </c>
      <c r="E154" s="74"/>
      <c r="F154" s="226" t="s">
        <v>1534</v>
      </c>
      <c r="G154" s="74"/>
      <c r="H154" s="74"/>
      <c r="I154" s="185"/>
      <c r="J154" s="74"/>
      <c r="K154" s="74"/>
      <c r="L154" s="72"/>
      <c r="M154" s="227"/>
      <c r="N154" s="47"/>
      <c r="O154" s="47"/>
      <c r="P154" s="47"/>
      <c r="Q154" s="47"/>
      <c r="R154" s="47"/>
      <c r="S154" s="47"/>
      <c r="T154" s="95"/>
      <c r="AT154" s="24" t="s">
        <v>191</v>
      </c>
      <c r="AU154" s="24" t="s">
        <v>91</v>
      </c>
    </row>
    <row r="155" s="1" customFormat="1" ht="16.5" customHeight="1">
      <c r="B155" s="46"/>
      <c r="C155" s="213" t="s">
        <v>435</v>
      </c>
      <c r="D155" s="213" t="s">
        <v>185</v>
      </c>
      <c r="E155" s="214" t="s">
        <v>1536</v>
      </c>
      <c r="F155" s="215" t="s">
        <v>1537</v>
      </c>
      <c r="G155" s="216" t="s">
        <v>1538</v>
      </c>
      <c r="H155" s="217">
        <v>10</v>
      </c>
      <c r="I155" s="218"/>
      <c r="J155" s="219">
        <f>ROUND(I155*H155,2)</f>
        <v>0</v>
      </c>
      <c r="K155" s="215" t="s">
        <v>80</v>
      </c>
      <c r="L155" s="72"/>
      <c r="M155" s="220" t="s">
        <v>80</v>
      </c>
      <c r="N155" s="221" t="s">
        <v>52</v>
      </c>
      <c r="O155" s="47"/>
      <c r="P155" s="222">
        <f>O155*H155</f>
        <v>0</v>
      </c>
      <c r="Q155" s="222">
        <v>0</v>
      </c>
      <c r="R155" s="222">
        <f>Q155*H155</f>
        <v>0</v>
      </c>
      <c r="S155" s="222">
        <v>0</v>
      </c>
      <c r="T155" s="223">
        <f>S155*H155</f>
        <v>0</v>
      </c>
      <c r="AR155" s="24" t="s">
        <v>189</v>
      </c>
      <c r="AT155" s="24" t="s">
        <v>185</v>
      </c>
      <c r="AU155" s="24" t="s">
        <v>91</v>
      </c>
      <c r="AY155" s="24" t="s">
        <v>184</v>
      </c>
      <c r="BE155" s="224">
        <f>IF(N155="základní",J155,0)</f>
        <v>0</v>
      </c>
      <c r="BF155" s="224">
        <f>IF(N155="snížená",J155,0)</f>
        <v>0</v>
      </c>
      <c r="BG155" s="224">
        <f>IF(N155="zákl. přenesená",J155,0)</f>
        <v>0</v>
      </c>
      <c r="BH155" s="224">
        <f>IF(N155="sníž. přenesená",J155,0)</f>
        <v>0</v>
      </c>
      <c r="BI155" s="224">
        <f>IF(N155="nulová",J155,0)</f>
        <v>0</v>
      </c>
      <c r="BJ155" s="24" t="s">
        <v>25</v>
      </c>
      <c r="BK155" s="224">
        <f>ROUND(I155*H155,2)</f>
        <v>0</v>
      </c>
      <c r="BL155" s="24" t="s">
        <v>189</v>
      </c>
      <c r="BM155" s="24" t="s">
        <v>1539</v>
      </c>
    </row>
    <row r="156" s="1" customFormat="1">
      <c r="B156" s="46"/>
      <c r="C156" s="74"/>
      <c r="D156" s="225" t="s">
        <v>191</v>
      </c>
      <c r="E156" s="74"/>
      <c r="F156" s="226" t="s">
        <v>1537</v>
      </c>
      <c r="G156" s="74"/>
      <c r="H156" s="74"/>
      <c r="I156" s="185"/>
      <c r="J156" s="74"/>
      <c r="K156" s="74"/>
      <c r="L156" s="72"/>
      <c r="M156" s="227"/>
      <c r="N156" s="47"/>
      <c r="O156" s="47"/>
      <c r="P156" s="47"/>
      <c r="Q156" s="47"/>
      <c r="R156" s="47"/>
      <c r="S156" s="47"/>
      <c r="T156" s="95"/>
      <c r="AT156" s="24" t="s">
        <v>191</v>
      </c>
      <c r="AU156" s="24" t="s">
        <v>91</v>
      </c>
    </row>
    <row r="157" s="1" customFormat="1" ht="16.5" customHeight="1">
      <c r="B157" s="46"/>
      <c r="C157" s="213" t="s">
        <v>443</v>
      </c>
      <c r="D157" s="213" t="s">
        <v>185</v>
      </c>
      <c r="E157" s="214" t="s">
        <v>1540</v>
      </c>
      <c r="F157" s="215" t="s">
        <v>1541</v>
      </c>
      <c r="G157" s="216" t="s">
        <v>1538</v>
      </c>
      <c r="H157" s="217">
        <v>1</v>
      </c>
      <c r="I157" s="218"/>
      <c r="J157" s="219">
        <f>ROUND(I157*H157,2)</f>
        <v>0</v>
      </c>
      <c r="K157" s="215" t="s">
        <v>80</v>
      </c>
      <c r="L157" s="72"/>
      <c r="M157" s="220" t="s">
        <v>80</v>
      </c>
      <c r="N157" s="221" t="s">
        <v>52</v>
      </c>
      <c r="O157" s="47"/>
      <c r="P157" s="222">
        <f>O157*H157</f>
        <v>0</v>
      </c>
      <c r="Q157" s="222">
        <v>0</v>
      </c>
      <c r="R157" s="222">
        <f>Q157*H157</f>
        <v>0</v>
      </c>
      <c r="S157" s="222">
        <v>0</v>
      </c>
      <c r="T157" s="223">
        <f>S157*H157</f>
        <v>0</v>
      </c>
      <c r="AR157" s="24" t="s">
        <v>189</v>
      </c>
      <c r="AT157" s="24" t="s">
        <v>185</v>
      </c>
      <c r="AU157" s="24" t="s">
        <v>91</v>
      </c>
      <c r="AY157" s="24" t="s">
        <v>184</v>
      </c>
      <c r="BE157" s="224">
        <f>IF(N157="základní",J157,0)</f>
        <v>0</v>
      </c>
      <c r="BF157" s="224">
        <f>IF(N157="snížená",J157,0)</f>
        <v>0</v>
      </c>
      <c r="BG157" s="224">
        <f>IF(N157="zákl. přenesená",J157,0)</f>
        <v>0</v>
      </c>
      <c r="BH157" s="224">
        <f>IF(N157="sníž. přenesená",J157,0)</f>
        <v>0</v>
      </c>
      <c r="BI157" s="224">
        <f>IF(N157="nulová",J157,0)</f>
        <v>0</v>
      </c>
      <c r="BJ157" s="24" t="s">
        <v>25</v>
      </c>
      <c r="BK157" s="224">
        <f>ROUND(I157*H157,2)</f>
        <v>0</v>
      </c>
      <c r="BL157" s="24" t="s">
        <v>189</v>
      </c>
      <c r="BM157" s="24" t="s">
        <v>1542</v>
      </c>
    </row>
    <row r="158" s="1" customFormat="1">
      <c r="B158" s="46"/>
      <c r="C158" s="74"/>
      <c r="D158" s="225" t="s">
        <v>191</v>
      </c>
      <c r="E158" s="74"/>
      <c r="F158" s="226" t="s">
        <v>1541</v>
      </c>
      <c r="G158" s="74"/>
      <c r="H158" s="74"/>
      <c r="I158" s="185"/>
      <c r="J158" s="74"/>
      <c r="K158" s="74"/>
      <c r="L158" s="72"/>
      <c r="M158" s="227"/>
      <c r="N158" s="47"/>
      <c r="O158" s="47"/>
      <c r="P158" s="47"/>
      <c r="Q158" s="47"/>
      <c r="R158" s="47"/>
      <c r="S158" s="47"/>
      <c r="T158" s="95"/>
      <c r="AT158" s="24" t="s">
        <v>191</v>
      </c>
      <c r="AU158" s="24" t="s">
        <v>91</v>
      </c>
    </row>
    <row r="159" s="1" customFormat="1" ht="16.5" customHeight="1">
      <c r="B159" s="46"/>
      <c r="C159" s="213" t="s">
        <v>448</v>
      </c>
      <c r="D159" s="213" t="s">
        <v>185</v>
      </c>
      <c r="E159" s="214" t="s">
        <v>1543</v>
      </c>
      <c r="F159" s="215" t="s">
        <v>1544</v>
      </c>
      <c r="G159" s="216" t="s">
        <v>1538</v>
      </c>
      <c r="H159" s="217">
        <v>1</v>
      </c>
      <c r="I159" s="218"/>
      <c r="J159" s="219">
        <f>ROUND(I159*H159,2)</f>
        <v>0</v>
      </c>
      <c r="K159" s="215" t="s">
        <v>80</v>
      </c>
      <c r="L159" s="72"/>
      <c r="M159" s="220" t="s">
        <v>80</v>
      </c>
      <c r="N159" s="221" t="s">
        <v>52</v>
      </c>
      <c r="O159" s="47"/>
      <c r="P159" s="222">
        <f>O159*H159</f>
        <v>0</v>
      </c>
      <c r="Q159" s="222">
        <v>0</v>
      </c>
      <c r="R159" s="222">
        <f>Q159*H159</f>
        <v>0</v>
      </c>
      <c r="S159" s="222">
        <v>0</v>
      </c>
      <c r="T159" s="223">
        <f>S159*H159</f>
        <v>0</v>
      </c>
      <c r="AR159" s="24" t="s">
        <v>189</v>
      </c>
      <c r="AT159" s="24" t="s">
        <v>185</v>
      </c>
      <c r="AU159" s="24" t="s">
        <v>91</v>
      </c>
      <c r="AY159" s="24" t="s">
        <v>184</v>
      </c>
      <c r="BE159" s="224">
        <f>IF(N159="základní",J159,0)</f>
        <v>0</v>
      </c>
      <c r="BF159" s="224">
        <f>IF(N159="snížená",J159,0)</f>
        <v>0</v>
      </c>
      <c r="BG159" s="224">
        <f>IF(N159="zákl. přenesená",J159,0)</f>
        <v>0</v>
      </c>
      <c r="BH159" s="224">
        <f>IF(N159="sníž. přenesená",J159,0)</f>
        <v>0</v>
      </c>
      <c r="BI159" s="224">
        <f>IF(N159="nulová",J159,0)</f>
        <v>0</v>
      </c>
      <c r="BJ159" s="24" t="s">
        <v>25</v>
      </c>
      <c r="BK159" s="224">
        <f>ROUND(I159*H159,2)</f>
        <v>0</v>
      </c>
      <c r="BL159" s="24" t="s">
        <v>189</v>
      </c>
      <c r="BM159" s="24" t="s">
        <v>1545</v>
      </c>
    </row>
    <row r="160" s="1" customFormat="1">
      <c r="B160" s="46"/>
      <c r="C160" s="74"/>
      <c r="D160" s="225" t="s">
        <v>191</v>
      </c>
      <c r="E160" s="74"/>
      <c r="F160" s="226" t="s">
        <v>1544</v>
      </c>
      <c r="G160" s="74"/>
      <c r="H160" s="74"/>
      <c r="I160" s="185"/>
      <c r="J160" s="74"/>
      <c r="K160" s="74"/>
      <c r="L160" s="72"/>
      <c r="M160" s="227"/>
      <c r="N160" s="47"/>
      <c r="O160" s="47"/>
      <c r="P160" s="47"/>
      <c r="Q160" s="47"/>
      <c r="R160" s="47"/>
      <c r="S160" s="47"/>
      <c r="T160" s="95"/>
      <c r="AT160" s="24" t="s">
        <v>191</v>
      </c>
      <c r="AU160" s="24" t="s">
        <v>91</v>
      </c>
    </row>
    <row r="161" s="1" customFormat="1" ht="16.5" customHeight="1">
      <c r="B161" s="46"/>
      <c r="C161" s="213" t="s">
        <v>452</v>
      </c>
      <c r="D161" s="213" t="s">
        <v>185</v>
      </c>
      <c r="E161" s="214" t="s">
        <v>1424</v>
      </c>
      <c r="F161" s="215" t="s">
        <v>1546</v>
      </c>
      <c r="G161" s="216" t="s">
        <v>1345</v>
      </c>
      <c r="H161" s="217">
        <v>3</v>
      </c>
      <c r="I161" s="218"/>
      <c r="J161" s="219">
        <f>ROUND(I161*H161,2)</f>
        <v>0</v>
      </c>
      <c r="K161" s="215" t="s">
        <v>80</v>
      </c>
      <c r="L161" s="72"/>
      <c r="M161" s="220" t="s">
        <v>80</v>
      </c>
      <c r="N161" s="221" t="s">
        <v>52</v>
      </c>
      <c r="O161" s="47"/>
      <c r="P161" s="222">
        <f>O161*H161</f>
        <v>0</v>
      </c>
      <c r="Q161" s="222">
        <v>0</v>
      </c>
      <c r="R161" s="222">
        <f>Q161*H161</f>
        <v>0</v>
      </c>
      <c r="S161" s="222">
        <v>0</v>
      </c>
      <c r="T161" s="223">
        <f>S161*H161</f>
        <v>0</v>
      </c>
      <c r="AR161" s="24" t="s">
        <v>189</v>
      </c>
      <c r="AT161" s="24" t="s">
        <v>185</v>
      </c>
      <c r="AU161" s="24" t="s">
        <v>91</v>
      </c>
      <c r="AY161" s="24" t="s">
        <v>184</v>
      </c>
      <c r="BE161" s="224">
        <f>IF(N161="základní",J161,0)</f>
        <v>0</v>
      </c>
      <c r="BF161" s="224">
        <f>IF(N161="snížená",J161,0)</f>
        <v>0</v>
      </c>
      <c r="BG161" s="224">
        <f>IF(N161="zákl. přenesená",J161,0)</f>
        <v>0</v>
      </c>
      <c r="BH161" s="224">
        <f>IF(N161="sníž. přenesená",J161,0)</f>
        <v>0</v>
      </c>
      <c r="BI161" s="224">
        <f>IF(N161="nulová",J161,0)</f>
        <v>0</v>
      </c>
      <c r="BJ161" s="24" t="s">
        <v>25</v>
      </c>
      <c r="BK161" s="224">
        <f>ROUND(I161*H161,2)</f>
        <v>0</v>
      </c>
      <c r="BL161" s="24" t="s">
        <v>189</v>
      </c>
      <c r="BM161" s="24" t="s">
        <v>1547</v>
      </c>
    </row>
    <row r="162" s="1" customFormat="1">
      <c r="B162" s="46"/>
      <c r="C162" s="74"/>
      <c r="D162" s="225" t="s">
        <v>191</v>
      </c>
      <c r="E162" s="74"/>
      <c r="F162" s="226" t="s">
        <v>1546</v>
      </c>
      <c r="G162" s="74"/>
      <c r="H162" s="74"/>
      <c r="I162" s="185"/>
      <c r="J162" s="74"/>
      <c r="K162" s="74"/>
      <c r="L162" s="72"/>
      <c r="M162" s="227"/>
      <c r="N162" s="47"/>
      <c r="O162" s="47"/>
      <c r="P162" s="47"/>
      <c r="Q162" s="47"/>
      <c r="R162" s="47"/>
      <c r="S162" s="47"/>
      <c r="T162" s="95"/>
      <c r="AT162" s="24" t="s">
        <v>191</v>
      </c>
      <c r="AU162" s="24" t="s">
        <v>91</v>
      </c>
    </row>
    <row r="163" s="1" customFormat="1" ht="16.5" customHeight="1">
      <c r="B163" s="46"/>
      <c r="C163" s="213" t="s">
        <v>457</v>
      </c>
      <c r="D163" s="213" t="s">
        <v>185</v>
      </c>
      <c r="E163" s="214" t="s">
        <v>1427</v>
      </c>
      <c r="F163" s="215" t="s">
        <v>1548</v>
      </c>
      <c r="G163" s="216" t="s">
        <v>1345</v>
      </c>
      <c r="H163" s="217">
        <v>8</v>
      </c>
      <c r="I163" s="218"/>
      <c r="J163" s="219">
        <f>ROUND(I163*H163,2)</f>
        <v>0</v>
      </c>
      <c r="K163" s="215" t="s">
        <v>80</v>
      </c>
      <c r="L163" s="72"/>
      <c r="M163" s="220" t="s">
        <v>80</v>
      </c>
      <c r="N163" s="221" t="s">
        <v>52</v>
      </c>
      <c r="O163" s="47"/>
      <c r="P163" s="222">
        <f>O163*H163</f>
        <v>0</v>
      </c>
      <c r="Q163" s="222">
        <v>0</v>
      </c>
      <c r="R163" s="222">
        <f>Q163*H163</f>
        <v>0</v>
      </c>
      <c r="S163" s="222">
        <v>0</v>
      </c>
      <c r="T163" s="223">
        <f>S163*H163</f>
        <v>0</v>
      </c>
      <c r="AR163" s="24" t="s">
        <v>189</v>
      </c>
      <c r="AT163" s="24" t="s">
        <v>185</v>
      </c>
      <c r="AU163" s="24" t="s">
        <v>91</v>
      </c>
      <c r="AY163" s="24" t="s">
        <v>184</v>
      </c>
      <c r="BE163" s="224">
        <f>IF(N163="základní",J163,0)</f>
        <v>0</v>
      </c>
      <c r="BF163" s="224">
        <f>IF(N163="snížená",J163,0)</f>
        <v>0</v>
      </c>
      <c r="BG163" s="224">
        <f>IF(N163="zákl. přenesená",J163,0)</f>
        <v>0</v>
      </c>
      <c r="BH163" s="224">
        <f>IF(N163="sníž. přenesená",J163,0)</f>
        <v>0</v>
      </c>
      <c r="BI163" s="224">
        <f>IF(N163="nulová",J163,0)</f>
        <v>0</v>
      </c>
      <c r="BJ163" s="24" t="s">
        <v>25</v>
      </c>
      <c r="BK163" s="224">
        <f>ROUND(I163*H163,2)</f>
        <v>0</v>
      </c>
      <c r="BL163" s="24" t="s">
        <v>189</v>
      </c>
      <c r="BM163" s="24" t="s">
        <v>1549</v>
      </c>
    </row>
    <row r="164" s="1" customFormat="1">
      <c r="B164" s="46"/>
      <c r="C164" s="74"/>
      <c r="D164" s="225" t="s">
        <v>191</v>
      </c>
      <c r="E164" s="74"/>
      <c r="F164" s="226" t="s">
        <v>1548</v>
      </c>
      <c r="G164" s="74"/>
      <c r="H164" s="74"/>
      <c r="I164" s="185"/>
      <c r="J164" s="74"/>
      <c r="K164" s="74"/>
      <c r="L164" s="72"/>
      <c r="M164" s="227"/>
      <c r="N164" s="47"/>
      <c r="O164" s="47"/>
      <c r="P164" s="47"/>
      <c r="Q164" s="47"/>
      <c r="R164" s="47"/>
      <c r="S164" s="47"/>
      <c r="T164" s="95"/>
      <c r="AT164" s="24" t="s">
        <v>191</v>
      </c>
      <c r="AU164" s="24" t="s">
        <v>91</v>
      </c>
    </row>
    <row r="165" s="1" customFormat="1" ht="16.5" customHeight="1">
      <c r="B165" s="46"/>
      <c r="C165" s="213" t="s">
        <v>470</v>
      </c>
      <c r="D165" s="213" t="s">
        <v>185</v>
      </c>
      <c r="E165" s="214" t="s">
        <v>1430</v>
      </c>
      <c r="F165" s="215" t="s">
        <v>1550</v>
      </c>
      <c r="G165" s="216" t="s">
        <v>1345</v>
      </c>
      <c r="H165" s="217">
        <v>1</v>
      </c>
      <c r="I165" s="218"/>
      <c r="J165" s="219">
        <f>ROUND(I165*H165,2)</f>
        <v>0</v>
      </c>
      <c r="K165" s="215" t="s">
        <v>80</v>
      </c>
      <c r="L165" s="72"/>
      <c r="M165" s="220" t="s">
        <v>80</v>
      </c>
      <c r="N165" s="221" t="s">
        <v>52</v>
      </c>
      <c r="O165" s="47"/>
      <c r="P165" s="222">
        <f>O165*H165</f>
        <v>0</v>
      </c>
      <c r="Q165" s="222">
        <v>0</v>
      </c>
      <c r="R165" s="222">
        <f>Q165*H165</f>
        <v>0</v>
      </c>
      <c r="S165" s="222">
        <v>0</v>
      </c>
      <c r="T165" s="223">
        <f>S165*H165</f>
        <v>0</v>
      </c>
      <c r="AR165" s="24" t="s">
        <v>189</v>
      </c>
      <c r="AT165" s="24" t="s">
        <v>185</v>
      </c>
      <c r="AU165" s="24" t="s">
        <v>91</v>
      </c>
      <c r="AY165" s="24" t="s">
        <v>184</v>
      </c>
      <c r="BE165" s="224">
        <f>IF(N165="základní",J165,0)</f>
        <v>0</v>
      </c>
      <c r="BF165" s="224">
        <f>IF(N165="snížená",J165,0)</f>
        <v>0</v>
      </c>
      <c r="BG165" s="224">
        <f>IF(N165="zákl. přenesená",J165,0)</f>
        <v>0</v>
      </c>
      <c r="BH165" s="224">
        <f>IF(N165="sníž. přenesená",J165,0)</f>
        <v>0</v>
      </c>
      <c r="BI165" s="224">
        <f>IF(N165="nulová",J165,0)</f>
        <v>0</v>
      </c>
      <c r="BJ165" s="24" t="s">
        <v>25</v>
      </c>
      <c r="BK165" s="224">
        <f>ROUND(I165*H165,2)</f>
        <v>0</v>
      </c>
      <c r="BL165" s="24" t="s">
        <v>189</v>
      </c>
      <c r="BM165" s="24" t="s">
        <v>1551</v>
      </c>
    </row>
    <row r="166" s="1" customFormat="1">
      <c r="B166" s="46"/>
      <c r="C166" s="74"/>
      <c r="D166" s="225" t="s">
        <v>191</v>
      </c>
      <c r="E166" s="74"/>
      <c r="F166" s="226" t="s">
        <v>1550</v>
      </c>
      <c r="G166" s="74"/>
      <c r="H166" s="74"/>
      <c r="I166" s="185"/>
      <c r="J166" s="74"/>
      <c r="K166" s="74"/>
      <c r="L166" s="72"/>
      <c r="M166" s="227"/>
      <c r="N166" s="47"/>
      <c r="O166" s="47"/>
      <c r="P166" s="47"/>
      <c r="Q166" s="47"/>
      <c r="R166" s="47"/>
      <c r="S166" s="47"/>
      <c r="T166" s="95"/>
      <c r="AT166" s="24" t="s">
        <v>191</v>
      </c>
      <c r="AU166" s="24" t="s">
        <v>91</v>
      </c>
    </row>
    <row r="167" s="1" customFormat="1" ht="16.5" customHeight="1">
      <c r="B167" s="46"/>
      <c r="C167" s="213" t="s">
        <v>476</v>
      </c>
      <c r="D167" s="213" t="s">
        <v>185</v>
      </c>
      <c r="E167" s="214" t="s">
        <v>1367</v>
      </c>
      <c r="F167" s="215" t="s">
        <v>1552</v>
      </c>
      <c r="G167" s="216" t="s">
        <v>1345</v>
      </c>
      <c r="H167" s="217">
        <v>3</v>
      </c>
      <c r="I167" s="218"/>
      <c r="J167" s="219">
        <f>ROUND(I167*H167,2)</f>
        <v>0</v>
      </c>
      <c r="K167" s="215" t="s">
        <v>80</v>
      </c>
      <c r="L167" s="72"/>
      <c r="M167" s="220" t="s">
        <v>80</v>
      </c>
      <c r="N167" s="221" t="s">
        <v>52</v>
      </c>
      <c r="O167" s="47"/>
      <c r="P167" s="222">
        <f>O167*H167</f>
        <v>0</v>
      </c>
      <c r="Q167" s="222">
        <v>0</v>
      </c>
      <c r="R167" s="222">
        <f>Q167*H167</f>
        <v>0</v>
      </c>
      <c r="S167" s="222">
        <v>0</v>
      </c>
      <c r="T167" s="223">
        <f>S167*H167</f>
        <v>0</v>
      </c>
      <c r="AR167" s="24" t="s">
        <v>189</v>
      </c>
      <c r="AT167" s="24" t="s">
        <v>185</v>
      </c>
      <c r="AU167" s="24" t="s">
        <v>91</v>
      </c>
      <c r="AY167" s="24" t="s">
        <v>184</v>
      </c>
      <c r="BE167" s="224">
        <f>IF(N167="základní",J167,0)</f>
        <v>0</v>
      </c>
      <c r="BF167" s="224">
        <f>IF(N167="snížená",J167,0)</f>
        <v>0</v>
      </c>
      <c r="BG167" s="224">
        <f>IF(N167="zákl. přenesená",J167,0)</f>
        <v>0</v>
      </c>
      <c r="BH167" s="224">
        <f>IF(N167="sníž. přenesená",J167,0)</f>
        <v>0</v>
      </c>
      <c r="BI167" s="224">
        <f>IF(N167="nulová",J167,0)</f>
        <v>0</v>
      </c>
      <c r="BJ167" s="24" t="s">
        <v>25</v>
      </c>
      <c r="BK167" s="224">
        <f>ROUND(I167*H167,2)</f>
        <v>0</v>
      </c>
      <c r="BL167" s="24" t="s">
        <v>189</v>
      </c>
      <c r="BM167" s="24" t="s">
        <v>1553</v>
      </c>
    </row>
    <row r="168" s="1" customFormat="1">
      <c r="B168" s="46"/>
      <c r="C168" s="74"/>
      <c r="D168" s="225" t="s">
        <v>191</v>
      </c>
      <c r="E168" s="74"/>
      <c r="F168" s="226" t="s">
        <v>1552</v>
      </c>
      <c r="G168" s="74"/>
      <c r="H168" s="74"/>
      <c r="I168" s="185"/>
      <c r="J168" s="74"/>
      <c r="K168" s="74"/>
      <c r="L168" s="72"/>
      <c r="M168" s="227"/>
      <c r="N168" s="47"/>
      <c r="O168" s="47"/>
      <c r="P168" s="47"/>
      <c r="Q168" s="47"/>
      <c r="R168" s="47"/>
      <c r="S168" s="47"/>
      <c r="T168" s="95"/>
      <c r="AT168" s="24" t="s">
        <v>191</v>
      </c>
      <c r="AU168" s="24" t="s">
        <v>91</v>
      </c>
    </row>
    <row r="169" s="1" customFormat="1" ht="16.5" customHeight="1">
      <c r="B169" s="46"/>
      <c r="C169" s="213" t="s">
        <v>480</v>
      </c>
      <c r="D169" s="213" t="s">
        <v>185</v>
      </c>
      <c r="E169" s="214" t="s">
        <v>1370</v>
      </c>
      <c r="F169" s="215" t="s">
        <v>1554</v>
      </c>
      <c r="G169" s="216" t="s">
        <v>1345</v>
      </c>
      <c r="H169" s="217">
        <v>1</v>
      </c>
      <c r="I169" s="218"/>
      <c r="J169" s="219">
        <f>ROUND(I169*H169,2)</f>
        <v>0</v>
      </c>
      <c r="K169" s="215" t="s">
        <v>80</v>
      </c>
      <c r="L169" s="72"/>
      <c r="M169" s="220" t="s">
        <v>80</v>
      </c>
      <c r="N169" s="221" t="s">
        <v>52</v>
      </c>
      <c r="O169" s="47"/>
      <c r="P169" s="222">
        <f>O169*H169</f>
        <v>0</v>
      </c>
      <c r="Q169" s="222">
        <v>0</v>
      </c>
      <c r="R169" s="222">
        <f>Q169*H169</f>
        <v>0</v>
      </c>
      <c r="S169" s="222">
        <v>0</v>
      </c>
      <c r="T169" s="223">
        <f>S169*H169</f>
        <v>0</v>
      </c>
      <c r="AR169" s="24" t="s">
        <v>189</v>
      </c>
      <c r="AT169" s="24" t="s">
        <v>185</v>
      </c>
      <c r="AU169" s="24" t="s">
        <v>91</v>
      </c>
      <c r="AY169" s="24" t="s">
        <v>184</v>
      </c>
      <c r="BE169" s="224">
        <f>IF(N169="základní",J169,0)</f>
        <v>0</v>
      </c>
      <c r="BF169" s="224">
        <f>IF(N169="snížená",J169,0)</f>
        <v>0</v>
      </c>
      <c r="BG169" s="224">
        <f>IF(N169="zákl. přenesená",J169,0)</f>
        <v>0</v>
      </c>
      <c r="BH169" s="224">
        <f>IF(N169="sníž. přenesená",J169,0)</f>
        <v>0</v>
      </c>
      <c r="BI169" s="224">
        <f>IF(N169="nulová",J169,0)</f>
        <v>0</v>
      </c>
      <c r="BJ169" s="24" t="s">
        <v>25</v>
      </c>
      <c r="BK169" s="224">
        <f>ROUND(I169*H169,2)</f>
        <v>0</v>
      </c>
      <c r="BL169" s="24" t="s">
        <v>189</v>
      </c>
      <c r="BM169" s="24" t="s">
        <v>1555</v>
      </c>
    </row>
    <row r="170" s="1" customFormat="1">
      <c r="B170" s="46"/>
      <c r="C170" s="74"/>
      <c r="D170" s="225" t="s">
        <v>191</v>
      </c>
      <c r="E170" s="74"/>
      <c r="F170" s="226" t="s">
        <v>1554</v>
      </c>
      <c r="G170" s="74"/>
      <c r="H170" s="74"/>
      <c r="I170" s="185"/>
      <c r="J170" s="74"/>
      <c r="K170" s="74"/>
      <c r="L170" s="72"/>
      <c r="M170" s="227"/>
      <c r="N170" s="47"/>
      <c r="O170" s="47"/>
      <c r="P170" s="47"/>
      <c r="Q170" s="47"/>
      <c r="R170" s="47"/>
      <c r="S170" s="47"/>
      <c r="T170" s="95"/>
      <c r="AT170" s="24" t="s">
        <v>191</v>
      </c>
      <c r="AU170" s="24" t="s">
        <v>91</v>
      </c>
    </row>
    <row r="171" s="9" customFormat="1" ht="29.88" customHeight="1">
      <c r="B171" s="199"/>
      <c r="C171" s="200"/>
      <c r="D171" s="201" t="s">
        <v>81</v>
      </c>
      <c r="E171" s="253" t="s">
        <v>92</v>
      </c>
      <c r="F171" s="253" t="s">
        <v>1556</v>
      </c>
      <c r="G171" s="200"/>
      <c r="H171" s="200"/>
      <c r="I171" s="203"/>
      <c r="J171" s="254">
        <f>BK171</f>
        <v>0</v>
      </c>
      <c r="K171" s="200"/>
      <c r="L171" s="205"/>
      <c r="M171" s="206"/>
      <c r="N171" s="207"/>
      <c r="O171" s="207"/>
      <c r="P171" s="208">
        <f>SUM(P172:P237)</f>
        <v>0</v>
      </c>
      <c r="Q171" s="207"/>
      <c r="R171" s="208">
        <f>SUM(R172:R237)</f>
        <v>0</v>
      </c>
      <c r="S171" s="207"/>
      <c r="T171" s="209">
        <f>SUM(T172:T237)</f>
        <v>0</v>
      </c>
      <c r="AR171" s="210" t="s">
        <v>25</v>
      </c>
      <c r="AT171" s="211" t="s">
        <v>81</v>
      </c>
      <c r="AU171" s="211" t="s">
        <v>25</v>
      </c>
      <c r="AY171" s="210" t="s">
        <v>184</v>
      </c>
      <c r="BK171" s="212">
        <f>SUM(BK172:BK237)</f>
        <v>0</v>
      </c>
    </row>
    <row r="172" s="1" customFormat="1" ht="16.5" customHeight="1">
      <c r="B172" s="46"/>
      <c r="C172" s="213" t="s">
        <v>484</v>
      </c>
      <c r="D172" s="213" t="s">
        <v>185</v>
      </c>
      <c r="E172" s="214" t="s">
        <v>1557</v>
      </c>
      <c r="F172" s="215" t="s">
        <v>1558</v>
      </c>
      <c r="G172" s="216" t="s">
        <v>1345</v>
      </c>
      <c r="H172" s="217">
        <v>1</v>
      </c>
      <c r="I172" s="218"/>
      <c r="J172" s="219">
        <f>ROUND(I172*H172,2)</f>
        <v>0</v>
      </c>
      <c r="K172" s="215" t="s">
        <v>80</v>
      </c>
      <c r="L172" s="72"/>
      <c r="M172" s="220" t="s">
        <v>80</v>
      </c>
      <c r="N172" s="221" t="s">
        <v>52</v>
      </c>
      <c r="O172" s="47"/>
      <c r="P172" s="222">
        <f>O172*H172</f>
        <v>0</v>
      </c>
      <c r="Q172" s="222">
        <v>0</v>
      </c>
      <c r="R172" s="222">
        <f>Q172*H172</f>
        <v>0</v>
      </c>
      <c r="S172" s="222">
        <v>0</v>
      </c>
      <c r="T172" s="223">
        <f>S172*H172</f>
        <v>0</v>
      </c>
      <c r="AR172" s="24" t="s">
        <v>189</v>
      </c>
      <c r="AT172" s="24" t="s">
        <v>185</v>
      </c>
      <c r="AU172" s="24" t="s">
        <v>91</v>
      </c>
      <c r="AY172" s="24" t="s">
        <v>184</v>
      </c>
      <c r="BE172" s="224">
        <f>IF(N172="základní",J172,0)</f>
        <v>0</v>
      </c>
      <c r="BF172" s="224">
        <f>IF(N172="snížená",J172,0)</f>
        <v>0</v>
      </c>
      <c r="BG172" s="224">
        <f>IF(N172="zákl. přenesená",J172,0)</f>
        <v>0</v>
      </c>
      <c r="BH172" s="224">
        <f>IF(N172="sníž. přenesená",J172,0)</f>
        <v>0</v>
      </c>
      <c r="BI172" s="224">
        <f>IF(N172="nulová",J172,0)</f>
        <v>0</v>
      </c>
      <c r="BJ172" s="24" t="s">
        <v>25</v>
      </c>
      <c r="BK172" s="224">
        <f>ROUND(I172*H172,2)</f>
        <v>0</v>
      </c>
      <c r="BL172" s="24" t="s">
        <v>189</v>
      </c>
      <c r="BM172" s="24" t="s">
        <v>1559</v>
      </c>
    </row>
    <row r="173" s="1" customFormat="1">
      <c r="B173" s="46"/>
      <c r="C173" s="74"/>
      <c r="D173" s="225" t="s">
        <v>191</v>
      </c>
      <c r="E173" s="74"/>
      <c r="F173" s="226" t="s">
        <v>1558</v>
      </c>
      <c r="G173" s="74"/>
      <c r="H173" s="74"/>
      <c r="I173" s="185"/>
      <c r="J173" s="74"/>
      <c r="K173" s="74"/>
      <c r="L173" s="72"/>
      <c r="M173" s="227"/>
      <c r="N173" s="47"/>
      <c r="O173" s="47"/>
      <c r="P173" s="47"/>
      <c r="Q173" s="47"/>
      <c r="R173" s="47"/>
      <c r="S173" s="47"/>
      <c r="T173" s="95"/>
      <c r="AT173" s="24" t="s">
        <v>191</v>
      </c>
      <c r="AU173" s="24" t="s">
        <v>91</v>
      </c>
    </row>
    <row r="174" s="1" customFormat="1" ht="16.5" customHeight="1">
      <c r="B174" s="46"/>
      <c r="C174" s="213" t="s">
        <v>488</v>
      </c>
      <c r="D174" s="213" t="s">
        <v>185</v>
      </c>
      <c r="E174" s="214" t="s">
        <v>1560</v>
      </c>
      <c r="F174" s="215" t="s">
        <v>1561</v>
      </c>
      <c r="G174" s="216" t="s">
        <v>1345</v>
      </c>
      <c r="H174" s="217">
        <v>1</v>
      </c>
      <c r="I174" s="218"/>
      <c r="J174" s="219">
        <f>ROUND(I174*H174,2)</f>
        <v>0</v>
      </c>
      <c r="K174" s="215" t="s">
        <v>80</v>
      </c>
      <c r="L174" s="72"/>
      <c r="M174" s="220" t="s">
        <v>80</v>
      </c>
      <c r="N174" s="221" t="s">
        <v>52</v>
      </c>
      <c r="O174" s="47"/>
      <c r="P174" s="222">
        <f>O174*H174</f>
        <v>0</v>
      </c>
      <c r="Q174" s="222">
        <v>0</v>
      </c>
      <c r="R174" s="222">
        <f>Q174*H174</f>
        <v>0</v>
      </c>
      <c r="S174" s="222">
        <v>0</v>
      </c>
      <c r="T174" s="223">
        <f>S174*H174</f>
        <v>0</v>
      </c>
      <c r="AR174" s="24" t="s">
        <v>189</v>
      </c>
      <c r="AT174" s="24" t="s">
        <v>185</v>
      </c>
      <c r="AU174" s="24" t="s">
        <v>91</v>
      </c>
      <c r="AY174" s="24" t="s">
        <v>184</v>
      </c>
      <c r="BE174" s="224">
        <f>IF(N174="základní",J174,0)</f>
        <v>0</v>
      </c>
      <c r="BF174" s="224">
        <f>IF(N174="snížená",J174,0)</f>
        <v>0</v>
      </c>
      <c r="BG174" s="224">
        <f>IF(N174="zákl. přenesená",J174,0)</f>
        <v>0</v>
      </c>
      <c r="BH174" s="224">
        <f>IF(N174="sníž. přenesená",J174,0)</f>
        <v>0</v>
      </c>
      <c r="BI174" s="224">
        <f>IF(N174="nulová",J174,0)</f>
        <v>0</v>
      </c>
      <c r="BJ174" s="24" t="s">
        <v>25</v>
      </c>
      <c r="BK174" s="224">
        <f>ROUND(I174*H174,2)</f>
        <v>0</v>
      </c>
      <c r="BL174" s="24" t="s">
        <v>189</v>
      </c>
      <c r="BM174" s="24" t="s">
        <v>1562</v>
      </c>
    </row>
    <row r="175" s="1" customFormat="1">
      <c r="B175" s="46"/>
      <c r="C175" s="74"/>
      <c r="D175" s="225" t="s">
        <v>191</v>
      </c>
      <c r="E175" s="74"/>
      <c r="F175" s="226" t="s">
        <v>1561</v>
      </c>
      <c r="G175" s="74"/>
      <c r="H175" s="74"/>
      <c r="I175" s="185"/>
      <c r="J175" s="74"/>
      <c r="K175" s="74"/>
      <c r="L175" s="72"/>
      <c r="M175" s="227"/>
      <c r="N175" s="47"/>
      <c r="O175" s="47"/>
      <c r="P175" s="47"/>
      <c r="Q175" s="47"/>
      <c r="R175" s="47"/>
      <c r="S175" s="47"/>
      <c r="T175" s="95"/>
      <c r="AT175" s="24" t="s">
        <v>191</v>
      </c>
      <c r="AU175" s="24" t="s">
        <v>91</v>
      </c>
    </row>
    <row r="176" s="1" customFormat="1" ht="16.5" customHeight="1">
      <c r="B176" s="46"/>
      <c r="C176" s="213" t="s">
        <v>494</v>
      </c>
      <c r="D176" s="213" t="s">
        <v>185</v>
      </c>
      <c r="E176" s="214" t="s">
        <v>1563</v>
      </c>
      <c r="F176" s="215" t="s">
        <v>1564</v>
      </c>
      <c r="G176" s="216" t="s">
        <v>1345</v>
      </c>
      <c r="H176" s="217">
        <v>3</v>
      </c>
      <c r="I176" s="218"/>
      <c r="J176" s="219">
        <f>ROUND(I176*H176,2)</f>
        <v>0</v>
      </c>
      <c r="K176" s="215" t="s">
        <v>80</v>
      </c>
      <c r="L176" s="72"/>
      <c r="M176" s="220" t="s">
        <v>80</v>
      </c>
      <c r="N176" s="221" t="s">
        <v>52</v>
      </c>
      <c r="O176" s="47"/>
      <c r="P176" s="222">
        <f>O176*H176</f>
        <v>0</v>
      </c>
      <c r="Q176" s="222">
        <v>0</v>
      </c>
      <c r="R176" s="222">
        <f>Q176*H176</f>
        <v>0</v>
      </c>
      <c r="S176" s="222">
        <v>0</v>
      </c>
      <c r="T176" s="223">
        <f>S176*H176</f>
        <v>0</v>
      </c>
      <c r="AR176" s="24" t="s">
        <v>189</v>
      </c>
      <c r="AT176" s="24" t="s">
        <v>185</v>
      </c>
      <c r="AU176" s="24" t="s">
        <v>91</v>
      </c>
      <c r="AY176" s="24" t="s">
        <v>184</v>
      </c>
      <c r="BE176" s="224">
        <f>IF(N176="základní",J176,0)</f>
        <v>0</v>
      </c>
      <c r="BF176" s="224">
        <f>IF(N176="snížená",J176,0)</f>
        <v>0</v>
      </c>
      <c r="BG176" s="224">
        <f>IF(N176="zákl. přenesená",J176,0)</f>
        <v>0</v>
      </c>
      <c r="BH176" s="224">
        <f>IF(N176="sníž. přenesená",J176,0)</f>
        <v>0</v>
      </c>
      <c r="BI176" s="224">
        <f>IF(N176="nulová",J176,0)</f>
        <v>0</v>
      </c>
      <c r="BJ176" s="24" t="s">
        <v>25</v>
      </c>
      <c r="BK176" s="224">
        <f>ROUND(I176*H176,2)</f>
        <v>0</v>
      </c>
      <c r="BL176" s="24" t="s">
        <v>189</v>
      </c>
      <c r="BM176" s="24" t="s">
        <v>1565</v>
      </c>
    </row>
    <row r="177" s="1" customFormat="1">
      <c r="B177" s="46"/>
      <c r="C177" s="74"/>
      <c r="D177" s="225" t="s">
        <v>191</v>
      </c>
      <c r="E177" s="74"/>
      <c r="F177" s="226" t="s">
        <v>1564</v>
      </c>
      <c r="G177" s="74"/>
      <c r="H177" s="74"/>
      <c r="I177" s="185"/>
      <c r="J177" s="74"/>
      <c r="K177" s="74"/>
      <c r="L177" s="72"/>
      <c r="M177" s="227"/>
      <c r="N177" s="47"/>
      <c r="O177" s="47"/>
      <c r="P177" s="47"/>
      <c r="Q177" s="47"/>
      <c r="R177" s="47"/>
      <c r="S177" s="47"/>
      <c r="T177" s="95"/>
      <c r="AT177" s="24" t="s">
        <v>191</v>
      </c>
      <c r="AU177" s="24" t="s">
        <v>91</v>
      </c>
    </row>
    <row r="178" s="1" customFormat="1" ht="16.5" customHeight="1">
      <c r="B178" s="46"/>
      <c r="C178" s="213" t="s">
        <v>500</v>
      </c>
      <c r="D178" s="213" t="s">
        <v>185</v>
      </c>
      <c r="E178" s="214" t="s">
        <v>1566</v>
      </c>
      <c r="F178" s="215" t="s">
        <v>1567</v>
      </c>
      <c r="G178" s="216" t="s">
        <v>1345</v>
      </c>
      <c r="H178" s="217">
        <v>13</v>
      </c>
      <c r="I178" s="218"/>
      <c r="J178" s="219">
        <f>ROUND(I178*H178,2)</f>
        <v>0</v>
      </c>
      <c r="K178" s="215" t="s">
        <v>80</v>
      </c>
      <c r="L178" s="72"/>
      <c r="M178" s="220" t="s">
        <v>80</v>
      </c>
      <c r="N178" s="221" t="s">
        <v>52</v>
      </c>
      <c r="O178" s="47"/>
      <c r="P178" s="222">
        <f>O178*H178</f>
        <v>0</v>
      </c>
      <c r="Q178" s="222">
        <v>0</v>
      </c>
      <c r="R178" s="222">
        <f>Q178*H178</f>
        <v>0</v>
      </c>
      <c r="S178" s="222">
        <v>0</v>
      </c>
      <c r="T178" s="223">
        <f>S178*H178</f>
        <v>0</v>
      </c>
      <c r="AR178" s="24" t="s">
        <v>189</v>
      </c>
      <c r="AT178" s="24" t="s">
        <v>185</v>
      </c>
      <c r="AU178" s="24" t="s">
        <v>91</v>
      </c>
      <c r="AY178" s="24" t="s">
        <v>184</v>
      </c>
      <c r="BE178" s="224">
        <f>IF(N178="základní",J178,0)</f>
        <v>0</v>
      </c>
      <c r="BF178" s="224">
        <f>IF(N178="snížená",J178,0)</f>
        <v>0</v>
      </c>
      <c r="BG178" s="224">
        <f>IF(N178="zákl. přenesená",J178,0)</f>
        <v>0</v>
      </c>
      <c r="BH178" s="224">
        <f>IF(N178="sníž. přenesená",J178,0)</f>
        <v>0</v>
      </c>
      <c r="BI178" s="224">
        <f>IF(N178="nulová",J178,0)</f>
        <v>0</v>
      </c>
      <c r="BJ178" s="24" t="s">
        <v>25</v>
      </c>
      <c r="BK178" s="224">
        <f>ROUND(I178*H178,2)</f>
        <v>0</v>
      </c>
      <c r="BL178" s="24" t="s">
        <v>189</v>
      </c>
      <c r="BM178" s="24" t="s">
        <v>1568</v>
      </c>
    </row>
    <row r="179" s="1" customFormat="1">
      <c r="B179" s="46"/>
      <c r="C179" s="74"/>
      <c r="D179" s="225" t="s">
        <v>191</v>
      </c>
      <c r="E179" s="74"/>
      <c r="F179" s="226" t="s">
        <v>1567</v>
      </c>
      <c r="G179" s="74"/>
      <c r="H179" s="74"/>
      <c r="I179" s="185"/>
      <c r="J179" s="74"/>
      <c r="K179" s="74"/>
      <c r="L179" s="72"/>
      <c r="M179" s="227"/>
      <c r="N179" s="47"/>
      <c r="O179" s="47"/>
      <c r="P179" s="47"/>
      <c r="Q179" s="47"/>
      <c r="R179" s="47"/>
      <c r="S179" s="47"/>
      <c r="T179" s="95"/>
      <c r="AT179" s="24" t="s">
        <v>191</v>
      </c>
      <c r="AU179" s="24" t="s">
        <v>91</v>
      </c>
    </row>
    <row r="180" s="1" customFormat="1" ht="16.5" customHeight="1">
      <c r="B180" s="46"/>
      <c r="C180" s="213" t="s">
        <v>505</v>
      </c>
      <c r="D180" s="213" t="s">
        <v>185</v>
      </c>
      <c r="E180" s="214" t="s">
        <v>1569</v>
      </c>
      <c r="F180" s="215" t="s">
        <v>1570</v>
      </c>
      <c r="G180" s="216" t="s">
        <v>1345</v>
      </c>
      <c r="H180" s="217">
        <v>3</v>
      </c>
      <c r="I180" s="218"/>
      <c r="J180" s="219">
        <f>ROUND(I180*H180,2)</f>
        <v>0</v>
      </c>
      <c r="K180" s="215" t="s">
        <v>80</v>
      </c>
      <c r="L180" s="72"/>
      <c r="M180" s="220" t="s">
        <v>80</v>
      </c>
      <c r="N180" s="221" t="s">
        <v>52</v>
      </c>
      <c r="O180" s="47"/>
      <c r="P180" s="222">
        <f>O180*H180</f>
        <v>0</v>
      </c>
      <c r="Q180" s="222">
        <v>0</v>
      </c>
      <c r="R180" s="222">
        <f>Q180*H180</f>
        <v>0</v>
      </c>
      <c r="S180" s="222">
        <v>0</v>
      </c>
      <c r="T180" s="223">
        <f>S180*H180</f>
        <v>0</v>
      </c>
      <c r="AR180" s="24" t="s">
        <v>189</v>
      </c>
      <c r="AT180" s="24" t="s">
        <v>185</v>
      </c>
      <c r="AU180" s="24" t="s">
        <v>91</v>
      </c>
      <c r="AY180" s="24" t="s">
        <v>184</v>
      </c>
      <c r="BE180" s="224">
        <f>IF(N180="základní",J180,0)</f>
        <v>0</v>
      </c>
      <c r="BF180" s="224">
        <f>IF(N180="snížená",J180,0)</f>
        <v>0</v>
      </c>
      <c r="BG180" s="224">
        <f>IF(N180="zákl. přenesená",J180,0)</f>
        <v>0</v>
      </c>
      <c r="BH180" s="224">
        <f>IF(N180="sníž. přenesená",J180,0)</f>
        <v>0</v>
      </c>
      <c r="BI180" s="224">
        <f>IF(N180="nulová",J180,0)</f>
        <v>0</v>
      </c>
      <c r="BJ180" s="24" t="s">
        <v>25</v>
      </c>
      <c r="BK180" s="224">
        <f>ROUND(I180*H180,2)</f>
        <v>0</v>
      </c>
      <c r="BL180" s="24" t="s">
        <v>189</v>
      </c>
      <c r="BM180" s="24" t="s">
        <v>1571</v>
      </c>
    </row>
    <row r="181" s="1" customFormat="1">
      <c r="B181" s="46"/>
      <c r="C181" s="74"/>
      <c r="D181" s="225" t="s">
        <v>191</v>
      </c>
      <c r="E181" s="74"/>
      <c r="F181" s="226" t="s">
        <v>1570</v>
      </c>
      <c r="G181" s="74"/>
      <c r="H181" s="74"/>
      <c r="I181" s="185"/>
      <c r="J181" s="74"/>
      <c r="K181" s="74"/>
      <c r="L181" s="72"/>
      <c r="M181" s="227"/>
      <c r="N181" s="47"/>
      <c r="O181" s="47"/>
      <c r="P181" s="47"/>
      <c r="Q181" s="47"/>
      <c r="R181" s="47"/>
      <c r="S181" s="47"/>
      <c r="T181" s="95"/>
      <c r="AT181" s="24" t="s">
        <v>191</v>
      </c>
      <c r="AU181" s="24" t="s">
        <v>91</v>
      </c>
    </row>
    <row r="182" s="1" customFormat="1" ht="16.5" customHeight="1">
      <c r="B182" s="46"/>
      <c r="C182" s="213" t="s">
        <v>510</v>
      </c>
      <c r="D182" s="213" t="s">
        <v>185</v>
      </c>
      <c r="E182" s="214" t="s">
        <v>1572</v>
      </c>
      <c r="F182" s="215" t="s">
        <v>1573</v>
      </c>
      <c r="G182" s="216" t="s">
        <v>1345</v>
      </c>
      <c r="H182" s="217">
        <v>3</v>
      </c>
      <c r="I182" s="218"/>
      <c r="J182" s="219">
        <f>ROUND(I182*H182,2)</f>
        <v>0</v>
      </c>
      <c r="K182" s="215" t="s">
        <v>80</v>
      </c>
      <c r="L182" s="72"/>
      <c r="M182" s="220" t="s">
        <v>80</v>
      </c>
      <c r="N182" s="221" t="s">
        <v>52</v>
      </c>
      <c r="O182" s="47"/>
      <c r="P182" s="222">
        <f>O182*H182</f>
        <v>0</v>
      </c>
      <c r="Q182" s="222">
        <v>0</v>
      </c>
      <c r="R182" s="222">
        <f>Q182*H182</f>
        <v>0</v>
      </c>
      <c r="S182" s="222">
        <v>0</v>
      </c>
      <c r="T182" s="223">
        <f>S182*H182</f>
        <v>0</v>
      </c>
      <c r="AR182" s="24" t="s">
        <v>189</v>
      </c>
      <c r="AT182" s="24" t="s">
        <v>185</v>
      </c>
      <c r="AU182" s="24" t="s">
        <v>91</v>
      </c>
      <c r="AY182" s="24" t="s">
        <v>184</v>
      </c>
      <c r="BE182" s="224">
        <f>IF(N182="základní",J182,0)</f>
        <v>0</v>
      </c>
      <c r="BF182" s="224">
        <f>IF(N182="snížená",J182,0)</f>
        <v>0</v>
      </c>
      <c r="BG182" s="224">
        <f>IF(N182="zákl. přenesená",J182,0)</f>
        <v>0</v>
      </c>
      <c r="BH182" s="224">
        <f>IF(N182="sníž. přenesená",J182,0)</f>
        <v>0</v>
      </c>
      <c r="BI182" s="224">
        <f>IF(N182="nulová",J182,0)</f>
        <v>0</v>
      </c>
      <c r="BJ182" s="24" t="s">
        <v>25</v>
      </c>
      <c r="BK182" s="224">
        <f>ROUND(I182*H182,2)</f>
        <v>0</v>
      </c>
      <c r="BL182" s="24" t="s">
        <v>189</v>
      </c>
      <c r="BM182" s="24" t="s">
        <v>1574</v>
      </c>
    </row>
    <row r="183" s="1" customFormat="1">
      <c r="B183" s="46"/>
      <c r="C183" s="74"/>
      <c r="D183" s="225" t="s">
        <v>191</v>
      </c>
      <c r="E183" s="74"/>
      <c r="F183" s="226" t="s">
        <v>1573</v>
      </c>
      <c r="G183" s="74"/>
      <c r="H183" s="74"/>
      <c r="I183" s="185"/>
      <c r="J183" s="74"/>
      <c r="K183" s="74"/>
      <c r="L183" s="72"/>
      <c r="M183" s="227"/>
      <c r="N183" s="47"/>
      <c r="O183" s="47"/>
      <c r="P183" s="47"/>
      <c r="Q183" s="47"/>
      <c r="R183" s="47"/>
      <c r="S183" s="47"/>
      <c r="T183" s="95"/>
      <c r="AT183" s="24" t="s">
        <v>191</v>
      </c>
      <c r="AU183" s="24" t="s">
        <v>91</v>
      </c>
    </row>
    <row r="184" s="1" customFormat="1" ht="16.5" customHeight="1">
      <c r="B184" s="46"/>
      <c r="C184" s="213" t="s">
        <v>516</v>
      </c>
      <c r="D184" s="213" t="s">
        <v>185</v>
      </c>
      <c r="E184" s="214" t="s">
        <v>1575</v>
      </c>
      <c r="F184" s="215" t="s">
        <v>1576</v>
      </c>
      <c r="G184" s="216" t="s">
        <v>1345</v>
      </c>
      <c r="H184" s="217">
        <v>2</v>
      </c>
      <c r="I184" s="218"/>
      <c r="J184" s="219">
        <f>ROUND(I184*H184,2)</f>
        <v>0</v>
      </c>
      <c r="K184" s="215" t="s">
        <v>80</v>
      </c>
      <c r="L184" s="72"/>
      <c r="M184" s="220" t="s">
        <v>80</v>
      </c>
      <c r="N184" s="221" t="s">
        <v>52</v>
      </c>
      <c r="O184" s="47"/>
      <c r="P184" s="222">
        <f>O184*H184</f>
        <v>0</v>
      </c>
      <c r="Q184" s="222">
        <v>0</v>
      </c>
      <c r="R184" s="222">
        <f>Q184*H184</f>
        <v>0</v>
      </c>
      <c r="S184" s="222">
        <v>0</v>
      </c>
      <c r="T184" s="223">
        <f>S184*H184</f>
        <v>0</v>
      </c>
      <c r="AR184" s="24" t="s">
        <v>189</v>
      </c>
      <c r="AT184" s="24" t="s">
        <v>185</v>
      </c>
      <c r="AU184" s="24" t="s">
        <v>91</v>
      </c>
      <c r="AY184" s="24" t="s">
        <v>184</v>
      </c>
      <c r="BE184" s="224">
        <f>IF(N184="základní",J184,0)</f>
        <v>0</v>
      </c>
      <c r="BF184" s="224">
        <f>IF(N184="snížená",J184,0)</f>
        <v>0</v>
      </c>
      <c r="BG184" s="224">
        <f>IF(N184="zákl. přenesená",J184,0)</f>
        <v>0</v>
      </c>
      <c r="BH184" s="224">
        <f>IF(N184="sníž. přenesená",J184,0)</f>
        <v>0</v>
      </c>
      <c r="BI184" s="224">
        <f>IF(N184="nulová",J184,0)</f>
        <v>0</v>
      </c>
      <c r="BJ184" s="24" t="s">
        <v>25</v>
      </c>
      <c r="BK184" s="224">
        <f>ROUND(I184*H184,2)</f>
        <v>0</v>
      </c>
      <c r="BL184" s="24" t="s">
        <v>189</v>
      </c>
      <c r="BM184" s="24" t="s">
        <v>1577</v>
      </c>
    </row>
    <row r="185" s="1" customFormat="1">
      <c r="B185" s="46"/>
      <c r="C185" s="74"/>
      <c r="D185" s="225" t="s">
        <v>191</v>
      </c>
      <c r="E185" s="74"/>
      <c r="F185" s="226" t="s">
        <v>1576</v>
      </c>
      <c r="G185" s="74"/>
      <c r="H185" s="74"/>
      <c r="I185" s="185"/>
      <c r="J185" s="74"/>
      <c r="K185" s="74"/>
      <c r="L185" s="72"/>
      <c r="M185" s="227"/>
      <c r="N185" s="47"/>
      <c r="O185" s="47"/>
      <c r="P185" s="47"/>
      <c r="Q185" s="47"/>
      <c r="R185" s="47"/>
      <c r="S185" s="47"/>
      <c r="T185" s="95"/>
      <c r="AT185" s="24" t="s">
        <v>191</v>
      </c>
      <c r="AU185" s="24" t="s">
        <v>91</v>
      </c>
    </row>
    <row r="186" s="1" customFormat="1" ht="16.5" customHeight="1">
      <c r="B186" s="46"/>
      <c r="C186" s="213" t="s">
        <v>520</v>
      </c>
      <c r="D186" s="213" t="s">
        <v>185</v>
      </c>
      <c r="E186" s="214" t="s">
        <v>1578</v>
      </c>
      <c r="F186" s="215" t="s">
        <v>1579</v>
      </c>
      <c r="G186" s="216" t="s">
        <v>1345</v>
      </c>
      <c r="H186" s="217">
        <v>4</v>
      </c>
      <c r="I186" s="218"/>
      <c r="J186" s="219">
        <f>ROUND(I186*H186,2)</f>
        <v>0</v>
      </c>
      <c r="K186" s="215" t="s">
        <v>80</v>
      </c>
      <c r="L186" s="72"/>
      <c r="M186" s="220" t="s">
        <v>80</v>
      </c>
      <c r="N186" s="221" t="s">
        <v>52</v>
      </c>
      <c r="O186" s="47"/>
      <c r="P186" s="222">
        <f>O186*H186</f>
        <v>0</v>
      </c>
      <c r="Q186" s="222">
        <v>0</v>
      </c>
      <c r="R186" s="222">
        <f>Q186*H186</f>
        <v>0</v>
      </c>
      <c r="S186" s="222">
        <v>0</v>
      </c>
      <c r="T186" s="223">
        <f>S186*H186</f>
        <v>0</v>
      </c>
      <c r="AR186" s="24" t="s">
        <v>189</v>
      </c>
      <c r="AT186" s="24" t="s">
        <v>185</v>
      </c>
      <c r="AU186" s="24" t="s">
        <v>91</v>
      </c>
      <c r="AY186" s="24" t="s">
        <v>184</v>
      </c>
      <c r="BE186" s="224">
        <f>IF(N186="základní",J186,0)</f>
        <v>0</v>
      </c>
      <c r="BF186" s="224">
        <f>IF(N186="snížená",J186,0)</f>
        <v>0</v>
      </c>
      <c r="BG186" s="224">
        <f>IF(N186="zákl. přenesená",J186,0)</f>
        <v>0</v>
      </c>
      <c r="BH186" s="224">
        <f>IF(N186="sníž. přenesená",J186,0)</f>
        <v>0</v>
      </c>
      <c r="BI186" s="224">
        <f>IF(N186="nulová",J186,0)</f>
        <v>0</v>
      </c>
      <c r="BJ186" s="24" t="s">
        <v>25</v>
      </c>
      <c r="BK186" s="224">
        <f>ROUND(I186*H186,2)</f>
        <v>0</v>
      </c>
      <c r="BL186" s="24" t="s">
        <v>189</v>
      </c>
      <c r="BM186" s="24" t="s">
        <v>1580</v>
      </c>
    </row>
    <row r="187" s="1" customFormat="1">
      <c r="B187" s="46"/>
      <c r="C187" s="74"/>
      <c r="D187" s="225" t="s">
        <v>191</v>
      </c>
      <c r="E187" s="74"/>
      <c r="F187" s="226" t="s">
        <v>1579</v>
      </c>
      <c r="G187" s="74"/>
      <c r="H187" s="74"/>
      <c r="I187" s="185"/>
      <c r="J187" s="74"/>
      <c r="K187" s="74"/>
      <c r="L187" s="72"/>
      <c r="M187" s="227"/>
      <c r="N187" s="47"/>
      <c r="O187" s="47"/>
      <c r="P187" s="47"/>
      <c r="Q187" s="47"/>
      <c r="R187" s="47"/>
      <c r="S187" s="47"/>
      <c r="T187" s="95"/>
      <c r="AT187" s="24" t="s">
        <v>191</v>
      </c>
      <c r="AU187" s="24" t="s">
        <v>91</v>
      </c>
    </row>
    <row r="188" s="1" customFormat="1" ht="16.5" customHeight="1">
      <c r="B188" s="46"/>
      <c r="C188" s="213" t="s">
        <v>525</v>
      </c>
      <c r="D188" s="213" t="s">
        <v>185</v>
      </c>
      <c r="E188" s="214" t="s">
        <v>1581</v>
      </c>
      <c r="F188" s="215" t="s">
        <v>1582</v>
      </c>
      <c r="G188" s="216" t="s">
        <v>1345</v>
      </c>
      <c r="H188" s="217">
        <v>4</v>
      </c>
      <c r="I188" s="218"/>
      <c r="J188" s="219">
        <f>ROUND(I188*H188,2)</f>
        <v>0</v>
      </c>
      <c r="K188" s="215" t="s">
        <v>80</v>
      </c>
      <c r="L188" s="72"/>
      <c r="M188" s="220" t="s">
        <v>80</v>
      </c>
      <c r="N188" s="221" t="s">
        <v>52</v>
      </c>
      <c r="O188" s="47"/>
      <c r="P188" s="222">
        <f>O188*H188</f>
        <v>0</v>
      </c>
      <c r="Q188" s="222">
        <v>0</v>
      </c>
      <c r="R188" s="222">
        <f>Q188*H188</f>
        <v>0</v>
      </c>
      <c r="S188" s="222">
        <v>0</v>
      </c>
      <c r="T188" s="223">
        <f>S188*H188</f>
        <v>0</v>
      </c>
      <c r="AR188" s="24" t="s">
        <v>189</v>
      </c>
      <c r="AT188" s="24" t="s">
        <v>185</v>
      </c>
      <c r="AU188" s="24" t="s">
        <v>91</v>
      </c>
      <c r="AY188" s="24" t="s">
        <v>184</v>
      </c>
      <c r="BE188" s="224">
        <f>IF(N188="základní",J188,0)</f>
        <v>0</v>
      </c>
      <c r="BF188" s="224">
        <f>IF(N188="snížená",J188,0)</f>
        <v>0</v>
      </c>
      <c r="BG188" s="224">
        <f>IF(N188="zákl. přenesená",J188,0)</f>
        <v>0</v>
      </c>
      <c r="BH188" s="224">
        <f>IF(N188="sníž. přenesená",J188,0)</f>
        <v>0</v>
      </c>
      <c r="BI188" s="224">
        <f>IF(N188="nulová",J188,0)</f>
        <v>0</v>
      </c>
      <c r="BJ188" s="24" t="s">
        <v>25</v>
      </c>
      <c r="BK188" s="224">
        <f>ROUND(I188*H188,2)</f>
        <v>0</v>
      </c>
      <c r="BL188" s="24" t="s">
        <v>189</v>
      </c>
      <c r="BM188" s="24" t="s">
        <v>1583</v>
      </c>
    </row>
    <row r="189" s="1" customFormat="1">
      <c r="B189" s="46"/>
      <c r="C189" s="74"/>
      <c r="D189" s="225" t="s">
        <v>191</v>
      </c>
      <c r="E189" s="74"/>
      <c r="F189" s="226" t="s">
        <v>1582</v>
      </c>
      <c r="G189" s="74"/>
      <c r="H189" s="74"/>
      <c r="I189" s="185"/>
      <c r="J189" s="74"/>
      <c r="K189" s="74"/>
      <c r="L189" s="72"/>
      <c r="M189" s="227"/>
      <c r="N189" s="47"/>
      <c r="O189" s="47"/>
      <c r="P189" s="47"/>
      <c r="Q189" s="47"/>
      <c r="R189" s="47"/>
      <c r="S189" s="47"/>
      <c r="T189" s="95"/>
      <c r="AT189" s="24" t="s">
        <v>191</v>
      </c>
      <c r="AU189" s="24" t="s">
        <v>91</v>
      </c>
    </row>
    <row r="190" s="1" customFormat="1" ht="16.5" customHeight="1">
      <c r="B190" s="46"/>
      <c r="C190" s="213" t="s">
        <v>531</v>
      </c>
      <c r="D190" s="213" t="s">
        <v>185</v>
      </c>
      <c r="E190" s="214" t="s">
        <v>1584</v>
      </c>
      <c r="F190" s="215" t="s">
        <v>1585</v>
      </c>
      <c r="G190" s="216" t="s">
        <v>1345</v>
      </c>
      <c r="H190" s="217">
        <v>11</v>
      </c>
      <c r="I190" s="218"/>
      <c r="J190" s="219">
        <f>ROUND(I190*H190,2)</f>
        <v>0</v>
      </c>
      <c r="K190" s="215" t="s">
        <v>80</v>
      </c>
      <c r="L190" s="72"/>
      <c r="M190" s="220" t="s">
        <v>80</v>
      </c>
      <c r="N190" s="221" t="s">
        <v>52</v>
      </c>
      <c r="O190" s="47"/>
      <c r="P190" s="222">
        <f>O190*H190</f>
        <v>0</v>
      </c>
      <c r="Q190" s="222">
        <v>0</v>
      </c>
      <c r="R190" s="222">
        <f>Q190*H190</f>
        <v>0</v>
      </c>
      <c r="S190" s="222">
        <v>0</v>
      </c>
      <c r="T190" s="223">
        <f>S190*H190</f>
        <v>0</v>
      </c>
      <c r="AR190" s="24" t="s">
        <v>189</v>
      </c>
      <c r="AT190" s="24" t="s">
        <v>185</v>
      </c>
      <c r="AU190" s="24" t="s">
        <v>91</v>
      </c>
      <c r="AY190" s="24" t="s">
        <v>184</v>
      </c>
      <c r="BE190" s="224">
        <f>IF(N190="základní",J190,0)</f>
        <v>0</v>
      </c>
      <c r="BF190" s="224">
        <f>IF(N190="snížená",J190,0)</f>
        <v>0</v>
      </c>
      <c r="BG190" s="224">
        <f>IF(N190="zákl. přenesená",J190,0)</f>
        <v>0</v>
      </c>
      <c r="BH190" s="224">
        <f>IF(N190="sníž. přenesená",J190,0)</f>
        <v>0</v>
      </c>
      <c r="BI190" s="224">
        <f>IF(N190="nulová",J190,0)</f>
        <v>0</v>
      </c>
      <c r="BJ190" s="24" t="s">
        <v>25</v>
      </c>
      <c r="BK190" s="224">
        <f>ROUND(I190*H190,2)</f>
        <v>0</v>
      </c>
      <c r="BL190" s="24" t="s">
        <v>189</v>
      </c>
      <c r="BM190" s="24" t="s">
        <v>1586</v>
      </c>
    </row>
    <row r="191" s="1" customFormat="1">
      <c r="B191" s="46"/>
      <c r="C191" s="74"/>
      <c r="D191" s="225" t="s">
        <v>191</v>
      </c>
      <c r="E191" s="74"/>
      <c r="F191" s="226" t="s">
        <v>1585</v>
      </c>
      <c r="G191" s="74"/>
      <c r="H191" s="74"/>
      <c r="I191" s="185"/>
      <c r="J191" s="74"/>
      <c r="K191" s="74"/>
      <c r="L191" s="72"/>
      <c r="M191" s="227"/>
      <c r="N191" s="47"/>
      <c r="O191" s="47"/>
      <c r="P191" s="47"/>
      <c r="Q191" s="47"/>
      <c r="R191" s="47"/>
      <c r="S191" s="47"/>
      <c r="T191" s="95"/>
      <c r="AT191" s="24" t="s">
        <v>191</v>
      </c>
      <c r="AU191" s="24" t="s">
        <v>91</v>
      </c>
    </row>
    <row r="192" s="1" customFormat="1" ht="16.5" customHeight="1">
      <c r="B192" s="46"/>
      <c r="C192" s="213" t="s">
        <v>1121</v>
      </c>
      <c r="D192" s="213" t="s">
        <v>185</v>
      </c>
      <c r="E192" s="214" t="s">
        <v>1587</v>
      </c>
      <c r="F192" s="215" t="s">
        <v>1588</v>
      </c>
      <c r="G192" s="216" t="s">
        <v>1345</v>
      </c>
      <c r="H192" s="217">
        <v>11</v>
      </c>
      <c r="I192" s="218"/>
      <c r="J192" s="219">
        <f>ROUND(I192*H192,2)</f>
        <v>0</v>
      </c>
      <c r="K192" s="215" t="s">
        <v>80</v>
      </c>
      <c r="L192" s="72"/>
      <c r="M192" s="220" t="s">
        <v>80</v>
      </c>
      <c r="N192" s="221" t="s">
        <v>52</v>
      </c>
      <c r="O192" s="47"/>
      <c r="P192" s="222">
        <f>O192*H192</f>
        <v>0</v>
      </c>
      <c r="Q192" s="222">
        <v>0</v>
      </c>
      <c r="R192" s="222">
        <f>Q192*H192</f>
        <v>0</v>
      </c>
      <c r="S192" s="222">
        <v>0</v>
      </c>
      <c r="T192" s="223">
        <f>S192*H192</f>
        <v>0</v>
      </c>
      <c r="AR192" s="24" t="s">
        <v>189</v>
      </c>
      <c r="AT192" s="24" t="s">
        <v>185</v>
      </c>
      <c r="AU192" s="24" t="s">
        <v>91</v>
      </c>
      <c r="AY192" s="24" t="s">
        <v>184</v>
      </c>
      <c r="BE192" s="224">
        <f>IF(N192="základní",J192,0)</f>
        <v>0</v>
      </c>
      <c r="BF192" s="224">
        <f>IF(N192="snížená",J192,0)</f>
        <v>0</v>
      </c>
      <c r="BG192" s="224">
        <f>IF(N192="zákl. přenesená",J192,0)</f>
        <v>0</v>
      </c>
      <c r="BH192" s="224">
        <f>IF(N192="sníž. přenesená",J192,0)</f>
        <v>0</v>
      </c>
      <c r="BI192" s="224">
        <f>IF(N192="nulová",J192,0)</f>
        <v>0</v>
      </c>
      <c r="BJ192" s="24" t="s">
        <v>25</v>
      </c>
      <c r="BK192" s="224">
        <f>ROUND(I192*H192,2)</f>
        <v>0</v>
      </c>
      <c r="BL192" s="24" t="s">
        <v>189</v>
      </c>
      <c r="BM192" s="24" t="s">
        <v>1589</v>
      </c>
    </row>
    <row r="193" s="1" customFormat="1">
      <c r="B193" s="46"/>
      <c r="C193" s="74"/>
      <c r="D193" s="225" t="s">
        <v>191</v>
      </c>
      <c r="E193" s="74"/>
      <c r="F193" s="226" t="s">
        <v>1588</v>
      </c>
      <c r="G193" s="74"/>
      <c r="H193" s="74"/>
      <c r="I193" s="185"/>
      <c r="J193" s="74"/>
      <c r="K193" s="74"/>
      <c r="L193" s="72"/>
      <c r="M193" s="227"/>
      <c r="N193" s="47"/>
      <c r="O193" s="47"/>
      <c r="P193" s="47"/>
      <c r="Q193" s="47"/>
      <c r="R193" s="47"/>
      <c r="S193" s="47"/>
      <c r="T193" s="95"/>
      <c r="AT193" s="24" t="s">
        <v>191</v>
      </c>
      <c r="AU193" s="24" t="s">
        <v>91</v>
      </c>
    </row>
    <row r="194" s="1" customFormat="1" ht="16.5" customHeight="1">
      <c r="B194" s="46"/>
      <c r="C194" s="213" t="s">
        <v>1125</v>
      </c>
      <c r="D194" s="213" t="s">
        <v>185</v>
      </c>
      <c r="E194" s="214" t="s">
        <v>1590</v>
      </c>
      <c r="F194" s="215" t="s">
        <v>1591</v>
      </c>
      <c r="G194" s="216" t="s">
        <v>1345</v>
      </c>
      <c r="H194" s="217">
        <v>4</v>
      </c>
      <c r="I194" s="218"/>
      <c r="J194" s="219">
        <f>ROUND(I194*H194,2)</f>
        <v>0</v>
      </c>
      <c r="K194" s="215" t="s">
        <v>80</v>
      </c>
      <c r="L194" s="72"/>
      <c r="M194" s="220" t="s">
        <v>80</v>
      </c>
      <c r="N194" s="221" t="s">
        <v>52</v>
      </c>
      <c r="O194" s="47"/>
      <c r="P194" s="222">
        <f>O194*H194</f>
        <v>0</v>
      </c>
      <c r="Q194" s="222">
        <v>0</v>
      </c>
      <c r="R194" s="222">
        <f>Q194*H194</f>
        <v>0</v>
      </c>
      <c r="S194" s="222">
        <v>0</v>
      </c>
      <c r="T194" s="223">
        <f>S194*H194</f>
        <v>0</v>
      </c>
      <c r="AR194" s="24" t="s">
        <v>189</v>
      </c>
      <c r="AT194" s="24" t="s">
        <v>185</v>
      </c>
      <c r="AU194" s="24" t="s">
        <v>91</v>
      </c>
      <c r="AY194" s="24" t="s">
        <v>184</v>
      </c>
      <c r="BE194" s="224">
        <f>IF(N194="základní",J194,0)</f>
        <v>0</v>
      </c>
      <c r="BF194" s="224">
        <f>IF(N194="snížená",J194,0)</f>
        <v>0</v>
      </c>
      <c r="BG194" s="224">
        <f>IF(N194="zákl. přenesená",J194,0)</f>
        <v>0</v>
      </c>
      <c r="BH194" s="224">
        <f>IF(N194="sníž. přenesená",J194,0)</f>
        <v>0</v>
      </c>
      <c r="BI194" s="224">
        <f>IF(N194="nulová",J194,0)</f>
        <v>0</v>
      </c>
      <c r="BJ194" s="24" t="s">
        <v>25</v>
      </c>
      <c r="BK194" s="224">
        <f>ROUND(I194*H194,2)</f>
        <v>0</v>
      </c>
      <c r="BL194" s="24" t="s">
        <v>189</v>
      </c>
      <c r="BM194" s="24" t="s">
        <v>1592</v>
      </c>
    </row>
    <row r="195" s="1" customFormat="1">
      <c r="B195" s="46"/>
      <c r="C195" s="74"/>
      <c r="D195" s="225" t="s">
        <v>191</v>
      </c>
      <c r="E195" s="74"/>
      <c r="F195" s="226" t="s">
        <v>1591</v>
      </c>
      <c r="G195" s="74"/>
      <c r="H195" s="74"/>
      <c r="I195" s="185"/>
      <c r="J195" s="74"/>
      <c r="K195" s="74"/>
      <c r="L195" s="72"/>
      <c r="M195" s="227"/>
      <c r="N195" s="47"/>
      <c r="O195" s="47"/>
      <c r="P195" s="47"/>
      <c r="Q195" s="47"/>
      <c r="R195" s="47"/>
      <c r="S195" s="47"/>
      <c r="T195" s="95"/>
      <c r="AT195" s="24" t="s">
        <v>191</v>
      </c>
      <c r="AU195" s="24" t="s">
        <v>91</v>
      </c>
    </row>
    <row r="196" s="1" customFormat="1" ht="16.5" customHeight="1">
      <c r="B196" s="46"/>
      <c r="C196" s="213" t="s">
        <v>144</v>
      </c>
      <c r="D196" s="213" t="s">
        <v>185</v>
      </c>
      <c r="E196" s="214" t="s">
        <v>1593</v>
      </c>
      <c r="F196" s="215" t="s">
        <v>1594</v>
      </c>
      <c r="G196" s="216" t="s">
        <v>1345</v>
      </c>
      <c r="H196" s="217">
        <v>6</v>
      </c>
      <c r="I196" s="218"/>
      <c r="J196" s="219">
        <f>ROUND(I196*H196,2)</f>
        <v>0</v>
      </c>
      <c r="K196" s="215" t="s">
        <v>80</v>
      </c>
      <c r="L196" s="72"/>
      <c r="M196" s="220" t="s">
        <v>80</v>
      </c>
      <c r="N196" s="221" t="s">
        <v>52</v>
      </c>
      <c r="O196" s="47"/>
      <c r="P196" s="222">
        <f>O196*H196</f>
        <v>0</v>
      </c>
      <c r="Q196" s="222">
        <v>0</v>
      </c>
      <c r="R196" s="222">
        <f>Q196*H196</f>
        <v>0</v>
      </c>
      <c r="S196" s="222">
        <v>0</v>
      </c>
      <c r="T196" s="223">
        <f>S196*H196</f>
        <v>0</v>
      </c>
      <c r="AR196" s="24" t="s">
        <v>189</v>
      </c>
      <c r="AT196" s="24" t="s">
        <v>185</v>
      </c>
      <c r="AU196" s="24" t="s">
        <v>91</v>
      </c>
      <c r="AY196" s="24" t="s">
        <v>184</v>
      </c>
      <c r="BE196" s="224">
        <f>IF(N196="základní",J196,0)</f>
        <v>0</v>
      </c>
      <c r="BF196" s="224">
        <f>IF(N196="snížená",J196,0)</f>
        <v>0</v>
      </c>
      <c r="BG196" s="224">
        <f>IF(N196="zákl. přenesená",J196,0)</f>
        <v>0</v>
      </c>
      <c r="BH196" s="224">
        <f>IF(N196="sníž. přenesená",J196,0)</f>
        <v>0</v>
      </c>
      <c r="BI196" s="224">
        <f>IF(N196="nulová",J196,0)</f>
        <v>0</v>
      </c>
      <c r="BJ196" s="24" t="s">
        <v>25</v>
      </c>
      <c r="BK196" s="224">
        <f>ROUND(I196*H196,2)</f>
        <v>0</v>
      </c>
      <c r="BL196" s="24" t="s">
        <v>189</v>
      </c>
      <c r="BM196" s="24" t="s">
        <v>1595</v>
      </c>
    </row>
    <row r="197" s="1" customFormat="1">
      <c r="B197" s="46"/>
      <c r="C197" s="74"/>
      <c r="D197" s="225" t="s">
        <v>191</v>
      </c>
      <c r="E197" s="74"/>
      <c r="F197" s="226" t="s">
        <v>1594</v>
      </c>
      <c r="G197" s="74"/>
      <c r="H197" s="74"/>
      <c r="I197" s="185"/>
      <c r="J197" s="74"/>
      <c r="K197" s="74"/>
      <c r="L197" s="72"/>
      <c r="M197" s="227"/>
      <c r="N197" s="47"/>
      <c r="O197" s="47"/>
      <c r="P197" s="47"/>
      <c r="Q197" s="47"/>
      <c r="R197" s="47"/>
      <c r="S197" s="47"/>
      <c r="T197" s="95"/>
      <c r="AT197" s="24" t="s">
        <v>191</v>
      </c>
      <c r="AU197" s="24" t="s">
        <v>91</v>
      </c>
    </row>
    <row r="198" s="1" customFormat="1" ht="16.5" customHeight="1">
      <c r="B198" s="46"/>
      <c r="C198" s="213" t="s">
        <v>1133</v>
      </c>
      <c r="D198" s="213" t="s">
        <v>185</v>
      </c>
      <c r="E198" s="214" t="s">
        <v>1596</v>
      </c>
      <c r="F198" s="215" t="s">
        <v>1597</v>
      </c>
      <c r="G198" s="216" t="s">
        <v>1345</v>
      </c>
      <c r="H198" s="217">
        <v>8</v>
      </c>
      <c r="I198" s="218"/>
      <c r="J198" s="219">
        <f>ROUND(I198*H198,2)</f>
        <v>0</v>
      </c>
      <c r="K198" s="215" t="s">
        <v>80</v>
      </c>
      <c r="L198" s="72"/>
      <c r="M198" s="220" t="s">
        <v>80</v>
      </c>
      <c r="N198" s="221" t="s">
        <v>52</v>
      </c>
      <c r="O198" s="47"/>
      <c r="P198" s="222">
        <f>O198*H198</f>
        <v>0</v>
      </c>
      <c r="Q198" s="222">
        <v>0</v>
      </c>
      <c r="R198" s="222">
        <f>Q198*H198</f>
        <v>0</v>
      </c>
      <c r="S198" s="222">
        <v>0</v>
      </c>
      <c r="T198" s="223">
        <f>S198*H198</f>
        <v>0</v>
      </c>
      <c r="AR198" s="24" t="s">
        <v>189</v>
      </c>
      <c r="AT198" s="24" t="s">
        <v>185</v>
      </c>
      <c r="AU198" s="24" t="s">
        <v>91</v>
      </c>
      <c r="AY198" s="24" t="s">
        <v>184</v>
      </c>
      <c r="BE198" s="224">
        <f>IF(N198="základní",J198,0)</f>
        <v>0</v>
      </c>
      <c r="BF198" s="224">
        <f>IF(N198="snížená",J198,0)</f>
        <v>0</v>
      </c>
      <c r="BG198" s="224">
        <f>IF(N198="zákl. přenesená",J198,0)</f>
        <v>0</v>
      </c>
      <c r="BH198" s="224">
        <f>IF(N198="sníž. přenesená",J198,0)</f>
        <v>0</v>
      </c>
      <c r="BI198" s="224">
        <f>IF(N198="nulová",J198,0)</f>
        <v>0</v>
      </c>
      <c r="BJ198" s="24" t="s">
        <v>25</v>
      </c>
      <c r="BK198" s="224">
        <f>ROUND(I198*H198,2)</f>
        <v>0</v>
      </c>
      <c r="BL198" s="24" t="s">
        <v>189</v>
      </c>
      <c r="BM198" s="24" t="s">
        <v>1598</v>
      </c>
    </row>
    <row r="199" s="1" customFormat="1">
      <c r="B199" s="46"/>
      <c r="C199" s="74"/>
      <c r="D199" s="225" t="s">
        <v>191</v>
      </c>
      <c r="E199" s="74"/>
      <c r="F199" s="226" t="s">
        <v>1597</v>
      </c>
      <c r="G199" s="74"/>
      <c r="H199" s="74"/>
      <c r="I199" s="185"/>
      <c r="J199" s="74"/>
      <c r="K199" s="74"/>
      <c r="L199" s="72"/>
      <c r="M199" s="227"/>
      <c r="N199" s="47"/>
      <c r="O199" s="47"/>
      <c r="P199" s="47"/>
      <c r="Q199" s="47"/>
      <c r="R199" s="47"/>
      <c r="S199" s="47"/>
      <c r="T199" s="95"/>
      <c r="AT199" s="24" t="s">
        <v>191</v>
      </c>
      <c r="AU199" s="24" t="s">
        <v>91</v>
      </c>
    </row>
    <row r="200" s="1" customFormat="1" ht="16.5" customHeight="1">
      <c r="B200" s="46"/>
      <c r="C200" s="213" t="s">
        <v>1141</v>
      </c>
      <c r="D200" s="213" t="s">
        <v>185</v>
      </c>
      <c r="E200" s="214" t="s">
        <v>1599</v>
      </c>
      <c r="F200" s="215" t="s">
        <v>1600</v>
      </c>
      <c r="G200" s="216" t="s">
        <v>1345</v>
      </c>
      <c r="H200" s="217">
        <v>8</v>
      </c>
      <c r="I200" s="218"/>
      <c r="J200" s="219">
        <f>ROUND(I200*H200,2)</f>
        <v>0</v>
      </c>
      <c r="K200" s="215" t="s">
        <v>80</v>
      </c>
      <c r="L200" s="72"/>
      <c r="M200" s="220" t="s">
        <v>80</v>
      </c>
      <c r="N200" s="221" t="s">
        <v>52</v>
      </c>
      <c r="O200" s="47"/>
      <c r="P200" s="222">
        <f>O200*H200</f>
        <v>0</v>
      </c>
      <c r="Q200" s="222">
        <v>0</v>
      </c>
      <c r="R200" s="222">
        <f>Q200*H200</f>
        <v>0</v>
      </c>
      <c r="S200" s="222">
        <v>0</v>
      </c>
      <c r="T200" s="223">
        <f>S200*H200</f>
        <v>0</v>
      </c>
      <c r="AR200" s="24" t="s">
        <v>189</v>
      </c>
      <c r="AT200" s="24" t="s">
        <v>185</v>
      </c>
      <c r="AU200" s="24" t="s">
        <v>91</v>
      </c>
      <c r="AY200" s="24" t="s">
        <v>184</v>
      </c>
      <c r="BE200" s="224">
        <f>IF(N200="základní",J200,0)</f>
        <v>0</v>
      </c>
      <c r="BF200" s="224">
        <f>IF(N200="snížená",J200,0)</f>
        <v>0</v>
      </c>
      <c r="BG200" s="224">
        <f>IF(N200="zákl. přenesená",J200,0)</f>
        <v>0</v>
      </c>
      <c r="BH200" s="224">
        <f>IF(N200="sníž. přenesená",J200,0)</f>
        <v>0</v>
      </c>
      <c r="BI200" s="224">
        <f>IF(N200="nulová",J200,0)</f>
        <v>0</v>
      </c>
      <c r="BJ200" s="24" t="s">
        <v>25</v>
      </c>
      <c r="BK200" s="224">
        <f>ROUND(I200*H200,2)</f>
        <v>0</v>
      </c>
      <c r="BL200" s="24" t="s">
        <v>189</v>
      </c>
      <c r="BM200" s="24" t="s">
        <v>1601</v>
      </c>
    </row>
    <row r="201" s="1" customFormat="1">
      <c r="B201" s="46"/>
      <c r="C201" s="74"/>
      <c r="D201" s="225" t="s">
        <v>191</v>
      </c>
      <c r="E201" s="74"/>
      <c r="F201" s="226" t="s">
        <v>1600</v>
      </c>
      <c r="G201" s="74"/>
      <c r="H201" s="74"/>
      <c r="I201" s="185"/>
      <c r="J201" s="74"/>
      <c r="K201" s="74"/>
      <c r="L201" s="72"/>
      <c r="M201" s="227"/>
      <c r="N201" s="47"/>
      <c r="O201" s="47"/>
      <c r="P201" s="47"/>
      <c r="Q201" s="47"/>
      <c r="R201" s="47"/>
      <c r="S201" s="47"/>
      <c r="T201" s="95"/>
      <c r="AT201" s="24" t="s">
        <v>191</v>
      </c>
      <c r="AU201" s="24" t="s">
        <v>91</v>
      </c>
    </row>
    <row r="202" s="1" customFormat="1" ht="16.5" customHeight="1">
      <c r="B202" s="46"/>
      <c r="C202" s="213" t="s">
        <v>1149</v>
      </c>
      <c r="D202" s="213" t="s">
        <v>185</v>
      </c>
      <c r="E202" s="214" t="s">
        <v>1602</v>
      </c>
      <c r="F202" s="215" t="s">
        <v>1603</v>
      </c>
      <c r="G202" s="216" t="s">
        <v>824</v>
      </c>
      <c r="H202" s="217">
        <v>101</v>
      </c>
      <c r="I202" s="218"/>
      <c r="J202" s="219">
        <f>ROUND(I202*H202,2)</f>
        <v>0</v>
      </c>
      <c r="K202" s="215" t="s">
        <v>80</v>
      </c>
      <c r="L202" s="72"/>
      <c r="M202" s="220" t="s">
        <v>80</v>
      </c>
      <c r="N202" s="221" t="s">
        <v>52</v>
      </c>
      <c r="O202" s="47"/>
      <c r="P202" s="222">
        <f>O202*H202</f>
        <v>0</v>
      </c>
      <c r="Q202" s="222">
        <v>0</v>
      </c>
      <c r="R202" s="222">
        <f>Q202*H202</f>
        <v>0</v>
      </c>
      <c r="S202" s="222">
        <v>0</v>
      </c>
      <c r="T202" s="223">
        <f>S202*H202</f>
        <v>0</v>
      </c>
      <c r="AR202" s="24" t="s">
        <v>189</v>
      </c>
      <c r="AT202" s="24" t="s">
        <v>185</v>
      </c>
      <c r="AU202" s="24" t="s">
        <v>91</v>
      </c>
      <c r="AY202" s="24" t="s">
        <v>184</v>
      </c>
      <c r="BE202" s="224">
        <f>IF(N202="základní",J202,0)</f>
        <v>0</v>
      </c>
      <c r="BF202" s="224">
        <f>IF(N202="snížená",J202,0)</f>
        <v>0</v>
      </c>
      <c r="BG202" s="224">
        <f>IF(N202="zákl. přenesená",J202,0)</f>
        <v>0</v>
      </c>
      <c r="BH202" s="224">
        <f>IF(N202="sníž. přenesená",J202,0)</f>
        <v>0</v>
      </c>
      <c r="BI202" s="224">
        <f>IF(N202="nulová",J202,0)</f>
        <v>0</v>
      </c>
      <c r="BJ202" s="24" t="s">
        <v>25</v>
      </c>
      <c r="BK202" s="224">
        <f>ROUND(I202*H202,2)</f>
        <v>0</v>
      </c>
      <c r="BL202" s="24" t="s">
        <v>189</v>
      </c>
      <c r="BM202" s="24" t="s">
        <v>1604</v>
      </c>
    </row>
    <row r="203" s="1" customFormat="1">
      <c r="B203" s="46"/>
      <c r="C203" s="74"/>
      <c r="D203" s="225" t="s">
        <v>191</v>
      </c>
      <c r="E203" s="74"/>
      <c r="F203" s="226" t="s">
        <v>1603</v>
      </c>
      <c r="G203" s="74"/>
      <c r="H203" s="74"/>
      <c r="I203" s="185"/>
      <c r="J203" s="74"/>
      <c r="K203" s="74"/>
      <c r="L203" s="72"/>
      <c r="M203" s="227"/>
      <c r="N203" s="47"/>
      <c r="O203" s="47"/>
      <c r="P203" s="47"/>
      <c r="Q203" s="47"/>
      <c r="R203" s="47"/>
      <c r="S203" s="47"/>
      <c r="T203" s="95"/>
      <c r="AT203" s="24" t="s">
        <v>191</v>
      </c>
      <c r="AU203" s="24" t="s">
        <v>91</v>
      </c>
    </row>
    <row r="204" s="1" customFormat="1" ht="16.5" customHeight="1">
      <c r="B204" s="46"/>
      <c r="C204" s="213" t="s">
        <v>1155</v>
      </c>
      <c r="D204" s="213" t="s">
        <v>185</v>
      </c>
      <c r="E204" s="214" t="s">
        <v>1605</v>
      </c>
      <c r="F204" s="215" t="s">
        <v>1606</v>
      </c>
      <c r="G204" s="216" t="s">
        <v>1345</v>
      </c>
      <c r="H204" s="217">
        <v>76</v>
      </c>
      <c r="I204" s="218"/>
      <c r="J204" s="219">
        <f>ROUND(I204*H204,2)</f>
        <v>0</v>
      </c>
      <c r="K204" s="215" t="s">
        <v>80</v>
      </c>
      <c r="L204" s="72"/>
      <c r="M204" s="220" t="s">
        <v>80</v>
      </c>
      <c r="N204" s="221" t="s">
        <v>52</v>
      </c>
      <c r="O204" s="47"/>
      <c r="P204" s="222">
        <f>O204*H204</f>
        <v>0</v>
      </c>
      <c r="Q204" s="222">
        <v>0</v>
      </c>
      <c r="R204" s="222">
        <f>Q204*H204</f>
        <v>0</v>
      </c>
      <c r="S204" s="222">
        <v>0</v>
      </c>
      <c r="T204" s="223">
        <f>S204*H204</f>
        <v>0</v>
      </c>
      <c r="AR204" s="24" t="s">
        <v>189</v>
      </c>
      <c r="AT204" s="24" t="s">
        <v>185</v>
      </c>
      <c r="AU204" s="24" t="s">
        <v>91</v>
      </c>
      <c r="AY204" s="24" t="s">
        <v>184</v>
      </c>
      <c r="BE204" s="224">
        <f>IF(N204="základní",J204,0)</f>
        <v>0</v>
      </c>
      <c r="BF204" s="224">
        <f>IF(N204="snížená",J204,0)</f>
        <v>0</v>
      </c>
      <c r="BG204" s="224">
        <f>IF(N204="zákl. přenesená",J204,0)</f>
        <v>0</v>
      </c>
      <c r="BH204" s="224">
        <f>IF(N204="sníž. přenesená",J204,0)</f>
        <v>0</v>
      </c>
      <c r="BI204" s="224">
        <f>IF(N204="nulová",J204,0)</f>
        <v>0</v>
      </c>
      <c r="BJ204" s="24" t="s">
        <v>25</v>
      </c>
      <c r="BK204" s="224">
        <f>ROUND(I204*H204,2)</f>
        <v>0</v>
      </c>
      <c r="BL204" s="24" t="s">
        <v>189</v>
      </c>
      <c r="BM204" s="24" t="s">
        <v>1607</v>
      </c>
    </row>
    <row r="205" s="1" customFormat="1">
      <c r="B205" s="46"/>
      <c r="C205" s="74"/>
      <c r="D205" s="225" t="s">
        <v>191</v>
      </c>
      <c r="E205" s="74"/>
      <c r="F205" s="226" t="s">
        <v>1606</v>
      </c>
      <c r="G205" s="74"/>
      <c r="H205" s="74"/>
      <c r="I205" s="185"/>
      <c r="J205" s="74"/>
      <c r="K205" s="74"/>
      <c r="L205" s="72"/>
      <c r="M205" s="227"/>
      <c r="N205" s="47"/>
      <c r="O205" s="47"/>
      <c r="P205" s="47"/>
      <c r="Q205" s="47"/>
      <c r="R205" s="47"/>
      <c r="S205" s="47"/>
      <c r="T205" s="95"/>
      <c r="AT205" s="24" t="s">
        <v>191</v>
      </c>
      <c r="AU205" s="24" t="s">
        <v>91</v>
      </c>
    </row>
    <row r="206" s="1" customFormat="1" ht="16.5" customHeight="1">
      <c r="B206" s="46"/>
      <c r="C206" s="213" t="s">
        <v>1159</v>
      </c>
      <c r="D206" s="213" t="s">
        <v>185</v>
      </c>
      <c r="E206" s="214" t="s">
        <v>1608</v>
      </c>
      <c r="F206" s="215" t="s">
        <v>1609</v>
      </c>
      <c r="G206" s="216" t="s">
        <v>1345</v>
      </c>
      <c r="H206" s="217">
        <v>16</v>
      </c>
      <c r="I206" s="218"/>
      <c r="J206" s="219">
        <f>ROUND(I206*H206,2)</f>
        <v>0</v>
      </c>
      <c r="K206" s="215" t="s">
        <v>80</v>
      </c>
      <c r="L206" s="72"/>
      <c r="M206" s="220" t="s">
        <v>80</v>
      </c>
      <c r="N206" s="221" t="s">
        <v>52</v>
      </c>
      <c r="O206" s="47"/>
      <c r="P206" s="222">
        <f>O206*H206</f>
        <v>0</v>
      </c>
      <c r="Q206" s="222">
        <v>0</v>
      </c>
      <c r="R206" s="222">
        <f>Q206*H206</f>
        <v>0</v>
      </c>
      <c r="S206" s="222">
        <v>0</v>
      </c>
      <c r="T206" s="223">
        <f>S206*H206</f>
        <v>0</v>
      </c>
      <c r="AR206" s="24" t="s">
        <v>189</v>
      </c>
      <c r="AT206" s="24" t="s">
        <v>185</v>
      </c>
      <c r="AU206" s="24" t="s">
        <v>91</v>
      </c>
      <c r="AY206" s="24" t="s">
        <v>184</v>
      </c>
      <c r="BE206" s="224">
        <f>IF(N206="základní",J206,0)</f>
        <v>0</v>
      </c>
      <c r="BF206" s="224">
        <f>IF(N206="snížená",J206,0)</f>
        <v>0</v>
      </c>
      <c r="BG206" s="224">
        <f>IF(N206="zákl. přenesená",J206,0)</f>
        <v>0</v>
      </c>
      <c r="BH206" s="224">
        <f>IF(N206="sníž. přenesená",J206,0)</f>
        <v>0</v>
      </c>
      <c r="BI206" s="224">
        <f>IF(N206="nulová",J206,0)</f>
        <v>0</v>
      </c>
      <c r="BJ206" s="24" t="s">
        <v>25</v>
      </c>
      <c r="BK206" s="224">
        <f>ROUND(I206*H206,2)</f>
        <v>0</v>
      </c>
      <c r="BL206" s="24" t="s">
        <v>189</v>
      </c>
      <c r="BM206" s="24" t="s">
        <v>1610</v>
      </c>
    </row>
    <row r="207" s="1" customFormat="1">
      <c r="B207" s="46"/>
      <c r="C207" s="74"/>
      <c r="D207" s="225" t="s">
        <v>191</v>
      </c>
      <c r="E207" s="74"/>
      <c r="F207" s="226" t="s">
        <v>1609</v>
      </c>
      <c r="G207" s="74"/>
      <c r="H207" s="74"/>
      <c r="I207" s="185"/>
      <c r="J207" s="74"/>
      <c r="K207" s="74"/>
      <c r="L207" s="72"/>
      <c r="M207" s="227"/>
      <c r="N207" s="47"/>
      <c r="O207" s="47"/>
      <c r="P207" s="47"/>
      <c r="Q207" s="47"/>
      <c r="R207" s="47"/>
      <c r="S207" s="47"/>
      <c r="T207" s="95"/>
      <c r="AT207" s="24" t="s">
        <v>191</v>
      </c>
      <c r="AU207" s="24" t="s">
        <v>91</v>
      </c>
    </row>
    <row r="208" s="1" customFormat="1" ht="16.5" customHeight="1">
      <c r="B208" s="46"/>
      <c r="C208" s="213" t="s">
        <v>1164</v>
      </c>
      <c r="D208" s="213" t="s">
        <v>185</v>
      </c>
      <c r="E208" s="214" t="s">
        <v>1611</v>
      </c>
      <c r="F208" s="215" t="s">
        <v>1612</v>
      </c>
      <c r="G208" s="216" t="s">
        <v>1345</v>
      </c>
      <c r="H208" s="217">
        <v>16</v>
      </c>
      <c r="I208" s="218"/>
      <c r="J208" s="219">
        <f>ROUND(I208*H208,2)</f>
        <v>0</v>
      </c>
      <c r="K208" s="215" t="s">
        <v>80</v>
      </c>
      <c r="L208" s="72"/>
      <c r="M208" s="220" t="s">
        <v>80</v>
      </c>
      <c r="N208" s="221" t="s">
        <v>52</v>
      </c>
      <c r="O208" s="47"/>
      <c r="P208" s="222">
        <f>O208*H208</f>
        <v>0</v>
      </c>
      <c r="Q208" s="222">
        <v>0</v>
      </c>
      <c r="R208" s="222">
        <f>Q208*H208</f>
        <v>0</v>
      </c>
      <c r="S208" s="222">
        <v>0</v>
      </c>
      <c r="T208" s="223">
        <f>S208*H208</f>
        <v>0</v>
      </c>
      <c r="AR208" s="24" t="s">
        <v>189</v>
      </c>
      <c r="AT208" s="24" t="s">
        <v>185</v>
      </c>
      <c r="AU208" s="24" t="s">
        <v>91</v>
      </c>
      <c r="AY208" s="24" t="s">
        <v>184</v>
      </c>
      <c r="BE208" s="224">
        <f>IF(N208="základní",J208,0)</f>
        <v>0</v>
      </c>
      <c r="BF208" s="224">
        <f>IF(N208="snížená",J208,0)</f>
        <v>0</v>
      </c>
      <c r="BG208" s="224">
        <f>IF(N208="zákl. přenesená",J208,0)</f>
        <v>0</v>
      </c>
      <c r="BH208" s="224">
        <f>IF(N208="sníž. přenesená",J208,0)</f>
        <v>0</v>
      </c>
      <c r="BI208" s="224">
        <f>IF(N208="nulová",J208,0)</f>
        <v>0</v>
      </c>
      <c r="BJ208" s="24" t="s">
        <v>25</v>
      </c>
      <c r="BK208" s="224">
        <f>ROUND(I208*H208,2)</f>
        <v>0</v>
      </c>
      <c r="BL208" s="24" t="s">
        <v>189</v>
      </c>
      <c r="BM208" s="24" t="s">
        <v>1613</v>
      </c>
    </row>
    <row r="209" s="1" customFormat="1">
      <c r="B209" s="46"/>
      <c r="C209" s="74"/>
      <c r="D209" s="225" t="s">
        <v>191</v>
      </c>
      <c r="E209" s="74"/>
      <c r="F209" s="226" t="s">
        <v>1612</v>
      </c>
      <c r="G209" s="74"/>
      <c r="H209" s="74"/>
      <c r="I209" s="185"/>
      <c r="J209" s="74"/>
      <c r="K209" s="74"/>
      <c r="L209" s="72"/>
      <c r="M209" s="227"/>
      <c r="N209" s="47"/>
      <c r="O209" s="47"/>
      <c r="P209" s="47"/>
      <c r="Q209" s="47"/>
      <c r="R209" s="47"/>
      <c r="S209" s="47"/>
      <c r="T209" s="95"/>
      <c r="AT209" s="24" t="s">
        <v>191</v>
      </c>
      <c r="AU209" s="24" t="s">
        <v>91</v>
      </c>
    </row>
    <row r="210" s="1" customFormat="1" ht="16.5" customHeight="1">
      <c r="B210" s="46"/>
      <c r="C210" s="213" t="s">
        <v>1171</v>
      </c>
      <c r="D210" s="213" t="s">
        <v>185</v>
      </c>
      <c r="E210" s="214" t="s">
        <v>1614</v>
      </c>
      <c r="F210" s="215" t="s">
        <v>1615</v>
      </c>
      <c r="G210" s="216" t="s">
        <v>1345</v>
      </c>
      <c r="H210" s="217">
        <v>8</v>
      </c>
      <c r="I210" s="218"/>
      <c r="J210" s="219">
        <f>ROUND(I210*H210,2)</f>
        <v>0</v>
      </c>
      <c r="K210" s="215" t="s">
        <v>80</v>
      </c>
      <c r="L210" s="72"/>
      <c r="M210" s="220" t="s">
        <v>80</v>
      </c>
      <c r="N210" s="221" t="s">
        <v>52</v>
      </c>
      <c r="O210" s="47"/>
      <c r="P210" s="222">
        <f>O210*H210</f>
        <v>0</v>
      </c>
      <c r="Q210" s="222">
        <v>0</v>
      </c>
      <c r="R210" s="222">
        <f>Q210*H210</f>
        <v>0</v>
      </c>
      <c r="S210" s="222">
        <v>0</v>
      </c>
      <c r="T210" s="223">
        <f>S210*H210</f>
        <v>0</v>
      </c>
      <c r="AR210" s="24" t="s">
        <v>189</v>
      </c>
      <c r="AT210" s="24" t="s">
        <v>185</v>
      </c>
      <c r="AU210" s="24" t="s">
        <v>91</v>
      </c>
      <c r="AY210" s="24" t="s">
        <v>184</v>
      </c>
      <c r="BE210" s="224">
        <f>IF(N210="základní",J210,0)</f>
        <v>0</v>
      </c>
      <c r="BF210" s="224">
        <f>IF(N210="snížená",J210,0)</f>
        <v>0</v>
      </c>
      <c r="BG210" s="224">
        <f>IF(N210="zákl. přenesená",J210,0)</f>
        <v>0</v>
      </c>
      <c r="BH210" s="224">
        <f>IF(N210="sníž. přenesená",J210,0)</f>
        <v>0</v>
      </c>
      <c r="BI210" s="224">
        <f>IF(N210="nulová",J210,0)</f>
        <v>0</v>
      </c>
      <c r="BJ210" s="24" t="s">
        <v>25</v>
      </c>
      <c r="BK210" s="224">
        <f>ROUND(I210*H210,2)</f>
        <v>0</v>
      </c>
      <c r="BL210" s="24" t="s">
        <v>189</v>
      </c>
      <c r="BM210" s="24" t="s">
        <v>1616</v>
      </c>
    </row>
    <row r="211" s="1" customFormat="1">
      <c r="B211" s="46"/>
      <c r="C211" s="74"/>
      <c r="D211" s="225" t="s">
        <v>191</v>
      </c>
      <c r="E211" s="74"/>
      <c r="F211" s="226" t="s">
        <v>1615</v>
      </c>
      <c r="G211" s="74"/>
      <c r="H211" s="74"/>
      <c r="I211" s="185"/>
      <c r="J211" s="74"/>
      <c r="K211" s="74"/>
      <c r="L211" s="72"/>
      <c r="M211" s="227"/>
      <c r="N211" s="47"/>
      <c r="O211" s="47"/>
      <c r="P211" s="47"/>
      <c r="Q211" s="47"/>
      <c r="R211" s="47"/>
      <c r="S211" s="47"/>
      <c r="T211" s="95"/>
      <c r="AT211" s="24" t="s">
        <v>191</v>
      </c>
      <c r="AU211" s="24" t="s">
        <v>91</v>
      </c>
    </row>
    <row r="212" s="1" customFormat="1" ht="16.5" customHeight="1">
      <c r="B212" s="46"/>
      <c r="C212" s="213" t="s">
        <v>1179</v>
      </c>
      <c r="D212" s="213" t="s">
        <v>185</v>
      </c>
      <c r="E212" s="214" t="s">
        <v>1617</v>
      </c>
      <c r="F212" s="215" t="s">
        <v>1618</v>
      </c>
      <c r="G212" s="216" t="s">
        <v>1345</v>
      </c>
      <c r="H212" s="217">
        <v>2</v>
      </c>
      <c r="I212" s="218"/>
      <c r="J212" s="219">
        <f>ROUND(I212*H212,2)</f>
        <v>0</v>
      </c>
      <c r="K212" s="215" t="s">
        <v>80</v>
      </c>
      <c r="L212" s="72"/>
      <c r="M212" s="220" t="s">
        <v>80</v>
      </c>
      <c r="N212" s="221" t="s">
        <v>52</v>
      </c>
      <c r="O212" s="47"/>
      <c r="P212" s="222">
        <f>O212*H212</f>
        <v>0</v>
      </c>
      <c r="Q212" s="222">
        <v>0</v>
      </c>
      <c r="R212" s="222">
        <f>Q212*H212</f>
        <v>0</v>
      </c>
      <c r="S212" s="222">
        <v>0</v>
      </c>
      <c r="T212" s="223">
        <f>S212*H212</f>
        <v>0</v>
      </c>
      <c r="AR212" s="24" t="s">
        <v>189</v>
      </c>
      <c r="AT212" s="24" t="s">
        <v>185</v>
      </c>
      <c r="AU212" s="24" t="s">
        <v>91</v>
      </c>
      <c r="AY212" s="24" t="s">
        <v>184</v>
      </c>
      <c r="BE212" s="224">
        <f>IF(N212="základní",J212,0)</f>
        <v>0</v>
      </c>
      <c r="BF212" s="224">
        <f>IF(N212="snížená",J212,0)</f>
        <v>0</v>
      </c>
      <c r="BG212" s="224">
        <f>IF(N212="zákl. přenesená",J212,0)</f>
        <v>0</v>
      </c>
      <c r="BH212" s="224">
        <f>IF(N212="sníž. přenesená",J212,0)</f>
        <v>0</v>
      </c>
      <c r="BI212" s="224">
        <f>IF(N212="nulová",J212,0)</f>
        <v>0</v>
      </c>
      <c r="BJ212" s="24" t="s">
        <v>25</v>
      </c>
      <c r="BK212" s="224">
        <f>ROUND(I212*H212,2)</f>
        <v>0</v>
      </c>
      <c r="BL212" s="24" t="s">
        <v>189</v>
      </c>
      <c r="BM212" s="24" t="s">
        <v>1619</v>
      </c>
    </row>
    <row r="213" s="1" customFormat="1">
      <c r="B213" s="46"/>
      <c r="C213" s="74"/>
      <c r="D213" s="225" t="s">
        <v>191</v>
      </c>
      <c r="E213" s="74"/>
      <c r="F213" s="226" t="s">
        <v>1618</v>
      </c>
      <c r="G213" s="74"/>
      <c r="H213" s="74"/>
      <c r="I213" s="185"/>
      <c r="J213" s="74"/>
      <c r="K213" s="74"/>
      <c r="L213" s="72"/>
      <c r="M213" s="227"/>
      <c r="N213" s="47"/>
      <c r="O213" s="47"/>
      <c r="P213" s="47"/>
      <c r="Q213" s="47"/>
      <c r="R213" s="47"/>
      <c r="S213" s="47"/>
      <c r="T213" s="95"/>
      <c r="AT213" s="24" t="s">
        <v>191</v>
      </c>
      <c r="AU213" s="24" t="s">
        <v>91</v>
      </c>
    </row>
    <row r="214" s="1" customFormat="1" ht="16.5" customHeight="1">
      <c r="B214" s="46"/>
      <c r="C214" s="213" t="s">
        <v>1188</v>
      </c>
      <c r="D214" s="213" t="s">
        <v>185</v>
      </c>
      <c r="E214" s="214" t="s">
        <v>1620</v>
      </c>
      <c r="F214" s="215" t="s">
        <v>1621</v>
      </c>
      <c r="G214" s="216" t="s">
        <v>1345</v>
      </c>
      <c r="H214" s="217">
        <v>24</v>
      </c>
      <c r="I214" s="218"/>
      <c r="J214" s="219">
        <f>ROUND(I214*H214,2)</f>
        <v>0</v>
      </c>
      <c r="K214" s="215" t="s">
        <v>80</v>
      </c>
      <c r="L214" s="72"/>
      <c r="M214" s="220" t="s">
        <v>80</v>
      </c>
      <c r="N214" s="221" t="s">
        <v>52</v>
      </c>
      <c r="O214" s="47"/>
      <c r="P214" s="222">
        <f>O214*H214</f>
        <v>0</v>
      </c>
      <c r="Q214" s="222">
        <v>0</v>
      </c>
      <c r="R214" s="222">
        <f>Q214*H214</f>
        <v>0</v>
      </c>
      <c r="S214" s="222">
        <v>0</v>
      </c>
      <c r="T214" s="223">
        <f>S214*H214</f>
        <v>0</v>
      </c>
      <c r="AR214" s="24" t="s">
        <v>189</v>
      </c>
      <c r="AT214" s="24" t="s">
        <v>185</v>
      </c>
      <c r="AU214" s="24" t="s">
        <v>91</v>
      </c>
      <c r="AY214" s="24" t="s">
        <v>184</v>
      </c>
      <c r="BE214" s="224">
        <f>IF(N214="základní",J214,0)</f>
        <v>0</v>
      </c>
      <c r="BF214" s="224">
        <f>IF(N214="snížená",J214,0)</f>
        <v>0</v>
      </c>
      <c r="BG214" s="224">
        <f>IF(N214="zákl. přenesená",J214,0)</f>
        <v>0</v>
      </c>
      <c r="BH214" s="224">
        <f>IF(N214="sníž. přenesená",J214,0)</f>
        <v>0</v>
      </c>
      <c r="BI214" s="224">
        <f>IF(N214="nulová",J214,0)</f>
        <v>0</v>
      </c>
      <c r="BJ214" s="24" t="s">
        <v>25</v>
      </c>
      <c r="BK214" s="224">
        <f>ROUND(I214*H214,2)</f>
        <v>0</v>
      </c>
      <c r="BL214" s="24" t="s">
        <v>189</v>
      </c>
      <c r="BM214" s="24" t="s">
        <v>1622</v>
      </c>
    </row>
    <row r="215" s="1" customFormat="1">
      <c r="B215" s="46"/>
      <c r="C215" s="74"/>
      <c r="D215" s="225" t="s">
        <v>191</v>
      </c>
      <c r="E215" s="74"/>
      <c r="F215" s="226" t="s">
        <v>1621</v>
      </c>
      <c r="G215" s="74"/>
      <c r="H215" s="74"/>
      <c r="I215" s="185"/>
      <c r="J215" s="74"/>
      <c r="K215" s="74"/>
      <c r="L215" s="72"/>
      <c r="M215" s="227"/>
      <c r="N215" s="47"/>
      <c r="O215" s="47"/>
      <c r="P215" s="47"/>
      <c r="Q215" s="47"/>
      <c r="R215" s="47"/>
      <c r="S215" s="47"/>
      <c r="T215" s="95"/>
      <c r="AT215" s="24" t="s">
        <v>191</v>
      </c>
      <c r="AU215" s="24" t="s">
        <v>91</v>
      </c>
    </row>
    <row r="216" s="1" customFormat="1" ht="16.5" customHeight="1">
      <c r="B216" s="46"/>
      <c r="C216" s="213" t="s">
        <v>1194</v>
      </c>
      <c r="D216" s="213" t="s">
        <v>185</v>
      </c>
      <c r="E216" s="214" t="s">
        <v>1623</v>
      </c>
      <c r="F216" s="215" t="s">
        <v>1624</v>
      </c>
      <c r="G216" s="216" t="s">
        <v>1345</v>
      </c>
      <c r="H216" s="217">
        <v>12</v>
      </c>
      <c r="I216" s="218"/>
      <c r="J216" s="219">
        <f>ROUND(I216*H216,2)</f>
        <v>0</v>
      </c>
      <c r="K216" s="215" t="s">
        <v>80</v>
      </c>
      <c r="L216" s="72"/>
      <c r="M216" s="220" t="s">
        <v>80</v>
      </c>
      <c r="N216" s="221" t="s">
        <v>52</v>
      </c>
      <c r="O216" s="47"/>
      <c r="P216" s="222">
        <f>O216*H216</f>
        <v>0</v>
      </c>
      <c r="Q216" s="222">
        <v>0</v>
      </c>
      <c r="R216" s="222">
        <f>Q216*H216</f>
        <v>0</v>
      </c>
      <c r="S216" s="222">
        <v>0</v>
      </c>
      <c r="T216" s="223">
        <f>S216*H216</f>
        <v>0</v>
      </c>
      <c r="AR216" s="24" t="s">
        <v>189</v>
      </c>
      <c r="AT216" s="24" t="s">
        <v>185</v>
      </c>
      <c r="AU216" s="24" t="s">
        <v>91</v>
      </c>
      <c r="AY216" s="24" t="s">
        <v>184</v>
      </c>
      <c r="BE216" s="224">
        <f>IF(N216="základní",J216,0)</f>
        <v>0</v>
      </c>
      <c r="BF216" s="224">
        <f>IF(N216="snížená",J216,0)</f>
        <v>0</v>
      </c>
      <c r="BG216" s="224">
        <f>IF(N216="zákl. přenesená",J216,0)</f>
        <v>0</v>
      </c>
      <c r="BH216" s="224">
        <f>IF(N216="sníž. přenesená",J216,0)</f>
        <v>0</v>
      </c>
      <c r="BI216" s="224">
        <f>IF(N216="nulová",J216,0)</f>
        <v>0</v>
      </c>
      <c r="BJ216" s="24" t="s">
        <v>25</v>
      </c>
      <c r="BK216" s="224">
        <f>ROUND(I216*H216,2)</f>
        <v>0</v>
      </c>
      <c r="BL216" s="24" t="s">
        <v>189</v>
      </c>
      <c r="BM216" s="24" t="s">
        <v>1625</v>
      </c>
    </row>
    <row r="217" s="1" customFormat="1">
      <c r="B217" s="46"/>
      <c r="C217" s="74"/>
      <c r="D217" s="225" t="s">
        <v>191</v>
      </c>
      <c r="E217" s="74"/>
      <c r="F217" s="226" t="s">
        <v>1624</v>
      </c>
      <c r="G217" s="74"/>
      <c r="H217" s="74"/>
      <c r="I217" s="185"/>
      <c r="J217" s="74"/>
      <c r="K217" s="74"/>
      <c r="L217" s="72"/>
      <c r="M217" s="227"/>
      <c r="N217" s="47"/>
      <c r="O217" s="47"/>
      <c r="P217" s="47"/>
      <c r="Q217" s="47"/>
      <c r="R217" s="47"/>
      <c r="S217" s="47"/>
      <c r="T217" s="95"/>
      <c r="AT217" s="24" t="s">
        <v>191</v>
      </c>
      <c r="AU217" s="24" t="s">
        <v>91</v>
      </c>
    </row>
    <row r="218" s="1" customFormat="1" ht="16.5" customHeight="1">
      <c r="B218" s="46"/>
      <c r="C218" s="213" t="s">
        <v>1200</v>
      </c>
      <c r="D218" s="213" t="s">
        <v>185</v>
      </c>
      <c r="E218" s="214" t="s">
        <v>1626</v>
      </c>
      <c r="F218" s="215" t="s">
        <v>1627</v>
      </c>
      <c r="G218" s="216" t="s">
        <v>1345</v>
      </c>
      <c r="H218" s="217">
        <v>8</v>
      </c>
      <c r="I218" s="218"/>
      <c r="J218" s="219">
        <f>ROUND(I218*H218,2)</f>
        <v>0</v>
      </c>
      <c r="K218" s="215" t="s">
        <v>80</v>
      </c>
      <c r="L218" s="72"/>
      <c r="M218" s="220" t="s">
        <v>80</v>
      </c>
      <c r="N218" s="221" t="s">
        <v>52</v>
      </c>
      <c r="O218" s="47"/>
      <c r="P218" s="222">
        <f>O218*H218</f>
        <v>0</v>
      </c>
      <c r="Q218" s="222">
        <v>0</v>
      </c>
      <c r="R218" s="222">
        <f>Q218*H218</f>
        <v>0</v>
      </c>
      <c r="S218" s="222">
        <v>0</v>
      </c>
      <c r="T218" s="223">
        <f>S218*H218</f>
        <v>0</v>
      </c>
      <c r="AR218" s="24" t="s">
        <v>189</v>
      </c>
      <c r="AT218" s="24" t="s">
        <v>185</v>
      </c>
      <c r="AU218" s="24" t="s">
        <v>91</v>
      </c>
      <c r="AY218" s="24" t="s">
        <v>184</v>
      </c>
      <c r="BE218" s="224">
        <f>IF(N218="základní",J218,0)</f>
        <v>0</v>
      </c>
      <c r="BF218" s="224">
        <f>IF(N218="snížená",J218,0)</f>
        <v>0</v>
      </c>
      <c r="BG218" s="224">
        <f>IF(N218="zákl. přenesená",J218,0)</f>
        <v>0</v>
      </c>
      <c r="BH218" s="224">
        <f>IF(N218="sníž. přenesená",J218,0)</f>
        <v>0</v>
      </c>
      <c r="BI218" s="224">
        <f>IF(N218="nulová",J218,0)</f>
        <v>0</v>
      </c>
      <c r="BJ218" s="24" t="s">
        <v>25</v>
      </c>
      <c r="BK218" s="224">
        <f>ROUND(I218*H218,2)</f>
        <v>0</v>
      </c>
      <c r="BL218" s="24" t="s">
        <v>189</v>
      </c>
      <c r="BM218" s="24" t="s">
        <v>1628</v>
      </c>
    </row>
    <row r="219" s="1" customFormat="1">
      <c r="B219" s="46"/>
      <c r="C219" s="74"/>
      <c r="D219" s="225" t="s">
        <v>191</v>
      </c>
      <c r="E219" s="74"/>
      <c r="F219" s="226" t="s">
        <v>1627</v>
      </c>
      <c r="G219" s="74"/>
      <c r="H219" s="74"/>
      <c r="I219" s="185"/>
      <c r="J219" s="74"/>
      <c r="K219" s="74"/>
      <c r="L219" s="72"/>
      <c r="M219" s="227"/>
      <c r="N219" s="47"/>
      <c r="O219" s="47"/>
      <c r="P219" s="47"/>
      <c r="Q219" s="47"/>
      <c r="R219" s="47"/>
      <c r="S219" s="47"/>
      <c r="T219" s="95"/>
      <c r="AT219" s="24" t="s">
        <v>191</v>
      </c>
      <c r="AU219" s="24" t="s">
        <v>91</v>
      </c>
    </row>
    <row r="220" s="1" customFormat="1" ht="16.5" customHeight="1">
      <c r="B220" s="46"/>
      <c r="C220" s="213" t="s">
        <v>1207</v>
      </c>
      <c r="D220" s="213" t="s">
        <v>185</v>
      </c>
      <c r="E220" s="214" t="s">
        <v>1629</v>
      </c>
      <c r="F220" s="215" t="s">
        <v>1630</v>
      </c>
      <c r="G220" s="216" t="s">
        <v>1345</v>
      </c>
      <c r="H220" s="217">
        <v>8</v>
      </c>
      <c r="I220" s="218"/>
      <c r="J220" s="219">
        <f>ROUND(I220*H220,2)</f>
        <v>0</v>
      </c>
      <c r="K220" s="215" t="s">
        <v>80</v>
      </c>
      <c r="L220" s="72"/>
      <c r="M220" s="220" t="s">
        <v>80</v>
      </c>
      <c r="N220" s="221" t="s">
        <v>52</v>
      </c>
      <c r="O220" s="47"/>
      <c r="P220" s="222">
        <f>O220*H220</f>
        <v>0</v>
      </c>
      <c r="Q220" s="222">
        <v>0</v>
      </c>
      <c r="R220" s="222">
        <f>Q220*H220</f>
        <v>0</v>
      </c>
      <c r="S220" s="222">
        <v>0</v>
      </c>
      <c r="T220" s="223">
        <f>S220*H220</f>
        <v>0</v>
      </c>
      <c r="AR220" s="24" t="s">
        <v>189</v>
      </c>
      <c r="AT220" s="24" t="s">
        <v>185</v>
      </c>
      <c r="AU220" s="24" t="s">
        <v>91</v>
      </c>
      <c r="AY220" s="24" t="s">
        <v>184</v>
      </c>
      <c r="BE220" s="224">
        <f>IF(N220="základní",J220,0)</f>
        <v>0</v>
      </c>
      <c r="BF220" s="224">
        <f>IF(N220="snížená",J220,0)</f>
        <v>0</v>
      </c>
      <c r="BG220" s="224">
        <f>IF(N220="zákl. přenesená",J220,0)</f>
        <v>0</v>
      </c>
      <c r="BH220" s="224">
        <f>IF(N220="sníž. přenesená",J220,0)</f>
        <v>0</v>
      </c>
      <c r="BI220" s="224">
        <f>IF(N220="nulová",J220,0)</f>
        <v>0</v>
      </c>
      <c r="BJ220" s="24" t="s">
        <v>25</v>
      </c>
      <c r="BK220" s="224">
        <f>ROUND(I220*H220,2)</f>
        <v>0</v>
      </c>
      <c r="BL220" s="24" t="s">
        <v>189</v>
      </c>
      <c r="BM220" s="24" t="s">
        <v>1631</v>
      </c>
    </row>
    <row r="221" s="1" customFormat="1">
      <c r="B221" s="46"/>
      <c r="C221" s="74"/>
      <c r="D221" s="225" t="s">
        <v>191</v>
      </c>
      <c r="E221" s="74"/>
      <c r="F221" s="226" t="s">
        <v>1630</v>
      </c>
      <c r="G221" s="74"/>
      <c r="H221" s="74"/>
      <c r="I221" s="185"/>
      <c r="J221" s="74"/>
      <c r="K221" s="74"/>
      <c r="L221" s="72"/>
      <c r="M221" s="227"/>
      <c r="N221" s="47"/>
      <c r="O221" s="47"/>
      <c r="P221" s="47"/>
      <c r="Q221" s="47"/>
      <c r="R221" s="47"/>
      <c r="S221" s="47"/>
      <c r="T221" s="95"/>
      <c r="AT221" s="24" t="s">
        <v>191</v>
      </c>
      <c r="AU221" s="24" t="s">
        <v>91</v>
      </c>
    </row>
    <row r="222" s="1" customFormat="1" ht="16.5" customHeight="1">
      <c r="B222" s="46"/>
      <c r="C222" s="213" t="s">
        <v>1217</v>
      </c>
      <c r="D222" s="213" t="s">
        <v>185</v>
      </c>
      <c r="E222" s="214" t="s">
        <v>1632</v>
      </c>
      <c r="F222" s="215" t="s">
        <v>1633</v>
      </c>
      <c r="G222" s="216" t="s">
        <v>1345</v>
      </c>
      <c r="H222" s="217">
        <v>1</v>
      </c>
      <c r="I222" s="218"/>
      <c r="J222" s="219">
        <f>ROUND(I222*H222,2)</f>
        <v>0</v>
      </c>
      <c r="K222" s="215" t="s">
        <v>80</v>
      </c>
      <c r="L222" s="72"/>
      <c r="M222" s="220" t="s">
        <v>80</v>
      </c>
      <c r="N222" s="221" t="s">
        <v>52</v>
      </c>
      <c r="O222" s="47"/>
      <c r="P222" s="222">
        <f>O222*H222</f>
        <v>0</v>
      </c>
      <c r="Q222" s="222">
        <v>0</v>
      </c>
      <c r="R222" s="222">
        <f>Q222*H222</f>
        <v>0</v>
      </c>
      <c r="S222" s="222">
        <v>0</v>
      </c>
      <c r="T222" s="223">
        <f>S222*H222</f>
        <v>0</v>
      </c>
      <c r="AR222" s="24" t="s">
        <v>189</v>
      </c>
      <c r="AT222" s="24" t="s">
        <v>185</v>
      </c>
      <c r="AU222" s="24" t="s">
        <v>91</v>
      </c>
      <c r="AY222" s="24" t="s">
        <v>184</v>
      </c>
      <c r="BE222" s="224">
        <f>IF(N222="základní",J222,0)</f>
        <v>0</v>
      </c>
      <c r="BF222" s="224">
        <f>IF(N222="snížená",J222,0)</f>
        <v>0</v>
      </c>
      <c r="BG222" s="224">
        <f>IF(N222="zákl. přenesená",J222,0)</f>
        <v>0</v>
      </c>
      <c r="BH222" s="224">
        <f>IF(N222="sníž. přenesená",J222,0)</f>
        <v>0</v>
      </c>
      <c r="BI222" s="224">
        <f>IF(N222="nulová",J222,0)</f>
        <v>0</v>
      </c>
      <c r="BJ222" s="24" t="s">
        <v>25</v>
      </c>
      <c r="BK222" s="224">
        <f>ROUND(I222*H222,2)</f>
        <v>0</v>
      </c>
      <c r="BL222" s="24" t="s">
        <v>189</v>
      </c>
      <c r="BM222" s="24" t="s">
        <v>1634</v>
      </c>
    </row>
    <row r="223" s="1" customFormat="1">
      <c r="B223" s="46"/>
      <c r="C223" s="74"/>
      <c r="D223" s="225" t="s">
        <v>191</v>
      </c>
      <c r="E223" s="74"/>
      <c r="F223" s="226" t="s">
        <v>1633</v>
      </c>
      <c r="G223" s="74"/>
      <c r="H223" s="74"/>
      <c r="I223" s="185"/>
      <c r="J223" s="74"/>
      <c r="K223" s="74"/>
      <c r="L223" s="72"/>
      <c r="M223" s="227"/>
      <c r="N223" s="47"/>
      <c r="O223" s="47"/>
      <c r="P223" s="47"/>
      <c r="Q223" s="47"/>
      <c r="R223" s="47"/>
      <c r="S223" s="47"/>
      <c r="T223" s="95"/>
      <c r="AT223" s="24" t="s">
        <v>191</v>
      </c>
      <c r="AU223" s="24" t="s">
        <v>91</v>
      </c>
    </row>
    <row r="224" s="1" customFormat="1" ht="16.5" customHeight="1">
      <c r="B224" s="46"/>
      <c r="C224" s="213" t="s">
        <v>1224</v>
      </c>
      <c r="D224" s="213" t="s">
        <v>185</v>
      </c>
      <c r="E224" s="214" t="s">
        <v>1635</v>
      </c>
      <c r="F224" s="215" t="s">
        <v>1636</v>
      </c>
      <c r="G224" s="216" t="s">
        <v>1345</v>
      </c>
      <c r="H224" s="217">
        <v>2</v>
      </c>
      <c r="I224" s="218"/>
      <c r="J224" s="219">
        <f>ROUND(I224*H224,2)</f>
        <v>0</v>
      </c>
      <c r="K224" s="215" t="s">
        <v>80</v>
      </c>
      <c r="L224" s="72"/>
      <c r="M224" s="220" t="s">
        <v>80</v>
      </c>
      <c r="N224" s="221" t="s">
        <v>52</v>
      </c>
      <c r="O224" s="47"/>
      <c r="P224" s="222">
        <f>O224*H224</f>
        <v>0</v>
      </c>
      <c r="Q224" s="222">
        <v>0</v>
      </c>
      <c r="R224" s="222">
        <f>Q224*H224</f>
        <v>0</v>
      </c>
      <c r="S224" s="222">
        <v>0</v>
      </c>
      <c r="T224" s="223">
        <f>S224*H224</f>
        <v>0</v>
      </c>
      <c r="AR224" s="24" t="s">
        <v>189</v>
      </c>
      <c r="AT224" s="24" t="s">
        <v>185</v>
      </c>
      <c r="AU224" s="24" t="s">
        <v>91</v>
      </c>
      <c r="AY224" s="24" t="s">
        <v>184</v>
      </c>
      <c r="BE224" s="224">
        <f>IF(N224="základní",J224,0)</f>
        <v>0</v>
      </c>
      <c r="BF224" s="224">
        <f>IF(N224="snížená",J224,0)</f>
        <v>0</v>
      </c>
      <c r="BG224" s="224">
        <f>IF(N224="zákl. přenesená",J224,0)</f>
        <v>0</v>
      </c>
      <c r="BH224" s="224">
        <f>IF(N224="sníž. přenesená",J224,0)</f>
        <v>0</v>
      </c>
      <c r="BI224" s="224">
        <f>IF(N224="nulová",J224,0)</f>
        <v>0</v>
      </c>
      <c r="BJ224" s="24" t="s">
        <v>25</v>
      </c>
      <c r="BK224" s="224">
        <f>ROUND(I224*H224,2)</f>
        <v>0</v>
      </c>
      <c r="BL224" s="24" t="s">
        <v>189</v>
      </c>
      <c r="BM224" s="24" t="s">
        <v>1637</v>
      </c>
    </row>
    <row r="225" s="1" customFormat="1">
      <c r="B225" s="46"/>
      <c r="C225" s="74"/>
      <c r="D225" s="225" t="s">
        <v>191</v>
      </c>
      <c r="E225" s="74"/>
      <c r="F225" s="226" t="s">
        <v>1636</v>
      </c>
      <c r="G225" s="74"/>
      <c r="H225" s="74"/>
      <c r="I225" s="185"/>
      <c r="J225" s="74"/>
      <c r="K225" s="74"/>
      <c r="L225" s="72"/>
      <c r="M225" s="227"/>
      <c r="N225" s="47"/>
      <c r="O225" s="47"/>
      <c r="P225" s="47"/>
      <c r="Q225" s="47"/>
      <c r="R225" s="47"/>
      <c r="S225" s="47"/>
      <c r="T225" s="95"/>
      <c r="AT225" s="24" t="s">
        <v>191</v>
      </c>
      <c r="AU225" s="24" t="s">
        <v>91</v>
      </c>
    </row>
    <row r="226" s="1" customFormat="1" ht="16.5" customHeight="1">
      <c r="B226" s="46"/>
      <c r="C226" s="213" t="s">
        <v>1229</v>
      </c>
      <c r="D226" s="213" t="s">
        <v>185</v>
      </c>
      <c r="E226" s="214" t="s">
        <v>1638</v>
      </c>
      <c r="F226" s="215" t="s">
        <v>1639</v>
      </c>
      <c r="G226" s="216" t="s">
        <v>1345</v>
      </c>
      <c r="H226" s="217">
        <v>6</v>
      </c>
      <c r="I226" s="218"/>
      <c r="J226" s="219">
        <f>ROUND(I226*H226,2)</f>
        <v>0</v>
      </c>
      <c r="K226" s="215" t="s">
        <v>80</v>
      </c>
      <c r="L226" s="72"/>
      <c r="M226" s="220" t="s">
        <v>80</v>
      </c>
      <c r="N226" s="221" t="s">
        <v>52</v>
      </c>
      <c r="O226" s="47"/>
      <c r="P226" s="222">
        <f>O226*H226</f>
        <v>0</v>
      </c>
      <c r="Q226" s="222">
        <v>0</v>
      </c>
      <c r="R226" s="222">
        <f>Q226*H226</f>
        <v>0</v>
      </c>
      <c r="S226" s="222">
        <v>0</v>
      </c>
      <c r="T226" s="223">
        <f>S226*H226</f>
        <v>0</v>
      </c>
      <c r="AR226" s="24" t="s">
        <v>189</v>
      </c>
      <c r="AT226" s="24" t="s">
        <v>185</v>
      </c>
      <c r="AU226" s="24" t="s">
        <v>91</v>
      </c>
      <c r="AY226" s="24" t="s">
        <v>184</v>
      </c>
      <c r="BE226" s="224">
        <f>IF(N226="základní",J226,0)</f>
        <v>0</v>
      </c>
      <c r="BF226" s="224">
        <f>IF(N226="snížená",J226,0)</f>
        <v>0</v>
      </c>
      <c r="BG226" s="224">
        <f>IF(N226="zákl. přenesená",J226,0)</f>
        <v>0</v>
      </c>
      <c r="BH226" s="224">
        <f>IF(N226="sníž. přenesená",J226,0)</f>
        <v>0</v>
      </c>
      <c r="BI226" s="224">
        <f>IF(N226="nulová",J226,0)</f>
        <v>0</v>
      </c>
      <c r="BJ226" s="24" t="s">
        <v>25</v>
      </c>
      <c r="BK226" s="224">
        <f>ROUND(I226*H226,2)</f>
        <v>0</v>
      </c>
      <c r="BL226" s="24" t="s">
        <v>189</v>
      </c>
      <c r="BM226" s="24" t="s">
        <v>1640</v>
      </c>
    </row>
    <row r="227" s="1" customFormat="1">
      <c r="B227" s="46"/>
      <c r="C227" s="74"/>
      <c r="D227" s="225" t="s">
        <v>191</v>
      </c>
      <c r="E227" s="74"/>
      <c r="F227" s="226" t="s">
        <v>1639</v>
      </c>
      <c r="G227" s="74"/>
      <c r="H227" s="74"/>
      <c r="I227" s="185"/>
      <c r="J227" s="74"/>
      <c r="K227" s="74"/>
      <c r="L227" s="72"/>
      <c r="M227" s="227"/>
      <c r="N227" s="47"/>
      <c r="O227" s="47"/>
      <c r="P227" s="47"/>
      <c r="Q227" s="47"/>
      <c r="R227" s="47"/>
      <c r="S227" s="47"/>
      <c r="T227" s="95"/>
      <c r="AT227" s="24" t="s">
        <v>191</v>
      </c>
      <c r="AU227" s="24" t="s">
        <v>91</v>
      </c>
    </row>
    <row r="228" s="1" customFormat="1" ht="16.5" customHeight="1">
      <c r="B228" s="46"/>
      <c r="C228" s="213" t="s">
        <v>1238</v>
      </c>
      <c r="D228" s="213" t="s">
        <v>185</v>
      </c>
      <c r="E228" s="214" t="s">
        <v>1641</v>
      </c>
      <c r="F228" s="215" t="s">
        <v>1642</v>
      </c>
      <c r="G228" s="216" t="s">
        <v>812</v>
      </c>
      <c r="H228" s="217">
        <v>8</v>
      </c>
      <c r="I228" s="218"/>
      <c r="J228" s="219">
        <f>ROUND(I228*H228,2)</f>
        <v>0</v>
      </c>
      <c r="K228" s="215" t="s">
        <v>80</v>
      </c>
      <c r="L228" s="72"/>
      <c r="M228" s="220" t="s">
        <v>80</v>
      </c>
      <c r="N228" s="221" t="s">
        <v>52</v>
      </c>
      <c r="O228" s="47"/>
      <c r="P228" s="222">
        <f>O228*H228</f>
        <v>0</v>
      </c>
      <c r="Q228" s="222">
        <v>0</v>
      </c>
      <c r="R228" s="222">
        <f>Q228*H228</f>
        <v>0</v>
      </c>
      <c r="S228" s="222">
        <v>0</v>
      </c>
      <c r="T228" s="223">
        <f>S228*H228</f>
        <v>0</v>
      </c>
      <c r="AR228" s="24" t="s">
        <v>189</v>
      </c>
      <c r="AT228" s="24" t="s">
        <v>185</v>
      </c>
      <c r="AU228" s="24" t="s">
        <v>91</v>
      </c>
      <c r="AY228" s="24" t="s">
        <v>184</v>
      </c>
      <c r="BE228" s="224">
        <f>IF(N228="základní",J228,0)</f>
        <v>0</v>
      </c>
      <c r="BF228" s="224">
        <f>IF(N228="snížená",J228,0)</f>
        <v>0</v>
      </c>
      <c r="BG228" s="224">
        <f>IF(N228="zákl. přenesená",J228,0)</f>
        <v>0</v>
      </c>
      <c r="BH228" s="224">
        <f>IF(N228="sníž. přenesená",J228,0)</f>
        <v>0</v>
      </c>
      <c r="BI228" s="224">
        <f>IF(N228="nulová",J228,0)</f>
        <v>0</v>
      </c>
      <c r="BJ228" s="24" t="s">
        <v>25</v>
      </c>
      <c r="BK228" s="224">
        <f>ROUND(I228*H228,2)</f>
        <v>0</v>
      </c>
      <c r="BL228" s="24" t="s">
        <v>189</v>
      </c>
      <c r="BM228" s="24" t="s">
        <v>1643</v>
      </c>
    </row>
    <row r="229" s="1" customFormat="1">
      <c r="B229" s="46"/>
      <c r="C229" s="74"/>
      <c r="D229" s="225" t="s">
        <v>191</v>
      </c>
      <c r="E229" s="74"/>
      <c r="F229" s="226" t="s">
        <v>1642</v>
      </c>
      <c r="G229" s="74"/>
      <c r="H229" s="74"/>
      <c r="I229" s="185"/>
      <c r="J229" s="74"/>
      <c r="K229" s="74"/>
      <c r="L229" s="72"/>
      <c r="M229" s="227"/>
      <c r="N229" s="47"/>
      <c r="O229" s="47"/>
      <c r="P229" s="47"/>
      <c r="Q229" s="47"/>
      <c r="R229" s="47"/>
      <c r="S229" s="47"/>
      <c r="T229" s="95"/>
      <c r="AT229" s="24" t="s">
        <v>191</v>
      </c>
      <c r="AU229" s="24" t="s">
        <v>91</v>
      </c>
    </row>
    <row r="230" s="1" customFormat="1" ht="16.5" customHeight="1">
      <c r="B230" s="46"/>
      <c r="C230" s="213" t="s">
        <v>1243</v>
      </c>
      <c r="D230" s="213" t="s">
        <v>185</v>
      </c>
      <c r="E230" s="214" t="s">
        <v>1644</v>
      </c>
      <c r="F230" s="215" t="s">
        <v>1645</v>
      </c>
      <c r="G230" s="216" t="s">
        <v>1345</v>
      </c>
      <c r="H230" s="217">
        <v>1</v>
      </c>
      <c r="I230" s="218"/>
      <c r="J230" s="219">
        <f>ROUND(I230*H230,2)</f>
        <v>0</v>
      </c>
      <c r="K230" s="215" t="s">
        <v>80</v>
      </c>
      <c r="L230" s="72"/>
      <c r="M230" s="220" t="s">
        <v>80</v>
      </c>
      <c r="N230" s="221" t="s">
        <v>52</v>
      </c>
      <c r="O230" s="47"/>
      <c r="P230" s="222">
        <f>O230*H230</f>
        <v>0</v>
      </c>
      <c r="Q230" s="222">
        <v>0</v>
      </c>
      <c r="R230" s="222">
        <f>Q230*H230</f>
        <v>0</v>
      </c>
      <c r="S230" s="222">
        <v>0</v>
      </c>
      <c r="T230" s="223">
        <f>S230*H230</f>
        <v>0</v>
      </c>
      <c r="AR230" s="24" t="s">
        <v>189</v>
      </c>
      <c r="AT230" s="24" t="s">
        <v>185</v>
      </c>
      <c r="AU230" s="24" t="s">
        <v>91</v>
      </c>
      <c r="AY230" s="24" t="s">
        <v>184</v>
      </c>
      <c r="BE230" s="224">
        <f>IF(N230="základní",J230,0)</f>
        <v>0</v>
      </c>
      <c r="BF230" s="224">
        <f>IF(N230="snížená",J230,0)</f>
        <v>0</v>
      </c>
      <c r="BG230" s="224">
        <f>IF(N230="zákl. přenesená",J230,0)</f>
        <v>0</v>
      </c>
      <c r="BH230" s="224">
        <f>IF(N230="sníž. přenesená",J230,0)</f>
        <v>0</v>
      </c>
      <c r="BI230" s="224">
        <f>IF(N230="nulová",J230,0)</f>
        <v>0</v>
      </c>
      <c r="BJ230" s="24" t="s">
        <v>25</v>
      </c>
      <c r="BK230" s="224">
        <f>ROUND(I230*H230,2)</f>
        <v>0</v>
      </c>
      <c r="BL230" s="24" t="s">
        <v>189</v>
      </c>
      <c r="BM230" s="24" t="s">
        <v>1646</v>
      </c>
    </row>
    <row r="231" s="1" customFormat="1">
      <c r="B231" s="46"/>
      <c r="C231" s="74"/>
      <c r="D231" s="225" t="s">
        <v>191</v>
      </c>
      <c r="E231" s="74"/>
      <c r="F231" s="226" t="s">
        <v>1645</v>
      </c>
      <c r="G231" s="74"/>
      <c r="H231" s="74"/>
      <c r="I231" s="185"/>
      <c r="J231" s="74"/>
      <c r="K231" s="74"/>
      <c r="L231" s="72"/>
      <c r="M231" s="227"/>
      <c r="N231" s="47"/>
      <c r="O231" s="47"/>
      <c r="P231" s="47"/>
      <c r="Q231" s="47"/>
      <c r="R231" s="47"/>
      <c r="S231" s="47"/>
      <c r="T231" s="95"/>
      <c r="AT231" s="24" t="s">
        <v>191</v>
      </c>
      <c r="AU231" s="24" t="s">
        <v>91</v>
      </c>
    </row>
    <row r="232" s="1" customFormat="1" ht="16.5" customHeight="1">
      <c r="B232" s="46"/>
      <c r="C232" s="213" t="s">
        <v>1248</v>
      </c>
      <c r="D232" s="213" t="s">
        <v>185</v>
      </c>
      <c r="E232" s="214" t="s">
        <v>1647</v>
      </c>
      <c r="F232" s="215" t="s">
        <v>1648</v>
      </c>
      <c r="G232" s="216" t="s">
        <v>1345</v>
      </c>
      <c r="H232" s="217">
        <v>1</v>
      </c>
      <c r="I232" s="218"/>
      <c r="J232" s="219">
        <f>ROUND(I232*H232,2)</f>
        <v>0</v>
      </c>
      <c r="K232" s="215" t="s">
        <v>80</v>
      </c>
      <c r="L232" s="72"/>
      <c r="M232" s="220" t="s">
        <v>80</v>
      </c>
      <c r="N232" s="221" t="s">
        <v>52</v>
      </c>
      <c r="O232" s="47"/>
      <c r="P232" s="222">
        <f>O232*H232</f>
        <v>0</v>
      </c>
      <c r="Q232" s="222">
        <v>0</v>
      </c>
      <c r="R232" s="222">
        <f>Q232*H232</f>
        <v>0</v>
      </c>
      <c r="S232" s="222">
        <v>0</v>
      </c>
      <c r="T232" s="223">
        <f>S232*H232</f>
        <v>0</v>
      </c>
      <c r="AR232" s="24" t="s">
        <v>189</v>
      </c>
      <c r="AT232" s="24" t="s">
        <v>185</v>
      </c>
      <c r="AU232" s="24" t="s">
        <v>91</v>
      </c>
      <c r="AY232" s="24" t="s">
        <v>184</v>
      </c>
      <c r="BE232" s="224">
        <f>IF(N232="základní",J232,0)</f>
        <v>0</v>
      </c>
      <c r="BF232" s="224">
        <f>IF(N232="snížená",J232,0)</f>
        <v>0</v>
      </c>
      <c r="BG232" s="224">
        <f>IF(N232="zákl. přenesená",J232,0)</f>
        <v>0</v>
      </c>
      <c r="BH232" s="224">
        <f>IF(N232="sníž. přenesená",J232,0)</f>
        <v>0</v>
      </c>
      <c r="BI232" s="224">
        <f>IF(N232="nulová",J232,0)</f>
        <v>0</v>
      </c>
      <c r="BJ232" s="24" t="s">
        <v>25</v>
      </c>
      <c r="BK232" s="224">
        <f>ROUND(I232*H232,2)</f>
        <v>0</v>
      </c>
      <c r="BL232" s="24" t="s">
        <v>189</v>
      </c>
      <c r="BM232" s="24" t="s">
        <v>1649</v>
      </c>
    </row>
    <row r="233" s="1" customFormat="1">
      <c r="B233" s="46"/>
      <c r="C233" s="74"/>
      <c r="D233" s="225" t="s">
        <v>191</v>
      </c>
      <c r="E233" s="74"/>
      <c r="F233" s="226" t="s">
        <v>1648</v>
      </c>
      <c r="G233" s="74"/>
      <c r="H233" s="74"/>
      <c r="I233" s="185"/>
      <c r="J233" s="74"/>
      <c r="K233" s="74"/>
      <c r="L233" s="72"/>
      <c r="M233" s="227"/>
      <c r="N233" s="47"/>
      <c r="O233" s="47"/>
      <c r="P233" s="47"/>
      <c r="Q233" s="47"/>
      <c r="R233" s="47"/>
      <c r="S233" s="47"/>
      <c r="T233" s="95"/>
      <c r="AT233" s="24" t="s">
        <v>191</v>
      </c>
      <c r="AU233" s="24" t="s">
        <v>91</v>
      </c>
    </row>
    <row r="234" s="1" customFormat="1" ht="16.5" customHeight="1">
      <c r="B234" s="46"/>
      <c r="C234" s="213" t="s">
        <v>1650</v>
      </c>
      <c r="D234" s="213" t="s">
        <v>185</v>
      </c>
      <c r="E234" s="214" t="s">
        <v>1651</v>
      </c>
      <c r="F234" s="215" t="s">
        <v>1652</v>
      </c>
      <c r="G234" s="216" t="s">
        <v>1345</v>
      </c>
      <c r="H234" s="217">
        <v>1</v>
      </c>
      <c r="I234" s="218"/>
      <c r="J234" s="219">
        <f>ROUND(I234*H234,2)</f>
        <v>0</v>
      </c>
      <c r="K234" s="215" t="s">
        <v>80</v>
      </c>
      <c r="L234" s="72"/>
      <c r="M234" s="220" t="s">
        <v>80</v>
      </c>
      <c r="N234" s="221" t="s">
        <v>52</v>
      </c>
      <c r="O234" s="47"/>
      <c r="P234" s="222">
        <f>O234*H234</f>
        <v>0</v>
      </c>
      <c r="Q234" s="222">
        <v>0</v>
      </c>
      <c r="R234" s="222">
        <f>Q234*H234</f>
        <v>0</v>
      </c>
      <c r="S234" s="222">
        <v>0</v>
      </c>
      <c r="T234" s="223">
        <f>S234*H234</f>
        <v>0</v>
      </c>
      <c r="AR234" s="24" t="s">
        <v>189</v>
      </c>
      <c r="AT234" s="24" t="s">
        <v>185</v>
      </c>
      <c r="AU234" s="24" t="s">
        <v>91</v>
      </c>
      <c r="AY234" s="24" t="s">
        <v>184</v>
      </c>
      <c r="BE234" s="224">
        <f>IF(N234="základní",J234,0)</f>
        <v>0</v>
      </c>
      <c r="BF234" s="224">
        <f>IF(N234="snížená",J234,0)</f>
        <v>0</v>
      </c>
      <c r="BG234" s="224">
        <f>IF(N234="zákl. přenesená",J234,0)</f>
        <v>0</v>
      </c>
      <c r="BH234" s="224">
        <f>IF(N234="sníž. přenesená",J234,0)</f>
        <v>0</v>
      </c>
      <c r="BI234" s="224">
        <f>IF(N234="nulová",J234,0)</f>
        <v>0</v>
      </c>
      <c r="BJ234" s="24" t="s">
        <v>25</v>
      </c>
      <c r="BK234" s="224">
        <f>ROUND(I234*H234,2)</f>
        <v>0</v>
      </c>
      <c r="BL234" s="24" t="s">
        <v>189</v>
      </c>
      <c r="BM234" s="24" t="s">
        <v>1653</v>
      </c>
    </row>
    <row r="235" s="1" customFormat="1">
      <c r="B235" s="46"/>
      <c r="C235" s="74"/>
      <c r="D235" s="225" t="s">
        <v>191</v>
      </c>
      <c r="E235" s="74"/>
      <c r="F235" s="226" t="s">
        <v>1652</v>
      </c>
      <c r="G235" s="74"/>
      <c r="H235" s="74"/>
      <c r="I235" s="185"/>
      <c r="J235" s="74"/>
      <c r="K235" s="74"/>
      <c r="L235" s="72"/>
      <c r="M235" s="227"/>
      <c r="N235" s="47"/>
      <c r="O235" s="47"/>
      <c r="P235" s="47"/>
      <c r="Q235" s="47"/>
      <c r="R235" s="47"/>
      <c r="S235" s="47"/>
      <c r="T235" s="95"/>
      <c r="AT235" s="24" t="s">
        <v>191</v>
      </c>
      <c r="AU235" s="24" t="s">
        <v>91</v>
      </c>
    </row>
    <row r="236" s="1" customFormat="1" ht="16.5" customHeight="1">
      <c r="B236" s="46"/>
      <c r="C236" s="213" t="s">
        <v>1654</v>
      </c>
      <c r="D236" s="213" t="s">
        <v>185</v>
      </c>
      <c r="E236" s="214" t="s">
        <v>1655</v>
      </c>
      <c r="F236" s="215" t="s">
        <v>1656</v>
      </c>
      <c r="G236" s="216" t="s">
        <v>812</v>
      </c>
      <c r="H236" s="217">
        <v>6</v>
      </c>
      <c r="I236" s="218"/>
      <c r="J236" s="219">
        <f>ROUND(I236*H236,2)</f>
        <v>0</v>
      </c>
      <c r="K236" s="215" t="s">
        <v>80</v>
      </c>
      <c r="L236" s="72"/>
      <c r="M236" s="220" t="s">
        <v>80</v>
      </c>
      <c r="N236" s="221" t="s">
        <v>52</v>
      </c>
      <c r="O236" s="47"/>
      <c r="P236" s="222">
        <f>O236*H236</f>
        <v>0</v>
      </c>
      <c r="Q236" s="222">
        <v>0</v>
      </c>
      <c r="R236" s="222">
        <f>Q236*H236</f>
        <v>0</v>
      </c>
      <c r="S236" s="222">
        <v>0</v>
      </c>
      <c r="T236" s="223">
        <f>S236*H236</f>
        <v>0</v>
      </c>
      <c r="AR236" s="24" t="s">
        <v>189</v>
      </c>
      <c r="AT236" s="24" t="s">
        <v>185</v>
      </c>
      <c r="AU236" s="24" t="s">
        <v>91</v>
      </c>
      <c r="AY236" s="24" t="s">
        <v>184</v>
      </c>
      <c r="BE236" s="224">
        <f>IF(N236="základní",J236,0)</f>
        <v>0</v>
      </c>
      <c r="BF236" s="224">
        <f>IF(N236="snížená",J236,0)</f>
        <v>0</v>
      </c>
      <c r="BG236" s="224">
        <f>IF(N236="zákl. přenesená",J236,0)</f>
        <v>0</v>
      </c>
      <c r="BH236" s="224">
        <f>IF(N236="sníž. přenesená",J236,0)</f>
        <v>0</v>
      </c>
      <c r="BI236" s="224">
        <f>IF(N236="nulová",J236,0)</f>
        <v>0</v>
      </c>
      <c r="BJ236" s="24" t="s">
        <v>25</v>
      </c>
      <c r="BK236" s="224">
        <f>ROUND(I236*H236,2)</f>
        <v>0</v>
      </c>
      <c r="BL236" s="24" t="s">
        <v>189</v>
      </c>
      <c r="BM236" s="24" t="s">
        <v>1657</v>
      </c>
    </row>
    <row r="237" s="1" customFormat="1">
      <c r="B237" s="46"/>
      <c r="C237" s="74"/>
      <c r="D237" s="225" t="s">
        <v>191</v>
      </c>
      <c r="E237" s="74"/>
      <c r="F237" s="226" t="s">
        <v>1656</v>
      </c>
      <c r="G237" s="74"/>
      <c r="H237" s="74"/>
      <c r="I237" s="185"/>
      <c r="J237" s="74"/>
      <c r="K237" s="74"/>
      <c r="L237" s="72"/>
      <c r="M237" s="227"/>
      <c r="N237" s="47"/>
      <c r="O237" s="47"/>
      <c r="P237" s="47"/>
      <c r="Q237" s="47"/>
      <c r="R237" s="47"/>
      <c r="S237" s="47"/>
      <c r="T237" s="95"/>
      <c r="AT237" s="24" t="s">
        <v>191</v>
      </c>
      <c r="AU237" s="24" t="s">
        <v>91</v>
      </c>
    </row>
    <row r="238" s="9" customFormat="1" ht="29.88" customHeight="1">
      <c r="B238" s="199"/>
      <c r="C238" s="200"/>
      <c r="D238" s="201" t="s">
        <v>81</v>
      </c>
      <c r="E238" s="253" t="s">
        <v>95</v>
      </c>
      <c r="F238" s="253" t="s">
        <v>210</v>
      </c>
      <c r="G238" s="200"/>
      <c r="H238" s="200"/>
      <c r="I238" s="203"/>
      <c r="J238" s="254">
        <f>BK238</f>
        <v>0</v>
      </c>
      <c r="K238" s="200"/>
      <c r="L238" s="205"/>
      <c r="M238" s="206"/>
      <c r="N238" s="207"/>
      <c r="O238" s="207"/>
      <c r="P238" s="208">
        <f>SUM(P239:P264)</f>
        <v>0</v>
      </c>
      <c r="Q238" s="207"/>
      <c r="R238" s="208">
        <f>SUM(R239:R264)</f>
        <v>0</v>
      </c>
      <c r="S238" s="207"/>
      <c r="T238" s="209">
        <f>SUM(T239:T264)</f>
        <v>0</v>
      </c>
      <c r="AR238" s="210" t="s">
        <v>25</v>
      </c>
      <c r="AT238" s="211" t="s">
        <v>81</v>
      </c>
      <c r="AU238" s="211" t="s">
        <v>25</v>
      </c>
      <c r="AY238" s="210" t="s">
        <v>184</v>
      </c>
      <c r="BK238" s="212">
        <f>SUM(BK239:BK264)</f>
        <v>0</v>
      </c>
    </row>
    <row r="239" s="1" customFormat="1" ht="16.5" customHeight="1">
      <c r="B239" s="46"/>
      <c r="C239" s="213" t="s">
        <v>1658</v>
      </c>
      <c r="D239" s="213" t="s">
        <v>185</v>
      </c>
      <c r="E239" s="214" t="s">
        <v>1659</v>
      </c>
      <c r="F239" s="215" t="s">
        <v>1660</v>
      </c>
      <c r="G239" s="216" t="s">
        <v>824</v>
      </c>
      <c r="H239" s="217">
        <v>58</v>
      </c>
      <c r="I239" s="218"/>
      <c r="J239" s="219">
        <f>ROUND(I239*H239,2)</f>
        <v>0</v>
      </c>
      <c r="K239" s="215" t="s">
        <v>80</v>
      </c>
      <c r="L239" s="72"/>
      <c r="M239" s="220" t="s">
        <v>80</v>
      </c>
      <c r="N239" s="221" t="s">
        <v>52</v>
      </c>
      <c r="O239" s="47"/>
      <c r="P239" s="222">
        <f>O239*H239</f>
        <v>0</v>
      </c>
      <c r="Q239" s="222">
        <v>0</v>
      </c>
      <c r="R239" s="222">
        <f>Q239*H239</f>
        <v>0</v>
      </c>
      <c r="S239" s="222">
        <v>0</v>
      </c>
      <c r="T239" s="223">
        <f>S239*H239</f>
        <v>0</v>
      </c>
      <c r="AR239" s="24" t="s">
        <v>189</v>
      </c>
      <c r="AT239" s="24" t="s">
        <v>185</v>
      </c>
      <c r="AU239" s="24" t="s">
        <v>91</v>
      </c>
      <c r="AY239" s="24" t="s">
        <v>184</v>
      </c>
      <c r="BE239" s="224">
        <f>IF(N239="základní",J239,0)</f>
        <v>0</v>
      </c>
      <c r="BF239" s="224">
        <f>IF(N239="snížená",J239,0)</f>
        <v>0</v>
      </c>
      <c r="BG239" s="224">
        <f>IF(N239="zákl. přenesená",J239,0)</f>
        <v>0</v>
      </c>
      <c r="BH239" s="224">
        <f>IF(N239="sníž. přenesená",J239,0)</f>
        <v>0</v>
      </c>
      <c r="BI239" s="224">
        <f>IF(N239="nulová",J239,0)</f>
        <v>0</v>
      </c>
      <c r="BJ239" s="24" t="s">
        <v>25</v>
      </c>
      <c r="BK239" s="224">
        <f>ROUND(I239*H239,2)</f>
        <v>0</v>
      </c>
      <c r="BL239" s="24" t="s">
        <v>189</v>
      </c>
      <c r="BM239" s="24" t="s">
        <v>1661</v>
      </c>
    </row>
    <row r="240" s="1" customFormat="1">
      <c r="B240" s="46"/>
      <c r="C240" s="74"/>
      <c r="D240" s="225" t="s">
        <v>191</v>
      </c>
      <c r="E240" s="74"/>
      <c r="F240" s="226" t="s">
        <v>1660</v>
      </c>
      <c r="G240" s="74"/>
      <c r="H240" s="74"/>
      <c r="I240" s="185"/>
      <c r="J240" s="74"/>
      <c r="K240" s="74"/>
      <c r="L240" s="72"/>
      <c r="M240" s="227"/>
      <c r="N240" s="47"/>
      <c r="O240" s="47"/>
      <c r="P240" s="47"/>
      <c r="Q240" s="47"/>
      <c r="R240" s="47"/>
      <c r="S240" s="47"/>
      <c r="T240" s="95"/>
      <c r="AT240" s="24" t="s">
        <v>191</v>
      </c>
      <c r="AU240" s="24" t="s">
        <v>91</v>
      </c>
    </row>
    <row r="241" s="1" customFormat="1" ht="16.5" customHeight="1">
      <c r="B241" s="46"/>
      <c r="C241" s="213" t="s">
        <v>1662</v>
      </c>
      <c r="D241" s="213" t="s">
        <v>185</v>
      </c>
      <c r="E241" s="214" t="s">
        <v>1663</v>
      </c>
      <c r="F241" s="215" t="s">
        <v>1664</v>
      </c>
      <c r="G241" s="216" t="s">
        <v>1345</v>
      </c>
      <c r="H241" s="217">
        <v>1</v>
      </c>
      <c r="I241" s="218"/>
      <c r="J241" s="219">
        <f>ROUND(I241*H241,2)</f>
        <v>0</v>
      </c>
      <c r="K241" s="215" t="s">
        <v>80</v>
      </c>
      <c r="L241" s="72"/>
      <c r="M241" s="220" t="s">
        <v>80</v>
      </c>
      <c r="N241" s="221" t="s">
        <v>52</v>
      </c>
      <c r="O241" s="47"/>
      <c r="P241" s="222">
        <f>O241*H241</f>
        <v>0</v>
      </c>
      <c r="Q241" s="222">
        <v>0</v>
      </c>
      <c r="R241" s="222">
        <f>Q241*H241</f>
        <v>0</v>
      </c>
      <c r="S241" s="222">
        <v>0</v>
      </c>
      <c r="T241" s="223">
        <f>S241*H241</f>
        <v>0</v>
      </c>
      <c r="AR241" s="24" t="s">
        <v>189</v>
      </c>
      <c r="AT241" s="24" t="s">
        <v>185</v>
      </c>
      <c r="AU241" s="24" t="s">
        <v>91</v>
      </c>
      <c r="AY241" s="24" t="s">
        <v>184</v>
      </c>
      <c r="BE241" s="224">
        <f>IF(N241="základní",J241,0)</f>
        <v>0</v>
      </c>
      <c r="BF241" s="224">
        <f>IF(N241="snížená",J241,0)</f>
        <v>0</v>
      </c>
      <c r="BG241" s="224">
        <f>IF(N241="zákl. přenesená",J241,0)</f>
        <v>0</v>
      </c>
      <c r="BH241" s="224">
        <f>IF(N241="sníž. přenesená",J241,0)</f>
        <v>0</v>
      </c>
      <c r="BI241" s="224">
        <f>IF(N241="nulová",J241,0)</f>
        <v>0</v>
      </c>
      <c r="BJ241" s="24" t="s">
        <v>25</v>
      </c>
      <c r="BK241" s="224">
        <f>ROUND(I241*H241,2)</f>
        <v>0</v>
      </c>
      <c r="BL241" s="24" t="s">
        <v>189</v>
      </c>
      <c r="BM241" s="24" t="s">
        <v>1665</v>
      </c>
    </row>
    <row r="242" s="1" customFormat="1">
      <c r="B242" s="46"/>
      <c r="C242" s="74"/>
      <c r="D242" s="225" t="s">
        <v>191</v>
      </c>
      <c r="E242" s="74"/>
      <c r="F242" s="226" t="s">
        <v>1664</v>
      </c>
      <c r="G242" s="74"/>
      <c r="H242" s="74"/>
      <c r="I242" s="185"/>
      <c r="J242" s="74"/>
      <c r="K242" s="74"/>
      <c r="L242" s="72"/>
      <c r="M242" s="227"/>
      <c r="N242" s="47"/>
      <c r="O242" s="47"/>
      <c r="P242" s="47"/>
      <c r="Q242" s="47"/>
      <c r="R242" s="47"/>
      <c r="S242" s="47"/>
      <c r="T242" s="95"/>
      <c r="AT242" s="24" t="s">
        <v>191</v>
      </c>
      <c r="AU242" s="24" t="s">
        <v>91</v>
      </c>
    </row>
    <row r="243" s="1" customFormat="1" ht="16.5" customHeight="1">
      <c r="B243" s="46"/>
      <c r="C243" s="213" t="s">
        <v>1666</v>
      </c>
      <c r="D243" s="213" t="s">
        <v>185</v>
      </c>
      <c r="E243" s="214" t="s">
        <v>1667</v>
      </c>
      <c r="F243" s="215" t="s">
        <v>1668</v>
      </c>
      <c r="G243" s="216" t="s">
        <v>1345</v>
      </c>
      <c r="H243" s="217">
        <v>3</v>
      </c>
      <c r="I243" s="218"/>
      <c r="J243" s="219">
        <f>ROUND(I243*H243,2)</f>
        <v>0</v>
      </c>
      <c r="K243" s="215" t="s">
        <v>80</v>
      </c>
      <c r="L243" s="72"/>
      <c r="M243" s="220" t="s">
        <v>80</v>
      </c>
      <c r="N243" s="221" t="s">
        <v>52</v>
      </c>
      <c r="O243" s="47"/>
      <c r="P243" s="222">
        <f>O243*H243</f>
        <v>0</v>
      </c>
      <c r="Q243" s="222">
        <v>0</v>
      </c>
      <c r="R243" s="222">
        <f>Q243*H243</f>
        <v>0</v>
      </c>
      <c r="S243" s="222">
        <v>0</v>
      </c>
      <c r="T243" s="223">
        <f>S243*H243</f>
        <v>0</v>
      </c>
      <c r="AR243" s="24" t="s">
        <v>189</v>
      </c>
      <c r="AT243" s="24" t="s">
        <v>185</v>
      </c>
      <c r="AU243" s="24" t="s">
        <v>91</v>
      </c>
      <c r="AY243" s="24" t="s">
        <v>184</v>
      </c>
      <c r="BE243" s="224">
        <f>IF(N243="základní",J243,0)</f>
        <v>0</v>
      </c>
      <c r="BF243" s="224">
        <f>IF(N243="snížená",J243,0)</f>
        <v>0</v>
      </c>
      <c r="BG243" s="224">
        <f>IF(N243="zákl. přenesená",J243,0)</f>
        <v>0</v>
      </c>
      <c r="BH243" s="224">
        <f>IF(N243="sníž. přenesená",J243,0)</f>
        <v>0</v>
      </c>
      <c r="BI243" s="224">
        <f>IF(N243="nulová",J243,0)</f>
        <v>0</v>
      </c>
      <c r="BJ243" s="24" t="s">
        <v>25</v>
      </c>
      <c r="BK243" s="224">
        <f>ROUND(I243*H243,2)</f>
        <v>0</v>
      </c>
      <c r="BL243" s="24" t="s">
        <v>189</v>
      </c>
      <c r="BM243" s="24" t="s">
        <v>1669</v>
      </c>
    </row>
    <row r="244" s="1" customFormat="1">
      <c r="B244" s="46"/>
      <c r="C244" s="74"/>
      <c r="D244" s="225" t="s">
        <v>191</v>
      </c>
      <c r="E244" s="74"/>
      <c r="F244" s="226" t="s">
        <v>1670</v>
      </c>
      <c r="G244" s="74"/>
      <c r="H244" s="74"/>
      <c r="I244" s="185"/>
      <c r="J244" s="74"/>
      <c r="K244" s="74"/>
      <c r="L244" s="72"/>
      <c r="M244" s="227"/>
      <c r="N244" s="47"/>
      <c r="O244" s="47"/>
      <c r="P244" s="47"/>
      <c r="Q244" s="47"/>
      <c r="R244" s="47"/>
      <c r="S244" s="47"/>
      <c r="T244" s="95"/>
      <c r="AT244" s="24" t="s">
        <v>191</v>
      </c>
      <c r="AU244" s="24" t="s">
        <v>91</v>
      </c>
    </row>
    <row r="245" s="1" customFormat="1" ht="16.5" customHeight="1">
      <c r="B245" s="46"/>
      <c r="C245" s="213" t="s">
        <v>1671</v>
      </c>
      <c r="D245" s="213" t="s">
        <v>185</v>
      </c>
      <c r="E245" s="214" t="s">
        <v>1672</v>
      </c>
      <c r="F245" s="215" t="s">
        <v>1673</v>
      </c>
      <c r="G245" s="216" t="s">
        <v>1345</v>
      </c>
      <c r="H245" s="217">
        <v>5</v>
      </c>
      <c r="I245" s="218"/>
      <c r="J245" s="219">
        <f>ROUND(I245*H245,2)</f>
        <v>0</v>
      </c>
      <c r="K245" s="215" t="s">
        <v>80</v>
      </c>
      <c r="L245" s="72"/>
      <c r="M245" s="220" t="s">
        <v>80</v>
      </c>
      <c r="N245" s="221" t="s">
        <v>52</v>
      </c>
      <c r="O245" s="47"/>
      <c r="P245" s="222">
        <f>O245*H245</f>
        <v>0</v>
      </c>
      <c r="Q245" s="222">
        <v>0</v>
      </c>
      <c r="R245" s="222">
        <f>Q245*H245</f>
        <v>0</v>
      </c>
      <c r="S245" s="222">
        <v>0</v>
      </c>
      <c r="T245" s="223">
        <f>S245*H245</f>
        <v>0</v>
      </c>
      <c r="AR245" s="24" t="s">
        <v>189</v>
      </c>
      <c r="AT245" s="24" t="s">
        <v>185</v>
      </c>
      <c r="AU245" s="24" t="s">
        <v>91</v>
      </c>
      <c r="AY245" s="24" t="s">
        <v>184</v>
      </c>
      <c r="BE245" s="224">
        <f>IF(N245="základní",J245,0)</f>
        <v>0</v>
      </c>
      <c r="BF245" s="224">
        <f>IF(N245="snížená",J245,0)</f>
        <v>0</v>
      </c>
      <c r="BG245" s="224">
        <f>IF(N245="zákl. přenesená",J245,0)</f>
        <v>0</v>
      </c>
      <c r="BH245" s="224">
        <f>IF(N245="sníž. přenesená",J245,0)</f>
        <v>0</v>
      </c>
      <c r="BI245" s="224">
        <f>IF(N245="nulová",J245,0)</f>
        <v>0</v>
      </c>
      <c r="BJ245" s="24" t="s">
        <v>25</v>
      </c>
      <c r="BK245" s="224">
        <f>ROUND(I245*H245,2)</f>
        <v>0</v>
      </c>
      <c r="BL245" s="24" t="s">
        <v>189</v>
      </c>
      <c r="BM245" s="24" t="s">
        <v>1674</v>
      </c>
    </row>
    <row r="246" s="1" customFormat="1">
      <c r="B246" s="46"/>
      <c r="C246" s="74"/>
      <c r="D246" s="225" t="s">
        <v>191</v>
      </c>
      <c r="E246" s="74"/>
      <c r="F246" s="226" t="s">
        <v>1673</v>
      </c>
      <c r="G246" s="74"/>
      <c r="H246" s="74"/>
      <c r="I246" s="185"/>
      <c r="J246" s="74"/>
      <c r="K246" s="74"/>
      <c r="L246" s="72"/>
      <c r="M246" s="227"/>
      <c r="N246" s="47"/>
      <c r="O246" s="47"/>
      <c r="P246" s="47"/>
      <c r="Q246" s="47"/>
      <c r="R246" s="47"/>
      <c r="S246" s="47"/>
      <c r="T246" s="95"/>
      <c r="AT246" s="24" t="s">
        <v>191</v>
      </c>
      <c r="AU246" s="24" t="s">
        <v>91</v>
      </c>
    </row>
    <row r="247" s="1" customFormat="1" ht="16.5" customHeight="1">
      <c r="B247" s="46"/>
      <c r="C247" s="213" t="s">
        <v>1675</v>
      </c>
      <c r="D247" s="213" t="s">
        <v>185</v>
      </c>
      <c r="E247" s="214" t="s">
        <v>1676</v>
      </c>
      <c r="F247" s="215" t="s">
        <v>1677</v>
      </c>
      <c r="G247" s="216" t="s">
        <v>824</v>
      </c>
      <c r="H247" s="217">
        <v>191</v>
      </c>
      <c r="I247" s="218"/>
      <c r="J247" s="219">
        <f>ROUND(I247*H247,2)</f>
        <v>0</v>
      </c>
      <c r="K247" s="215" t="s">
        <v>80</v>
      </c>
      <c r="L247" s="72"/>
      <c r="M247" s="220" t="s">
        <v>80</v>
      </c>
      <c r="N247" s="221" t="s">
        <v>52</v>
      </c>
      <c r="O247" s="47"/>
      <c r="P247" s="222">
        <f>O247*H247</f>
        <v>0</v>
      </c>
      <c r="Q247" s="222">
        <v>0</v>
      </c>
      <c r="R247" s="222">
        <f>Q247*H247</f>
        <v>0</v>
      </c>
      <c r="S247" s="222">
        <v>0</v>
      </c>
      <c r="T247" s="223">
        <f>S247*H247</f>
        <v>0</v>
      </c>
      <c r="AR247" s="24" t="s">
        <v>189</v>
      </c>
      <c r="AT247" s="24" t="s">
        <v>185</v>
      </c>
      <c r="AU247" s="24" t="s">
        <v>91</v>
      </c>
      <c r="AY247" s="24" t="s">
        <v>184</v>
      </c>
      <c r="BE247" s="224">
        <f>IF(N247="základní",J247,0)</f>
        <v>0</v>
      </c>
      <c r="BF247" s="224">
        <f>IF(N247="snížená",J247,0)</f>
        <v>0</v>
      </c>
      <c r="BG247" s="224">
        <f>IF(N247="zákl. přenesená",J247,0)</f>
        <v>0</v>
      </c>
      <c r="BH247" s="224">
        <f>IF(N247="sníž. přenesená",J247,0)</f>
        <v>0</v>
      </c>
      <c r="BI247" s="224">
        <f>IF(N247="nulová",J247,0)</f>
        <v>0</v>
      </c>
      <c r="BJ247" s="24" t="s">
        <v>25</v>
      </c>
      <c r="BK247" s="224">
        <f>ROUND(I247*H247,2)</f>
        <v>0</v>
      </c>
      <c r="BL247" s="24" t="s">
        <v>189</v>
      </c>
      <c r="BM247" s="24" t="s">
        <v>1678</v>
      </c>
    </row>
    <row r="248" s="1" customFormat="1">
      <c r="B248" s="46"/>
      <c r="C248" s="74"/>
      <c r="D248" s="225" t="s">
        <v>191</v>
      </c>
      <c r="E248" s="74"/>
      <c r="F248" s="226" t="s">
        <v>1677</v>
      </c>
      <c r="G248" s="74"/>
      <c r="H248" s="74"/>
      <c r="I248" s="185"/>
      <c r="J248" s="74"/>
      <c r="K248" s="74"/>
      <c r="L248" s="72"/>
      <c r="M248" s="227"/>
      <c r="N248" s="47"/>
      <c r="O248" s="47"/>
      <c r="P248" s="47"/>
      <c r="Q248" s="47"/>
      <c r="R248" s="47"/>
      <c r="S248" s="47"/>
      <c r="T248" s="95"/>
      <c r="AT248" s="24" t="s">
        <v>191</v>
      </c>
      <c r="AU248" s="24" t="s">
        <v>91</v>
      </c>
    </row>
    <row r="249" s="1" customFormat="1" ht="16.5" customHeight="1">
      <c r="B249" s="46"/>
      <c r="C249" s="213" t="s">
        <v>1679</v>
      </c>
      <c r="D249" s="213" t="s">
        <v>185</v>
      </c>
      <c r="E249" s="214" t="s">
        <v>1680</v>
      </c>
      <c r="F249" s="215" t="s">
        <v>1681</v>
      </c>
      <c r="G249" s="216" t="s">
        <v>824</v>
      </c>
      <c r="H249" s="217">
        <v>94</v>
      </c>
      <c r="I249" s="218"/>
      <c r="J249" s="219">
        <f>ROUND(I249*H249,2)</f>
        <v>0</v>
      </c>
      <c r="K249" s="215" t="s">
        <v>80</v>
      </c>
      <c r="L249" s="72"/>
      <c r="M249" s="220" t="s">
        <v>80</v>
      </c>
      <c r="N249" s="221" t="s">
        <v>52</v>
      </c>
      <c r="O249" s="47"/>
      <c r="P249" s="222">
        <f>O249*H249</f>
        <v>0</v>
      </c>
      <c r="Q249" s="222">
        <v>0</v>
      </c>
      <c r="R249" s="222">
        <f>Q249*H249</f>
        <v>0</v>
      </c>
      <c r="S249" s="222">
        <v>0</v>
      </c>
      <c r="T249" s="223">
        <f>S249*H249</f>
        <v>0</v>
      </c>
      <c r="AR249" s="24" t="s">
        <v>189</v>
      </c>
      <c r="AT249" s="24" t="s">
        <v>185</v>
      </c>
      <c r="AU249" s="24" t="s">
        <v>91</v>
      </c>
      <c r="AY249" s="24" t="s">
        <v>184</v>
      </c>
      <c r="BE249" s="224">
        <f>IF(N249="základní",J249,0)</f>
        <v>0</v>
      </c>
      <c r="BF249" s="224">
        <f>IF(N249="snížená",J249,0)</f>
        <v>0</v>
      </c>
      <c r="BG249" s="224">
        <f>IF(N249="zákl. přenesená",J249,0)</f>
        <v>0</v>
      </c>
      <c r="BH249" s="224">
        <f>IF(N249="sníž. přenesená",J249,0)</f>
        <v>0</v>
      </c>
      <c r="BI249" s="224">
        <f>IF(N249="nulová",J249,0)</f>
        <v>0</v>
      </c>
      <c r="BJ249" s="24" t="s">
        <v>25</v>
      </c>
      <c r="BK249" s="224">
        <f>ROUND(I249*H249,2)</f>
        <v>0</v>
      </c>
      <c r="BL249" s="24" t="s">
        <v>189</v>
      </c>
      <c r="BM249" s="24" t="s">
        <v>1682</v>
      </c>
    </row>
    <row r="250" s="1" customFormat="1">
      <c r="B250" s="46"/>
      <c r="C250" s="74"/>
      <c r="D250" s="225" t="s">
        <v>191</v>
      </c>
      <c r="E250" s="74"/>
      <c r="F250" s="226" t="s">
        <v>1681</v>
      </c>
      <c r="G250" s="74"/>
      <c r="H250" s="74"/>
      <c r="I250" s="185"/>
      <c r="J250" s="74"/>
      <c r="K250" s="74"/>
      <c r="L250" s="72"/>
      <c r="M250" s="227"/>
      <c r="N250" s="47"/>
      <c r="O250" s="47"/>
      <c r="P250" s="47"/>
      <c r="Q250" s="47"/>
      <c r="R250" s="47"/>
      <c r="S250" s="47"/>
      <c r="T250" s="95"/>
      <c r="AT250" s="24" t="s">
        <v>191</v>
      </c>
      <c r="AU250" s="24" t="s">
        <v>91</v>
      </c>
    </row>
    <row r="251" s="1" customFormat="1" ht="16.5" customHeight="1">
      <c r="B251" s="46"/>
      <c r="C251" s="213" t="s">
        <v>1683</v>
      </c>
      <c r="D251" s="213" t="s">
        <v>185</v>
      </c>
      <c r="E251" s="214" t="s">
        <v>1684</v>
      </c>
      <c r="F251" s="215" t="s">
        <v>1685</v>
      </c>
      <c r="G251" s="216" t="s">
        <v>824</v>
      </c>
      <c r="H251" s="217">
        <v>114</v>
      </c>
      <c r="I251" s="218"/>
      <c r="J251" s="219">
        <f>ROUND(I251*H251,2)</f>
        <v>0</v>
      </c>
      <c r="K251" s="215" t="s">
        <v>80</v>
      </c>
      <c r="L251" s="72"/>
      <c r="M251" s="220" t="s">
        <v>80</v>
      </c>
      <c r="N251" s="221" t="s">
        <v>52</v>
      </c>
      <c r="O251" s="47"/>
      <c r="P251" s="222">
        <f>O251*H251</f>
        <v>0</v>
      </c>
      <c r="Q251" s="222">
        <v>0</v>
      </c>
      <c r="R251" s="222">
        <f>Q251*H251</f>
        <v>0</v>
      </c>
      <c r="S251" s="222">
        <v>0</v>
      </c>
      <c r="T251" s="223">
        <f>S251*H251</f>
        <v>0</v>
      </c>
      <c r="AR251" s="24" t="s">
        <v>189</v>
      </c>
      <c r="AT251" s="24" t="s">
        <v>185</v>
      </c>
      <c r="AU251" s="24" t="s">
        <v>91</v>
      </c>
      <c r="AY251" s="24" t="s">
        <v>184</v>
      </c>
      <c r="BE251" s="224">
        <f>IF(N251="základní",J251,0)</f>
        <v>0</v>
      </c>
      <c r="BF251" s="224">
        <f>IF(N251="snížená",J251,0)</f>
        <v>0</v>
      </c>
      <c r="BG251" s="224">
        <f>IF(N251="zákl. přenesená",J251,0)</f>
        <v>0</v>
      </c>
      <c r="BH251" s="224">
        <f>IF(N251="sníž. přenesená",J251,0)</f>
        <v>0</v>
      </c>
      <c r="BI251" s="224">
        <f>IF(N251="nulová",J251,0)</f>
        <v>0</v>
      </c>
      <c r="BJ251" s="24" t="s">
        <v>25</v>
      </c>
      <c r="BK251" s="224">
        <f>ROUND(I251*H251,2)</f>
        <v>0</v>
      </c>
      <c r="BL251" s="24" t="s">
        <v>189</v>
      </c>
      <c r="BM251" s="24" t="s">
        <v>1686</v>
      </c>
    </row>
    <row r="252" s="1" customFormat="1">
      <c r="B252" s="46"/>
      <c r="C252" s="74"/>
      <c r="D252" s="225" t="s">
        <v>191</v>
      </c>
      <c r="E252" s="74"/>
      <c r="F252" s="226" t="s">
        <v>1685</v>
      </c>
      <c r="G252" s="74"/>
      <c r="H252" s="74"/>
      <c r="I252" s="185"/>
      <c r="J252" s="74"/>
      <c r="K252" s="74"/>
      <c r="L252" s="72"/>
      <c r="M252" s="227"/>
      <c r="N252" s="47"/>
      <c r="O252" s="47"/>
      <c r="P252" s="47"/>
      <c r="Q252" s="47"/>
      <c r="R252" s="47"/>
      <c r="S252" s="47"/>
      <c r="T252" s="95"/>
      <c r="AT252" s="24" t="s">
        <v>191</v>
      </c>
      <c r="AU252" s="24" t="s">
        <v>91</v>
      </c>
    </row>
    <row r="253" s="1" customFormat="1" ht="16.5" customHeight="1">
      <c r="B253" s="46"/>
      <c r="C253" s="213" t="s">
        <v>1687</v>
      </c>
      <c r="D253" s="213" t="s">
        <v>185</v>
      </c>
      <c r="E253" s="214" t="s">
        <v>1688</v>
      </c>
      <c r="F253" s="215" t="s">
        <v>1689</v>
      </c>
      <c r="G253" s="216" t="s">
        <v>824</v>
      </c>
      <c r="H253" s="217">
        <v>6</v>
      </c>
      <c r="I253" s="218"/>
      <c r="J253" s="219">
        <f>ROUND(I253*H253,2)</f>
        <v>0</v>
      </c>
      <c r="K253" s="215" t="s">
        <v>80</v>
      </c>
      <c r="L253" s="72"/>
      <c r="M253" s="220" t="s">
        <v>80</v>
      </c>
      <c r="N253" s="221" t="s">
        <v>52</v>
      </c>
      <c r="O253" s="47"/>
      <c r="P253" s="222">
        <f>O253*H253</f>
        <v>0</v>
      </c>
      <c r="Q253" s="222">
        <v>0</v>
      </c>
      <c r="R253" s="222">
        <f>Q253*H253</f>
        <v>0</v>
      </c>
      <c r="S253" s="222">
        <v>0</v>
      </c>
      <c r="T253" s="223">
        <f>S253*H253</f>
        <v>0</v>
      </c>
      <c r="AR253" s="24" t="s">
        <v>189</v>
      </c>
      <c r="AT253" s="24" t="s">
        <v>185</v>
      </c>
      <c r="AU253" s="24" t="s">
        <v>91</v>
      </c>
      <c r="AY253" s="24" t="s">
        <v>184</v>
      </c>
      <c r="BE253" s="224">
        <f>IF(N253="základní",J253,0)</f>
        <v>0</v>
      </c>
      <c r="BF253" s="224">
        <f>IF(N253="snížená",J253,0)</f>
        <v>0</v>
      </c>
      <c r="BG253" s="224">
        <f>IF(N253="zákl. přenesená",J253,0)</f>
        <v>0</v>
      </c>
      <c r="BH253" s="224">
        <f>IF(N253="sníž. přenesená",J253,0)</f>
        <v>0</v>
      </c>
      <c r="BI253" s="224">
        <f>IF(N253="nulová",J253,0)</f>
        <v>0</v>
      </c>
      <c r="BJ253" s="24" t="s">
        <v>25</v>
      </c>
      <c r="BK253" s="224">
        <f>ROUND(I253*H253,2)</f>
        <v>0</v>
      </c>
      <c r="BL253" s="24" t="s">
        <v>189</v>
      </c>
      <c r="BM253" s="24" t="s">
        <v>1690</v>
      </c>
    </row>
    <row r="254" s="1" customFormat="1">
      <c r="B254" s="46"/>
      <c r="C254" s="74"/>
      <c r="D254" s="225" t="s">
        <v>191</v>
      </c>
      <c r="E254" s="74"/>
      <c r="F254" s="226" t="s">
        <v>1689</v>
      </c>
      <c r="G254" s="74"/>
      <c r="H254" s="74"/>
      <c r="I254" s="185"/>
      <c r="J254" s="74"/>
      <c r="K254" s="74"/>
      <c r="L254" s="72"/>
      <c r="M254" s="227"/>
      <c r="N254" s="47"/>
      <c r="O254" s="47"/>
      <c r="P254" s="47"/>
      <c r="Q254" s="47"/>
      <c r="R254" s="47"/>
      <c r="S254" s="47"/>
      <c r="T254" s="95"/>
      <c r="AT254" s="24" t="s">
        <v>191</v>
      </c>
      <c r="AU254" s="24" t="s">
        <v>91</v>
      </c>
    </row>
    <row r="255" s="1" customFormat="1" ht="16.5" customHeight="1">
      <c r="B255" s="46"/>
      <c r="C255" s="213" t="s">
        <v>1691</v>
      </c>
      <c r="D255" s="213" t="s">
        <v>185</v>
      </c>
      <c r="E255" s="214" t="s">
        <v>1692</v>
      </c>
      <c r="F255" s="215" t="s">
        <v>1693</v>
      </c>
      <c r="G255" s="216" t="s">
        <v>824</v>
      </c>
      <c r="H255" s="217">
        <v>107</v>
      </c>
      <c r="I255" s="218"/>
      <c r="J255" s="219">
        <f>ROUND(I255*H255,2)</f>
        <v>0</v>
      </c>
      <c r="K255" s="215" t="s">
        <v>80</v>
      </c>
      <c r="L255" s="72"/>
      <c r="M255" s="220" t="s">
        <v>80</v>
      </c>
      <c r="N255" s="221" t="s">
        <v>52</v>
      </c>
      <c r="O255" s="47"/>
      <c r="P255" s="222">
        <f>O255*H255</f>
        <v>0</v>
      </c>
      <c r="Q255" s="222">
        <v>0</v>
      </c>
      <c r="R255" s="222">
        <f>Q255*H255</f>
        <v>0</v>
      </c>
      <c r="S255" s="222">
        <v>0</v>
      </c>
      <c r="T255" s="223">
        <f>S255*H255</f>
        <v>0</v>
      </c>
      <c r="AR255" s="24" t="s">
        <v>189</v>
      </c>
      <c r="AT255" s="24" t="s">
        <v>185</v>
      </c>
      <c r="AU255" s="24" t="s">
        <v>91</v>
      </c>
      <c r="AY255" s="24" t="s">
        <v>184</v>
      </c>
      <c r="BE255" s="224">
        <f>IF(N255="základní",J255,0)</f>
        <v>0</v>
      </c>
      <c r="BF255" s="224">
        <f>IF(N255="snížená",J255,0)</f>
        <v>0</v>
      </c>
      <c r="BG255" s="224">
        <f>IF(N255="zákl. přenesená",J255,0)</f>
        <v>0</v>
      </c>
      <c r="BH255" s="224">
        <f>IF(N255="sníž. přenesená",J255,0)</f>
        <v>0</v>
      </c>
      <c r="BI255" s="224">
        <f>IF(N255="nulová",J255,0)</f>
        <v>0</v>
      </c>
      <c r="BJ255" s="24" t="s">
        <v>25</v>
      </c>
      <c r="BK255" s="224">
        <f>ROUND(I255*H255,2)</f>
        <v>0</v>
      </c>
      <c r="BL255" s="24" t="s">
        <v>189</v>
      </c>
      <c r="BM255" s="24" t="s">
        <v>1694</v>
      </c>
    </row>
    <row r="256" s="1" customFormat="1">
      <c r="B256" s="46"/>
      <c r="C256" s="74"/>
      <c r="D256" s="225" t="s">
        <v>191</v>
      </c>
      <c r="E256" s="74"/>
      <c r="F256" s="226" t="s">
        <v>1693</v>
      </c>
      <c r="G256" s="74"/>
      <c r="H256" s="74"/>
      <c r="I256" s="185"/>
      <c r="J256" s="74"/>
      <c r="K256" s="74"/>
      <c r="L256" s="72"/>
      <c r="M256" s="227"/>
      <c r="N256" s="47"/>
      <c r="O256" s="47"/>
      <c r="P256" s="47"/>
      <c r="Q256" s="47"/>
      <c r="R256" s="47"/>
      <c r="S256" s="47"/>
      <c r="T256" s="95"/>
      <c r="AT256" s="24" t="s">
        <v>191</v>
      </c>
      <c r="AU256" s="24" t="s">
        <v>91</v>
      </c>
    </row>
    <row r="257" s="1" customFormat="1" ht="16.5" customHeight="1">
      <c r="B257" s="46"/>
      <c r="C257" s="213" t="s">
        <v>1695</v>
      </c>
      <c r="D257" s="213" t="s">
        <v>185</v>
      </c>
      <c r="E257" s="214" t="s">
        <v>1696</v>
      </c>
      <c r="F257" s="215" t="s">
        <v>1697</v>
      </c>
      <c r="G257" s="216" t="s">
        <v>824</v>
      </c>
      <c r="H257" s="217">
        <v>105</v>
      </c>
      <c r="I257" s="218"/>
      <c r="J257" s="219">
        <f>ROUND(I257*H257,2)</f>
        <v>0</v>
      </c>
      <c r="K257" s="215" t="s">
        <v>80</v>
      </c>
      <c r="L257" s="72"/>
      <c r="M257" s="220" t="s">
        <v>80</v>
      </c>
      <c r="N257" s="221" t="s">
        <v>52</v>
      </c>
      <c r="O257" s="47"/>
      <c r="P257" s="222">
        <f>O257*H257</f>
        <v>0</v>
      </c>
      <c r="Q257" s="222">
        <v>0</v>
      </c>
      <c r="R257" s="222">
        <f>Q257*H257</f>
        <v>0</v>
      </c>
      <c r="S257" s="222">
        <v>0</v>
      </c>
      <c r="T257" s="223">
        <f>S257*H257</f>
        <v>0</v>
      </c>
      <c r="AR257" s="24" t="s">
        <v>189</v>
      </c>
      <c r="AT257" s="24" t="s">
        <v>185</v>
      </c>
      <c r="AU257" s="24" t="s">
        <v>91</v>
      </c>
      <c r="AY257" s="24" t="s">
        <v>184</v>
      </c>
      <c r="BE257" s="224">
        <f>IF(N257="základní",J257,0)</f>
        <v>0</v>
      </c>
      <c r="BF257" s="224">
        <f>IF(N257="snížená",J257,0)</f>
        <v>0</v>
      </c>
      <c r="BG257" s="224">
        <f>IF(N257="zákl. přenesená",J257,0)</f>
        <v>0</v>
      </c>
      <c r="BH257" s="224">
        <f>IF(N257="sníž. přenesená",J257,0)</f>
        <v>0</v>
      </c>
      <c r="BI257" s="224">
        <f>IF(N257="nulová",J257,0)</f>
        <v>0</v>
      </c>
      <c r="BJ257" s="24" t="s">
        <v>25</v>
      </c>
      <c r="BK257" s="224">
        <f>ROUND(I257*H257,2)</f>
        <v>0</v>
      </c>
      <c r="BL257" s="24" t="s">
        <v>189</v>
      </c>
      <c r="BM257" s="24" t="s">
        <v>1698</v>
      </c>
    </row>
    <row r="258" s="1" customFormat="1">
      <c r="B258" s="46"/>
      <c r="C258" s="74"/>
      <c r="D258" s="225" t="s">
        <v>191</v>
      </c>
      <c r="E258" s="74"/>
      <c r="F258" s="226" t="s">
        <v>1697</v>
      </c>
      <c r="G258" s="74"/>
      <c r="H258" s="74"/>
      <c r="I258" s="185"/>
      <c r="J258" s="74"/>
      <c r="K258" s="74"/>
      <c r="L258" s="72"/>
      <c r="M258" s="227"/>
      <c r="N258" s="47"/>
      <c r="O258" s="47"/>
      <c r="P258" s="47"/>
      <c r="Q258" s="47"/>
      <c r="R258" s="47"/>
      <c r="S258" s="47"/>
      <c r="T258" s="95"/>
      <c r="AT258" s="24" t="s">
        <v>191</v>
      </c>
      <c r="AU258" s="24" t="s">
        <v>91</v>
      </c>
    </row>
    <row r="259" s="1" customFormat="1" ht="16.5" customHeight="1">
      <c r="B259" s="46"/>
      <c r="C259" s="213" t="s">
        <v>1699</v>
      </c>
      <c r="D259" s="213" t="s">
        <v>185</v>
      </c>
      <c r="E259" s="214" t="s">
        <v>1700</v>
      </c>
      <c r="F259" s="215" t="s">
        <v>1701</v>
      </c>
      <c r="G259" s="216" t="s">
        <v>824</v>
      </c>
      <c r="H259" s="217">
        <v>120</v>
      </c>
      <c r="I259" s="218"/>
      <c r="J259" s="219">
        <f>ROUND(I259*H259,2)</f>
        <v>0</v>
      </c>
      <c r="K259" s="215" t="s">
        <v>80</v>
      </c>
      <c r="L259" s="72"/>
      <c r="M259" s="220" t="s">
        <v>80</v>
      </c>
      <c r="N259" s="221" t="s">
        <v>52</v>
      </c>
      <c r="O259" s="47"/>
      <c r="P259" s="222">
        <f>O259*H259</f>
        <v>0</v>
      </c>
      <c r="Q259" s="222">
        <v>0</v>
      </c>
      <c r="R259" s="222">
        <f>Q259*H259</f>
        <v>0</v>
      </c>
      <c r="S259" s="222">
        <v>0</v>
      </c>
      <c r="T259" s="223">
        <f>S259*H259</f>
        <v>0</v>
      </c>
      <c r="AR259" s="24" t="s">
        <v>189</v>
      </c>
      <c r="AT259" s="24" t="s">
        <v>185</v>
      </c>
      <c r="AU259" s="24" t="s">
        <v>91</v>
      </c>
      <c r="AY259" s="24" t="s">
        <v>184</v>
      </c>
      <c r="BE259" s="224">
        <f>IF(N259="základní",J259,0)</f>
        <v>0</v>
      </c>
      <c r="BF259" s="224">
        <f>IF(N259="snížená",J259,0)</f>
        <v>0</v>
      </c>
      <c r="BG259" s="224">
        <f>IF(N259="zákl. přenesená",J259,0)</f>
        <v>0</v>
      </c>
      <c r="BH259" s="224">
        <f>IF(N259="sníž. přenesená",J259,0)</f>
        <v>0</v>
      </c>
      <c r="BI259" s="224">
        <f>IF(N259="nulová",J259,0)</f>
        <v>0</v>
      </c>
      <c r="BJ259" s="24" t="s">
        <v>25</v>
      </c>
      <c r="BK259" s="224">
        <f>ROUND(I259*H259,2)</f>
        <v>0</v>
      </c>
      <c r="BL259" s="24" t="s">
        <v>189</v>
      </c>
      <c r="BM259" s="24" t="s">
        <v>1702</v>
      </c>
    </row>
    <row r="260" s="1" customFormat="1">
      <c r="B260" s="46"/>
      <c r="C260" s="74"/>
      <c r="D260" s="225" t="s">
        <v>191</v>
      </c>
      <c r="E260" s="74"/>
      <c r="F260" s="226" t="s">
        <v>1701</v>
      </c>
      <c r="G260" s="74"/>
      <c r="H260" s="74"/>
      <c r="I260" s="185"/>
      <c r="J260" s="74"/>
      <c r="K260" s="74"/>
      <c r="L260" s="72"/>
      <c r="M260" s="227"/>
      <c r="N260" s="47"/>
      <c r="O260" s="47"/>
      <c r="P260" s="47"/>
      <c r="Q260" s="47"/>
      <c r="R260" s="47"/>
      <c r="S260" s="47"/>
      <c r="T260" s="95"/>
      <c r="AT260" s="24" t="s">
        <v>191</v>
      </c>
      <c r="AU260" s="24" t="s">
        <v>91</v>
      </c>
    </row>
    <row r="261" s="1" customFormat="1" ht="16.5" customHeight="1">
      <c r="B261" s="46"/>
      <c r="C261" s="213" t="s">
        <v>1703</v>
      </c>
      <c r="D261" s="213" t="s">
        <v>185</v>
      </c>
      <c r="E261" s="214" t="s">
        <v>1704</v>
      </c>
      <c r="F261" s="215" t="s">
        <v>1705</v>
      </c>
      <c r="G261" s="216" t="s">
        <v>824</v>
      </c>
      <c r="H261" s="217">
        <v>58</v>
      </c>
      <c r="I261" s="218"/>
      <c r="J261" s="219">
        <f>ROUND(I261*H261,2)</f>
        <v>0</v>
      </c>
      <c r="K261" s="215" t="s">
        <v>80</v>
      </c>
      <c r="L261" s="72"/>
      <c r="M261" s="220" t="s">
        <v>80</v>
      </c>
      <c r="N261" s="221" t="s">
        <v>52</v>
      </c>
      <c r="O261" s="47"/>
      <c r="P261" s="222">
        <f>O261*H261</f>
        <v>0</v>
      </c>
      <c r="Q261" s="222">
        <v>0</v>
      </c>
      <c r="R261" s="222">
        <f>Q261*H261</f>
        <v>0</v>
      </c>
      <c r="S261" s="222">
        <v>0</v>
      </c>
      <c r="T261" s="223">
        <f>S261*H261</f>
        <v>0</v>
      </c>
      <c r="AR261" s="24" t="s">
        <v>189</v>
      </c>
      <c r="AT261" s="24" t="s">
        <v>185</v>
      </c>
      <c r="AU261" s="24" t="s">
        <v>91</v>
      </c>
      <c r="AY261" s="24" t="s">
        <v>184</v>
      </c>
      <c r="BE261" s="224">
        <f>IF(N261="základní",J261,0)</f>
        <v>0</v>
      </c>
      <c r="BF261" s="224">
        <f>IF(N261="snížená",J261,0)</f>
        <v>0</v>
      </c>
      <c r="BG261" s="224">
        <f>IF(N261="zákl. přenesená",J261,0)</f>
        <v>0</v>
      </c>
      <c r="BH261" s="224">
        <f>IF(N261="sníž. přenesená",J261,0)</f>
        <v>0</v>
      </c>
      <c r="BI261" s="224">
        <f>IF(N261="nulová",J261,0)</f>
        <v>0</v>
      </c>
      <c r="BJ261" s="24" t="s">
        <v>25</v>
      </c>
      <c r="BK261" s="224">
        <f>ROUND(I261*H261,2)</f>
        <v>0</v>
      </c>
      <c r="BL261" s="24" t="s">
        <v>189</v>
      </c>
      <c r="BM261" s="24" t="s">
        <v>1706</v>
      </c>
    </row>
    <row r="262" s="1" customFormat="1">
      <c r="B262" s="46"/>
      <c r="C262" s="74"/>
      <c r="D262" s="225" t="s">
        <v>191</v>
      </c>
      <c r="E262" s="74"/>
      <c r="F262" s="226" t="s">
        <v>1705</v>
      </c>
      <c r="G262" s="74"/>
      <c r="H262" s="74"/>
      <c r="I262" s="185"/>
      <c r="J262" s="74"/>
      <c r="K262" s="74"/>
      <c r="L262" s="72"/>
      <c r="M262" s="227"/>
      <c r="N262" s="47"/>
      <c r="O262" s="47"/>
      <c r="P262" s="47"/>
      <c r="Q262" s="47"/>
      <c r="R262" s="47"/>
      <c r="S262" s="47"/>
      <c r="T262" s="95"/>
      <c r="AT262" s="24" t="s">
        <v>191</v>
      </c>
      <c r="AU262" s="24" t="s">
        <v>91</v>
      </c>
    </row>
    <row r="263" s="1" customFormat="1" ht="16.5" customHeight="1">
      <c r="B263" s="46"/>
      <c r="C263" s="213" t="s">
        <v>1707</v>
      </c>
      <c r="D263" s="213" t="s">
        <v>185</v>
      </c>
      <c r="E263" s="214" t="s">
        <v>1708</v>
      </c>
      <c r="F263" s="215" t="s">
        <v>1709</v>
      </c>
      <c r="G263" s="216" t="s">
        <v>1345</v>
      </c>
      <c r="H263" s="217">
        <v>8</v>
      </c>
      <c r="I263" s="218"/>
      <c r="J263" s="219">
        <f>ROUND(I263*H263,2)</f>
        <v>0</v>
      </c>
      <c r="K263" s="215" t="s">
        <v>80</v>
      </c>
      <c r="L263" s="72"/>
      <c r="M263" s="220" t="s">
        <v>80</v>
      </c>
      <c r="N263" s="221" t="s">
        <v>52</v>
      </c>
      <c r="O263" s="47"/>
      <c r="P263" s="222">
        <f>O263*H263</f>
        <v>0</v>
      </c>
      <c r="Q263" s="222">
        <v>0</v>
      </c>
      <c r="R263" s="222">
        <f>Q263*H263</f>
        <v>0</v>
      </c>
      <c r="S263" s="222">
        <v>0</v>
      </c>
      <c r="T263" s="223">
        <f>S263*H263</f>
        <v>0</v>
      </c>
      <c r="AR263" s="24" t="s">
        <v>189</v>
      </c>
      <c r="AT263" s="24" t="s">
        <v>185</v>
      </c>
      <c r="AU263" s="24" t="s">
        <v>91</v>
      </c>
      <c r="AY263" s="24" t="s">
        <v>184</v>
      </c>
      <c r="BE263" s="224">
        <f>IF(N263="základní",J263,0)</f>
        <v>0</v>
      </c>
      <c r="BF263" s="224">
        <f>IF(N263="snížená",J263,0)</f>
        <v>0</v>
      </c>
      <c r="BG263" s="224">
        <f>IF(N263="zákl. přenesená",J263,0)</f>
        <v>0</v>
      </c>
      <c r="BH263" s="224">
        <f>IF(N263="sníž. přenesená",J263,0)</f>
        <v>0</v>
      </c>
      <c r="BI263" s="224">
        <f>IF(N263="nulová",J263,0)</f>
        <v>0</v>
      </c>
      <c r="BJ263" s="24" t="s">
        <v>25</v>
      </c>
      <c r="BK263" s="224">
        <f>ROUND(I263*H263,2)</f>
        <v>0</v>
      </c>
      <c r="BL263" s="24" t="s">
        <v>189</v>
      </c>
      <c r="BM263" s="24" t="s">
        <v>1710</v>
      </c>
    </row>
    <row r="264" s="1" customFormat="1">
      <c r="B264" s="46"/>
      <c r="C264" s="74"/>
      <c r="D264" s="225" t="s">
        <v>191</v>
      </c>
      <c r="E264" s="74"/>
      <c r="F264" s="226" t="s">
        <v>1709</v>
      </c>
      <c r="G264" s="74"/>
      <c r="H264" s="74"/>
      <c r="I264" s="185"/>
      <c r="J264" s="74"/>
      <c r="K264" s="74"/>
      <c r="L264" s="72"/>
      <c r="M264" s="243"/>
      <c r="N264" s="244"/>
      <c r="O264" s="244"/>
      <c r="P264" s="244"/>
      <c r="Q264" s="244"/>
      <c r="R264" s="244"/>
      <c r="S264" s="244"/>
      <c r="T264" s="245"/>
      <c r="AT264" s="24" t="s">
        <v>191</v>
      </c>
      <c r="AU264" s="24" t="s">
        <v>91</v>
      </c>
    </row>
    <row r="265" s="1" customFormat="1" ht="6.96" customHeight="1">
      <c r="B265" s="67"/>
      <c r="C265" s="68"/>
      <c r="D265" s="68"/>
      <c r="E265" s="68"/>
      <c r="F265" s="68"/>
      <c r="G265" s="68"/>
      <c r="H265" s="68"/>
      <c r="I265" s="167"/>
      <c r="J265" s="68"/>
      <c r="K265" s="68"/>
      <c r="L265" s="72"/>
    </row>
  </sheetData>
  <sheetProtection sheet="1" autoFilter="0" formatColumns="0" formatRows="0" objects="1" scenarios="1" spinCount="100000" saltValue="JDELM6WpRQ8tqeR1oMZaC/aBNdw/0uUcP4XxkPvfIGwKX0l2iwxpKsBR0b6UEq7nsFIsAWpUPBRqeLPvfnkbTA==" hashValue="faAb2f26QpRA5/T+UwWJMLdwHqqMaer7thXzW8R+8LJ/7bIRyKj7cF4pR20rTRfC0Qg7eWmqbyswWpquqIvbNQ==" algorithmName="SHA-512" password="CC35"/>
  <autoFilter ref="C79:K264"/>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NEZBEDA\locadmin</dc:creator>
  <cp:lastModifiedBy>NEZBEDA\locadmin</cp:lastModifiedBy>
  <dcterms:created xsi:type="dcterms:W3CDTF">2018-02-02T10:31:26Z</dcterms:created>
  <dcterms:modified xsi:type="dcterms:W3CDTF">2018-02-02T10:31:46Z</dcterms:modified>
</cp:coreProperties>
</file>