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764" activeTab="0"/>
  </bookViews>
  <sheets>
    <sheet name="Rekapitulace" sheetId="1" r:id="rId1"/>
    <sheet name="STAVBA 01_SO 00_00" sheetId="2" r:id="rId2"/>
    <sheet name="STAVBA 01_SO 101_101.1" sheetId="3" r:id="rId3"/>
    <sheet name="STAVBA 01_SO 101_101.2" sheetId="4" r:id="rId4"/>
    <sheet name="STAVBA 01_SO 401_401" sheetId="5" r:id="rId5"/>
    <sheet name="STAVBA 07_SO 00_SO 00" sheetId="6" r:id="rId6"/>
    <sheet name="STAVBA 07_SO 101_101.1" sheetId="7" r:id="rId7"/>
    <sheet name="STAVBA 07_SO 101_101.2" sheetId="8" r:id="rId8"/>
  </sheets>
  <definedNames>
    <definedName name="_xlnm.Print_Titles" localSheetId="1">'STAVBA 01_SO 00_00'!$6:$9</definedName>
    <definedName name="_xlnm.Print_Titles" localSheetId="2">'STAVBA 01_SO 101_101.1'!$6:$9</definedName>
    <definedName name="_xlnm.Print_Titles" localSheetId="3">'STAVBA 01_SO 101_101.2'!$6:$9</definedName>
    <definedName name="_xlnm.Print_Titles" localSheetId="4">'STAVBA 01_SO 401_401'!$6:$9</definedName>
    <definedName name="_xlnm.Print_Titles" localSheetId="5">'STAVBA 07_SO 00_SO 00'!$6:$9</definedName>
    <definedName name="_xlnm.Print_Titles" localSheetId="6">'STAVBA 07_SO 101_101.1'!$6:$9</definedName>
    <definedName name="_xlnm.Print_Titles" localSheetId="7">'STAVBA 07_SO 101_101.2'!$6:$9</definedName>
  </definedNames>
  <calcPr fullCalcOnLoad="1"/>
</workbook>
</file>

<file path=xl/sharedStrings.xml><?xml version="1.0" encoding="utf-8"?>
<sst xmlns="http://schemas.openxmlformats.org/spreadsheetml/2006/main" count="2283" uniqueCount="500">
  <si>
    <t>Soupis objektů s DPH</t>
  </si>
  <si>
    <t>Stavba: 17-154 - ZVÝŠENÍ BEZPEČNOSTI DOPRAVY V LIBERCI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</si>
  <si>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</si>
  <si>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</si>
  <si>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</si>
  <si>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</si>
  <si>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</si>
  <si>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</si>
  <si>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</si>
  <si>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</si>
  <si>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</si>
  <si>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</si>
  <si>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</si>
  <si>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</si>
  <si>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17-154</t>
  </si>
  <si>
    <t>ZVÝŠENÍ BEZPEČNOSTI DOPRAVY V LIBERCI</t>
  </si>
  <si>
    <t>O</t>
  </si>
  <si>
    <t>Objekt:</t>
  </si>
  <si>
    <t>STAVBA 01</t>
  </si>
  <si>
    <t>ZVÝŠENÍ BEZPEČNOSTI DOPRAVY V LIBERCI - UL. URALSKÁ</t>
  </si>
  <si>
    <t>O1</t>
  </si>
  <si>
    <t>SO 00</t>
  </si>
  <si>
    <t>NESTAVEBNÍ ČÁST ROZPOČTU</t>
  </si>
  <si>
    <t>O2</t>
  </si>
  <si>
    <t>Rozpočet:</t>
  </si>
  <si>
    <t>0,00</t>
  </si>
  <si>
    <t>15,00</t>
  </si>
  <si>
    <t>21,00</t>
  </si>
  <si>
    <t>2</t>
  </si>
  <si>
    <t>3</t>
  </si>
  <si>
    <t>00</t>
  </si>
  <si>
    <t>NESTAVEBNÍ ČÁST ROZPOČTU - NEZPŮSOBILÉ VÝDAJE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</si>
  <si>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</si>
  <si>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</si>
  <si>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</si>
  <si>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</si>
  <si>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</si>
  <si>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</si>
  <si>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</si>
  <si>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</si>
  <si>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</si>
  <si>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</si>
  <si>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</si>
  <si>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</si>
  <si>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</si>
  <si>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</si>
  <si>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</si>
  <si>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</si>
  <si>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</si>
  <si>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</si>
  <si>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</si>
  <si>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</si>
  <si>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</si>
  <si>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</si>
  <si>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</si>
  <si>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</si>
  <si>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</si>
  <si>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DIO</t>
  </si>
  <si>
    <t>VV</t>
  </si>
  <si>
    <t>1=1,0000 [A]</t>
  </si>
  <si>
    <t>TS</t>
  </si>
  <si>
    <t>zahrnuje veškeré náklady spojené s objednatelem požadovanými zařízeními</t>
  </si>
  <si>
    <t>02910</t>
  </si>
  <si>
    <t>a</t>
  </si>
  <si>
    <t>OSTATNÍ POŽADAVKY - ZEMĚMĚŘIČSKÁ MĚŘENÍ</t>
  </si>
  <si>
    <t>GEODETICKÉ PRÁCE PRO VÝSTAVBU</t>
  </si>
  <si>
    <t>zahrnuje veškeré náklady spojené s objednatelem požadovanými pracemi</t>
  </si>
  <si>
    <t>b</t>
  </si>
  <si>
    <t>ZAMĚŘENÍ SKUTEČNÉHO PROVEDENÍ STAVBY</t>
  </si>
  <si>
    <t>02943</t>
  </si>
  <si>
    <t>OSTATNÍ POŽADAVKY - VYPRACOVÁNÍ RDS</t>
  </si>
  <si>
    <t>02944</t>
  </si>
  <si>
    <t>OSTAT POŽADAVKY - DOKUMENTACE SKUTEČ PROVEDENÍ V DIGIT FORMĚ</t>
  </si>
  <si>
    <t>DSPS</t>
  </si>
  <si>
    <t>02991</t>
  </si>
  <si>
    <t>OSTATNÍ POŽADAVKY - INFORMAČNÍ TABULE</t>
  </si>
  <si>
    <t>KUS</t>
  </si>
  <si>
    <t>DLE POŽADAVKU DOTAČNÍHO TITULU - DODÁVKA A MONTÁŽ  
VČETNĚ SLOUPKU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</si>
  <si>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</si>
  <si>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101</t>
  </si>
  <si>
    <t>ZPEVNĚNÉ PLOCHY</t>
  </si>
  <si>
    <t>101.1</t>
  </si>
  <si>
    <t>ZPEVNĚNÉ PLOCHY - ZPŮSOBILÉ VÝDAJE HLAVNÍ</t>
  </si>
  <si>
    <t>014101</t>
  </si>
  <si>
    <t>POPLATKY ZA SKLÁDKU</t>
  </si>
  <si>
    <t>M3</t>
  </si>
  <si>
    <t>ZEMINA</t>
  </si>
  <si>
    <t>z pol.č.17120: 33,0m3=33,0000 [A]</t>
  </si>
  <si>
    <t>zahrnuje veškeré poplatky provozovateli skládky související s uložením odpadu na skládce.</t>
  </si>
  <si>
    <t>014102</t>
  </si>
  <si>
    <t>T</t>
  </si>
  <si>
    <t>VYBOURANÉ HMOTY</t>
  </si>
  <si>
    <t>z pol.č.113158:10,05m3*2,2t/m3=22,1100 [A] 
z pol.č.113438:81,3m3*2,2t/m3=178,8600 [B] 
z pol.č.113488:25,0m3*2,0t/m3=50,0000 [C] 
z pol.č.113518:104,0m*0,04t/m=4,1600 [D] 
z pol.č.113528:165,0m*0,1t/m=16,5000 [E] 
z pol.č.96687:2ks*0,3t/ks=0,6000 [F] 
Celkem: A+B+C+D+E+F=272,2300 [G]</t>
  </si>
  <si>
    <t>Zemní práce</t>
  </si>
  <si>
    <t>113158</t>
  </si>
  <si>
    <t>ODSTRANĚNÍ KRYTU VOZOVEK A CHODNÍKŮ Z BETONU, ODVOZ DO 20KM</t>
  </si>
  <si>
    <t>chodníky: 34,0m2*0,15+33,0m2*0,15=10,0500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</si>
  <si>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</si>
  <si>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</si>
  <si>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VOZ A CHOD S ASFALT POJIVEM VČET PODKLADU, ODVOZ DO 20KM</t>
  </si>
  <si>
    <t>chodníky: 114,0m2*0,25=28,5000 [A] 
vozovka pro chodníky po odfréz.krytu: 132,0m2*0,40=52,8000 [B] 
Celkem: A+B=81,3000 [C]</t>
  </si>
  <si>
    <t>113488</t>
  </si>
  <si>
    <t>ODSTRANĚNÍ KRYTU CHODNÍKŮ Z DLAŽDIC VČETNĚ PODKLADU, ODVOZ DO 20KM</t>
  </si>
  <si>
    <t>chodník:100,0m2*0,25=25,0000 [A]</t>
  </si>
  <si>
    <t>113518</t>
  </si>
  <si>
    <t>ODSTRANĚNÍ ZÁHONOVÝCH OBRUBNÍKŮ, ODVOZ DO 20KM</t>
  </si>
  <si>
    <t>M</t>
  </si>
  <si>
    <t>104,0m=104,0000 [A]</t>
  </si>
  <si>
    <t>7</t>
  </si>
  <si>
    <t>113528</t>
  </si>
  <si>
    <t>ODSTRANĚNÍ CHODNÍKOVÝCH OBRUBNÍKŮ BETONOVÝCH, ODVOZ DO 20KM</t>
  </si>
  <si>
    <t>165,0m=165,0000 [A]</t>
  </si>
  <si>
    <t>8</t>
  </si>
  <si>
    <t>11372</t>
  </si>
  <si>
    <t>FRÉZOVÁNÍ VOZOVEK ASFALTOVÝCH</t>
  </si>
  <si>
    <t>frézování pruhu šíř.50cm podél obrub:110,00*0,50*0,04=2,2000 [A] 
vozovka pro chodníky: 132,0*0,10=13,2000 [B] 
Celkem: A+B=15,4000 [C]</t>
  </si>
  <si>
    <t>12373</t>
  </si>
  <si>
    <t>ODKOP PRO SPOD STAVBU SILNIC A ŽELEZNIC TŘ. I</t>
  </si>
  <si>
    <t>pro chodníky165,0m2*0,20=33,0000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</si>
  <si>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</si>
  <si>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125738</t>
  </si>
  <si>
    <t>VYKOPÁVKY ZE ZEMNÍKŮ A SKLÁDEK TŘ. I, ODVOZ DO 20KM</t>
  </si>
  <si>
    <t>ORNICE - NATĚŽENÍ, DOVOZ A NÁKUP</t>
  </si>
  <si>
    <t>natěžení a dovoz ornice z pol.č.18220: 29,6m3=29,6000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</si>
  <si>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</si>
  <si>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11</t>
  </si>
  <si>
    <t>natěžení a dovoz zeminy dle pol.č.17110,17310: 50,60m3+9,75m3=60,3500 [A]</t>
  </si>
  <si>
    <t>12</t>
  </si>
  <si>
    <t>12980</t>
  </si>
  <si>
    <t>ČIŠTĚNÍ ULIČNÍCH VPUSTÍ</t>
  </si>
  <si>
    <t>VYČIŠTĚNÍ, VYSPRAVENÍ, VČETNĚ VYČIŠTĚNÍ PŘÍPOJEK</t>
  </si>
  <si>
    <t>2ks=2,0000 [A]</t>
  </si>
  <si>
    <t>- vodorovná a svislá doprava, přemístění, přeložení, manipulace s výkopkem a uložení na skládku (bez poplatku)</t>
  </si>
  <si>
    <t>13</t>
  </si>
  <si>
    <t>17110</t>
  </si>
  <si>
    <t>ULOŽENÍ SYPANINY DO NÁSYPŮ SE ZHUTNĚNÍM</t>
  </si>
  <si>
    <t>po odstraněné vozovce v místech nových kcí chodníku, zeleně a fyz. ostrůvků:  
46,0m2*0,25+60,0m2*0,50+26,0m2*0,35=50,6000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</si>
  <si>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</si>
  <si>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</si>
  <si>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17120</t>
  </si>
  <si>
    <t>ULOŽENÍ SYPANINY DO NÁSYPŮ A NA SKLÁDKY BEZ ZHUTNĚNÍ</t>
  </si>
  <si>
    <t>uložení zeminy na skládku dle pol.č.12373: 33,0m3=33,0000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</si>
  <si>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</si>
  <si>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</si>
  <si>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17310</t>
  </si>
  <si>
    <t>ZEMNÍ KRAJNICE A DOSYPÁVKY SE ZHUTNĚNÍM</t>
  </si>
  <si>
    <t>9,75m3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</si>
  <si>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</si>
  <si>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</si>
  <si>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18110</t>
  </si>
  <si>
    <t>ÚPRAVA PLÁNĚ SE ZHUTNĚNÍM V HORNINĚ TŘ. I</t>
  </si>
  <si>
    <t>M2</t>
  </si>
  <si>
    <t>přejezdný chodník:80,0m2=80,0000 [B] 
chodník:360,0m2=360,0000 [C] 
fyz.ostruvky: 20,0m2=20,0000 [D] 
Celkem: B+C+D=460,0000 [E]</t>
  </si>
  <si>
    <t>položka zahrnuje úpravu pláně včetně vyrovnání výškových rozdílů. Míru zhutnění určuje projekt.</t>
  </si>
  <si>
    <t>17</t>
  </si>
  <si>
    <t>18220</t>
  </si>
  <si>
    <t>ROZPROSTŘENÍ ORNICE VE SVAHU</t>
  </si>
  <si>
    <t>VČETNĚ DOVOZU ORNICE Z MEZIDEPONIE</t>
  </si>
  <si>
    <t>296,0m2*0,10=29,6000 [A]</t>
  </si>
  <si>
    <t>položka zahrnuje:  
nutné přemístění ornice z dočasných skládek vzdálených do 50m  
rozprostření ornice v předepsané tloušťce ve svahu přes 1:5</t>
  </si>
  <si>
    <t>18</t>
  </si>
  <si>
    <t>18241</t>
  </si>
  <si>
    <t>ZALOŽENÍ TRÁVNÍKU RUČNÍM VÝSEVEM</t>
  </si>
  <si>
    <t>včetně odplevelení ornice před výsevem</t>
  </si>
  <si>
    <t>296,0m2=296,0000 [A]</t>
  </si>
  <si>
    <t>Zahrnuje dodání předepsané travní směsi, její výsev na ornici, zalévání, první pokosení, to vše bez ohledu na sklon terénu</t>
  </si>
  <si>
    <t>Základy</t>
  </si>
  <si>
    <t>19</t>
  </si>
  <si>
    <t>21361</t>
  </si>
  <si>
    <t>DRENÁŽNÍ VRSTVY Z GEOTEXTILIE</t>
  </si>
  <si>
    <t>pod říční štěrk:15,0m2=15,0000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</si>
  <si>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</si>
  <si>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Vodorovné konstrukce</t>
  </si>
  <si>
    <t>20</t>
  </si>
  <si>
    <t>45157</t>
  </si>
  <si>
    <t>A</t>
  </si>
  <si>
    <t>PODKLADNÍ A VÝPLŇOVÉ VRSTVY Z KAMENIVA TĚŽENÉHO</t>
  </si>
  <si>
    <t>ŘÍČNÍ ŠTĚRK "KAČÍREK"</t>
  </si>
  <si>
    <t>15,0m2*0,20=3,0000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</si>
  <si>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</si>
  <si>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</si>
  <si>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21</t>
  </si>
  <si>
    <t>56330</t>
  </si>
  <si>
    <t>VOZOVKOVÉ VRSTVY ZE ŠTĚRKODRTI</t>
  </si>
  <si>
    <t>přejezdný chodník:80,0m2*(0,15+0,15)=24,0000 [B] 
chodník:360,0m2*0,15=54,0000 [C] 
fyz.ostrůvek: 20,0m2*0,15=3,0000 [D] 
Celkem: B+C+D=81,0000 [E]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</si>
  <si>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</si>
  <si>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22</t>
  </si>
  <si>
    <t>572213</t>
  </si>
  <si>
    <t>SPOJOVACÍ POSTŘIK Z EMULZE DO 0,5KG/M2</t>
  </si>
  <si>
    <t>0,3KG/M2</t>
  </si>
  <si>
    <t>obnova krytu podél obruby: 110,0*0,50=55,0000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</si>
  <si>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</si>
  <si>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</t>
  </si>
  <si>
    <t>574I54</t>
  </si>
  <si>
    <t>ASFALTOVÝ KOBEREC MASTIXOVÝ SMA 11+, 11S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</si>
  <si>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</si>
  <si>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24</t>
  </si>
  <si>
    <t>582611</t>
  </si>
  <si>
    <t>KRYTY Z BETON DLAŽDIC SE ZÁMKEM ŠEDÝCH TL 60MM DO LOŽE Z KAM</t>
  </si>
  <si>
    <t>chodník:360,0m2=360,0000 [A] 
fyz. ostrůvek: 20,0m2=20,0000 [B] 
odpočet hmat. dlažby: -29,0m2=-29,0000 [C] 
Celkem: A+B+C=351,0000 [D]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</si>
  <si>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</si>
  <si>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25</t>
  </si>
  <si>
    <t>582612</t>
  </si>
  <si>
    <t>KRYTY Z BETON DLAŽDIC SE ZÁMKEM ŠEDÝCH TL 80MM DO LOŽE Z KAM</t>
  </si>
  <si>
    <t>přejezdný chodník:80,0m2=80,0000 [A] 
odpočet hmat. dlažby: -16,0m2=-16,0000 [B] 
Celkem: A+B=64,0000 [C]</t>
  </si>
  <si>
    <t>26</t>
  </si>
  <si>
    <t>58261A</t>
  </si>
  <si>
    <t>KRYTY Z BETON DLAŽDIC SE ZÁMKEM BAREV RELIÉF TL 60MM DO LOŽE Z KAM</t>
  </si>
  <si>
    <t>chodník+fyz.ostrůvek: 29,0m2=29,0000 [A]</t>
  </si>
  <si>
    <t>27</t>
  </si>
  <si>
    <t>58261B</t>
  </si>
  <si>
    <t>KRYTY Z BETON DLAŽDIC SE ZÁMKEM BAREV RELIÉF TL 80MM DO LOŽE Z KAM</t>
  </si>
  <si>
    <t>přejezdný chodník: 16,0m2=16,0000 [A]</t>
  </si>
  <si>
    <t>28</t>
  </si>
  <si>
    <t>587202</t>
  </si>
  <si>
    <t>PŘEDLÁŽDĚNÍ KRYTU Z DROBNÝCH KOSTEK</t>
  </si>
  <si>
    <t>45,0m2=45,0000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</si>
  <si>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</si>
  <si>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29</t>
  </si>
  <si>
    <t>587206</t>
  </si>
  <si>
    <t>PŘEDLÁŽDĚNÍ KRYTU Z BETONOVÝCH DLAŽDIC SE ZÁMKEM</t>
  </si>
  <si>
    <t>ZÁMK. DL. TL. 80MM</t>
  </si>
  <si>
    <t>60,0m2=60,0000 [A]</t>
  </si>
  <si>
    <t>30</t>
  </si>
  <si>
    <t>58920</t>
  </si>
  <si>
    <t>VÝPLŇ SPAR MODIFIKOVANÝM ASFALTEM</t>
  </si>
  <si>
    <t>110,0m=110,0000 [A]</t>
  </si>
  <si>
    <t>položka zahrnuje:  
- dodávku předepsaného materiálu  
- vyčištění a výplň spar tímto materiálem</t>
  </si>
  <si>
    <t>Přidružená stavební výroba</t>
  </si>
  <si>
    <t>31</t>
  </si>
  <si>
    <t>711117</t>
  </si>
  <si>
    <t>IZOLACE BĚŽNÝCH KONSTRUKCÍ PROTI ZEMNÍ VLHKOSTI Z NOPOVÉ FÓLIE</t>
  </si>
  <si>
    <t>VČETNĚ SYSTÉMOVÉ LIŠTY</t>
  </si>
  <si>
    <t>12,00*1,00=12,0000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</si>
  <si>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</si>
  <si>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</si>
  <si>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32</t>
  </si>
  <si>
    <t>87433</t>
  </si>
  <si>
    <t>POTRUBÍ Z TRUB PLASTOVÝCH ODPADNÍCH DN DO 150MM</t>
  </si>
  <si>
    <t>KOMPLETNÍ PROVEDENÍ VČETNĚ ZEMNÍCH PRACÍ, LOŽE A OBSYPU  
VČETNĚ NAPOJENÍ</t>
  </si>
  <si>
    <t>přípojky UV:2*2,0m=4,0000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</si>
  <si>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</si>
  <si>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33</t>
  </si>
  <si>
    <t>87727</t>
  </si>
  <si>
    <t>CHRÁNIČKY PŮLENÉ Z TRUB PLAST DN DO 100MM</t>
  </si>
  <si>
    <t>5,0m=5,0000 [A]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</si>
  <si>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</si>
  <si>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34</t>
  </si>
  <si>
    <t>89712</t>
  </si>
  <si>
    <t>VPUSŤ KANALIZAČNÍ ULIČNÍ KOMPLETNÍ Z BETONOVÝCH DÍLCŮ</t>
  </si>
  <si>
    <t>typová, uliční, D400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</si>
  <si>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</si>
  <si>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</si>
  <si>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35</t>
  </si>
  <si>
    <t>912543</t>
  </si>
  <si>
    <t>KAMENNÝ ODRAZNÍK - DEMONTÁŽ A ODVOZ</t>
  </si>
  <si>
    <t>VČETNĚ ODVOZU NA SKLÁDKU URČENOU INVESTOREM</t>
  </si>
  <si>
    <t>5ks=5,0000 [A]</t>
  </si>
  <si>
    <t>položka zahrnuje demontáž stávajícího odrazníku, jeho odvoz do skladu nebo na skládku</t>
  </si>
  <si>
    <t>36</t>
  </si>
  <si>
    <t>914121</t>
  </si>
  <si>
    <t>DOPRAVNÍ ZNAČKY ZÁKLADNÍ VELIKOSTI OCELOVÉ FÓLIE TŘ 1 - DODÁVKA A MONTÁŽ</t>
  </si>
  <si>
    <t>IP6: 4ks=4,0000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</si>
  <si>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</si>
  <si>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37</t>
  </si>
  <si>
    <t>914911</t>
  </si>
  <si>
    <t>SLOUPKY A STOJKY DOPRAVNÍCH ZNAČEK Z OCEL TRUBEK SE ZABETONOVÁNÍM - DODÁVKA A MONT</t>
  </si>
  <si>
    <t>4ks=4,0000 [A]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</si>
  <si>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</si>
  <si>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38</t>
  </si>
  <si>
    <t>915211</t>
  </si>
  <si>
    <t>VODOROVNÉ DOPRAVNÍ ZNAČENÍ PLASTEM HLADKÉ - DODÁVKA A POKLÁDKA</t>
  </si>
  <si>
    <t>V4:110,00*0,25=27,5000 [A] 
V2:40,00*0,25+45,00*0,125=15,6250 [B] 
V1:28,00*0,125=3,5000 [D] 
V13:94,0m2=94,0000 [E] 
V5:0,5*10,0=5,0000 [F] 
V7:20ks*3,0*0,5=30,0000 [G] 
Celkem: A+B+D+E+F+G=175,6250 [H]</t>
  </si>
  <si>
    <t>položka zahrnuje:  
- dodání a pokládku nátěrového materiálu (měří se pouze natíraná plocha)  
- předznačení a reflexní úpravu</t>
  </si>
  <si>
    <t>39</t>
  </si>
  <si>
    <t>916C3</t>
  </si>
  <si>
    <t>DOPRAVNÍ MAJÁČKY NEPROSVĚTLOVANÉ</t>
  </si>
  <si>
    <t>dělící ostrůvek: 3ks=3,0000 [A]</t>
  </si>
  <si>
    <t>položka zahrnuje:  
- dodání zařízení v předepsaném provedení včetně jeho osazení  
- základy</t>
  </si>
  <si>
    <t>40</t>
  </si>
  <si>
    <t>917212</t>
  </si>
  <si>
    <t>ZÁHONOVÉ OBRUBY Z BETONOVÝCH OBRUBNÍKŮ ŠÍŘ 80MM</t>
  </si>
  <si>
    <t>vč. beton.lože</t>
  </si>
  <si>
    <t>Položka zahrnuje:  
dodání a pokládku betonových obrubníků o rozměrech předepsaných zadávací dokumentací  
betonové lože i boční betonovou opěrku.</t>
  </si>
  <si>
    <t>41</t>
  </si>
  <si>
    <t>917223</t>
  </si>
  <si>
    <t>SILNIČNÍ A CHODNÍKOVÉ OBRUBY Z BETONOVÝCH OBRUBNÍKŮ ŠÍŘ 100MM</t>
  </si>
  <si>
    <t>100/250, vč. beton.lože</t>
  </si>
  <si>
    <t>42</t>
  </si>
  <si>
    <t>917224</t>
  </si>
  <si>
    <t>SILNIČNÍ A CHODNÍKOVÉ OBRUBY Z BETONOVÝCH OBRUBNÍKŮ ŠÍŘ 150MM</t>
  </si>
  <si>
    <t>150/250, vč. beton.lože</t>
  </si>
  <si>
    <t>43</t>
  </si>
  <si>
    <t>91726</t>
  </si>
  <si>
    <t>KO OBRUBNÍKY BETONOVÉ</t>
  </si>
  <si>
    <t>na ostrůvcích: 22,0m=22,0000 [A]</t>
  </si>
  <si>
    <t>44</t>
  </si>
  <si>
    <t>919111</t>
  </si>
  <si>
    <t>ŘEZÁNÍ ASFALTOVÉHO KRYTU VOZOVEK TL DO 50MM</t>
  </si>
  <si>
    <t>110,0=110,0000 [A]</t>
  </si>
  <si>
    <t>položka zahrnuje řezání vozovkové vrstvy v předepsané tloušťce, včetně spotřeby vody</t>
  </si>
  <si>
    <t>45</t>
  </si>
  <si>
    <t>96687</t>
  </si>
  <si>
    <t>VYBOURÁNÍ ULIČNÍCH VPUSTÍ KOMPLETNÍCH</t>
  </si>
  <si>
    <t>ODVOZ DO 20KM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</si>
  <si>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</si>
  <si>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101.2</t>
  </si>
  <si>
    <t>ZPEVNĚNÉ PLOCHY - ZPŮSOBILÉ VÝDAJE VEDLEJŠÍ</t>
  </si>
  <si>
    <t>z pol.č.113438:440,0m3*2,2t/m3=968,0000 [A]</t>
  </si>
  <si>
    <t>vozovka po odfréz.krytu-křižovatka: 1100,0m2*0,40=440,0000 [A]</t>
  </si>
  <si>
    <t>vozovka v ploše křižovatky: 1100,0*0,10=110,0000 [A] 
stupňovité napojení na stáv. vozovku:  
23,0*0,50*0,02+23,0*0,50*0,08=1,1500 [B] 
Celkem: A+B=111,1500 [C]</t>
  </si>
  <si>
    <t>vozovka:1075,0m2=1 075,0000 [A]</t>
  </si>
  <si>
    <t>561401</t>
  </si>
  <si>
    <t>KAMENIVO ZPEVNĚNÉ CEMENTEM TŘ. I</t>
  </si>
  <si>
    <t>SC C8/10</t>
  </si>
  <si>
    <t>vozovka:1075,0m2*0,17=182,7500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</si>
  <si>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</si>
  <si>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vozovka:1075,0m2*0,15=161,2500 [A]</t>
  </si>
  <si>
    <t>vozovka:1075,0m2*3=3 225,0000 [A] 
stupňovité napojení na stáv. vozovku: 23,0*0.50+23,0*1,0+23,0*1.50=69,0000 [B] 
Celkem: A+B=3 294,0000 [C]</t>
  </si>
  <si>
    <t>574C78</t>
  </si>
  <si>
    <t>ASFALTOVÝ BETON PRO LOŽNÍ VRSTVY ACL 22+, 22S TL. 80MM</t>
  </si>
  <si>
    <t>vozovka:1075,0m2=1 075,0000 [A] 
stupňovité napojení na stáv. vozovku: 23,0*1,0=23,0000 [B] 
Celkem: A+B=1 098,0000 [C]</t>
  </si>
  <si>
    <t>574E58</t>
  </si>
  <si>
    <t>ASFALTOVÝ BETON PRO PODKLADNÍ VRSTVY ACP 22+, 22S TL. 60MM</t>
  </si>
  <si>
    <t>vozovka:1075,0m2=1 075,0000 [A] 
stupňovité napojení na stáv. vozovku: 23,0*0.50=11,5000 [B] 
Celkem: A+B=1 086,5000 [C]</t>
  </si>
  <si>
    <t>vozovka:1075,0m2=1 075,0000 [A] 
stupňovité napojení na stáv. vozovku: 23,0*1.50=34,5000 [B] 
Celkem: A+B=1 109,5000 [C]</t>
  </si>
  <si>
    <t>napojení na stáv. vozovku: 23,0m=23,0000 [A]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</si>
  <si>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</si>
  <si>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</si>
  <si>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</si>
  <si>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</si>
  <si>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</si>
  <si>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UV:2ks=2,0000 [A]</t>
  </si>
  <si>
    <t>89923</t>
  </si>
  <si>
    <t>VÝŠKOVÁ ÚPRAVA KRYCÍCH HRNCŮ</t>
  </si>
  <si>
    <t>914122</t>
  </si>
  <si>
    <t>DOPRAVNÍ ZNAČKY ZÁKLADNÍ VELIKOSTI OCELOVÉ FÓLIE TŘ 1 - MONTÁŽ S PŘEMÍSTĚNÍM</t>
  </si>
  <si>
    <t>dle pol.č.914123:2ks=2,0000 [A]</t>
  </si>
  <si>
    <t>položka zahrnuje:  
- dopravu demontované značky z dočasné skládky  
- osazení a montáž značky na místě určeném projektem  
- nutnou opravu poškozených částí  
nezahrnuje dodávku značky</t>
  </si>
  <si>
    <t>914123</t>
  </si>
  <si>
    <t>DOPRAVNÍ ZNAČKY ZÁKLADNÍ VELIKOSTI OCELOVÉ FÓLIE TŘ 1 - DEMONTÁŽ</t>
  </si>
  <si>
    <t>PRO ZPĚTNÉ POUŽITÍ</t>
  </si>
  <si>
    <t>Položka zahrnuje odstranění, demontáž a odklizení materiálu s odvozem na předepsané místo</t>
  </si>
  <si>
    <t>914912</t>
  </si>
  <si>
    <t>SLOUPKY A STOJKY DZ Z OCEL TRUBEK ZABETON MONTÁŽ S PŘESUNEM</t>
  </si>
  <si>
    <t>dle pol.č.914913:2ks=2,0000 [A]</t>
  </si>
  <si>
    <t>položka zahrnuje:  
- dopravu demontovaného zařízení z dočasné skládky  
- osazení (betonová patka, zemní práce) a montáž zařízení na místě určeném projektem  
- nutnou opravu poškozených částí  
nezahrnuje dodávku sloupku, stojky a upevňovacího zařízení</t>
  </si>
  <si>
    <t>914913</t>
  </si>
  <si>
    <t>SLOUPKY A STOJKY DZ Z OCEL TRUBEK ZABETON DEMONTÁŽ</t>
  </si>
  <si>
    <t>PRO ZPĚTNÉ OSAZENÍ</t>
  </si>
  <si>
    <t>napojení na stáv. vozovku: 23,0=23,0000 [A]</t>
  </si>
  <si>
    <t>SO 401</t>
  </si>
  <si>
    <t>VEŘEJNÉ OSVĚTLENÍ</t>
  </si>
  <si>
    <t>401</t>
  </si>
  <si>
    <t>VEŘEJNÉ OSVĚTLENÍ - ZPŮSOBILÉ VÝDAJE HLAVNÍ</t>
  </si>
  <si>
    <t>001</t>
  </si>
  <si>
    <t>Stožár stupňovitý vetknutý 159/114/89 výška 8m</t>
  </si>
  <si>
    <t>002</t>
  </si>
  <si>
    <t>Výložník obloukový pr.89, délka 1m</t>
  </si>
  <si>
    <t>003</t>
  </si>
  <si>
    <t>Výložník obloukový pr.89, délka 2m</t>
  </si>
  <si>
    <t>004</t>
  </si>
  <si>
    <t>Stožárová svorkovnice SV-B 6.16.4, 1x10A</t>
  </si>
  <si>
    <t>005</t>
  </si>
  <si>
    <t>Stožárová svorkovnice SV-B 9.16.4, 1x10A, SPD 12,5kA</t>
  </si>
  <si>
    <t>006</t>
  </si>
  <si>
    <t>Svítidlo TYP 2 LED svítidlo 89W / 9441lm / 3000K dle TZ</t>
  </si>
  <si>
    <t>007</t>
  </si>
  <si>
    <t>Svítidlo TYP 3 LED svítidlo 53W / 5729lm / 3000K dle TZ</t>
  </si>
  <si>
    <t>008</t>
  </si>
  <si>
    <t>Svítidlo TYP 4 LED svítidlo 69W / 7205lm / 3000K dle TZ</t>
  </si>
  <si>
    <t>009</t>
  </si>
  <si>
    <t>Kabel CYKY 4x10</t>
  </si>
  <si>
    <t>010</t>
  </si>
  <si>
    <t>Kabel CYKY 3x1,5</t>
  </si>
  <si>
    <t>011</t>
  </si>
  <si>
    <t>Zemní kabelová spojka do 4x16</t>
  </si>
  <si>
    <t>012</t>
  </si>
  <si>
    <t>Zemnící pásovina FeZn 30x4</t>
  </si>
  <si>
    <t>013</t>
  </si>
  <si>
    <t>Zemnící drát FeZn 10mm</t>
  </si>
  <si>
    <t>014</t>
  </si>
  <si>
    <t>Oko na zemnící drát M8</t>
  </si>
  <si>
    <t>015</t>
  </si>
  <si>
    <t>Svorka SK</t>
  </si>
  <si>
    <t>016</t>
  </si>
  <si>
    <t>Chránička ohebná DN 40</t>
  </si>
  <si>
    <t>017</t>
  </si>
  <si>
    <t>Chránička pevná DN 110</t>
  </si>
  <si>
    <t>018</t>
  </si>
  <si>
    <t>Výkop pro betonový základ stožáru</t>
  </si>
  <si>
    <t>019</t>
  </si>
  <si>
    <t>Betonový základ pro stožár s pouzdrem</t>
  </si>
  <si>
    <t>020</t>
  </si>
  <si>
    <t>Výkop 30x60</t>
  </si>
  <si>
    <t>021</t>
  </si>
  <si>
    <t>Zához včetně hutnění 30x40</t>
  </si>
  <si>
    <t>022</t>
  </si>
  <si>
    <t>Výkop 50x120</t>
  </si>
  <si>
    <t>023</t>
  </si>
  <si>
    <t>Zához včetně hutnění 50x100</t>
  </si>
  <si>
    <t>024</t>
  </si>
  <si>
    <t>Pískové lože 30-50x20</t>
  </si>
  <si>
    <t>025</t>
  </si>
  <si>
    <t>Betonové lože pod komunikace</t>
  </si>
  <si>
    <t>026</t>
  </si>
  <si>
    <t>Provizorní úprava terénu</t>
  </si>
  <si>
    <t>027</t>
  </si>
  <si>
    <t>Spojovací a montážní materiál</t>
  </si>
  <si>
    <t>SOUBOR</t>
  </si>
  <si>
    <t>028</t>
  </si>
  <si>
    <t>Napojení na stávající rozvody</t>
  </si>
  <si>
    <t>029</t>
  </si>
  <si>
    <t>Demontáž stávajícího osvětl. bodu vč. základu</t>
  </si>
  <si>
    <t>030</t>
  </si>
  <si>
    <t>Odvoz a likvidace odpadu</t>
  </si>
  <si>
    <t>031</t>
  </si>
  <si>
    <t>Pronájem plošiny</t>
  </si>
  <si>
    <t>HOD</t>
  </si>
  <si>
    <t>032</t>
  </si>
  <si>
    <t>Geodetické zaměření vč geometrického plánu</t>
  </si>
  <si>
    <t>KM</t>
  </si>
  <si>
    <t>033</t>
  </si>
  <si>
    <t>Doprava</t>
  </si>
  <si>
    <t>034</t>
  </si>
  <si>
    <t>Výchozí revize</t>
  </si>
  <si>
    <t>035</t>
  </si>
  <si>
    <t>Koordinace se správci sítí</t>
  </si>
  <si>
    <t>036</t>
  </si>
  <si>
    <t>Projektová dokumentace skutečného provedení</t>
  </si>
  <si>
    <t>STAVBA 07</t>
  </si>
  <si>
    <t>ZVÝŠENÍ BEZPEČNOSTI DOPRAVY V LIBERCI- CHODNÍKY UL.KUBELÍKOVA A DĚLÍCÍ OSTRŮVEK PŘECHODU UL. ŘEPNÁ</t>
  </si>
  <si>
    <t>NESTAVEBNÍ ČÁST ROZPOČTU- NEZPŮSOBILÉ VÝDAJE</t>
  </si>
  <si>
    <t>DIO - přechodné dopravní značení pro regulaci a ochranu dopravy - dodávka, montáž, demontáž (i nájem)  
včetně čištění stávající dopravní infrastruktury v průběhu stavby</t>
  </si>
  <si>
    <t>B</t>
  </si>
  <si>
    <t>dle požadavku dotačního titulu - dodávka a montáž, vč. sloupku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</si>
  <si>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</si>
  <si>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CHODNÍKY UL.KUBELÍKOVA A DĚLÍCÍ OSTRŮVEK PŘECHODU UL. ŘEPNÁ</t>
  </si>
  <si>
    <t>CHODNÍKY UL.KUBELÍKOVA A DĚLÍCÍ OSTRŮVEK PŘECHODU UL. ŘEPNÁ - ZPŮSOBILÉ VÝDAJE HLAVNÍ</t>
  </si>
  <si>
    <t>stavební suť</t>
  </si>
  <si>
    <t>pol.č.113188: 0,36m3*2,5t/m3=0,9000 [A] 
pol.č. 113438: 73,25m3*2,2t/m3=161,1500 [B] 
pol.č. 113488: 3,5m3*2,2t/m3=7,7000 [C] 
pol.č 113518: 84,0m*0,04t/m=3,3600 [D] 
pol.č. 113528: 224,0m*0,1t/m=22,4000 [E] 
Celkem: A+B+C+D+E=195,5100 [F]</t>
  </si>
  <si>
    <t>113188</t>
  </si>
  <si>
    <t>ODSTRANĚNÍ KRYTU CHODNÍKŮ Z DLAŽDIC, ODVOZ DO 20KM</t>
  </si>
  <si>
    <t>pro doplnění hmatové dlažby</t>
  </si>
  <si>
    <t>6,0m2*0.06=0,3600 [A]</t>
  </si>
  <si>
    <t>chodníková kce:  
267.0*0.25=66,7500 [A] 
vozovka:  
26,0*0,25=6,5000 [B] 
Celkem: A+B=73,2500 [C]</t>
  </si>
  <si>
    <t>ZÁMKOVÁ DLAŽBA</t>
  </si>
  <si>
    <t>14,0*0,25=3,5000 [A]</t>
  </si>
  <si>
    <t>113728</t>
  </si>
  <si>
    <t>FRÉZOVÁNÍ VOZOVEK ASFALTOVÝCH, ODVOZ DO 20KM</t>
  </si>
  <si>
    <t>v malém rozsahu, odvoz k recyklaci</t>
  </si>
  <si>
    <t>obnova živičné vozovky podél obruby:  
238.0*0.50*0.05=5,9500 [A]</t>
  </si>
  <si>
    <t>zemina pro pol.č. 18231, vč. nákupu</t>
  </si>
  <si>
    <t>42.0*0.10=4,2000 [A]</t>
  </si>
  <si>
    <t>chodníky: 202,0m2=202,0000 [A]</t>
  </si>
  <si>
    <t>18231</t>
  </si>
  <si>
    <t>ROZPROSTŘENÍ ORNICE V ROVINĚ V TL DO 0,10M</t>
  </si>
  <si>
    <t>položka zahrnuje:  
nutné přemístění ornice z dočasných skládek vzdálených do 50m  
rozprostření ornice v předepsané tloušťce v rovině a ve svahu do 1:5</t>
  </si>
  <si>
    <t>chodníky 32/63: 202,0m2*0,15=30,3000 [A] 
ostrůvky 32/63: 122,0m2*0,22=26,8400 [B] 
Celkem: A+B=57,1400 [C]</t>
  </si>
  <si>
    <t>574A04</t>
  </si>
  <si>
    <t>ASFALTOVÝ BETON PRO OBRUSNÉ VRSTVY ACO 11+, 11S</t>
  </si>
  <si>
    <t>58221</t>
  </si>
  <si>
    <t>DLÁŽDĚNÉ KRYTY Z DROBNÝCH KOSTEK DO LOŽE Z KAMENIVA</t>
  </si>
  <si>
    <t>tl.lože 40mm + výplň spar   
štípaná žula</t>
  </si>
  <si>
    <t>ostrůvky: 122,0m2=122,0000 [A]</t>
  </si>
  <si>
    <t>tl.lože 40mm  
dlažba šedá, hladká</t>
  </si>
  <si>
    <t>chodníky: 202,0m2-8,0m2 reliéfní dl.-7,2m2 barevná dl. =186,8000 [A]</t>
  </si>
  <si>
    <t>582614</t>
  </si>
  <si>
    <t>KRYTY Z BETON DLAŽDIC SE ZÁMKEM BAREV TL 60MM DO LOŽE Z KAM</t>
  </si>
  <si>
    <t>tl.lože 40mm  
dlažba červená, hladká</t>
  </si>
  <si>
    <t>kontrastní pás podél nástupiště: 7,2m2=7,2000 [A]</t>
  </si>
  <si>
    <t>8,0m2+6,0m2=14,0000 [A]</t>
  </si>
  <si>
    <t>914131</t>
  </si>
  <si>
    <t>DOPRAVNÍ ZNAČKY ZÁKLADNÍ VELIKOSTI OCELOVÉ FÓLIE TŘ 2 - DODÁVKA A MONTÁŽ</t>
  </si>
  <si>
    <t>IP6 2x</t>
  </si>
  <si>
    <t>914133</t>
  </si>
  <si>
    <t>DOPRAVNÍ ZNAČKY ZÁKLADNÍ VELIKOSTI OCELOVÉ FÓLIE TŘ 2 - DEMONTÁŽ</t>
  </si>
  <si>
    <t>SLOUPKY A STOJKY DOPRAVNÍCH ZNAČEK Z OCEL TRUBEK SE ZABETONOVÁNÍM - DODÁVKA A MO</t>
  </si>
  <si>
    <t>čáry: 18.0m2=18,0000 [A] 
šrafy: 15.0m2=15,0000 [B] 
vodící pás přechodu: 12,0m*0.55=6,6000 [C] 
Celkem: A+B+C=39,6000 [D]</t>
  </si>
  <si>
    <t>915212</t>
  </si>
  <si>
    <t>VODOROVNÉ DOPRAVNÍ ZNAČENÍ PLASTEM HLADKÉ - ODSTRANĚNÍ</t>
  </si>
  <si>
    <t>frézováním</t>
  </si>
  <si>
    <t>zahrnuje odstranění značení bez ohledu na způsob provedení (zatření, zbroušení) a odklizení vzniklé suti</t>
  </si>
  <si>
    <t>917211</t>
  </si>
  <si>
    <t>ZÁHONOVÉ OBRUBY Z BETONOVÝCH OBRUBNÍKŮ ŠÍŘ 50MM</t>
  </si>
  <si>
    <t>50/200 vč. beton.lože</t>
  </si>
  <si>
    <t>150/250 vč. beton.lože</t>
  </si>
  <si>
    <t>Položka zahrnuje: 
dodání a pokládku betonových obrubníků o rozměrech předepsaných zadávací dokumentací 
betonové lože i boční betonovou opěrku.</t>
  </si>
  <si>
    <t>150/300mm, vč. beton.lože  
nástupní hrana zastávky</t>
  </si>
  <si>
    <t>Z VIBROLISOVANÉHO BETONU S ÚKOSEM 1:2,5, 300/300/500  
vč. beton.lože</t>
  </si>
  <si>
    <t>919112</t>
  </si>
  <si>
    <t>ŘEZÁNÍ ASFALTOVÉHO KRYTU VOZOVEK TL DO 100MM</t>
  </si>
  <si>
    <t>CHODNÍKY UL.KUBELÍKOVA A DĚLÍCÍ OSTRŮVEK PŘECHODU UL. ŘEPNÁ - ZPŮSOBILÉ VÝDAJE VEDLEJŠÍ</t>
  </si>
  <si>
    <t>91297</t>
  </si>
  <si>
    <t>DOPRAVNÍ ZRCADLO</t>
  </si>
  <si>
    <t>položka zahrnuje:  
- dodání a osazení zrcadla včetně nutných zemních prací  
- předepsaná povrchová úprava  
- vnitrostaveništní a mimostaveništní doprava  
- odrazky plastové nebo z retroreflexní fólie.</t>
  </si>
  <si>
    <t>pro DZ: 6ks=6,0000 [A] 
zrcadla: 1ks=1,0000 [B] 
Celkem: A+B=7,0000 [C]</t>
  </si>
  <si>
    <t>93753</t>
  </si>
  <si>
    <t>MOBILIÁŘ - KOVOVÉ KOŠE NA ODPADKY</t>
  </si>
  <si>
    <t>Položka zahrnuje:  
- montáž, osazení a dodávku kompletního zařízení, předepsaného zadávací dokumentací  
- mimostavništní a vnitrostaveništní dopravu  
- nezbytné zemní práce a základové konstrukce  
- předepsanou povrchovou úpravu (nátěry a pod.)  
Pozn.: materiál uvedený v textu představuje rozhodující podíl ve výrobku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</si>
</sst>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5.7109375" style="0" customWidth="1"/>
    <col min="2" max="2" width="66.7109375" style="43" customWidth="1"/>
    <col min="3" max="5" width="20.7109375" style="0" customWidth="1"/>
  </cols>
  <sheetData>
    <row r="1" spans="1:5" ht="12.75">
      <c r="A1" s="32"/>
      <c r="B1" s="38"/>
      <c r="C1" s="1"/>
      <c r="D1" s="1"/>
      <c r="E1" s="1"/>
    </row>
    <row r="2" spans="1:5" ht="12.75">
      <c r="A2" s="32"/>
      <c r="B2" s="39" t="s">
        <v>0</v>
      </c>
      <c r="C2" s="1"/>
      <c r="D2" s="1"/>
      <c r="E2" s="1"/>
    </row>
    <row r="3" spans="1:5" ht="12.75">
      <c r="A3" s="32"/>
      <c r="B3" s="40"/>
      <c r="C3" s="1"/>
      <c r="D3" s="1"/>
      <c r="E3" s="1"/>
    </row>
    <row r="4" spans="1:5" ht="20.25">
      <c r="A4" s="1"/>
      <c r="B4" s="33" t="s">
        <v>1</v>
      </c>
      <c r="C4" s="32"/>
      <c r="D4" s="32"/>
      <c r="E4" s="1"/>
    </row>
    <row r="5" spans="1:5" ht="12.75">
      <c r="A5" s="1"/>
      <c r="B5" s="32" t="s">
        <v>2</v>
      </c>
      <c r="C5" s="32"/>
      <c r="D5" s="32"/>
      <c r="E5" s="1"/>
    </row>
    <row r="6" spans="1:5" ht="12.75">
      <c r="A6" s="1"/>
      <c r="B6" s="41" t="s">
        <v>3</v>
      </c>
      <c r="C6" s="5">
        <f>SUM(C11:C18)</f>
        <v>0</v>
      </c>
      <c r="D6" s="1"/>
      <c r="E6" s="1"/>
    </row>
    <row r="7" spans="1:5" ht="12.75">
      <c r="A7" s="1"/>
      <c r="B7" s="41" t="s">
        <v>4</v>
      </c>
      <c r="C7" s="5">
        <f>SUM(E11:E18)</f>
        <v>0</v>
      </c>
      <c r="D7" s="1"/>
      <c r="E7" s="1"/>
    </row>
    <row r="8" spans="1:5" ht="12.75">
      <c r="A8" s="4"/>
      <c r="B8" s="42"/>
      <c r="C8" s="4"/>
      <c r="D8" s="4"/>
      <c r="E8" s="4"/>
    </row>
    <row r="9" spans="1:5" ht="12.75">
      <c r="A9" s="3" t="s">
        <v>5</v>
      </c>
      <c r="B9" s="11" t="s">
        <v>6</v>
      </c>
      <c r="C9" s="3" t="s">
        <v>7</v>
      </c>
      <c r="D9" s="3" t="s">
        <v>8</v>
      </c>
      <c r="E9" s="3" t="s">
        <v>9</v>
      </c>
    </row>
    <row r="10" spans="1:5" ht="15">
      <c r="A10" s="44" t="s">
        <v>19</v>
      </c>
      <c r="B10" s="26"/>
      <c r="C10" s="15"/>
      <c r="D10" s="15"/>
      <c r="E10" s="15"/>
    </row>
    <row r="11" spans="1:5" ht="12.75">
      <c r="A11" s="14" t="s">
        <v>30</v>
      </c>
      <c r="B11" s="26" t="s">
        <v>31</v>
      </c>
      <c r="C11" s="15">
        <f>'STAVBA 01_SO 00_00'!I3</f>
        <v>0</v>
      </c>
      <c r="D11" s="15">
        <f>0+'STAVBA 01_SO 00_00'!O11+'STAVBA 01_SO 00_00'!O15+'STAVBA 01_SO 00_00'!O19+'STAVBA 01_SO 00_00'!O23+'STAVBA 01_SO 00_00'!O27+'STAVBA 01_SO 00_00'!O31</f>
        <v>0</v>
      </c>
      <c r="E11" s="15">
        <f aca="true" t="shared" si="0" ref="E11:E18">C11+D11</f>
        <v>0</v>
      </c>
    </row>
    <row r="12" spans="1:5" ht="12.75">
      <c r="A12" s="14" t="s">
        <v>81</v>
      </c>
      <c r="B12" s="26" t="s">
        <v>82</v>
      </c>
      <c r="C12" s="15">
        <f>'STAVBA 01_SO 101_101.1'!I3</f>
        <v>0</v>
      </c>
      <c r="D12" s="15">
        <f>0+'STAVBA 01_SO 101_101.1'!O11+'STAVBA 01_SO 101_101.1'!O15+'STAVBA 01_SO 101_101.1'!O20+'STAVBA 01_SO 101_101.1'!O24+'STAVBA 01_SO 101_101.1'!O28+'STAVBA 01_SO 101_101.1'!O32+'STAVBA 01_SO 101_101.1'!O36+'STAVBA 01_SO 101_101.1'!O40+'STAVBA 01_SO 101_101.1'!O44+'STAVBA 01_SO 101_101.1'!O48+'STAVBA 01_SO 101_101.1'!O52+'STAVBA 01_SO 101_101.1'!O56+'STAVBA 01_SO 101_101.1'!O60+'STAVBA 01_SO 101_101.1'!O64+'STAVBA 01_SO 101_101.1'!O68+'STAVBA 01_SO 101_101.1'!O72+'STAVBA 01_SO 101_101.1'!O76+'STAVBA 01_SO 101_101.1'!O80+'STAVBA 01_SO 101_101.1'!O85+'STAVBA 01_SO 101_101.1'!O90+'STAVBA 01_SO 101_101.1'!O95+'STAVBA 01_SO 101_101.1'!O99+'STAVBA 01_SO 101_101.1'!O103+'STAVBA 01_SO 101_101.1'!O107+'STAVBA 01_SO 101_101.1'!O111+'STAVBA 01_SO 101_101.1'!O115+'STAVBA 01_SO 101_101.1'!O119+'STAVBA 01_SO 101_101.1'!O123+'STAVBA 01_SO 101_101.1'!O127+'STAVBA 01_SO 101_101.1'!O131+'STAVBA 01_SO 101_101.1'!O136+'STAVBA 01_SO 101_101.1'!O141+'STAVBA 01_SO 101_101.1'!O145+'STAVBA 01_SO 101_101.1'!O149+'STAVBA 01_SO 101_101.1'!O154+'STAVBA 01_SO 101_101.1'!O158+'STAVBA 01_SO 101_101.1'!O162+'STAVBA 01_SO 101_101.1'!O166+'STAVBA 01_SO 101_101.1'!O170+'STAVBA 01_SO 101_101.1'!O174+'STAVBA 01_SO 101_101.1'!O178+'STAVBA 01_SO 101_101.1'!O182+'STAVBA 01_SO 101_101.1'!O186+'STAVBA 01_SO 101_101.1'!O190+'STAVBA 01_SO 101_101.1'!O194</f>
        <v>0</v>
      </c>
      <c r="E12" s="15">
        <f t="shared" si="0"/>
        <v>0</v>
      </c>
    </row>
    <row r="13" spans="1:5" ht="12.75">
      <c r="A13" s="14" t="s">
        <v>306</v>
      </c>
      <c r="B13" s="26" t="s">
        <v>307</v>
      </c>
      <c r="C13" s="15">
        <f>'STAVBA 01_SO 101_101.2'!I3</f>
        <v>0</v>
      </c>
      <c r="D13" s="15">
        <f>0+'STAVBA 01_SO 101_101.2'!O11+'STAVBA 01_SO 101_101.2'!O16+'STAVBA 01_SO 101_101.2'!O20+'STAVBA 01_SO 101_101.2'!O24+'STAVBA 01_SO 101_101.2'!O29+'STAVBA 01_SO 101_101.2'!O33+'STAVBA 01_SO 101_101.2'!O37+'STAVBA 01_SO 101_101.2'!O41+'STAVBA 01_SO 101_101.2'!O45+'STAVBA 01_SO 101_101.2'!O49+'STAVBA 01_SO 101_101.2'!O53+'STAVBA 01_SO 101_101.2'!O58+'STAVBA 01_SO 101_101.2'!O62+'STAVBA 01_SO 101_101.2'!O66+'STAVBA 01_SO 101_101.2'!O71+'STAVBA 01_SO 101_101.2'!O75+'STAVBA 01_SO 101_101.2'!O79+'STAVBA 01_SO 101_101.2'!O83+'STAVBA 01_SO 101_101.2'!O87</f>
        <v>0</v>
      </c>
      <c r="E13" s="15">
        <f t="shared" si="0"/>
        <v>0</v>
      </c>
    </row>
    <row r="14" spans="1:5" ht="12.75">
      <c r="A14" s="14" t="s">
        <v>353</v>
      </c>
      <c r="B14" s="26" t="s">
        <v>354</v>
      </c>
      <c r="C14" s="15">
        <f>'STAVBA 01_SO 401_401'!I3</f>
        <v>0</v>
      </c>
      <c r="D14" s="15">
        <f>0+'STAVBA 01_SO 401_401'!O11+'STAVBA 01_SO 401_401'!O15+'STAVBA 01_SO 401_401'!O19+'STAVBA 01_SO 401_401'!O23+'STAVBA 01_SO 401_401'!O27+'STAVBA 01_SO 401_401'!O31+'STAVBA 01_SO 401_401'!O35+'STAVBA 01_SO 401_401'!O39+'STAVBA 01_SO 401_401'!O43+'STAVBA 01_SO 401_401'!O47+'STAVBA 01_SO 401_401'!O51+'STAVBA 01_SO 401_401'!O55+'STAVBA 01_SO 401_401'!O59+'STAVBA 01_SO 401_401'!O63+'STAVBA 01_SO 401_401'!O67+'STAVBA 01_SO 401_401'!O71+'STAVBA 01_SO 401_401'!O75+'STAVBA 01_SO 401_401'!O79+'STAVBA 01_SO 401_401'!O83+'STAVBA 01_SO 401_401'!O87+'STAVBA 01_SO 401_401'!O91+'STAVBA 01_SO 401_401'!O95+'STAVBA 01_SO 401_401'!O99+'STAVBA 01_SO 401_401'!O103+'STAVBA 01_SO 401_401'!O107+'STAVBA 01_SO 401_401'!O111+'STAVBA 01_SO 401_401'!O115+'STAVBA 01_SO 401_401'!O119+'STAVBA 01_SO 401_401'!O123+'STAVBA 01_SO 401_401'!O127+'STAVBA 01_SO 401_401'!O131+'STAVBA 01_SO 401_401'!O135+'STAVBA 01_SO 401_401'!O139+'STAVBA 01_SO 401_401'!O143+'STAVBA 01_SO 401_401'!O147+'STAVBA 01_SO 401_401'!O151</f>
        <v>0</v>
      </c>
      <c r="E14" s="15">
        <f t="shared" si="0"/>
        <v>0</v>
      </c>
    </row>
    <row r="15" spans="1:5" ht="15">
      <c r="A15" s="44" t="s">
        <v>431</v>
      </c>
      <c r="B15" s="26"/>
      <c r="C15" s="15"/>
      <c r="D15" s="15"/>
      <c r="E15" s="15"/>
    </row>
    <row r="16" spans="1:5" ht="12.75">
      <c r="A16" s="14" t="s">
        <v>21</v>
      </c>
      <c r="B16" s="26" t="s">
        <v>432</v>
      </c>
      <c r="C16" s="15">
        <f>'STAVBA 07_SO 00_SO 00'!I3</f>
        <v>0</v>
      </c>
      <c r="D16" s="15">
        <f>0+'STAVBA 07_SO 00_SO 00'!O11+'STAVBA 07_SO 00_SO 00'!O15+'STAVBA 07_SO 00_SO 00'!O19+'STAVBA 07_SO 00_SO 00'!O23+'STAVBA 07_SO 00_SO 00'!O27+'STAVBA 07_SO 00_SO 00'!O31</f>
        <v>0</v>
      </c>
      <c r="E16" s="15">
        <f t="shared" si="0"/>
        <v>0</v>
      </c>
    </row>
    <row r="17" spans="1:5" ht="25.5">
      <c r="A17" s="14" t="s">
        <v>81</v>
      </c>
      <c r="B17" s="26" t="s">
        <v>438</v>
      </c>
      <c r="C17" s="15">
        <f>'STAVBA 07_SO 101_101.1'!I3</f>
        <v>0</v>
      </c>
      <c r="D17" s="15">
        <f>0+'STAVBA 07_SO 101_101.1'!O11+'STAVBA 07_SO 101_101.1'!O16+'STAVBA 07_SO 101_101.1'!O20+'STAVBA 07_SO 101_101.1'!O24+'STAVBA 07_SO 101_101.1'!O28+'STAVBA 07_SO 101_101.1'!O32+'STAVBA 07_SO 101_101.1'!O36+'STAVBA 07_SO 101_101.1'!O40+'STAVBA 07_SO 101_101.1'!O44+'STAVBA 07_SO 101_101.1'!O48+'STAVBA 07_SO 101_101.1'!O52+'STAVBA 07_SO 101_101.1'!O57+'STAVBA 07_SO 101_101.1'!O61+'STAVBA 07_SO 101_101.1'!O65+'STAVBA 07_SO 101_101.1'!O69+'STAVBA 07_SO 101_101.1'!O73+'STAVBA 07_SO 101_101.1'!O77+'STAVBA 07_SO 101_101.1'!O82+'STAVBA 07_SO 101_101.1'!O86+'STAVBA 07_SO 101_101.1'!O90+'STAVBA 07_SO 101_101.1'!O94+'STAVBA 07_SO 101_101.1'!O98+'STAVBA 07_SO 101_101.1'!O102+'STAVBA 07_SO 101_101.1'!O106+'STAVBA 07_SO 101_101.1'!O110+'STAVBA 07_SO 101_101.1'!O114+'STAVBA 07_SO 101_101.1'!O118+'STAVBA 07_SO 101_101.1'!O122</f>
        <v>0</v>
      </c>
      <c r="E17" s="15">
        <f t="shared" si="0"/>
        <v>0</v>
      </c>
    </row>
    <row r="18" spans="1:5" ht="25.5">
      <c r="A18" s="14" t="s">
        <v>306</v>
      </c>
      <c r="B18" s="26" t="s">
        <v>492</v>
      </c>
      <c r="C18" s="15">
        <f>'STAVBA 07_SO 101_101.2'!I3</f>
        <v>0</v>
      </c>
      <c r="D18" s="15">
        <f>0+'STAVBA 07_SO 101_101.2'!O11+'STAVBA 07_SO 101_101.2'!O15+'STAVBA 07_SO 101_101.2'!O19+'STAVBA 07_SO 101_101.2'!O23</f>
        <v>0</v>
      </c>
      <c r="E18" s="15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pane ySplit="9" topLeftCell="A10" activePane="bottomLeft" state="frozen"/>
      <selection pane="topLeft" activeCell="E47" sqref="E47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30</v>
      </c>
      <c r="I3" s="29">
        <f>0+I10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18</v>
      </c>
      <c r="D4" s="32"/>
      <c r="E4" s="10" t="s">
        <v>19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21</v>
      </c>
      <c r="D5" s="32"/>
      <c r="E5" s="10" t="s">
        <v>22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30</v>
      </c>
      <c r="D6" s="36"/>
      <c r="E6" s="13" t="s">
        <v>31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33</v>
      </c>
      <c r="D10" s="17"/>
      <c r="E10" s="19" t="s">
        <v>50</v>
      </c>
      <c r="F10" s="17"/>
      <c r="G10" s="17"/>
      <c r="H10" s="17"/>
      <c r="I10" s="20">
        <f>0+I11+I15+I19+I23+I27+I31</f>
        <v>0</v>
      </c>
    </row>
    <row r="11" spans="1:16" ht="12.75">
      <c r="A11" s="16" t="s">
        <v>51</v>
      </c>
      <c r="B11" s="21" t="s">
        <v>35</v>
      </c>
      <c r="C11" s="21" t="s">
        <v>52</v>
      </c>
      <c r="D11" s="16" t="s">
        <v>53</v>
      </c>
      <c r="E11" s="22" t="s">
        <v>54</v>
      </c>
      <c r="F11" s="23" t="s">
        <v>55</v>
      </c>
      <c r="G11" s="24">
        <v>1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12.75">
      <c r="A12" s="25" t="s">
        <v>56</v>
      </c>
      <c r="E12" s="26" t="s">
        <v>57</v>
      </c>
    </row>
    <row r="13" spans="1:5" ht="12.75">
      <c r="A13" s="27" t="s">
        <v>58</v>
      </c>
      <c r="E13" s="28" t="s">
        <v>59</v>
      </c>
    </row>
    <row r="14" spans="1:5" ht="12.75">
      <c r="A14" t="s">
        <v>60</v>
      </c>
      <c r="E14" s="26" t="s">
        <v>61</v>
      </c>
    </row>
    <row r="15" spans="1:16" ht="12.75">
      <c r="A15" s="16" t="s">
        <v>51</v>
      </c>
      <c r="B15" s="21" t="s">
        <v>28</v>
      </c>
      <c r="C15" s="21" t="s">
        <v>62</v>
      </c>
      <c r="D15" s="16" t="s">
        <v>63</v>
      </c>
      <c r="E15" s="22" t="s">
        <v>64</v>
      </c>
      <c r="F15" s="23" t="s">
        <v>55</v>
      </c>
      <c r="G15" s="24">
        <v>1</v>
      </c>
      <c r="H15" s="24"/>
      <c r="I15" s="24">
        <f>ROUND(ROUND(H15,2)*ROUND(G15,2),2)</f>
        <v>0</v>
      </c>
      <c r="O15">
        <f>(I15*21)/100</f>
        <v>0</v>
      </c>
      <c r="P15" t="s">
        <v>28</v>
      </c>
    </row>
    <row r="16" spans="1:5" ht="12.75">
      <c r="A16" s="25" t="s">
        <v>56</v>
      </c>
      <c r="E16" s="26" t="s">
        <v>65</v>
      </c>
    </row>
    <row r="17" spans="1:5" ht="12.75">
      <c r="A17" s="27" t="s">
        <v>58</v>
      </c>
      <c r="E17" s="28" t="s">
        <v>59</v>
      </c>
    </row>
    <row r="18" spans="1:5" ht="12.75">
      <c r="A18" t="s">
        <v>60</v>
      </c>
      <c r="E18" s="26" t="s">
        <v>66</v>
      </c>
    </row>
    <row r="19" spans="1:16" ht="12.75">
      <c r="A19" s="16" t="s">
        <v>51</v>
      </c>
      <c r="B19" s="21" t="s">
        <v>29</v>
      </c>
      <c r="C19" s="21" t="s">
        <v>62</v>
      </c>
      <c r="D19" s="16" t="s">
        <v>67</v>
      </c>
      <c r="E19" s="22" t="s">
        <v>64</v>
      </c>
      <c r="F19" s="23" t="s">
        <v>55</v>
      </c>
      <c r="G19" s="24">
        <v>1</v>
      </c>
      <c r="H19" s="24"/>
      <c r="I19" s="24">
        <f>ROUND(ROUND(H19,2)*ROUND(G19,2),2)</f>
        <v>0</v>
      </c>
      <c r="O19">
        <f>(I19*21)/100</f>
        <v>0</v>
      </c>
      <c r="P19" t="s">
        <v>28</v>
      </c>
    </row>
    <row r="20" spans="1:5" ht="12.75">
      <c r="A20" s="25" t="s">
        <v>56</v>
      </c>
      <c r="E20" s="26" t="s">
        <v>68</v>
      </c>
    </row>
    <row r="21" spans="1:5" ht="12.75">
      <c r="A21" s="27" t="s">
        <v>58</v>
      </c>
      <c r="E21" s="28" t="s">
        <v>59</v>
      </c>
    </row>
    <row r="22" spans="1:5" ht="12.75">
      <c r="A22" t="s">
        <v>60</v>
      </c>
      <c r="E22" s="26" t="s">
        <v>66</v>
      </c>
    </row>
    <row r="23" spans="1:16" ht="12.75">
      <c r="A23" s="16" t="s">
        <v>51</v>
      </c>
      <c r="B23" s="21" t="s">
        <v>39</v>
      </c>
      <c r="C23" s="21" t="s">
        <v>69</v>
      </c>
      <c r="D23" s="16" t="s">
        <v>53</v>
      </c>
      <c r="E23" s="22" t="s">
        <v>70</v>
      </c>
      <c r="F23" s="23" t="s">
        <v>55</v>
      </c>
      <c r="G23" s="24">
        <v>1</v>
      </c>
      <c r="H23" s="24"/>
      <c r="I23" s="24">
        <f>ROUND(ROUND(H23,2)*ROUND(G23,2),2)</f>
        <v>0</v>
      </c>
      <c r="O23">
        <f>(I23*21)/100</f>
        <v>0</v>
      </c>
      <c r="P23" t="s">
        <v>28</v>
      </c>
    </row>
    <row r="24" spans="1:5" ht="12.75">
      <c r="A24" s="25" t="s">
        <v>56</v>
      </c>
      <c r="E24" s="26" t="s">
        <v>53</v>
      </c>
    </row>
    <row r="25" spans="1:5" ht="12.75">
      <c r="A25" s="27" t="s">
        <v>58</v>
      </c>
      <c r="E25" s="28" t="s">
        <v>59</v>
      </c>
    </row>
    <row r="26" spans="1:5" ht="12.75">
      <c r="A26" t="s">
        <v>60</v>
      </c>
      <c r="E26" s="26" t="s">
        <v>66</v>
      </c>
    </row>
    <row r="27" spans="1:16" ht="12.75">
      <c r="A27" s="16" t="s">
        <v>51</v>
      </c>
      <c r="B27" s="21" t="s">
        <v>41</v>
      </c>
      <c r="C27" s="21" t="s">
        <v>71</v>
      </c>
      <c r="D27" s="16" t="s">
        <v>53</v>
      </c>
      <c r="E27" s="22" t="s">
        <v>72</v>
      </c>
      <c r="F27" s="23" t="s">
        <v>55</v>
      </c>
      <c r="G27" s="24">
        <v>1</v>
      </c>
      <c r="H27" s="24"/>
      <c r="I27" s="24">
        <f>ROUND(ROUND(H27,2)*ROUND(G27,2),2)</f>
        <v>0</v>
      </c>
      <c r="O27">
        <f>(I27*21)/100</f>
        <v>0</v>
      </c>
      <c r="P27" t="s">
        <v>28</v>
      </c>
    </row>
    <row r="28" spans="1:5" ht="12.75">
      <c r="A28" s="25" t="s">
        <v>56</v>
      </c>
      <c r="E28" s="26" t="s">
        <v>73</v>
      </c>
    </row>
    <row r="29" spans="1:5" ht="12.75">
      <c r="A29" s="27" t="s">
        <v>58</v>
      </c>
      <c r="E29" s="28" t="s">
        <v>59</v>
      </c>
    </row>
    <row r="30" spans="1:5" ht="12.75">
      <c r="A30" t="s">
        <v>60</v>
      </c>
      <c r="E30" s="26" t="s">
        <v>66</v>
      </c>
    </row>
    <row r="31" spans="1:16" ht="12.75">
      <c r="A31" s="16" t="s">
        <v>51</v>
      </c>
      <c r="B31" s="21" t="s">
        <v>43</v>
      </c>
      <c r="C31" s="21" t="s">
        <v>74</v>
      </c>
      <c r="D31" s="16" t="s">
        <v>53</v>
      </c>
      <c r="E31" s="22" t="s">
        <v>75</v>
      </c>
      <c r="F31" s="23" t="s">
        <v>76</v>
      </c>
      <c r="G31" s="24">
        <v>1</v>
      </c>
      <c r="H31" s="24"/>
      <c r="I31" s="24">
        <f>ROUND(ROUND(H31,2)*ROUND(G31,2),2)</f>
        <v>0</v>
      </c>
      <c r="O31">
        <f>(I31*21)/100</f>
        <v>0</v>
      </c>
      <c r="P31" t="s">
        <v>28</v>
      </c>
    </row>
    <row r="32" spans="1:5" ht="25.5">
      <c r="A32" s="25" t="s">
        <v>56</v>
      </c>
      <c r="E32" s="26" t="s">
        <v>77</v>
      </c>
    </row>
    <row r="33" spans="1:5" ht="12.75">
      <c r="A33" s="27" t="s">
        <v>58</v>
      </c>
      <c r="E33" s="28" t="s">
        <v>59</v>
      </c>
    </row>
    <row r="34" spans="1:5" ht="89.25">
      <c r="A34" t="s">
        <v>60</v>
      </c>
      <c r="E34" s="26" t="s">
        <v>78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zoomScalePageLayoutView="0" workbookViewId="0" topLeftCell="A1">
      <pane ySplit="9" topLeftCell="A10" activePane="bottomLeft" state="frozen"/>
      <selection pane="topLeft" activeCell="J6" sqref="J6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81</v>
      </c>
      <c r="I3" s="29">
        <f>0+I10+I19+I84+I89+I94+I135+I140+I153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18</v>
      </c>
      <c r="D4" s="32"/>
      <c r="E4" s="10" t="s">
        <v>19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79</v>
      </c>
      <c r="D5" s="32"/>
      <c r="E5" s="10" t="s">
        <v>80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81</v>
      </c>
      <c r="D6" s="36"/>
      <c r="E6" s="13" t="s">
        <v>82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33</v>
      </c>
      <c r="D10" s="17"/>
      <c r="E10" s="19" t="s">
        <v>50</v>
      </c>
      <c r="F10" s="17"/>
      <c r="G10" s="17"/>
      <c r="H10" s="17"/>
      <c r="I10" s="20">
        <f>0+I11+I15</f>
        <v>0</v>
      </c>
    </row>
    <row r="11" spans="1:16" ht="12.75">
      <c r="A11" s="16" t="s">
        <v>51</v>
      </c>
      <c r="B11" s="21" t="s">
        <v>35</v>
      </c>
      <c r="C11" s="21" t="s">
        <v>83</v>
      </c>
      <c r="D11" s="16" t="s">
        <v>53</v>
      </c>
      <c r="E11" s="22" t="s">
        <v>84</v>
      </c>
      <c r="F11" s="23" t="s">
        <v>85</v>
      </c>
      <c r="G11" s="24">
        <v>33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12.75">
      <c r="A12" s="25" t="s">
        <v>56</v>
      </c>
      <c r="E12" s="26" t="s">
        <v>86</v>
      </c>
    </row>
    <row r="13" spans="1:5" ht="12.75">
      <c r="A13" s="27" t="s">
        <v>58</v>
      </c>
      <c r="E13" s="28" t="s">
        <v>87</v>
      </c>
    </row>
    <row r="14" spans="1:5" ht="25.5">
      <c r="A14" t="s">
        <v>60</v>
      </c>
      <c r="E14" s="26" t="s">
        <v>88</v>
      </c>
    </row>
    <row r="15" spans="1:16" ht="12.75">
      <c r="A15" s="16" t="s">
        <v>51</v>
      </c>
      <c r="B15" s="21" t="s">
        <v>28</v>
      </c>
      <c r="C15" s="21" t="s">
        <v>89</v>
      </c>
      <c r="D15" s="16" t="s">
        <v>53</v>
      </c>
      <c r="E15" s="22" t="s">
        <v>84</v>
      </c>
      <c r="F15" s="23" t="s">
        <v>90</v>
      </c>
      <c r="G15" s="24">
        <v>272.23</v>
      </c>
      <c r="H15" s="24"/>
      <c r="I15" s="24">
        <f>ROUND(ROUND(H15,2)*ROUND(G15,2),2)</f>
        <v>0</v>
      </c>
      <c r="O15">
        <f>(I15*21)/100</f>
        <v>0</v>
      </c>
      <c r="P15" t="s">
        <v>28</v>
      </c>
    </row>
    <row r="16" spans="1:5" ht="12.75">
      <c r="A16" s="25" t="s">
        <v>56</v>
      </c>
      <c r="E16" s="26" t="s">
        <v>91</v>
      </c>
    </row>
    <row r="17" spans="1:5" ht="89.25">
      <c r="A17" s="27" t="s">
        <v>58</v>
      </c>
      <c r="E17" s="28" t="s">
        <v>92</v>
      </c>
    </row>
    <row r="18" spans="1:5" ht="25.5">
      <c r="A18" t="s">
        <v>60</v>
      </c>
      <c r="E18" s="26" t="s">
        <v>88</v>
      </c>
    </row>
    <row r="19" spans="1:9" ht="12.75">
      <c r="A19" s="4" t="s">
        <v>49</v>
      </c>
      <c r="B19" s="4"/>
      <c r="C19" s="30" t="s">
        <v>35</v>
      </c>
      <c r="D19" s="4"/>
      <c r="E19" s="19" t="s">
        <v>93</v>
      </c>
      <c r="F19" s="4"/>
      <c r="G19" s="4"/>
      <c r="H19" s="4"/>
      <c r="I19" s="31">
        <f>0+I20+I24+I28+I32+I36+I40+I44+I48+I52+I56+I60+I64+I68+I72+I76+I80</f>
        <v>0</v>
      </c>
    </row>
    <row r="20" spans="1:16" ht="12.75">
      <c r="A20" s="16" t="s">
        <v>51</v>
      </c>
      <c r="B20" s="21" t="s">
        <v>29</v>
      </c>
      <c r="C20" s="21" t="s">
        <v>94</v>
      </c>
      <c r="D20" s="16" t="s">
        <v>53</v>
      </c>
      <c r="E20" s="22" t="s">
        <v>95</v>
      </c>
      <c r="F20" s="23" t="s">
        <v>85</v>
      </c>
      <c r="G20" s="24">
        <v>10.05</v>
      </c>
      <c r="H20" s="24"/>
      <c r="I20" s="24">
        <f>ROUND(ROUND(H20,2)*ROUND(G20,2),2)</f>
        <v>0</v>
      </c>
      <c r="O20">
        <f>(I20*21)/100</f>
        <v>0</v>
      </c>
      <c r="P20" t="s">
        <v>28</v>
      </c>
    </row>
    <row r="21" spans="1:5" ht="12.75">
      <c r="A21" s="25" t="s">
        <v>56</v>
      </c>
      <c r="E21" s="26" t="s">
        <v>53</v>
      </c>
    </row>
    <row r="22" spans="1:5" ht="12.75">
      <c r="A22" s="27" t="s">
        <v>58</v>
      </c>
      <c r="E22" s="28" t="s">
        <v>96</v>
      </c>
    </row>
    <row r="23" spans="1:5" ht="63.75">
      <c r="A23" t="s">
        <v>60</v>
      </c>
      <c r="E23" s="26" t="s">
        <v>97</v>
      </c>
    </row>
    <row r="24" spans="1:16" ht="25.5">
      <c r="A24" s="16" t="s">
        <v>51</v>
      </c>
      <c r="B24" s="21" t="s">
        <v>39</v>
      </c>
      <c r="C24" s="21" t="s">
        <v>98</v>
      </c>
      <c r="D24" s="16" t="s">
        <v>53</v>
      </c>
      <c r="E24" s="22" t="s">
        <v>99</v>
      </c>
      <c r="F24" s="23" t="s">
        <v>85</v>
      </c>
      <c r="G24" s="24">
        <v>81.3</v>
      </c>
      <c r="H24" s="24"/>
      <c r="I24" s="24">
        <f>ROUND(ROUND(H24,2)*ROUND(G24,2),2)</f>
        <v>0</v>
      </c>
      <c r="O24">
        <f>(I24*21)/100</f>
        <v>0</v>
      </c>
      <c r="P24" t="s">
        <v>28</v>
      </c>
    </row>
    <row r="25" spans="1:5" ht="12.75">
      <c r="A25" s="25" t="s">
        <v>56</v>
      </c>
      <c r="E25" s="26" t="s">
        <v>53</v>
      </c>
    </row>
    <row r="26" spans="1:5" ht="38.25">
      <c r="A26" s="27" t="s">
        <v>58</v>
      </c>
      <c r="E26" s="28" t="s">
        <v>100</v>
      </c>
    </row>
    <row r="27" spans="1:5" ht="63.75">
      <c r="A27" t="s">
        <v>60</v>
      </c>
      <c r="E27" s="26" t="s">
        <v>97</v>
      </c>
    </row>
    <row r="28" spans="1:16" ht="25.5">
      <c r="A28" s="16" t="s">
        <v>51</v>
      </c>
      <c r="B28" s="21" t="s">
        <v>41</v>
      </c>
      <c r="C28" s="21" t="s">
        <v>101</v>
      </c>
      <c r="D28" s="16" t="s">
        <v>53</v>
      </c>
      <c r="E28" s="22" t="s">
        <v>102</v>
      </c>
      <c r="F28" s="23" t="s">
        <v>85</v>
      </c>
      <c r="G28" s="24">
        <v>25</v>
      </c>
      <c r="H28" s="24"/>
      <c r="I28" s="24">
        <f>ROUND(ROUND(H28,2)*ROUND(G28,2),2)</f>
        <v>0</v>
      </c>
      <c r="O28">
        <f>(I28*21)/100</f>
        <v>0</v>
      </c>
      <c r="P28" t="s">
        <v>28</v>
      </c>
    </row>
    <row r="29" spans="1:5" ht="12.75">
      <c r="A29" s="25" t="s">
        <v>56</v>
      </c>
      <c r="E29" s="26" t="s">
        <v>53</v>
      </c>
    </row>
    <row r="30" spans="1:5" ht="12.75">
      <c r="A30" s="27" t="s">
        <v>58</v>
      </c>
      <c r="E30" s="28" t="s">
        <v>103</v>
      </c>
    </row>
    <row r="31" spans="1:5" ht="63.75">
      <c r="A31" t="s">
        <v>60</v>
      </c>
      <c r="E31" s="26" t="s">
        <v>97</v>
      </c>
    </row>
    <row r="32" spans="1:16" ht="12.75">
      <c r="A32" s="16" t="s">
        <v>51</v>
      </c>
      <c r="B32" s="21" t="s">
        <v>43</v>
      </c>
      <c r="C32" s="21" t="s">
        <v>104</v>
      </c>
      <c r="D32" s="16" t="s">
        <v>53</v>
      </c>
      <c r="E32" s="22" t="s">
        <v>105</v>
      </c>
      <c r="F32" s="23" t="s">
        <v>106</v>
      </c>
      <c r="G32" s="24">
        <v>104</v>
      </c>
      <c r="H32" s="24"/>
      <c r="I32" s="24">
        <f>ROUND(ROUND(H32,2)*ROUND(G32,2),2)</f>
        <v>0</v>
      </c>
      <c r="O32">
        <f>(I32*21)/100</f>
        <v>0</v>
      </c>
      <c r="P32" t="s">
        <v>28</v>
      </c>
    </row>
    <row r="33" spans="1:5" ht="12.75">
      <c r="A33" s="25" t="s">
        <v>56</v>
      </c>
      <c r="E33" s="26" t="s">
        <v>53</v>
      </c>
    </row>
    <row r="34" spans="1:5" ht="12.75">
      <c r="A34" s="27" t="s">
        <v>58</v>
      </c>
      <c r="E34" s="28" t="s">
        <v>107</v>
      </c>
    </row>
    <row r="35" spans="1:5" ht="63.75">
      <c r="A35" t="s">
        <v>60</v>
      </c>
      <c r="E35" s="26" t="s">
        <v>97</v>
      </c>
    </row>
    <row r="36" spans="1:16" ht="25.5">
      <c r="A36" s="16" t="s">
        <v>51</v>
      </c>
      <c r="B36" s="21" t="s">
        <v>108</v>
      </c>
      <c r="C36" s="21" t="s">
        <v>109</v>
      </c>
      <c r="D36" s="16" t="s">
        <v>53</v>
      </c>
      <c r="E36" s="22" t="s">
        <v>110</v>
      </c>
      <c r="F36" s="23" t="s">
        <v>106</v>
      </c>
      <c r="G36" s="24">
        <v>165</v>
      </c>
      <c r="H36" s="24"/>
      <c r="I36" s="24">
        <f>ROUND(ROUND(H36,2)*ROUND(G36,2),2)</f>
        <v>0</v>
      </c>
      <c r="O36">
        <f>(I36*21)/100</f>
        <v>0</v>
      </c>
      <c r="P36" t="s">
        <v>28</v>
      </c>
    </row>
    <row r="37" spans="1:5" ht="12.75">
      <c r="A37" s="25" t="s">
        <v>56</v>
      </c>
      <c r="E37" s="26" t="s">
        <v>53</v>
      </c>
    </row>
    <row r="38" spans="1:5" ht="12.75">
      <c r="A38" s="27" t="s">
        <v>58</v>
      </c>
      <c r="E38" s="28" t="s">
        <v>111</v>
      </c>
    </row>
    <row r="39" spans="1:5" ht="63.75">
      <c r="A39" t="s">
        <v>60</v>
      </c>
      <c r="E39" s="26" t="s">
        <v>97</v>
      </c>
    </row>
    <row r="40" spans="1:16" ht="12.75">
      <c r="A40" s="16" t="s">
        <v>51</v>
      </c>
      <c r="B40" s="21" t="s">
        <v>112</v>
      </c>
      <c r="C40" s="21" t="s">
        <v>113</v>
      </c>
      <c r="D40" s="16" t="s">
        <v>53</v>
      </c>
      <c r="E40" s="22" t="s">
        <v>114</v>
      </c>
      <c r="F40" s="23" t="s">
        <v>85</v>
      </c>
      <c r="G40" s="24">
        <v>15.4</v>
      </c>
      <c r="H40" s="24"/>
      <c r="I40" s="24">
        <f>ROUND(ROUND(H40,2)*ROUND(G40,2),2)</f>
        <v>0</v>
      </c>
      <c r="O40">
        <f>(I40*21)/100</f>
        <v>0</v>
      </c>
      <c r="P40" t="s">
        <v>28</v>
      </c>
    </row>
    <row r="41" spans="1:5" ht="12.75">
      <c r="A41" s="25" t="s">
        <v>56</v>
      </c>
      <c r="E41" s="26" t="s">
        <v>53</v>
      </c>
    </row>
    <row r="42" spans="1:5" ht="38.25">
      <c r="A42" s="27" t="s">
        <v>58</v>
      </c>
      <c r="E42" s="28" t="s">
        <v>115</v>
      </c>
    </row>
    <row r="43" spans="1:5" ht="63.75">
      <c r="A43" t="s">
        <v>60</v>
      </c>
      <c r="E43" s="26" t="s">
        <v>97</v>
      </c>
    </row>
    <row r="44" spans="1:16" ht="12.75">
      <c r="A44" s="16" t="s">
        <v>51</v>
      </c>
      <c r="B44" s="21" t="s">
        <v>46</v>
      </c>
      <c r="C44" s="21" t="s">
        <v>116</v>
      </c>
      <c r="D44" s="16" t="s">
        <v>53</v>
      </c>
      <c r="E44" s="22" t="s">
        <v>117</v>
      </c>
      <c r="F44" s="23" t="s">
        <v>85</v>
      </c>
      <c r="G44" s="24">
        <v>33</v>
      </c>
      <c r="H44" s="24"/>
      <c r="I44" s="24">
        <f>ROUND(ROUND(H44,2)*ROUND(G44,2),2)</f>
        <v>0</v>
      </c>
      <c r="O44">
        <f>(I44*21)/100</f>
        <v>0</v>
      </c>
      <c r="P44" t="s">
        <v>28</v>
      </c>
    </row>
    <row r="45" spans="1:5" ht="12.75">
      <c r="A45" s="25" t="s">
        <v>56</v>
      </c>
      <c r="E45" s="26" t="s">
        <v>53</v>
      </c>
    </row>
    <row r="46" spans="1:5" ht="12.75">
      <c r="A46" s="27" t="s">
        <v>58</v>
      </c>
      <c r="E46" s="28" t="s">
        <v>118</v>
      </c>
    </row>
    <row r="47" spans="1:5" ht="331.5">
      <c r="A47" t="s">
        <v>60</v>
      </c>
      <c r="E47" s="26" t="s">
        <v>119</v>
      </c>
    </row>
    <row r="48" spans="1:16" ht="12.75">
      <c r="A48" s="16" t="s">
        <v>51</v>
      </c>
      <c r="B48" s="21" t="s">
        <v>48</v>
      </c>
      <c r="C48" s="21" t="s">
        <v>120</v>
      </c>
      <c r="D48" s="16" t="s">
        <v>63</v>
      </c>
      <c r="E48" s="22" t="s">
        <v>121</v>
      </c>
      <c r="F48" s="23" t="s">
        <v>85</v>
      </c>
      <c r="G48" s="24">
        <v>29.6</v>
      </c>
      <c r="H48" s="24"/>
      <c r="I48" s="24">
        <f>ROUND(ROUND(H48,2)*ROUND(G48,2),2)</f>
        <v>0</v>
      </c>
      <c r="O48">
        <f>(I48*21)/100</f>
        <v>0</v>
      </c>
      <c r="P48" t="s">
        <v>28</v>
      </c>
    </row>
    <row r="49" spans="1:5" ht="12.75">
      <c r="A49" s="25" t="s">
        <v>56</v>
      </c>
      <c r="E49" s="26" t="s">
        <v>122</v>
      </c>
    </row>
    <row r="50" spans="1:5" ht="12.75">
      <c r="A50" s="27" t="s">
        <v>58</v>
      </c>
      <c r="E50" s="28" t="s">
        <v>123</v>
      </c>
    </row>
    <row r="51" spans="1:5" ht="306">
      <c r="A51" t="s">
        <v>60</v>
      </c>
      <c r="E51" s="26" t="s">
        <v>124</v>
      </c>
    </row>
    <row r="52" spans="1:16" ht="12.75">
      <c r="A52" s="16" t="s">
        <v>51</v>
      </c>
      <c r="B52" s="21" t="s">
        <v>125</v>
      </c>
      <c r="C52" s="21" t="s">
        <v>120</v>
      </c>
      <c r="D52" s="16" t="s">
        <v>67</v>
      </c>
      <c r="E52" s="22" t="s">
        <v>121</v>
      </c>
      <c r="F52" s="23" t="s">
        <v>85</v>
      </c>
      <c r="G52" s="24">
        <v>60.35</v>
      </c>
      <c r="H52" s="24"/>
      <c r="I52" s="24">
        <f>ROUND(ROUND(H52,2)*ROUND(G52,2),2)</f>
        <v>0</v>
      </c>
      <c r="O52">
        <f>(I52*21)/100</f>
        <v>0</v>
      </c>
      <c r="P52" t="s">
        <v>28</v>
      </c>
    </row>
    <row r="53" spans="1:5" ht="12.75">
      <c r="A53" s="25" t="s">
        <v>56</v>
      </c>
      <c r="E53" s="26" t="s">
        <v>86</v>
      </c>
    </row>
    <row r="54" spans="1:5" ht="12.75">
      <c r="A54" s="27" t="s">
        <v>58</v>
      </c>
      <c r="E54" s="28" t="s">
        <v>126</v>
      </c>
    </row>
    <row r="55" spans="1:5" ht="306">
      <c r="A55" t="s">
        <v>60</v>
      </c>
      <c r="E55" s="26" t="s">
        <v>124</v>
      </c>
    </row>
    <row r="56" spans="1:16" ht="12.75">
      <c r="A56" s="16" t="s">
        <v>51</v>
      </c>
      <c r="B56" s="21" t="s">
        <v>127</v>
      </c>
      <c r="C56" s="21" t="s">
        <v>128</v>
      </c>
      <c r="D56" s="16" t="s">
        <v>53</v>
      </c>
      <c r="E56" s="22" t="s">
        <v>129</v>
      </c>
      <c r="F56" s="23" t="s">
        <v>76</v>
      </c>
      <c r="G56" s="24">
        <v>2</v>
      </c>
      <c r="H56" s="24"/>
      <c r="I56" s="24">
        <f>ROUND(ROUND(H56,2)*ROUND(G56,2),2)</f>
        <v>0</v>
      </c>
      <c r="O56">
        <f>(I56*21)/100</f>
        <v>0</v>
      </c>
      <c r="P56" t="s">
        <v>28</v>
      </c>
    </row>
    <row r="57" spans="1:5" ht="12.75">
      <c r="A57" s="25" t="s">
        <v>56</v>
      </c>
      <c r="E57" s="26" t="s">
        <v>130</v>
      </c>
    </row>
    <row r="58" spans="1:5" ht="12.75">
      <c r="A58" s="27" t="s">
        <v>58</v>
      </c>
      <c r="E58" s="28" t="s">
        <v>131</v>
      </c>
    </row>
    <row r="59" spans="1:5" ht="25.5">
      <c r="A59" t="s">
        <v>60</v>
      </c>
      <c r="E59" s="26" t="s">
        <v>132</v>
      </c>
    </row>
    <row r="60" spans="1:16" ht="12.75">
      <c r="A60" s="16" t="s">
        <v>51</v>
      </c>
      <c r="B60" s="21" t="s">
        <v>133</v>
      </c>
      <c r="C60" s="21" t="s">
        <v>134</v>
      </c>
      <c r="D60" s="16" t="s">
        <v>53</v>
      </c>
      <c r="E60" s="22" t="s">
        <v>135</v>
      </c>
      <c r="F60" s="23" t="s">
        <v>85</v>
      </c>
      <c r="G60" s="24">
        <v>50.6</v>
      </c>
      <c r="H60" s="24"/>
      <c r="I60" s="24">
        <f>ROUND(ROUND(H60,2)*ROUND(G60,2),2)</f>
        <v>0</v>
      </c>
      <c r="O60">
        <f>(I60*21)/100</f>
        <v>0</v>
      </c>
      <c r="P60" t="s">
        <v>28</v>
      </c>
    </row>
    <row r="61" spans="1:5" ht="12.75">
      <c r="A61" s="25" t="s">
        <v>56</v>
      </c>
      <c r="E61" s="26" t="s">
        <v>53</v>
      </c>
    </row>
    <row r="62" spans="1:5" ht="25.5">
      <c r="A62" s="27" t="s">
        <v>58</v>
      </c>
      <c r="E62" s="28" t="s">
        <v>136</v>
      </c>
    </row>
    <row r="63" spans="1:5" ht="255">
      <c r="A63" t="s">
        <v>60</v>
      </c>
      <c r="E63" s="26" t="s">
        <v>137</v>
      </c>
    </row>
    <row r="64" spans="1:16" ht="12.75">
      <c r="A64" s="16" t="s">
        <v>51</v>
      </c>
      <c r="B64" s="21" t="s">
        <v>138</v>
      </c>
      <c r="C64" s="21" t="s">
        <v>139</v>
      </c>
      <c r="D64" s="16" t="s">
        <v>53</v>
      </c>
      <c r="E64" s="22" t="s">
        <v>140</v>
      </c>
      <c r="F64" s="23" t="s">
        <v>85</v>
      </c>
      <c r="G64" s="24">
        <v>33</v>
      </c>
      <c r="H64" s="24"/>
      <c r="I64" s="24">
        <f>ROUND(ROUND(H64,2)*ROUND(G64,2),2)</f>
        <v>0</v>
      </c>
      <c r="O64">
        <f>(I64*21)/100</f>
        <v>0</v>
      </c>
      <c r="P64" t="s">
        <v>28</v>
      </c>
    </row>
    <row r="65" spans="1:5" ht="12.75">
      <c r="A65" s="25" t="s">
        <v>56</v>
      </c>
      <c r="E65" s="26" t="s">
        <v>53</v>
      </c>
    </row>
    <row r="66" spans="1:5" ht="12.75">
      <c r="A66" s="27" t="s">
        <v>58</v>
      </c>
      <c r="E66" s="28" t="s">
        <v>141</v>
      </c>
    </row>
    <row r="67" spans="1:5" ht="191.25">
      <c r="A67" t="s">
        <v>60</v>
      </c>
      <c r="E67" s="26" t="s">
        <v>142</v>
      </c>
    </row>
    <row r="68" spans="1:16" ht="12.75">
      <c r="A68" s="16" t="s">
        <v>51</v>
      </c>
      <c r="B68" s="21" t="s">
        <v>143</v>
      </c>
      <c r="C68" s="21" t="s">
        <v>144</v>
      </c>
      <c r="D68" s="16" t="s">
        <v>53</v>
      </c>
      <c r="E68" s="22" t="s">
        <v>145</v>
      </c>
      <c r="F68" s="23" t="s">
        <v>85</v>
      </c>
      <c r="G68" s="24">
        <v>10</v>
      </c>
      <c r="H68" s="24"/>
      <c r="I68" s="24">
        <f>ROUND(ROUND(H68,2)*ROUND(G68,2),2)</f>
        <v>0</v>
      </c>
      <c r="O68">
        <f>(I68*21)/100</f>
        <v>0</v>
      </c>
      <c r="P68" t="s">
        <v>28</v>
      </c>
    </row>
    <row r="69" spans="1:5" ht="12.75">
      <c r="A69" s="25" t="s">
        <v>56</v>
      </c>
      <c r="E69" s="26" t="s">
        <v>53</v>
      </c>
    </row>
    <row r="70" spans="1:5" ht="12.75">
      <c r="A70" s="27" t="s">
        <v>58</v>
      </c>
      <c r="E70" s="28" t="s">
        <v>146</v>
      </c>
    </row>
    <row r="71" spans="1:5" ht="242.25">
      <c r="A71" t="s">
        <v>60</v>
      </c>
      <c r="E71" s="26" t="s">
        <v>147</v>
      </c>
    </row>
    <row r="72" spans="1:16" ht="12.75">
      <c r="A72" s="16" t="s">
        <v>51</v>
      </c>
      <c r="B72" s="21" t="s">
        <v>148</v>
      </c>
      <c r="C72" s="21" t="s">
        <v>149</v>
      </c>
      <c r="D72" s="16" t="s">
        <v>53</v>
      </c>
      <c r="E72" s="22" t="s">
        <v>150</v>
      </c>
      <c r="F72" s="23" t="s">
        <v>151</v>
      </c>
      <c r="G72" s="24">
        <v>460</v>
      </c>
      <c r="H72" s="24"/>
      <c r="I72" s="24">
        <f>ROUND(ROUND(H72,2)*ROUND(G72,2),2)</f>
        <v>0</v>
      </c>
      <c r="O72">
        <f>(I72*21)/100</f>
        <v>0</v>
      </c>
      <c r="P72" t="s">
        <v>28</v>
      </c>
    </row>
    <row r="73" spans="1:5" ht="12.75">
      <c r="A73" s="25" t="s">
        <v>56</v>
      </c>
      <c r="E73" s="26" t="s">
        <v>53</v>
      </c>
    </row>
    <row r="74" spans="1:5" ht="51">
      <c r="A74" s="27" t="s">
        <v>58</v>
      </c>
      <c r="E74" s="28" t="s">
        <v>152</v>
      </c>
    </row>
    <row r="75" spans="1:5" ht="25.5">
      <c r="A75" t="s">
        <v>60</v>
      </c>
      <c r="E75" s="26" t="s">
        <v>153</v>
      </c>
    </row>
    <row r="76" spans="1:16" ht="12.75">
      <c r="A76" s="16" t="s">
        <v>51</v>
      </c>
      <c r="B76" s="21" t="s">
        <v>154</v>
      </c>
      <c r="C76" s="21" t="s">
        <v>155</v>
      </c>
      <c r="D76" s="16" t="s">
        <v>53</v>
      </c>
      <c r="E76" s="22" t="s">
        <v>156</v>
      </c>
      <c r="F76" s="23" t="s">
        <v>85</v>
      </c>
      <c r="G76" s="24">
        <v>29.6</v>
      </c>
      <c r="H76" s="24"/>
      <c r="I76" s="24">
        <f>ROUND(ROUND(H76,2)*ROUND(G76,2),2)</f>
        <v>0</v>
      </c>
      <c r="O76">
        <f>(I76*21)/100</f>
        <v>0</v>
      </c>
      <c r="P76" t="s">
        <v>28</v>
      </c>
    </row>
    <row r="77" spans="1:5" ht="12.75">
      <c r="A77" s="25" t="s">
        <v>56</v>
      </c>
      <c r="E77" s="26" t="s">
        <v>157</v>
      </c>
    </row>
    <row r="78" spans="1:5" ht="12.75">
      <c r="A78" s="27" t="s">
        <v>58</v>
      </c>
      <c r="E78" s="28" t="s">
        <v>158</v>
      </c>
    </row>
    <row r="79" spans="1:5" ht="38.25">
      <c r="A79" t="s">
        <v>60</v>
      </c>
      <c r="E79" s="26" t="s">
        <v>159</v>
      </c>
    </row>
    <row r="80" spans="1:16" ht="12.75">
      <c r="A80" s="16" t="s">
        <v>51</v>
      </c>
      <c r="B80" s="21" t="s">
        <v>160</v>
      </c>
      <c r="C80" s="21" t="s">
        <v>161</v>
      </c>
      <c r="D80" s="16" t="s">
        <v>53</v>
      </c>
      <c r="E80" s="22" t="s">
        <v>162</v>
      </c>
      <c r="F80" s="23" t="s">
        <v>151</v>
      </c>
      <c r="G80" s="24">
        <v>296</v>
      </c>
      <c r="H80" s="24"/>
      <c r="I80" s="24">
        <f>ROUND(ROUND(H80,2)*ROUND(G80,2),2)</f>
        <v>0</v>
      </c>
      <c r="O80">
        <f>(I80*21)/100</f>
        <v>0</v>
      </c>
      <c r="P80" t="s">
        <v>28</v>
      </c>
    </row>
    <row r="81" spans="1:5" ht="12.75">
      <c r="A81" s="25" t="s">
        <v>56</v>
      </c>
      <c r="E81" s="26" t="s">
        <v>163</v>
      </c>
    </row>
    <row r="82" spans="1:5" ht="12.75">
      <c r="A82" s="27" t="s">
        <v>58</v>
      </c>
      <c r="E82" s="28" t="s">
        <v>164</v>
      </c>
    </row>
    <row r="83" spans="1:5" ht="25.5">
      <c r="A83" t="s">
        <v>60</v>
      </c>
      <c r="E83" s="26" t="s">
        <v>165</v>
      </c>
    </row>
    <row r="84" spans="1:9" ht="12.75">
      <c r="A84" s="4" t="s">
        <v>49</v>
      </c>
      <c r="B84" s="4"/>
      <c r="C84" s="30" t="s">
        <v>28</v>
      </c>
      <c r="D84" s="4"/>
      <c r="E84" s="19" t="s">
        <v>166</v>
      </c>
      <c r="F84" s="4"/>
      <c r="G84" s="4"/>
      <c r="H84" s="4"/>
      <c r="I84" s="31">
        <f>0+I85</f>
        <v>0</v>
      </c>
    </row>
    <row r="85" spans="1:16" ht="12.75">
      <c r="A85" s="16" t="s">
        <v>51</v>
      </c>
      <c r="B85" s="21" t="s">
        <v>167</v>
      </c>
      <c r="C85" s="21" t="s">
        <v>168</v>
      </c>
      <c r="D85" s="16" t="s">
        <v>53</v>
      </c>
      <c r="E85" s="22" t="s">
        <v>169</v>
      </c>
      <c r="F85" s="23" t="s">
        <v>151</v>
      </c>
      <c r="G85" s="24">
        <v>15</v>
      </c>
      <c r="H85" s="24"/>
      <c r="I85" s="24">
        <f>ROUND(ROUND(H85,2)*ROUND(G85,2),2)</f>
        <v>0</v>
      </c>
      <c r="O85">
        <f>(I85*21)/100</f>
        <v>0</v>
      </c>
      <c r="P85" t="s">
        <v>28</v>
      </c>
    </row>
    <row r="86" spans="1:5" ht="12.75">
      <c r="A86" s="25" t="s">
        <v>56</v>
      </c>
      <c r="E86" s="26" t="s">
        <v>53</v>
      </c>
    </row>
    <row r="87" spans="1:5" ht="12.75">
      <c r="A87" s="27" t="s">
        <v>58</v>
      </c>
      <c r="E87" s="28" t="s">
        <v>170</v>
      </c>
    </row>
    <row r="88" spans="1:5" ht="51">
      <c r="A88" t="s">
        <v>60</v>
      </c>
      <c r="E88" s="26" t="s">
        <v>171</v>
      </c>
    </row>
    <row r="89" spans="1:9" ht="12.75">
      <c r="A89" s="4" t="s">
        <v>49</v>
      </c>
      <c r="B89" s="4"/>
      <c r="C89" s="30" t="s">
        <v>39</v>
      </c>
      <c r="D89" s="4"/>
      <c r="E89" s="19" t="s">
        <v>172</v>
      </c>
      <c r="F89" s="4"/>
      <c r="G89" s="4"/>
      <c r="H89" s="4"/>
      <c r="I89" s="31">
        <f>0+I90</f>
        <v>0</v>
      </c>
    </row>
    <row r="90" spans="1:16" ht="12.75">
      <c r="A90" s="16" t="s">
        <v>51</v>
      </c>
      <c r="B90" s="21" t="s">
        <v>173</v>
      </c>
      <c r="C90" s="21" t="s">
        <v>174</v>
      </c>
      <c r="D90" s="16" t="s">
        <v>175</v>
      </c>
      <c r="E90" s="22" t="s">
        <v>176</v>
      </c>
      <c r="F90" s="23" t="s">
        <v>85</v>
      </c>
      <c r="G90" s="24">
        <v>3</v>
      </c>
      <c r="H90" s="24"/>
      <c r="I90" s="24">
        <f>ROUND(ROUND(H90,2)*ROUND(G90,2),2)</f>
        <v>0</v>
      </c>
      <c r="O90">
        <f>(I90*21)/100</f>
        <v>0</v>
      </c>
      <c r="P90" t="s">
        <v>28</v>
      </c>
    </row>
    <row r="91" spans="1:5" ht="12.75">
      <c r="A91" s="25" t="s">
        <v>56</v>
      </c>
      <c r="E91" s="26" t="s">
        <v>177</v>
      </c>
    </row>
    <row r="92" spans="1:5" ht="12.75">
      <c r="A92" s="27" t="s">
        <v>58</v>
      </c>
      <c r="E92" s="28" t="s">
        <v>178</v>
      </c>
    </row>
    <row r="93" spans="1:5" ht="38.25">
      <c r="A93" t="s">
        <v>60</v>
      </c>
      <c r="E93" s="26" t="s">
        <v>179</v>
      </c>
    </row>
    <row r="94" spans="1:9" ht="12.75">
      <c r="A94" s="4" t="s">
        <v>49</v>
      </c>
      <c r="B94" s="4"/>
      <c r="C94" s="30" t="s">
        <v>41</v>
      </c>
      <c r="D94" s="4"/>
      <c r="E94" s="19" t="s">
        <v>180</v>
      </c>
      <c r="F94" s="4"/>
      <c r="G94" s="4"/>
      <c r="H94" s="4"/>
      <c r="I94" s="31">
        <f>0+I95+I99+I103+I107+I111+I115+I119+I123+I127+I131</f>
        <v>0</v>
      </c>
    </row>
    <row r="95" spans="1:16" ht="12.75">
      <c r="A95" s="16" t="s">
        <v>51</v>
      </c>
      <c r="B95" s="21" t="s">
        <v>181</v>
      </c>
      <c r="C95" s="21" t="s">
        <v>182</v>
      </c>
      <c r="D95" s="16" t="s">
        <v>53</v>
      </c>
      <c r="E95" s="22" t="s">
        <v>183</v>
      </c>
      <c r="F95" s="23" t="s">
        <v>85</v>
      </c>
      <c r="G95" s="24">
        <v>81</v>
      </c>
      <c r="H95" s="24"/>
      <c r="I95" s="24">
        <f>ROUND(ROUND(H95,2)*ROUND(G95,2),2)</f>
        <v>0</v>
      </c>
      <c r="O95">
        <f>(I95*21)/100</f>
        <v>0</v>
      </c>
      <c r="P95" t="s">
        <v>28</v>
      </c>
    </row>
    <row r="96" spans="1:5" ht="12.75">
      <c r="A96" s="25" t="s">
        <v>56</v>
      </c>
      <c r="E96" s="26" t="s">
        <v>53</v>
      </c>
    </row>
    <row r="97" spans="1:5" ht="51">
      <c r="A97" s="27" t="s">
        <v>58</v>
      </c>
      <c r="E97" s="28" t="s">
        <v>184</v>
      </c>
    </row>
    <row r="98" spans="1:5" ht="51">
      <c r="A98" t="s">
        <v>60</v>
      </c>
      <c r="E98" s="26" t="s">
        <v>185</v>
      </c>
    </row>
    <row r="99" spans="1:16" ht="12.75">
      <c r="A99" s="16" t="s">
        <v>51</v>
      </c>
      <c r="B99" s="21" t="s">
        <v>186</v>
      </c>
      <c r="C99" s="21" t="s">
        <v>187</v>
      </c>
      <c r="D99" s="16" t="s">
        <v>53</v>
      </c>
      <c r="E99" s="22" t="s">
        <v>188</v>
      </c>
      <c r="F99" s="23" t="s">
        <v>151</v>
      </c>
      <c r="G99" s="24">
        <v>55</v>
      </c>
      <c r="H99" s="24"/>
      <c r="I99" s="24">
        <f>ROUND(ROUND(H99,2)*ROUND(G99,2),2)</f>
        <v>0</v>
      </c>
      <c r="O99">
        <f>(I99*21)/100</f>
        <v>0</v>
      </c>
      <c r="P99" t="s">
        <v>28</v>
      </c>
    </row>
    <row r="100" spans="1:5" ht="12.75">
      <c r="A100" s="25" t="s">
        <v>56</v>
      </c>
      <c r="E100" s="26" t="s">
        <v>189</v>
      </c>
    </row>
    <row r="101" spans="1:5" ht="12.75">
      <c r="A101" s="27" t="s">
        <v>58</v>
      </c>
      <c r="E101" s="28" t="s">
        <v>190</v>
      </c>
    </row>
    <row r="102" spans="1:5" ht="51">
      <c r="A102" t="s">
        <v>60</v>
      </c>
      <c r="E102" s="26" t="s">
        <v>191</v>
      </c>
    </row>
    <row r="103" spans="1:16" ht="12.75">
      <c r="A103" s="16" t="s">
        <v>51</v>
      </c>
      <c r="B103" s="21" t="s">
        <v>192</v>
      </c>
      <c r="C103" s="21" t="s">
        <v>193</v>
      </c>
      <c r="D103" s="16" t="s">
        <v>53</v>
      </c>
      <c r="E103" s="22" t="s">
        <v>194</v>
      </c>
      <c r="F103" s="23" t="s">
        <v>151</v>
      </c>
      <c r="G103" s="24">
        <v>55</v>
      </c>
      <c r="H103" s="24"/>
      <c r="I103" s="24">
        <f>ROUND(ROUND(H103,2)*ROUND(G103,2),2)</f>
        <v>0</v>
      </c>
      <c r="O103">
        <f>(I103*21)/100</f>
        <v>0</v>
      </c>
      <c r="P103" t="s">
        <v>28</v>
      </c>
    </row>
    <row r="104" spans="1:5" ht="12.75">
      <c r="A104" s="25" t="s">
        <v>56</v>
      </c>
      <c r="E104" s="26" t="s">
        <v>53</v>
      </c>
    </row>
    <row r="105" spans="1:5" ht="12.75">
      <c r="A105" s="27" t="s">
        <v>58</v>
      </c>
      <c r="E105" s="28" t="s">
        <v>190</v>
      </c>
    </row>
    <row r="106" spans="1:5" ht="140.25">
      <c r="A106" t="s">
        <v>60</v>
      </c>
      <c r="E106" s="26" t="s">
        <v>195</v>
      </c>
    </row>
    <row r="107" spans="1:16" ht="12.75">
      <c r="A107" s="16" t="s">
        <v>51</v>
      </c>
      <c r="B107" s="21" t="s">
        <v>196</v>
      </c>
      <c r="C107" s="21" t="s">
        <v>197</v>
      </c>
      <c r="D107" s="16" t="s">
        <v>53</v>
      </c>
      <c r="E107" s="22" t="s">
        <v>198</v>
      </c>
      <c r="F107" s="23" t="s">
        <v>151</v>
      </c>
      <c r="G107" s="24">
        <v>351</v>
      </c>
      <c r="H107" s="24"/>
      <c r="I107" s="24">
        <f>ROUND(ROUND(H107,2)*ROUND(G107,2),2)</f>
        <v>0</v>
      </c>
      <c r="O107">
        <f>(I107*21)/100</f>
        <v>0</v>
      </c>
      <c r="P107" t="s">
        <v>28</v>
      </c>
    </row>
    <row r="108" spans="1:5" ht="12.75">
      <c r="A108" s="25" t="s">
        <v>56</v>
      </c>
      <c r="E108" s="26" t="s">
        <v>53</v>
      </c>
    </row>
    <row r="109" spans="1:5" ht="51">
      <c r="A109" s="27" t="s">
        <v>58</v>
      </c>
      <c r="E109" s="28" t="s">
        <v>199</v>
      </c>
    </row>
    <row r="110" spans="1:5" ht="165.75">
      <c r="A110" t="s">
        <v>60</v>
      </c>
      <c r="E110" s="26" t="s">
        <v>200</v>
      </c>
    </row>
    <row r="111" spans="1:16" ht="12.75">
      <c r="A111" s="16" t="s">
        <v>51</v>
      </c>
      <c r="B111" s="21" t="s">
        <v>201</v>
      </c>
      <c r="C111" s="21" t="s">
        <v>202</v>
      </c>
      <c r="D111" s="16" t="s">
        <v>53</v>
      </c>
      <c r="E111" s="22" t="s">
        <v>203</v>
      </c>
      <c r="F111" s="23" t="s">
        <v>151</v>
      </c>
      <c r="G111" s="24">
        <v>64</v>
      </c>
      <c r="H111" s="24"/>
      <c r="I111" s="24">
        <f>ROUND(ROUND(H111,2)*ROUND(G111,2),2)</f>
        <v>0</v>
      </c>
      <c r="O111">
        <f>(I111*21)/100</f>
        <v>0</v>
      </c>
      <c r="P111" t="s">
        <v>28</v>
      </c>
    </row>
    <row r="112" spans="1:5" ht="12.75">
      <c r="A112" s="25" t="s">
        <v>56</v>
      </c>
      <c r="E112" s="26" t="s">
        <v>53</v>
      </c>
    </row>
    <row r="113" spans="1:5" ht="38.25">
      <c r="A113" s="27" t="s">
        <v>58</v>
      </c>
      <c r="E113" s="28" t="s">
        <v>204</v>
      </c>
    </row>
    <row r="114" spans="1:5" ht="165.75">
      <c r="A114" t="s">
        <v>60</v>
      </c>
      <c r="E114" s="26" t="s">
        <v>200</v>
      </c>
    </row>
    <row r="115" spans="1:16" ht="25.5">
      <c r="A115" s="16" t="s">
        <v>51</v>
      </c>
      <c r="B115" s="21" t="s">
        <v>205</v>
      </c>
      <c r="C115" s="21" t="s">
        <v>206</v>
      </c>
      <c r="D115" s="16" t="s">
        <v>53</v>
      </c>
      <c r="E115" s="22" t="s">
        <v>207</v>
      </c>
      <c r="F115" s="23" t="s">
        <v>151</v>
      </c>
      <c r="G115" s="24">
        <v>29</v>
      </c>
      <c r="H115" s="24"/>
      <c r="I115" s="24">
        <f>ROUND(ROUND(H115,2)*ROUND(G115,2),2)</f>
        <v>0</v>
      </c>
      <c r="O115">
        <f>(I115*21)/100</f>
        <v>0</v>
      </c>
      <c r="P115" t="s">
        <v>28</v>
      </c>
    </row>
    <row r="116" spans="1:5" ht="12.75">
      <c r="A116" s="25" t="s">
        <v>56</v>
      </c>
      <c r="E116" s="26" t="s">
        <v>53</v>
      </c>
    </row>
    <row r="117" spans="1:5" ht="12.75">
      <c r="A117" s="27" t="s">
        <v>58</v>
      </c>
      <c r="E117" s="28" t="s">
        <v>208</v>
      </c>
    </row>
    <row r="118" spans="1:5" ht="165.75">
      <c r="A118" t="s">
        <v>60</v>
      </c>
      <c r="E118" s="26" t="s">
        <v>200</v>
      </c>
    </row>
    <row r="119" spans="1:16" ht="25.5">
      <c r="A119" s="16" t="s">
        <v>51</v>
      </c>
      <c r="B119" s="21" t="s">
        <v>209</v>
      </c>
      <c r="C119" s="21" t="s">
        <v>210</v>
      </c>
      <c r="D119" s="16" t="s">
        <v>53</v>
      </c>
      <c r="E119" s="22" t="s">
        <v>211</v>
      </c>
      <c r="F119" s="23" t="s">
        <v>151</v>
      </c>
      <c r="G119" s="24">
        <v>16</v>
      </c>
      <c r="H119" s="24"/>
      <c r="I119" s="24">
        <f>ROUND(ROUND(H119,2)*ROUND(G119,2),2)</f>
        <v>0</v>
      </c>
      <c r="O119">
        <f>(I119*21)/100</f>
        <v>0</v>
      </c>
      <c r="P119" t="s">
        <v>28</v>
      </c>
    </row>
    <row r="120" spans="1:5" ht="12.75">
      <c r="A120" s="25" t="s">
        <v>56</v>
      </c>
      <c r="E120" s="26" t="s">
        <v>53</v>
      </c>
    </row>
    <row r="121" spans="1:5" ht="12.75">
      <c r="A121" s="27" t="s">
        <v>58</v>
      </c>
      <c r="E121" s="28" t="s">
        <v>212</v>
      </c>
    </row>
    <row r="122" spans="1:5" ht="165.75">
      <c r="A122" t="s">
        <v>60</v>
      </c>
      <c r="E122" s="26" t="s">
        <v>200</v>
      </c>
    </row>
    <row r="123" spans="1:16" ht="12.75">
      <c r="A123" s="16" t="s">
        <v>51</v>
      </c>
      <c r="B123" s="21" t="s">
        <v>213</v>
      </c>
      <c r="C123" s="21" t="s">
        <v>214</v>
      </c>
      <c r="D123" s="16" t="s">
        <v>53</v>
      </c>
      <c r="E123" s="22" t="s">
        <v>215</v>
      </c>
      <c r="F123" s="23" t="s">
        <v>151</v>
      </c>
      <c r="G123" s="24">
        <v>45</v>
      </c>
      <c r="H123" s="24"/>
      <c r="I123" s="24">
        <f>ROUND(ROUND(H123,2)*ROUND(G123,2),2)</f>
        <v>0</v>
      </c>
      <c r="O123">
        <f>(I123*21)/100</f>
        <v>0</v>
      </c>
      <c r="P123" t="s">
        <v>28</v>
      </c>
    </row>
    <row r="124" spans="1:5" ht="12.75">
      <c r="A124" s="25" t="s">
        <v>56</v>
      </c>
      <c r="E124" s="26" t="s">
        <v>53</v>
      </c>
    </row>
    <row r="125" spans="1:5" ht="12.75">
      <c r="A125" s="27" t="s">
        <v>58</v>
      </c>
      <c r="E125" s="28" t="s">
        <v>216</v>
      </c>
    </row>
    <row r="126" spans="1:5" ht="102">
      <c r="A126" t="s">
        <v>60</v>
      </c>
      <c r="E126" s="26" t="s">
        <v>217</v>
      </c>
    </row>
    <row r="127" spans="1:16" ht="12.75">
      <c r="A127" s="16" t="s">
        <v>51</v>
      </c>
      <c r="B127" s="21" t="s">
        <v>218</v>
      </c>
      <c r="C127" s="21" t="s">
        <v>219</v>
      </c>
      <c r="D127" s="16" t="s">
        <v>53</v>
      </c>
      <c r="E127" s="22" t="s">
        <v>220</v>
      </c>
      <c r="F127" s="23" t="s">
        <v>151</v>
      </c>
      <c r="G127" s="24">
        <v>60</v>
      </c>
      <c r="H127" s="24"/>
      <c r="I127" s="24">
        <f>ROUND(ROUND(H127,2)*ROUND(G127,2),2)</f>
        <v>0</v>
      </c>
      <c r="O127">
        <f>(I127*21)/100</f>
        <v>0</v>
      </c>
      <c r="P127" t="s">
        <v>28</v>
      </c>
    </row>
    <row r="128" spans="1:5" ht="12.75">
      <c r="A128" s="25" t="s">
        <v>56</v>
      </c>
      <c r="E128" s="26" t="s">
        <v>221</v>
      </c>
    </row>
    <row r="129" spans="1:5" ht="12.75">
      <c r="A129" s="27" t="s">
        <v>58</v>
      </c>
      <c r="E129" s="28" t="s">
        <v>222</v>
      </c>
    </row>
    <row r="130" spans="1:5" ht="102">
      <c r="A130" t="s">
        <v>60</v>
      </c>
      <c r="E130" s="26" t="s">
        <v>217</v>
      </c>
    </row>
    <row r="131" spans="1:16" ht="12.75">
      <c r="A131" s="16" t="s">
        <v>51</v>
      </c>
      <c r="B131" s="21" t="s">
        <v>223</v>
      </c>
      <c r="C131" s="21" t="s">
        <v>224</v>
      </c>
      <c r="D131" s="16" t="s">
        <v>53</v>
      </c>
      <c r="E131" s="22" t="s">
        <v>225</v>
      </c>
      <c r="F131" s="23" t="s">
        <v>106</v>
      </c>
      <c r="G131" s="24">
        <v>110</v>
      </c>
      <c r="H131" s="24"/>
      <c r="I131" s="24">
        <f>ROUND(ROUND(H131,2)*ROUND(G131,2),2)</f>
        <v>0</v>
      </c>
      <c r="O131">
        <f>(I131*21)/100</f>
        <v>0</v>
      </c>
      <c r="P131" t="s">
        <v>28</v>
      </c>
    </row>
    <row r="132" spans="1:5" ht="12.75">
      <c r="A132" s="25" t="s">
        <v>56</v>
      </c>
      <c r="E132" s="26" t="s">
        <v>53</v>
      </c>
    </row>
    <row r="133" spans="1:5" ht="12.75">
      <c r="A133" s="27" t="s">
        <v>58</v>
      </c>
      <c r="E133" s="28" t="s">
        <v>226</v>
      </c>
    </row>
    <row r="134" spans="1:5" ht="38.25">
      <c r="A134" t="s">
        <v>60</v>
      </c>
      <c r="E134" s="26" t="s">
        <v>227</v>
      </c>
    </row>
    <row r="135" spans="1:9" ht="12.75">
      <c r="A135" s="4" t="s">
        <v>49</v>
      </c>
      <c r="B135" s="4"/>
      <c r="C135" s="30" t="s">
        <v>108</v>
      </c>
      <c r="D135" s="4"/>
      <c r="E135" s="19" t="s">
        <v>228</v>
      </c>
      <c r="F135" s="4"/>
      <c r="G135" s="4"/>
      <c r="H135" s="4"/>
      <c r="I135" s="31">
        <f>0+I136</f>
        <v>0</v>
      </c>
    </row>
    <row r="136" spans="1:16" ht="12.75">
      <c r="A136" s="16" t="s">
        <v>51</v>
      </c>
      <c r="B136" s="21" t="s">
        <v>229</v>
      </c>
      <c r="C136" s="21" t="s">
        <v>230</v>
      </c>
      <c r="D136" s="16" t="s">
        <v>53</v>
      </c>
      <c r="E136" s="22" t="s">
        <v>231</v>
      </c>
      <c r="F136" s="23" t="s">
        <v>151</v>
      </c>
      <c r="G136" s="24">
        <v>12</v>
      </c>
      <c r="H136" s="24"/>
      <c r="I136" s="24">
        <f>ROUND(ROUND(H136,2)*ROUND(G136,2),2)</f>
        <v>0</v>
      </c>
      <c r="O136">
        <f>(I136*21)/100</f>
        <v>0</v>
      </c>
      <c r="P136" t="s">
        <v>28</v>
      </c>
    </row>
    <row r="137" spans="1:5" ht="12.75">
      <c r="A137" s="25" t="s">
        <v>56</v>
      </c>
      <c r="E137" s="26" t="s">
        <v>232</v>
      </c>
    </row>
    <row r="138" spans="1:5" ht="12.75">
      <c r="A138" s="27" t="s">
        <v>58</v>
      </c>
      <c r="E138" s="28" t="s">
        <v>233</v>
      </c>
    </row>
    <row r="139" spans="1:5" ht="191.25">
      <c r="A139" t="s">
        <v>60</v>
      </c>
      <c r="E139" s="26" t="s">
        <v>234</v>
      </c>
    </row>
    <row r="140" spans="1:9" ht="12.75">
      <c r="A140" s="4" t="s">
        <v>49</v>
      </c>
      <c r="B140" s="4"/>
      <c r="C140" s="30" t="s">
        <v>112</v>
      </c>
      <c r="D140" s="4"/>
      <c r="E140" s="19" t="s">
        <v>235</v>
      </c>
      <c r="F140" s="4"/>
      <c r="G140" s="4"/>
      <c r="H140" s="4"/>
      <c r="I140" s="31">
        <f>0+I141+I145+I149</f>
        <v>0</v>
      </c>
    </row>
    <row r="141" spans="1:16" ht="12.75">
      <c r="A141" s="16" t="s">
        <v>51</v>
      </c>
      <c r="B141" s="21" t="s">
        <v>236</v>
      </c>
      <c r="C141" s="21" t="s">
        <v>237</v>
      </c>
      <c r="D141" s="16" t="s">
        <v>175</v>
      </c>
      <c r="E141" s="22" t="s">
        <v>238</v>
      </c>
      <c r="F141" s="23" t="s">
        <v>106</v>
      </c>
      <c r="G141" s="24">
        <v>4</v>
      </c>
      <c r="H141" s="24"/>
      <c r="I141" s="24">
        <f>ROUND(ROUND(H141,2)*ROUND(G141,2),2)</f>
        <v>0</v>
      </c>
      <c r="O141">
        <f>(I141*21)/100</f>
        <v>0</v>
      </c>
      <c r="P141" t="s">
        <v>28</v>
      </c>
    </row>
    <row r="142" spans="1:5" ht="25.5">
      <c r="A142" s="25" t="s">
        <v>56</v>
      </c>
      <c r="E142" s="26" t="s">
        <v>239</v>
      </c>
    </row>
    <row r="143" spans="1:5" ht="12.75">
      <c r="A143" s="27" t="s">
        <v>58</v>
      </c>
      <c r="E143" s="28" t="s">
        <v>240</v>
      </c>
    </row>
    <row r="144" spans="1:5" ht="255">
      <c r="A144" t="s">
        <v>60</v>
      </c>
      <c r="E144" s="26" t="s">
        <v>241</v>
      </c>
    </row>
    <row r="145" spans="1:16" ht="12.75">
      <c r="A145" s="16" t="s">
        <v>51</v>
      </c>
      <c r="B145" s="21" t="s">
        <v>242</v>
      </c>
      <c r="C145" s="21" t="s">
        <v>243</v>
      </c>
      <c r="D145" s="16" t="s">
        <v>53</v>
      </c>
      <c r="E145" s="22" t="s">
        <v>244</v>
      </c>
      <c r="F145" s="23" t="s">
        <v>106</v>
      </c>
      <c r="G145" s="24">
        <v>5</v>
      </c>
      <c r="H145" s="24"/>
      <c r="I145" s="24">
        <f>ROUND(ROUND(H145,2)*ROUND(G145,2),2)</f>
        <v>0</v>
      </c>
      <c r="O145">
        <f>(I145*21)/100</f>
        <v>0</v>
      </c>
      <c r="P145" t="s">
        <v>28</v>
      </c>
    </row>
    <row r="146" spans="1:5" ht="12.75">
      <c r="A146" s="25" t="s">
        <v>56</v>
      </c>
      <c r="E146" s="26" t="s">
        <v>53</v>
      </c>
    </row>
    <row r="147" spans="1:5" ht="12.75">
      <c r="A147" s="27" t="s">
        <v>58</v>
      </c>
      <c r="E147" s="28" t="s">
        <v>245</v>
      </c>
    </row>
    <row r="148" spans="1:5" ht="242.25">
      <c r="A148" t="s">
        <v>60</v>
      </c>
      <c r="E148" s="26" t="s">
        <v>246</v>
      </c>
    </row>
    <row r="149" spans="1:16" ht="12.75">
      <c r="A149" s="16" t="s">
        <v>51</v>
      </c>
      <c r="B149" s="21" t="s">
        <v>247</v>
      </c>
      <c r="C149" s="21" t="s">
        <v>248</v>
      </c>
      <c r="D149" s="16" t="s">
        <v>53</v>
      </c>
      <c r="E149" s="22" t="s">
        <v>249</v>
      </c>
      <c r="F149" s="23" t="s">
        <v>76</v>
      </c>
      <c r="G149" s="24">
        <v>2</v>
      </c>
      <c r="H149" s="24"/>
      <c r="I149" s="24">
        <f>ROUND(ROUND(H149,2)*ROUND(G149,2),2)</f>
        <v>0</v>
      </c>
      <c r="O149">
        <f>(I149*21)/100</f>
        <v>0</v>
      </c>
      <c r="P149" t="s">
        <v>28</v>
      </c>
    </row>
    <row r="150" spans="1:5" ht="12.75">
      <c r="A150" s="25" t="s">
        <v>56</v>
      </c>
      <c r="E150" s="26" t="s">
        <v>250</v>
      </c>
    </row>
    <row r="151" spans="1:5" ht="12.75">
      <c r="A151" s="27" t="s">
        <v>58</v>
      </c>
      <c r="E151" s="28" t="s">
        <v>131</v>
      </c>
    </row>
    <row r="152" spans="1:5" ht="76.5">
      <c r="A152" t="s">
        <v>60</v>
      </c>
      <c r="E152" s="26" t="s">
        <v>251</v>
      </c>
    </row>
    <row r="153" spans="1:9" ht="12.75">
      <c r="A153" s="4" t="s">
        <v>49</v>
      </c>
      <c r="B153" s="4"/>
      <c r="C153" s="30" t="s">
        <v>46</v>
      </c>
      <c r="D153" s="4"/>
      <c r="E153" s="19" t="s">
        <v>252</v>
      </c>
      <c r="F153" s="4"/>
      <c r="G153" s="4"/>
      <c r="H153" s="4"/>
      <c r="I153" s="31">
        <f>0+I154+I158+I162+I166+I170+I174+I178+I182+I186+I190+I194</f>
        <v>0</v>
      </c>
    </row>
    <row r="154" spans="1:16" ht="12.75">
      <c r="A154" s="16" t="s">
        <v>51</v>
      </c>
      <c r="B154" s="21" t="s">
        <v>253</v>
      </c>
      <c r="C154" s="21" t="s">
        <v>254</v>
      </c>
      <c r="D154" s="16" t="s">
        <v>53</v>
      </c>
      <c r="E154" s="22" t="s">
        <v>255</v>
      </c>
      <c r="F154" s="23" t="s">
        <v>76</v>
      </c>
      <c r="G154" s="24">
        <v>5</v>
      </c>
      <c r="H154" s="24"/>
      <c r="I154" s="24">
        <f>ROUND(ROUND(H154,2)*ROUND(G154,2),2)</f>
        <v>0</v>
      </c>
      <c r="O154">
        <f>(I154*21)/100</f>
        <v>0</v>
      </c>
      <c r="P154" t="s">
        <v>28</v>
      </c>
    </row>
    <row r="155" spans="1:5" ht="12.75">
      <c r="A155" s="25" t="s">
        <v>56</v>
      </c>
      <c r="E155" s="26" t="s">
        <v>256</v>
      </c>
    </row>
    <row r="156" spans="1:5" ht="12.75">
      <c r="A156" s="27" t="s">
        <v>58</v>
      </c>
      <c r="E156" s="28" t="s">
        <v>257</v>
      </c>
    </row>
    <row r="157" spans="1:5" ht="25.5">
      <c r="A157" t="s">
        <v>60</v>
      </c>
      <c r="E157" s="26" t="s">
        <v>258</v>
      </c>
    </row>
    <row r="158" spans="1:16" ht="25.5">
      <c r="A158" s="16" t="s">
        <v>51</v>
      </c>
      <c r="B158" s="21" t="s">
        <v>259</v>
      </c>
      <c r="C158" s="21" t="s">
        <v>260</v>
      </c>
      <c r="D158" s="16" t="s">
        <v>53</v>
      </c>
      <c r="E158" s="22" t="s">
        <v>261</v>
      </c>
      <c r="F158" s="23" t="s">
        <v>76</v>
      </c>
      <c r="G158" s="24">
        <v>4</v>
      </c>
      <c r="H158" s="24"/>
      <c r="I158" s="24">
        <f>ROUND(ROUND(H158,2)*ROUND(G158,2),2)</f>
        <v>0</v>
      </c>
      <c r="O158">
        <f>(I158*21)/100</f>
        <v>0</v>
      </c>
      <c r="P158" t="s">
        <v>28</v>
      </c>
    </row>
    <row r="159" spans="1:5" ht="12.75">
      <c r="A159" s="25" t="s">
        <v>56</v>
      </c>
      <c r="E159" s="26" t="s">
        <v>53</v>
      </c>
    </row>
    <row r="160" spans="1:5" ht="12.75">
      <c r="A160" s="27" t="s">
        <v>58</v>
      </c>
      <c r="E160" s="28" t="s">
        <v>262</v>
      </c>
    </row>
    <row r="161" spans="1:5" ht="63.75">
      <c r="A161" t="s">
        <v>60</v>
      </c>
      <c r="E161" s="26" t="s">
        <v>263</v>
      </c>
    </row>
    <row r="162" spans="1:16" ht="25.5">
      <c r="A162" s="16" t="s">
        <v>51</v>
      </c>
      <c r="B162" s="21" t="s">
        <v>264</v>
      </c>
      <c r="C162" s="21" t="s">
        <v>265</v>
      </c>
      <c r="D162" s="16" t="s">
        <v>53</v>
      </c>
      <c r="E162" s="22" t="s">
        <v>266</v>
      </c>
      <c r="F162" s="23" t="s">
        <v>76</v>
      </c>
      <c r="G162" s="24">
        <v>4</v>
      </c>
      <c r="H162" s="24"/>
      <c r="I162" s="24">
        <f>ROUND(ROUND(H162,2)*ROUND(G162,2),2)</f>
        <v>0</v>
      </c>
      <c r="O162">
        <f>(I162*21)/100</f>
        <v>0</v>
      </c>
      <c r="P162" t="s">
        <v>28</v>
      </c>
    </row>
    <row r="163" spans="1:5" ht="12.75">
      <c r="A163" s="25" t="s">
        <v>56</v>
      </c>
      <c r="E163" s="26" t="s">
        <v>53</v>
      </c>
    </row>
    <row r="164" spans="1:5" ht="12.75">
      <c r="A164" s="27" t="s">
        <v>58</v>
      </c>
      <c r="E164" s="28" t="s">
        <v>267</v>
      </c>
    </row>
    <row r="165" spans="1:5" ht="76.5">
      <c r="A165" t="s">
        <v>60</v>
      </c>
      <c r="E165" s="26" t="s">
        <v>268</v>
      </c>
    </row>
    <row r="166" spans="1:16" ht="25.5">
      <c r="A166" s="16" t="s">
        <v>51</v>
      </c>
      <c r="B166" s="21" t="s">
        <v>269</v>
      </c>
      <c r="C166" s="21" t="s">
        <v>270</v>
      </c>
      <c r="D166" s="16" t="s">
        <v>53</v>
      </c>
      <c r="E166" s="22" t="s">
        <v>271</v>
      </c>
      <c r="F166" s="23" t="s">
        <v>151</v>
      </c>
      <c r="G166" s="24">
        <v>175.625</v>
      </c>
      <c r="H166" s="24"/>
      <c r="I166" s="24">
        <f>ROUND(ROUND(H166,2)*ROUND(G166,2),2)</f>
        <v>0</v>
      </c>
      <c r="O166">
        <f>(I166*21)/100</f>
        <v>0</v>
      </c>
      <c r="P166" t="s">
        <v>28</v>
      </c>
    </row>
    <row r="167" spans="1:5" ht="12.75">
      <c r="A167" s="25" t="s">
        <v>56</v>
      </c>
      <c r="E167" s="26" t="s">
        <v>53</v>
      </c>
    </row>
    <row r="168" spans="1:5" ht="89.25">
      <c r="A168" s="27" t="s">
        <v>58</v>
      </c>
      <c r="E168" s="28" t="s">
        <v>272</v>
      </c>
    </row>
    <row r="169" spans="1:5" ht="38.25">
      <c r="A169" t="s">
        <v>60</v>
      </c>
      <c r="E169" s="26" t="s">
        <v>273</v>
      </c>
    </row>
    <row r="170" spans="1:16" ht="12.75">
      <c r="A170" s="16" t="s">
        <v>51</v>
      </c>
      <c r="B170" s="21" t="s">
        <v>274</v>
      </c>
      <c r="C170" s="21" t="s">
        <v>275</v>
      </c>
      <c r="D170" s="16" t="s">
        <v>53</v>
      </c>
      <c r="E170" s="22" t="s">
        <v>276</v>
      </c>
      <c r="F170" s="23" t="s">
        <v>76</v>
      </c>
      <c r="G170" s="24">
        <v>3</v>
      </c>
      <c r="H170" s="24"/>
      <c r="I170" s="24">
        <f>ROUND(ROUND(H170,2)*ROUND(G170,2),2)</f>
        <v>0</v>
      </c>
      <c r="O170">
        <f>(I170*21)/100</f>
        <v>0</v>
      </c>
      <c r="P170" t="s">
        <v>28</v>
      </c>
    </row>
    <row r="171" spans="1:5" ht="12.75">
      <c r="A171" s="25" t="s">
        <v>56</v>
      </c>
      <c r="E171" s="26" t="s">
        <v>53</v>
      </c>
    </row>
    <row r="172" spans="1:5" ht="12.75">
      <c r="A172" s="27" t="s">
        <v>58</v>
      </c>
      <c r="E172" s="28" t="s">
        <v>277</v>
      </c>
    </row>
    <row r="173" spans="1:5" ht="38.25">
      <c r="A173" t="s">
        <v>60</v>
      </c>
      <c r="E173" s="26" t="s">
        <v>278</v>
      </c>
    </row>
    <row r="174" spans="1:16" ht="12.75">
      <c r="A174" s="16" t="s">
        <v>51</v>
      </c>
      <c r="B174" s="21" t="s">
        <v>279</v>
      </c>
      <c r="C174" s="21" t="s">
        <v>280</v>
      </c>
      <c r="D174" s="16" t="s">
        <v>53</v>
      </c>
      <c r="E174" s="22" t="s">
        <v>281</v>
      </c>
      <c r="F174" s="23" t="s">
        <v>106</v>
      </c>
      <c r="G174" s="24">
        <v>260</v>
      </c>
      <c r="H174" s="24"/>
      <c r="I174" s="24">
        <f>ROUND(ROUND(H174,2)*ROUND(G174,2),2)</f>
        <v>0</v>
      </c>
      <c r="O174">
        <f>(I174*21)/100</f>
        <v>0</v>
      </c>
      <c r="P174" t="s">
        <v>28</v>
      </c>
    </row>
    <row r="175" spans="1:5" ht="12.75">
      <c r="A175" s="25" t="s">
        <v>56</v>
      </c>
      <c r="E175" s="26" t="s">
        <v>282</v>
      </c>
    </row>
    <row r="176" spans="1:5" ht="12.75">
      <c r="A176" s="27" t="s">
        <v>58</v>
      </c>
      <c r="E176" s="28" t="s">
        <v>53</v>
      </c>
    </row>
    <row r="177" spans="1:5" ht="51">
      <c r="A177" t="s">
        <v>60</v>
      </c>
      <c r="E177" s="26" t="s">
        <v>283</v>
      </c>
    </row>
    <row r="178" spans="1:16" ht="12.75">
      <c r="A178" s="16" t="s">
        <v>51</v>
      </c>
      <c r="B178" s="21" t="s">
        <v>284</v>
      </c>
      <c r="C178" s="21" t="s">
        <v>285</v>
      </c>
      <c r="D178" s="16" t="s">
        <v>53</v>
      </c>
      <c r="E178" s="22" t="s">
        <v>286</v>
      </c>
      <c r="F178" s="23" t="s">
        <v>106</v>
      </c>
      <c r="G178" s="24">
        <v>50</v>
      </c>
      <c r="H178" s="24"/>
      <c r="I178" s="24">
        <f>ROUND(ROUND(H178,2)*ROUND(G178,2),2)</f>
        <v>0</v>
      </c>
      <c r="O178">
        <f>(I178*21)/100</f>
        <v>0</v>
      </c>
      <c r="P178" t="s">
        <v>28</v>
      </c>
    </row>
    <row r="179" spans="1:5" ht="12.75">
      <c r="A179" s="25" t="s">
        <v>56</v>
      </c>
      <c r="E179" s="26" t="s">
        <v>287</v>
      </c>
    </row>
    <row r="180" spans="1:5" ht="12.75">
      <c r="A180" s="27" t="s">
        <v>58</v>
      </c>
      <c r="E180" s="28" t="s">
        <v>53</v>
      </c>
    </row>
    <row r="181" spans="1:5" ht="51">
      <c r="A181" t="s">
        <v>60</v>
      </c>
      <c r="E181" s="26" t="s">
        <v>283</v>
      </c>
    </row>
    <row r="182" spans="1:16" ht="12.75">
      <c r="A182" s="16" t="s">
        <v>51</v>
      </c>
      <c r="B182" s="21" t="s">
        <v>288</v>
      </c>
      <c r="C182" s="21" t="s">
        <v>289</v>
      </c>
      <c r="D182" s="16" t="s">
        <v>53</v>
      </c>
      <c r="E182" s="22" t="s">
        <v>290</v>
      </c>
      <c r="F182" s="23" t="s">
        <v>106</v>
      </c>
      <c r="G182" s="24">
        <v>250</v>
      </c>
      <c r="H182" s="24"/>
      <c r="I182" s="24">
        <f>ROUND(ROUND(H182,2)*ROUND(G182,2),2)</f>
        <v>0</v>
      </c>
      <c r="O182">
        <f>(I182*21)/100</f>
        <v>0</v>
      </c>
      <c r="P182" t="s">
        <v>28</v>
      </c>
    </row>
    <row r="183" spans="1:5" ht="12.75">
      <c r="A183" s="25" t="s">
        <v>56</v>
      </c>
      <c r="E183" s="26" t="s">
        <v>291</v>
      </c>
    </row>
    <row r="184" spans="1:5" ht="12.75">
      <c r="A184" s="27" t="s">
        <v>58</v>
      </c>
      <c r="E184" s="28" t="s">
        <v>53</v>
      </c>
    </row>
    <row r="185" spans="1:5" ht="51">
      <c r="A185" t="s">
        <v>60</v>
      </c>
      <c r="E185" s="26" t="s">
        <v>283</v>
      </c>
    </row>
    <row r="186" spans="1:16" ht="12.75">
      <c r="A186" s="16" t="s">
        <v>51</v>
      </c>
      <c r="B186" s="21" t="s">
        <v>292</v>
      </c>
      <c r="C186" s="21" t="s">
        <v>293</v>
      </c>
      <c r="D186" s="16" t="s">
        <v>53</v>
      </c>
      <c r="E186" s="22" t="s">
        <v>294</v>
      </c>
      <c r="F186" s="23" t="s">
        <v>106</v>
      </c>
      <c r="G186" s="24">
        <v>22</v>
      </c>
      <c r="H186" s="24"/>
      <c r="I186" s="24">
        <f>ROUND(ROUND(H186,2)*ROUND(G186,2),2)</f>
        <v>0</v>
      </c>
      <c r="O186">
        <f>(I186*21)/100</f>
        <v>0</v>
      </c>
      <c r="P186" t="s">
        <v>28</v>
      </c>
    </row>
    <row r="187" spans="1:5" ht="12.75">
      <c r="A187" s="25" t="s">
        <v>56</v>
      </c>
      <c r="E187" s="26" t="s">
        <v>53</v>
      </c>
    </row>
    <row r="188" spans="1:5" ht="12.75">
      <c r="A188" s="27" t="s">
        <v>58</v>
      </c>
      <c r="E188" s="28" t="s">
        <v>295</v>
      </c>
    </row>
    <row r="189" spans="1:5" ht="51">
      <c r="A189" t="s">
        <v>60</v>
      </c>
      <c r="E189" s="26" t="s">
        <v>283</v>
      </c>
    </row>
    <row r="190" spans="1:16" ht="12.75">
      <c r="A190" s="16" t="s">
        <v>51</v>
      </c>
      <c r="B190" s="21" t="s">
        <v>296</v>
      </c>
      <c r="C190" s="21" t="s">
        <v>297</v>
      </c>
      <c r="D190" s="16" t="s">
        <v>53</v>
      </c>
      <c r="E190" s="22" t="s">
        <v>298</v>
      </c>
      <c r="F190" s="23" t="s">
        <v>106</v>
      </c>
      <c r="G190" s="24">
        <v>110</v>
      </c>
      <c r="H190" s="24"/>
      <c r="I190" s="24">
        <f>ROUND(ROUND(H190,2)*ROUND(G190,2),2)</f>
        <v>0</v>
      </c>
      <c r="O190">
        <f>(I190*21)/100</f>
        <v>0</v>
      </c>
      <c r="P190" t="s">
        <v>28</v>
      </c>
    </row>
    <row r="191" spans="1:5" ht="12.75">
      <c r="A191" s="25" t="s">
        <v>56</v>
      </c>
      <c r="E191" s="26" t="s">
        <v>53</v>
      </c>
    </row>
    <row r="192" spans="1:5" ht="12.75">
      <c r="A192" s="27" t="s">
        <v>58</v>
      </c>
      <c r="E192" s="28" t="s">
        <v>299</v>
      </c>
    </row>
    <row r="193" spans="1:5" ht="25.5">
      <c r="A193" t="s">
        <v>60</v>
      </c>
      <c r="E193" s="26" t="s">
        <v>300</v>
      </c>
    </row>
    <row r="194" spans="1:16" ht="12.75">
      <c r="A194" s="16" t="s">
        <v>51</v>
      </c>
      <c r="B194" s="21" t="s">
        <v>301</v>
      </c>
      <c r="C194" s="21" t="s">
        <v>302</v>
      </c>
      <c r="D194" s="16" t="s">
        <v>53</v>
      </c>
      <c r="E194" s="22" t="s">
        <v>303</v>
      </c>
      <c r="F194" s="23" t="s">
        <v>76</v>
      </c>
      <c r="G194" s="24">
        <v>2</v>
      </c>
      <c r="H194" s="24"/>
      <c r="I194" s="24">
        <f>ROUND(ROUND(H194,2)*ROUND(G194,2),2)</f>
        <v>0</v>
      </c>
      <c r="O194">
        <f>(I194*21)/100</f>
        <v>0</v>
      </c>
      <c r="P194" t="s">
        <v>28</v>
      </c>
    </row>
    <row r="195" spans="1:5" ht="12.75">
      <c r="A195" s="25" t="s">
        <v>56</v>
      </c>
      <c r="E195" s="26" t="s">
        <v>304</v>
      </c>
    </row>
    <row r="196" spans="1:5" ht="12.75">
      <c r="A196" s="27" t="s">
        <v>58</v>
      </c>
      <c r="E196" s="28" t="s">
        <v>131</v>
      </c>
    </row>
    <row r="197" spans="1:5" ht="89.25">
      <c r="A197" t="s">
        <v>60</v>
      </c>
      <c r="E197" s="26" t="s">
        <v>305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ySplit="9" topLeftCell="A10" activePane="bottomLeft" state="frozen"/>
      <selection pane="topLeft" activeCell="J6" sqref="J6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306</v>
      </c>
      <c r="I3" s="29">
        <f>0+I10+I15+I28+I57+I70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18</v>
      </c>
      <c r="D4" s="32"/>
      <c r="E4" s="10" t="s">
        <v>19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79</v>
      </c>
      <c r="D5" s="32"/>
      <c r="E5" s="10" t="s">
        <v>80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306</v>
      </c>
      <c r="D6" s="36"/>
      <c r="E6" s="13" t="s">
        <v>307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33</v>
      </c>
      <c r="D10" s="17"/>
      <c r="E10" s="19" t="s">
        <v>50</v>
      </c>
      <c r="F10" s="17"/>
      <c r="G10" s="17"/>
      <c r="H10" s="17"/>
      <c r="I10" s="20">
        <f>0+I11</f>
        <v>0</v>
      </c>
    </row>
    <row r="11" spans="1:16" ht="12.75">
      <c r="A11" s="16" t="s">
        <v>51</v>
      </c>
      <c r="B11" s="21" t="s">
        <v>35</v>
      </c>
      <c r="C11" s="21" t="s">
        <v>89</v>
      </c>
      <c r="D11" s="16" t="s">
        <v>53</v>
      </c>
      <c r="E11" s="22" t="s">
        <v>84</v>
      </c>
      <c r="F11" s="23" t="s">
        <v>90</v>
      </c>
      <c r="G11" s="24">
        <v>968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12.75">
      <c r="A12" s="25" t="s">
        <v>56</v>
      </c>
      <c r="E12" s="26" t="s">
        <v>91</v>
      </c>
    </row>
    <row r="13" spans="1:5" ht="12.75">
      <c r="A13" s="27" t="s">
        <v>58</v>
      </c>
      <c r="E13" s="28" t="s">
        <v>308</v>
      </c>
    </row>
    <row r="14" spans="1:5" ht="25.5">
      <c r="A14" t="s">
        <v>60</v>
      </c>
      <c r="E14" s="26" t="s">
        <v>88</v>
      </c>
    </row>
    <row r="15" spans="1:9" ht="12.75">
      <c r="A15" s="4" t="s">
        <v>49</v>
      </c>
      <c r="B15" s="4"/>
      <c r="C15" s="30" t="s">
        <v>35</v>
      </c>
      <c r="D15" s="4"/>
      <c r="E15" s="19" t="s">
        <v>93</v>
      </c>
      <c r="F15" s="4"/>
      <c r="G15" s="4"/>
      <c r="H15" s="4"/>
      <c r="I15" s="31">
        <f>0+I16+I20+I24</f>
        <v>0</v>
      </c>
    </row>
    <row r="16" spans="1:16" ht="25.5">
      <c r="A16" s="16" t="s">
        <v>51</v>
      </c>
      <c r="B16" s="21" t="s">
        <v>28</v>
      </c>
      <c r="C16" s="21" t="s">
        <v>98</v>
      </c>
      <c r="D16" s="16" t="s">
        <v>53</v>
      </c>
      <c r="E16" s="22" t="s">
        <v>99</v>
      </c>
      <c r="F16" s="23" t="s">
        <v>85</v>
      </c>
      <c r="G16" s="24">
        <v>440</v>
      </c>
      <c r="H16" s="24"/>
      <c r="I16" s="24">
        <f>ROUND(ROUND(H16,2)*ROUND(G16,2),2)</f>
        <v>0</v>
      </c>
      <c r="O16">
        <f>(I16*21)/100</f>
        <v>0</v>
      </c>
      <c r="P16" t="s">
        <v>28</v>
      </c>
    </row>
    <row r="17" spans="1:5" ht="12.75">
      <c r="A17" s="25" t="s">
        <v>56</v>
      </c>
      <c r="E17" s="26" t="s">
        <v>53</v>
      </c>
    </row>
    <row r="18" spans="1:5" ht="12.75">
      <c r="A18" s="27" t="s">
        <v>58</v>
      </c>
      <c r="E18" s="28" t="s">
        <v>309</v>
      </c>
    </row>
    <row r="19" spans="1:5" ht="63.75">
      <c r="A19" t="s">
        <v>60</v>
      </c>
      <c r="E19" s="26" t="s">
        <v>97</v>
      </c>
    </row>
    <row r="20" spans="1:16" ht="12.75">
      <c r="A20" s="16" t="s">
        <v>51</v>
      </c>
      <c r="B20" s="21" t="s">
        <v>29</v>
      </c>
      <c r="C20" s="21" t="s">
        <v>113</v>
      </c>
      <c r="D20" s="16" t="s">
        <v>53</v>
      </c>
      <c r="E20" s="22" t="s">
        <v>114</v>
      </c>
      <c r="F20" s="23" t="s">
        <v>85</v>
      </c>
      <c r="G20" s="24">
        <v>111.15</v>
      </c>
      <c r="H20" s="24"/>
      <c r="I20" s="24">
        <f>ROUND(ROUND(H20,2)*ROUND(G20,2),2)</f>
        <v>0</v>
      </c>
      <c r="O20">
        <f>(I20*21)/100</f>
        <v>0</v>
      </c>
      <c r="P20" t="s">
        <v>28</v>
      </c>
    </row>
    <row r="21" spans="1:5" ht="12.75">
      <c r="A21" s="25" t="s">
        <v>56</v>
      </c>
      <c r="E21" s="26" t="s">
        <v>53</v>
      </c>
    </row>
    <row r="22" spans="1:5" ht="51">
      <c r="A22" s="27" t="s">
        <v>58</v>
      </c>
      <c r="E22" s="28" t="s">
        <v>310</v>
      </c>
    </row>
    <row r="23" spans="1:5" ht="63.75">
      <c r="A23" t="s">
        <v>60</v>
      </c>
      <c r="E23" s="26" t="s">
        <v>97</v>
      </c>
    </row>
    <row r="24" spans="1:16" ht="12.75">
      <c r="A24" s="16" t="s">
        <v>51</v>
      </c>
      <c r="B24" s="21" t="s">
        <v>39</v>
      </c>
      <c r="C24" s="21" t="s">
        <v>149</v>
      </c>
      <c r="D24" s="16" t="s">
        <v>53</v>
      </c>
      <c r="E24" s="22" t="s">
        <v>150</v>
      </c>
      <c r="F24" s="23" t="s">
        <v>151</v>
      </c>
      <c r="G24" s="24">
        <v>1075</v>
      </c>
      <c r="H24" s="24"/>
      <c r="I24" s="24">
        <f>ROUND(ROUND(H24,2)*ROUND(G24,2),2)</f>
        <v>0</v>
      </c>
      <c r="O24">
        <f>(I24*21)/100</f>
        <v>0</v>
      </c>
      <c r="P24" t="s">
        <v>28</v>
      </c>
    </row>
    <row r="25" spans="1:5" ht="12.75">
      <c r="A25" s="25" t="s">
        <v>56</v>
      </c>
      <c r="E25" s="26" t="s">
        <v>53</v>
      </c>
    </row>
    <row r="26" spans="1:5" ht="12.75">
      <c r="A26" s="27" t="s">
        <v>58</v>
      </c>
      <c r="E26" s="28" t="s">
        <v>311</v>
      </c>
    </row>
    <row r="27" spans="1:5" ht="25.5">
      <c r="A27" t="s">
        <v>60</v>
      </c>
      <c r="E27" s="26" t="s">
        <v>153</v>
      </c>
    </row>
    <row r="28" spans="1:9" ht="12.75">
      <c r="A28" s="4" t="s">
        <v>49</v>
      </c>
      <c r="B28" s="4"/>
      <c r="C28" s="30" t="s">
        <v>41</v>
      </c>
      <c r="D28" s="4"/>
      <c r="E28" s="19" t="s">
        <v>180</v>
      </c>
      <c r="F28" s="4"/>
      <c r="G28" s="4"/>
      <c r="H28" s="4"/>
      <c r="I28" s="31">
        <f>0+I29+I33+I37+I41+I45+I49+I53</f>
        <v>0</v>
      </c>
    </row>
    <row r="29" spans="1:16" ht="12.75">
      <c r="A29" s="16" t="s">
        <v>51</v>
      </c>
      <c r="B29" s="21" t="s">
        <v>41</v>
      </c>
      <c r="C29" s="21" t="s">
        <v>312</v>
      </c>
      <c r="D29" s="16" t="s">
        <v>53</v>
      </c>
      <c r="E29" s="22" t="s">
        <v>313</v>
      </c>
      <c r="F29" s="23" t="s">
        <v>85</v>
      </c>
      <c r="G29" s="24">
        <v>182.75</v>
      </c>
      <c r="H29" s="24"/>
      <c r="I29" s="24">
        <f>ROUND(ROUND(H29,2)*ROUND(G29,2),2)</f>
        <v>0</v>
      </c>
      <c r="O29">
        <f>(I29*21)/100</f>
        <v>0</v>
      </c>
      <c r="P29" t="s">
        <v>28</v>
      </c>
    </row>
    <row r="30" spans="1:5" ht="12.75">
      <c r="A30" s="25" t="s">
        <v>56</v>
      </c>
      <c r="E30" s="26" t="s">
        <v>314</v>
      </c>
    </row>
    <row r="31" spans="1:5" ht="12.75">
      <c r="A31" s="27" t="s">
        <v>58</v>
      </c>
      <c r="E31" s="28" t="s">
        <v>315</v>
      </c>
    </row>
    <row r="32" spans="1:5" ht="127.5">
      <c r="A32" t="s">
        <v>60</v>
      </c>
      <c r="E32" s="26" t="s">
        <v>316</v>
      </c>
    </row>
    <row r="33" spans="1:16" ht="12.75">
      <c r="A33" s="16" t="s">
        <v>51</v>
      </c>
      <c r="B33" s="21" t="s">
        <v>43</v>
      </c>
      <c r="C33" s="21" t="s">
        <v>182</v>
      </c>
      <c r="D33" s="16" t="s">
        <v>53</v>
      </c>
      <c r="E33" s="22" t="s">
        <v>183</v>
      </c>
      <c r="F33" s="23" t="s">
        <v>85</v>
      </c>
      <c r="G33" s="24">
        <v>161.25</v>
      </c>
      <c r="H33" s="24"/>
      <c r="I33" s="24">
        <f>ROUND(ROUND(H33,2)*ROUND(G33,2),2)</f>
        <v>0</v>
      </c>
      <c r="O33">
        <f>(I33*21)/100</f>
        <v>0</v>
      </c>
      <c r="P33" t="s">
        <v>28</v>
      </c>
    </row>
    <row r="34" spans="1:5" ht="12.75">
      <c r="A34" s="25" t="s">
        <v>56</v>
      </c>
      <c r="E34" s="26" t="s">
        <v>53</v>
      </c>
    </row>
    <row r="35" spans="1:5" ht="12.75">
      <c r="A35" s="27" t="s">
        <v>58</v>
      </c>
      <c r="E35" s="28" t="s">
        <v>317</v>
      </c>
    </row>
    <row r="36" spans="1:5" ht="51">
      <c r="A36" t="s">
        <v>60</v>
      </c>
      <c r="E36" s="26" t="s">
        <v>185</v>
      </c>
    </row>
    <row r="37" spans="1:16" ht="12.75">
      <c r="A37" s="16" t="s">
        <v>51</v>
      </c>
      <c r="B37" s="21" t="s">
        <v>108</v>
      </c>
      <c r="C37" s="21" t="s">
        <v>187</v>
      </c>
      <c r="D37" s="16" t="s">
        <v>53</v>
      </c>
      <c r="E37" s="22" t="s">
        <v>188</v>
      </c>
      <c r="F37" s="23" t="s">
        <v>151</v>
      </c>
      <c r="G37" s="24">
        <v>3294</v>
      </c>
      <c r="H37" s="24"/>
      <c r="I37" s="24">
        <f>ROUND(ROUND(H37,2)*ROUND(G37,2),2)</f>
        <v>0</v>
      </c>
      <c r="O37">
        <f>(I37*21)/100</f>
        <v>0</v>
      </c>
      <c r="P37" t="s">
        <v>28</v>
      </c>
    </row>
    <row r="38" spans="1:5" ht="12.75">
      <c r="A38" s="25" t="s">
        <v>56</v>
      </c>
      <c r="E38" s="26" t="s">
        <v>189</v>
      </c>
    </row>
    <row r="39" spans="1:5" ht="38.25">
      <c r="A39" s="27" t="s">
        <v>58</v>
      </c>
      <c r="E39" s="28" t="s">
        <v>318</v>
      </c>
    </row>
    <row r="40" spans="1:5" ht="51">
      <c r="A40" t="s">
        <v>60</v>
      </c>
      <c r="E40" s="26" t="s">
        <v>191</v>
      </c>
    </row>
    <row r="41" spans="1:16" ht="12.75">
      <c r="A41" s="16" t="s">
        <v>51</v>
      </c>
      <c r="B41" s="21" t="s">
        <v>112</v>
      </c>
      <c r="C41" s="21" t="s">
        <v>319</v>
      </c>
      <c r="D41" s="16" t="s">
        <v>53</v>
      </c>
      <c r="E41" s="22" t="s">
        <v>320</v>
      </c>
      <c r="F41" s="23" t="s">
        <v>151</v>
      </c>
      <c r="G41" s="24">
        <v>1098</v>
      </c>
      <c r="H41" s="24"/>
      <c r="I41" s="24">
        <f>ROUND(ROUND(H41,2)*ROUND(G41,2),2)</f>
        <v>0</v>
      </c>
      <c r="O41">
        <f>(I41*21)/100</f>
        <v>0</v>
      </c>
      <c r="P41" t="s">
        <v>28</v>
      </c>
    </row>
    <row r="42" spans="1:5" ht="12.75">
      <c r="A42" s="25" t="s">
        <v>56</v>
      </c>
      <c r="E42" s="26" t="s">
        <v>53</v>
      </c>
    </row>
    <row r="43" spans="1:5" ht="38.25">
      <c r="A43" s="27" t="s">
        <v>58</v>
      </c>
      <c r="E43" s="28" t="s">
        <v>321</v>
      </c>
    </row>
    <row r="44" spans="1:5" ht="140.25">
      <c r="A44" t="s">
        <v>60</v>
      </c>
      <c r="E44" s="26" t="s">
        <v>195</v>
      </c>
    </row>
    <row r="45" spans="1:16" ht="12.75">
      <c r="A45" s="16" t="s">
        <v>51</v>
      </c>
      <c r="B45" s="21" t="s">
        <v>46</v>
      </c>
      <c r="C45" s="21" t="s">
        <v>322</v>
      </c>
      <c r="D45" s="16" t="s">
        <v>53</v>
      </c>
      <c r="E45" s="22" t="s">
        <v>323</v>
      </c>
      <c r="F45" s="23" t="s">
        <v>151</v>
      </c>
      <c r="G45" s="24">
        <v>1086.5</v>
      </c>
      <c r="H45" s="24"/>
      <c r="I45" s="24">
        <f>ROUND(ROUND(H45,2)*ROUND(G45,2),2)</f>
        <v>0</v>
      </c>
      <c r="O45">
        <f>(I45*21)/100</f>
        <v>0</v>
      </c>
      <c r="P45" t="s">
        <v>28</v>
      </c>
    </row>
    <row r="46" spans="1:5" ht="12.75">
      <c r="A46" s="25" t="s">
        <v>56</v>
      </c>
      <c r="E46" s="26" t="s">
        <v>53</v>
      </c>
    </row>
    <row r="47" spans="1:5" ht="38.25">
      <c r="A47" s="27" t="s">
        <v>58</v>
      </c>
      <c r="E47" s="28" t="s">
        <v>324</v>
      </c>
    </row>
    <row r="48" spans="1:5" ht="140.25">
      <c r="A48" t="s">
        <v>60</v>
      </c>
      <c r="E48" s="26" t="s">
        <v>195</v>
      </c>
    </row>
    <row r="49" spans="1:16" ht="12.75">
      <c r="A49" s="16" t="s">
        <v>51</v>
      </c>
      <c r="B49" s="21" t="s">
        <v>48</v>
      </c>
      <c r="C49" s="21" t="s">
        <v>193</v>
      </c>
      <c r="D49" s="16" t="s">
        <v>53</v>
      </c>
      <c r="E49" s="22" t="s">
        <v>194</v>
      </c>
      <c r="F49" s="23" t="s">
        <v>151</v>
      </c>
      <c r="G49" s="24">
        <v>1109.5</v>
      </c>
      <c r="H49" s="24"/>
      <c r="I49" s="24">
        <f>ROUND(ROUND(H49,2)*ROUND(G49,2),2)</f>
        <v>0</v>
      </c>
      <c r="O49">
        <f>(I49*21)/100</f>
        <v>0</v>
      </c>
      <c r="P49" t="s">
        <v>28</v>
      </c>
    </row>
    <row r="50" spans="1:5" ht="12.75">
      <c r="A50" s="25" t="s">
        <v>56</v>
      </c>
      <c r="E50" s="26" t="s">
        <v>53</v>
      </c>
    </row>
    <row r="51" spans="1:5" ht="38.25">
      <c r="A51" s="27" t="s">
        <v>58</v>
      </c>
      <c r="E51" s="28" t="s">
        <v>325</v>
      </c>
    </row>
    <row r="52" spans="1:5" ht="140.25">
      <c r="A52" t="s">
        <v>60</v>
      </c>
      <c r="E52" s="26" t="s">
        <v>195</v>
      </c>
    </row>
    <row r="53" spans="1:16" ht="12.75">
      <c r="A53" s="16" t="s">
        <v>51</v>
      </c>
      <c r="B53" s="21" t="s">
        <v>125</v>
      </c>
      <c r="C53" s="21" t="s">
        <v>224</v>
      </c>
      <c r="D53" s="16" t="s">
        <v>53</v>
      </c>
      <c r="E53" s="22" t="s">
        <v>225</v>
      </c>
      <c r="F53" s="23" t="s">
        <v>106</v>
      </c>
      <c r="G53" s="24">
        <v>23</v>
      </c>
      <c r="H53" s="24"/>
      <c r="I53" s="24">
        <f>ROUND(ROUND(H53,2)*ROUND(G53,2),2)</f>
        <v>0</v>
      </c>
      <c r="O53">
        <f>(I53*21)/100</f>
        <v>0</v>
      </c>
      <c r="P53" t="s">
        <v>28</v>
      </c>
    </row>
    <row r="54" spans="1:5" ht="12.75">
      <c r="A54" s="25" t="s">
        <v>56</v>
      </c>
      <c r="E54" s="26" t="s">
        <v>53</v>
      </c>
    </row>
    <row r="55" spans="1:5" ht="12.75">
      <c r="A55" s="27" t="s">
        <v>58</v>
      </c>
      <c r="E55" s="28" t="s">
        <v>326</v>
      </c>
    </row>
    <row r="56" spans="1:5" ht="38.25">
      <c r="A56" t="s">
        <v>60</v>
      </c>
      <c r="E56" s="26" t="s">
        <v>227</v>
      </c>
    </row>
    <row r="57" spans="1:9" ht="12.75">
      <c r="A57" s="4" t="s">
        <v>49</v>
      </c>
      <c r="B57" s="4"/>
      <c r="C57" s="30" t="s">
        <v>112</v>
      </c>
      <c r="D57" s="4"/>
      <c r="E57" s="19" t="s">
        <v>235</v>
      </c>
      <c r="F57" s="4"/>
      <c r="G57" s="4"/>
      <c r="H57" s="4"/>
      <c r="I57" s="31">
        <f>0+I58+I62+I66</f>
        <v>0</v>
      </c>
    </row>
    <row r="58" spans="1:16" ht="12.75">
      <c r="A58" s="16" t="s">
        <v>51</v>
      </c>
      <c r="B58" s="21" t="s">
        <v>127</v>
      </c>
      <c r="C58" s="21" t="s">
        <v>327</v>
      </c>
      <c r="D58" s="16" t="s">
        <v>53</v>
      </c>
      <c r="E58" s="22" t="s">
        <v>328</v>
      </c>
      <c r="F58" s="23" t="s">
        <v>76</v>
      </c>
      <c r="G58" s="24">
        <v>8</v>
      </c>
      <c r="H58" s="24"/>
      <c r="I58" s="24">
        <f>ROUND(ROUND(H58,2)*ROUND(G58,2),2)</f>
        <v>0</v>
      </c>
      <c r="O58">
        <f>(I58*21)/100</f>
        <v>0</v>
      </c>
      <c r="P58" t="s">
        <v>28</v>
      </c>
    </row>
    <row r="59" spans="1:5" ht="12.75">
      <c r="A59" s="25" t="s">
        <v>56</v>
      </c>
      <c r="E59" s="26" t="s">
        <v>53</v>
      </c>
    </row>
    <row r="60" spans="1:5" ht="12.75">
      <c r="A60" s="27" t="s">
        <v>58</v>
      </c>
      <c r="E60" s="28" t="s">
        <v>53</v>
      </c>
    </row>
    <row r="61" spans="1:5" ht="38.25">
      <c r="A61" t="s">
        <v>60</v>
      </c>
      <c r="E61" s="26" t="s">
        <v>329</v>
      </c>
    </row>
    <row r="62" spans="1:16" ht="12.75">
      <c r="A62" s="16" t="s">
        <v>51</v>
      </c>
      <c r="B62" s="21" t="s">
        <v>133</v>
      </c>
      <c r="C62" s="21" t="s">
        <v>330</v>
      </c>
      <c r="D62" s="16" t="s">
        <v>53</v>
      </c>
      <c r="E62" s="22" t="s">
        <v>331</v>
      </c>
      <c r="F62" s="23" t="s">
        <v>76</v>
      </c>
      <c r="G62" s="24">
        <v>2</v>
      </c>
      <c r="H62" s="24"/>
      <c r="I62" s="24">
        <f>ROUND(ROUND(H62,2)*ROUND(G62,2),2)</f>
        <v>0</v>
      </c>
      <c r="O62">
        <f>(I62*21)/100</f>
        <v>0</v>
      </c>
      <c r="P62" t="s">
        <v>28</v>
      </c>
    </row>
    <row r="63" spans="1:5" ht="12.75">
      <c r="A63" s="25" t="s">
        <v>56</v>
      </c>
      <c r="E63" s="26" t="s">
        <v>53</v>
      </c>
    </row>
    <row r="64" spans="1:5" ht="12.75">
      <c r="A64" s="27" t="s">
        <v>58</v>
      </c>
      <c r="E64" s="28" t="s">
        <v>332</v>
      </c>
    </row>
    <row r="65" spans="1:5" ht="38.25">
      <c r="A65" t="s">
        <v>60</v>
      </c>
      <c r="E65" s="26" t="s">
        <v>329</v>
      </c>
    </row>
    <row r="66" spans="1:16" ht="12.75">
      <c r="A66" s="16" t="s">
        <v>51</v>
      </c>
      <c r="B66" s="21" t="s">
        <v>138</v>
      </c>
      <c r="C66" s="21" t="s">
        <v>333</v>
      </c>
      <c r="D66" s="16" t="s">
        <v>53</v>
      </c>
      <c r="E66" s="22" t="s">
        <v>334</v>
      </c>
      <c r="F66" s="23" t="s">
        <v>76</v>
      </c>
      <c r="G66" s="24">
        <v>2</v>
      </c>
      <c r="H66" s="24"/>
      <c r="I66" s="24">
        <f>ROUND(ROUND(H66,2)*ROUND(G66,2),2)</f>
        <v>0</v>
      </c>
      <c r="O66">
        <f>(I66*21)/100</f>
        <v>0</v>
      </c>
      <c r="P66" t="s">
        <v>28</v>
      </c>
    </row>
    <row r="67" spans="1:5" ht="12.75">
      <c r="A67" s="25" t="s">
        <v>56</v>
      </c>
      <c r="E67" s="26" t="s">
        <v>53</v>
      </c>
    </row>
    <row r="68" spans="1:5" ht="12.75">
      <c r="A68" s="27" t="s">
        <v>58</v>
      </c>
      <c r="E68" s="28" t="s">
        <v>53</v>
      </c>
    </row>
    <row r="69" spans="1:5" ht="38.25">
      <c r="A69" t="s">
        <v>60</v>
      </c>
      <c r="E69" s="26" t="s">
        <v>329</v>
      </c>
    </row>
    <row r="70" spans="1:9" ht="12.75">
      <c r="A70" s="4" t="s">
        <v>49</v>
      </c>
      <c r="B70" s="4"/>
      <c r="C70" s="30" t="s">
        <v>46</v>
      </c>
      <c r="D70" s="4"/>
      <c r="E70" s="19" t="s">
        <v>252</v>
      </c>
      <c r="F70" s="4"/>
      <c r="G70" s="4"/>
      <c r="H70" s="4"/>
      <c r="I70" s="31">
        <f>0+I71+I75+I79+I83+I87</f>
        <v>0</v>
      </c>
    </row>
    <row r="71" spans="1:16" ht="25.5">
      <c r="A71" s="16" t="s">
        <v>51</v>
      </c>
      <c r="B71" s="21" t="s">
        <v>143</v>
      </c>
      <c r="C71" s="21" t="s">
        <v>335</v>
      </c>
      <c r="D71" s="16" t="s">
        <v>53</v>
      </c>
      <c r="E71" s="22" t="s">
        <v>336</v>
      </c>
      <c r="F71" s="23" t="s">
        <v>76</v>
      </c>
      <c r="G71" s="24">
        <v>2</v>
      </c>
      <c r="H71" s="24"/>
      <c r="I71" s="24">
        <f>ROUND(ROUND(H71,2)*ROUND(G71,2),2)</f>
        <v>0</v>
      </c>
      <c r="O71">
        <f>(I71*21)/100</f>
        <v>0</v>
      </c>
      <c r="P71" t="s">
        <v>28</v>
      </c>
    </row>
    <row r="72" spans="1:5" ht="12.75">
      <c r="A72" s="25" t="s">
        <v>56</v>
      </c>
      <c r="E72" s="26" t="s">
        <v>53</v>
      </c>
    </row>
    <row r="73" spans="1:5" ht="12.75">
      <c r="A73" s="27" t="s">
        <v>58</v>
      </c>
      <c r="E73" s="28" t="s">
        <v>337</v>
      </c>
    </row>
    <row r="74" spans="1:5" ht="63.75">
      <c r="A74" t="s">
        <v>60</v>
      </c>
      <c r="E74" s="26" t="s">
        <v>338</v>
      </c>
    </row>
    <row r="75" spans="1:16" ht="25.5">
      <c r="A75" s="16" t="s">
        <v>51</v>
      </c>
      <c r="B75" s="21" t="s">
        <v>148</v>
      </c>
      <c r="C75" s="21" t="s">
        <v>339</v>
      </c>
      <c r="D75" s="16" t="s">
        <v>53</v>
      </c>
      <c r="E75" s="22" t="s">
        <v>340</v>
      </c>
      <c r="F75" s="23" t="s">
        <v>76</v>
      </c>
      <c r="G75" s="24">
        <v>2</v>
      </c>
      <c r="H75" s="24"/>
      <c r="I75" s="24">
        <f>ROUND(ROUND(H75,2)*ROUND(G75,2),2)</f>
        <v>0</v>
      </c>
      <c r="O75">
        <f>(I75*21)/100</f>
        <v>0</v>
      </c>
      <c r="P75" t="s">
        <v>28</v>
      </c>
    </row>
    <row r="76" spans="1:5" ht="12.75">
      <c r="A76" s="25" t="s">
        <v>56</v>
      </c>
      <c r="E76" s="26" t="s">
        <v>341</v>
      </c>
    </row>
    <row r="77" spans="1:5" ht="12.75">
      <c r="A77" s="27" t="s">
        <v>58</v>
      </c>
      <c r="E77" s="28" t="s">
        <v>131</v>
      </c>
    </row>
    <row r="78" spans="1:5" ht="25.5">
      <c r="A78" t="s">
        <v>60</v>
      </c>
      <c r="E78" s="26" t="s">
        <v>342</v>
      </c>
    </row>
    <row r="79" spans="1:16" ht="12.75">
      <c r="A79" s="16" t="s">
        <v>51</v>
      </c>
      <c r="B79" s="21" t="s">
        <v>154</v>
      </c>
      <c r="C79" s="21" t="s">
        <v>343</v>
      </c>
      <c r="D79" s="16" t="s">
        <v>53</v>
      </c>
      <c r="E79" s="22" t="s">
        <v>344</v>
      </c>
      <c r="F79" s="23" t="s">
        <v>76</v>
      </c>
      <c r="G79" s="24">
        <v>2</v>
      </c>
      <c r="H79" s="24"/>
      <c r="I79" s="24">
        <f>ROUND(ROUND(H79,2)*ROUND(G79,2),2)</f>
        <v>0</v>
      </c>
      <c r="O79">
        <f>(I79*21)/100</f>
        <v>0</v>
      </c>
      <c r="P79" t="s">
        <v>28</v>
      </c>
    </row>
    <row r="80" spans="1:5" ht="12.75">
      <c r="A80" s="25" t="s">
        <v>56</v>
      </c>
      <c r="E80" s="26" t="s">
        <v>53</v>
      </c>
    </row>
    <row r="81" spans="1:5" ht="12.75">
      <c r="A81" s="27" t="s">
        <v>58</v>
      </c>
      <c r="E81" s="28" t="s">
        <v>345</v>
      </c>
    </row>
    <row r="82" spans="1:5" ht="76.5">
      <c r="A82" t="s">
        <v>60</v>
      </c>
      <c r="E82" s="26" t="s">
        <v>346</v>
      </c>
    </row>
    <row r="83" spans="1:16" ht="12.75">
      <c r="A83" s="16" t="s">
        <v>51</v>
      </c>
      <c r="B83" s="21" t="s">
        <v>160</v>
      </c>
      <c r="C83" s="21" t="s">
        <v>347</v>
      </c>
      <c r="D83" s="16" t="s">
        <v>53</v>
      </c>
      <c r="E83" s="22" t="s">
        <v>348</v>
      </c>
      <c r="F83" s="23" t="s">
        <v>76</v>
      </c>
      <c r="G83" s="24">
        <v>2</v>
      </c>
      <c r="H83" s="24"/>
      <c r="I83" s="24">
        <f>ROUND(ROUND(H83,2)*ROUND(G83,2),2)</f>
        <v>0</v>
      </c>
      <c r="O83">
        <f>(I83*21)/100</f>
        <v>0</v>
      </c>
      <c r="P83" t="s">
        <v>28</v>
      </c>
    </row>
    <row r="84" spans="1:5" ht="12.75">
      <c r="A84" s="25" t="s">
        <v>56</v>
      </c>
      <c r="E84" s="26" t="s">
        <v>349</v>
      </c>
    </row>
    <row r="85" spans="1:5" ht="12.75">
      <c r="A85" s="27" t="s">
        <v>58</v>
      </c>
      <c r="E85" s="28" t="s">
        <v>131</v>
      </c>
    </row>
    <row r="86" spans="1:5" ht="25.5">
      <c r="A86" t="s">
        <v>60</v>
      </c>
      <c r="E86" s="26" t="s">
        <v>342</v>
      </c>
    </row>
    <row r="87" spans="1:16" ht="12.75">
      <c r="A87" s="16" t="s">
        <v>51</v>
      </c>
      <c r="B87" s="21" t="s">
        <v>167</v>
      </c>
      <c r="C87" s="21" t="s">
        <v>297</v>
      </c>
      <c r="D87" s="16" t="s">
        <v>53</v>
      </c>
      <c r="E87" s="22" t="s">
        <v>298</v>
      </c>
      <c r="F87" s="23" t="s">
        <v>106</v>
      </c>
      <c r="G87" s="24">
        <v>23</v>
      </c>
      <c r="H87" s="24"/>
      <c r="I87" s="24">
        <f>ROUND(ROUND(H87,2)*ROUND(G87,2),2)</f>
        <v>0</v>
      </c>
      <c r="O87">
        <f>(I87*21)/100</f>
        <v>0</v>
      </c>
      <c r="P87" t="s">
        <v>28</v>
      </c>
    </row>
    <row r="88" spans="1:5" ht="12.75">
      <c r="A88" s="25" t="s">
        <v>56</v>
      </c>
      <c r="E88" s="26" t="s">
        <v>53</v>
      </c>
    </row>
    <row r="89" spans="1:5" ht="12.75">
      <c r="A89" s="27" t="s">
        <v>58</v>
      </c>
      <c r="E89" s="28" t="s">
        <v>350</v>
      </c>
    </row>
    <row r="90" spans="1:5" ht="25.5">
      <c r="A90" t="s">
        <v>60</v>
      </c>
      <c r="E90" s="26" t="s">
        <v>300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pane ySplit="9" topLeftCell="A10" activePane="bottomLeft" state="frozen"/>
      <selection pane="topLeft" activeCell="J6" sqref="J6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353</v>
      </c>
      <c r="I3" s="29">
        <f>0+I10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18</v>
      </c>
      <c r="D4" s="32"/>
      <c r="E4" s="10" t="s">
        <v>19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351</v>
      </c>
      <c r="D5" s="32"/>
      <c r="E5" s="10" t="s">
        <v>352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353</v>
      </c>
      <c r="D6" s="36"/>
      <c r="E6" s="13" t="s">
        <v>354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108</v>
      </c>
      <c r="D10" s="17"/>
      <c r="E10" s="19" t="s">
        <v>228</v>
      </c>
      <c r="F10" s="17"/>
      <c r="G10" s="17"/>
      <c r="H10" s="17"/>
      <c r="I10" s="20">
        <f>0+I11+I15+I19+I23+I27+I31+I35+I39+I43+I47+I51+I55+I59+I63+I67+I71+I75+I79+I83+I87+I91+I95+I99+I103+I107+I111+I115+I119+I123+I127+I131+I135+I139+I143+I147+I151</f>
        <v>0</v>
      </c>
    </row>
    <row r="11" spans="1:16" ht="12.75">
      <c r="A11" s="16" t="s">
        <v>51</v>
      </c>
      <c r="B11" s="21" t="s">
        <v>35</v>
      </c>
      <c r="C11" s="21" t="s">
        <v>355</v>
      </c>
      <c r="D11" s="16" t="s">
        <v>53</v>
      </c>
      <c r="E11" s="22" t="s">
        <v>356</v>
      </c>
      <c r="F11" s="23" t="s">
        <v>76</v>
      </c>
      <c r="G11" s="24">
        <v>8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12.75">
      <c r="A12" s="25" t="s">
        <v>56</v>
      </c>
      <c r="E12" s="26" t="s">
        <v>53</v>
      </c>
    </row>
    <row r="13" spans="1:5" ht="12.75">
      <c r="A13" s="27" t="s">
        <v>58</v>
      </c>
      <c r="E13" s="28" t="s">
        <v>53</v>
      </c>
    </row>
    <row r="14" spans="1:5" ht="12.75">
      <c r="A14" t="s">
        <v>60</v>
      </c>
      <c r="E14" s="26" t="s">
        <v>53</v>
      </c>
    </row>
    <row r="15" spans="1:16" ht="12.75">
      <c r="A15" s="16" t="s">
        <v>51</v>
      </c>
      <c r="B15" s="21" t="s">
        <v>28</v>
      </c>
      <c r="C15" s="21" t="s">
        <v>357</v>
      </c>
      <c r="D15" s="16" t="s">
        <v>53</v>
      </c>
      <c r="E15" s="22" t="s">
        <v>358</v>
      </c>
      <c r="F15" s="23" t="s">
        <v>76</v>
      </c>
      <c r="G15" s="24">
        <v>7</v>
      </c>
      <c r="H15" s="24"/>
      <c r="I15" s="24">
        <f>ROUND(ROUND(H15,2)*ROUND(G15,2),2)</f>
        <v>0</v>
      </c>
      <c r="O15">
        <f>(I15*21)/100</f>
        <v>0</v>
      </c>
      <c r="P15" t="s">
        <v>28</v>
      </c>
    </row>
    <row r="16" spans="1:5" ht="12.75">
      <c r="A16" s="25" t="s">
        <v>56</v>
      </c>
      <c r="E16" s="26" t="s">
        <v>53</v>
      </c>
    </row>
    <row r="17" spans="1:5" ht="12.75">
      <c r="A17" s="27" t="s">
        <v>58</v>
      </c>
      <c r="E17" s="28" t="s">
        <v>53</v>
      </c>
    </row>
    <row r="18" spans="1:5" ht="12.75">
      <c r="A18" t="s">
        <v>60</v>
      </c>
      <c r="E18" s="26" t="s">
        <v>53</v>
      </c>
    </row>
    <row r="19" spans="1:16" ht="12.75">
      <c r="A19" s="16" t="s">
        <v>51</v>
      </c>
      <c r="B19" s="21" t="s">
        <v>29</v>
      </c>
      <c r="C19" s="21" t="s">
        <v>359</v>
      </c>
      <c r="D19" s="16" t="s">
        <v>53</v>
      </c>
      <c r="E19" s="22" t="s">
        <v>360</v>
      </c>
      <c r="F19" s="23" t="s">
        <v>76</v>
      </c>
      <c r="G19" s="24">
        <v>1</v>
      </c>
      <c r="H19" s="24"/>
      <c r="I19" s="24">
        <f>ROUND(ROUND(H19,2)*ROUND(G19,2),2)</f>
        <v>0</v>
      </c>
      <c r="O19">
        <f>(I19*21)/100</f>
        <v>0</v>
      </c>
      <c r="P19" t="s">
        <v>28</v>
      </c>
    </row>
    <row r="20" spans="1:5" ht="12.75">
      <c r="A20" s="25" t="s">
        <v>56</v>
      </c>
      <c r="E20" s="26" t="s">
        <v>53</v>
      </c>
    </row>
    <row r="21" spans="1:5" ht="12.75">
      <c r="A21" s="27" t="s">
        <v>58</v>
      </c>
      <c r="E21" s="28" t="s">
        <v>53</v>
      </c>
    </row>
    <row r="22" spans="1:5" ht="12.75">
      <c r="A22" t="s">
        <v>60</v>
      </c>
      <c r="E22" s="26" t="s">
        <v>53</v>
      </c>
    </row>
    <row r="23" spans="1:16" ht="12.75">
      <c r="A23" s="16" t="s">
        <v>51</v>
      </c>
      <c r="B23" s="21" t="s">
        <v>39</v>
      </c>
      <c r="C23" s="21" t="s">
        <v>361</v>
      </c>
      <c r="D23" s="16" t="s">
        <v>53</v>
      </c>
      <c r="E23" s="22" t="s">
        <v>362</v>
      </c>
      <c r="F23" s="23" t="s">
        <v>76</v>
      </c>
      <c r="G23" s="24">
        <v>5</v>
      </c>
      <c r="H23" s="24"/>
      <c r="I23" s="24">
        <f>ROUND(ROUND(H23,2)*ROUND(G23,2),2)</f>
        <v>0</v>
      </c>
      <c r="O23">
        <f>(I23*21)/100</f>
        <v>0</v>
      </c>
      <c r="P23" t="s">
        <v>28</v>
      </c>
    </row>
    <row r="24" spans="1:5" ht="12.75">
      <c r="A24" s="25" t="s">
        <v>56</v>
      </c>
      <c r="E24" s="26" t="s">
        <v>53</v>
      </c>
    </row>
    <row r="25" spans="1:5" ht="12.75">
      <c r="A25" s="27" t="s">
        <v>58</v>
      </c>
      <c r="E25" s="28" t="s">
        <v>53</v>
      </c>
    </row>
    <row r="26" spans="1:5" ht="12.75">
      <c r="A26" t="s">
        <v>60</v>
      </c>
      <c r="E26" s="26" t="s">
        <v>53</v>
      </c>
    </row>
    <row r="27" spans="1:16" ht="12.75">
      <c r="A27" s="16" t="s">
        <v>51</v>
      </c>
      <c r="B27" s="21" t="s">
        <v>41</v>
      </c>
      <c r="C27" s="21" t="s">
        <v>363</v>
      </c>
      <c r="D27" s="16" t="s">
        <v>53</v>
      </c>
      <c r="E27" s="22" t="s">
        <v>364</v>
      </c>
      <c r="F27" s="23" t="s">
        <v>76</v>
      </c>
      <c r="G27" s="24">
        <v>3</v>
      </c>
      <c r="H27" s="24"/>
      <c r="I27" s="24">
        <f>ROUND(ROUND(H27,2)*ROUND(G27,2),2)</f>
        <v>0</v>
      </c>
      <c r="O27">
        <f>(I27*21)/100</f>
        <v>0</v>
      </c>
      <c r="P27" t="s">
        <v>28</v>
      </c>
    </row>
    <row r="28" spans="1:5" ht="12.75">
      <c r="A28" s="25" t="s">
        <v>56</v>
      </c>
      <c r="E28" s="26" t="s">
        <v>53</v>
      </c>
    </row>
    <row r="29" spans="1:5" ht="12.75">
      <c r="A29" s="27" t="s">
        <v>58</v>
      </c>
      <c r="E29" s="28" t="s">
        <v>53</v>
      </c>
    </row>
    <row r="30" spans="1:5" ht="12.75">
      <c r="A30" t="s">
        <v>60</v>
      </c>
      <c r="E30" s="26" t="s">
        <v>53</v>
      </c>
    </row>
    <row r="31" spans="1:16" ht="12.75">
      <c r="A31" s="16" t="s">
        <v>51</v>
      </c>
      <c r="B31" s="21" t="s">
        <v>43</v>
      </c>
      <c r="C31" s="21" t="s">
        <v>365</v>
      </c>
      <c r="D31" s="16" t="s">
        <v>53</v>
      </c>
      <c r="E31" s="22" t="s">
        <v>366</v>
      </c>
      <c r="F31" s="23" t="s">
        <v>76</v>
      </c>
      <c r="G31" s="24">
        <v>2</v>
      </c>
      <c r="H31" s="24"/>
      <c r="I31" s="24">
        <f>ROUND(ROUND(H31,2)*ROUND(G31,2),2)</f>
        <v>0</v>
      </c>
      <c r="O31">
        <f>(I31*21)/100</f>
        <v>0</v>
      </c>
      <c r="P31" t="s">
        <v>28</v>
      </c>
    </row>
    <row r="32" spans="1:5" ht="12.75">
      <c r="A32" s="25" t="s">
        <v>56</v>
      </c>
      <c r="E32" s="26" t="s">
        <v>53</v>
      </c>
    </row>
    <row r="33" spans="1:5" ht="12.75">
      <c r="A33" s="27" t="s">
        <v>58</v>
      </c>
      <c r="E33" s="28" t="s">
        <v>53</v>
      </c>
    </row>
    <row r="34" spans="1:5" ht="12.75">
      <c r="A34" t="s">
        <v>60</v>
      </c>
      <c r="E34" s="26" t="s">
        <v>53</v>
      </c>
    </row>
    <row r="35" spans="1:16" ht="12.75">
      <c r="A35" s="16" t="s">
        <v>51</v>
      </c>
      <c r="B35" s="21" t="s">
        <v>108</v>
      </c>
      <c r="C35" s="21" t="s">
        <v>367</v>
      </c>
      <c r="D35" s="16" t="s">
        <v>53</v>
      </c>
      <c r="E35" s="22" t="s">
        <v>368</v>
      </c>
      <c r="F35" s="23" t="s">
        <v>76</v>
      </c>
      <c r="G35" s="24">
        <v>2</v>
      </c>
      <c r="H35" s="24"/>
      <c r="I35" s="24">
        <f>ROUND(ROUND(H35,2)*ROUND(G35,2),2)</f>
        <v>0</v>
      </c>
      <c r="O35">
        <f>(I35*21)/100</f>
        <v>0</v>
      </c>
      <c r="P35" t="s">
        <v>28</v>
      </c>
    </row>
    <row r="36" spans="1:5" ht="12.75">
      <c r="A36" s="25" t="s">
        <v>56</v>
      </c>
      <c r="E36" s="26" t="s">
        <v>53</v>
      </c>
    </row>
    <row r="37" spans="1:5" ht="12.75">
      <c r="A37" s="27" t="s">
        <v>58</v>
      </c>
      <c r="E37" s="28" t="s">
        <v>53</v>
      </c>
    </row>
    <row r="38" spans="1:5" ht="12.75">
      <c r="A38" t="s">
        <v>60</v>
      </c>
      <c r="E38" s="26" t="s">
        <v>53</v>
      </c>
    </row>
    <row r="39" spans="1:16" ht="12.75">
      <c r="A39" s="16" t="s">
        <v>51</v>
      </c>
      <c r="B39" s="21" t="s">
        <v>112</v>
      </c>
      <c r="C39" s="21" t="s">
        <v>369</v>
      </c>
      <c r="D39" s="16" t="s">
        <v>53</v>
      </c>
      <c r="E39" s="22" t="s">
        <v>370</v>
      </c>
      <c r="F39" s="23" t="s">
        <v>76</v>
      </c>
      <c r="G39" s="24">
        <v>4</v>
      </c>
      <c r="H39" s="24"/>
      <c r="I39" s="24">
        <f>ROUND(ROUND(H39,2)*ROUND(G39,2),2)</f>
        <v>0</v>
      </c>
      <c r="O39">
        <f>(I39*21)/100</f>
        <v>0</v>
      </c>
      <c r="P39" t="s">
        <v>28</v>
      </c>
    </row>
    <row r="40" spans="1:5" ht="12.75">
      <c r="A40" s="25" t="s">
        <v>56</v>
      </c>
      <c r="E40" s="26" t="s">
        <v>53</v>
      </c>
    </row>
    <row r="41" spans="1:5" ht="12.75">
      <c r="A41" s="27" t="s">
        <v>58</v>
      </c>
      <c r="E41" s="28" t="s">
        <v>53</v>
      </c>
    </row>
    <row r="42" spans="1:5" ht="12.75">
      <c r="A42" t="s">
        <v>60</v>
      </c>
      <c r="E42" s="26" t="s">
        <v>53</v>
      </c>
    </row>
    <row r="43" spans="1:16" ht="12.75">
      <c r="A43" s="16" t="s">
        <v>51</v>
      </c>
      <c r="B43" s="21" t="s">
        <v>46</v>
      </c>
      <c r="C43" s="21" t="s">
        <v>371</v>
      </c>
      <c r="D43" s="16" t="s">
        <v>53</v>
      </c>
      <c r="E43" s="22" t="s">
        <v>372</v>
      </c>
      <c r="F43" s="23" t="s">
        <v>106</v>
      </c>
      <c r="G43" s="24">
        <v>350</v>
      </c>
      <c r="H43" s="24"/>
      <c r="I43" s="24">
        <f>ROUND(ROUND(H43,2)*ROUND(G43,2),2)</f>
        <v>0</v>
      </c>
      <c r="O43">
        <f>(I43*21)/100</f>
        <v>0</v>
      </c>
      <c r="P43" t="s">
        <v>28</v>
      </c>
    </row>
    <row r="44" spans="1:5" ht="12.75">
      <c r="A44" s="25" t="s">
        <v>56</v>
      </c>
      <c r="E44" s="26" t="s">
        <v>53</v>
      </c>
    </row>
    <row r="45" spans="1:5" ht="12.75">
      <c r="A45" s="27" t="s">
        <v>58</v>
      </c>
      <c r="E45" s="28" t="s">
        <v>53</v>
      </c>
    </row>
    <row r="46" spans="1:5" ht="12.75">
      <c r="A46" t="s">
        <v>60</v>
      </c>
      <c r="E46" s="26" t="s">
        <v>53</v>
      </c>
    </row>
    <row r="47" spans="1:16" ht="12.75">
      <c r="A47" s="16" t="s">
        <v>51</v>
      </c>
      <c r="B47" s="21" t="s">
        <v>48</v>
      </c>
      <c r="C47" s="21" t="s">
        <v>373</v>
      </c>
      <c r="D47" s="16" t="s">
        <v>53</v>
      </c>
      <c r="E47" s="22" t="s">
        <v>374</v>
      </c>
      <c r="F47" s="23" t="s">
        <v>106</v>
      </c>
      <c r="G47" s="24">
        <v>100</v>
      </c>
      <c r="H47" s="24"/>
      <c r="I47" s="24">
        <f>ROUND(ROUND(H47,2)*ROUND(G47,2),2)</f>
        <v>0</v>
      </c>
      <c r="O47">
        <f>(I47*21)/100</f>
        <v>0</v>
      </c>
      <c r="P47" t="s">
        <v>28</v>
      </c>
    </row>
    <row r="48" spans="1:5" ht="12.75">
      <c r="A48" s="25" t="s">
        <v>56</v>
      </c>
      <c r="E48" s="26" t="s">
        <v>53</v>
      </c>
    </row>
    <row r="49" spans="1:5" ht="12.75">
      <c r="A49" s="27" t="s">
        <v>58</v>
      </c>
      <c r="E49" s="28" t="s">
        <v>53</v>
      </c>
    </row>
    <row r="50" spans="1:5" ht="12.75">
      <c r="A50" t="s">
        <v>60</v>
      </c>
      <c r="E50" s="26" t="s">
        <v>53</v>
      </c>
    </row>
    <row r="51" spans="1:16" ht="12.75">
      <c r="A51" s="16" t="s">
        <v>51</v>
      </c>
      <c r="B51" s="21" t="s">
        <v>125</v>
      </c>
      <c r="C51" s="21" t="s">
        <v>375</v>
      </c>
      <c r="D51" s="16" t="s">
        <v>53</v>
      </c>
      <c r="E51" s="22" t="s">
        <v>376</v>
      </c>
      <c r="F51" s="23" t="s">
        <v>76</v>
      </c>
      <c r="G51" s="24">
        <v>3</v>
      </c>
      <c r="H51" s="24"/>
      <c r="I51" s="24">
        <f>ROUND(ROUND(H51,2)*ROUND(G51,2),2)</f>
        <v>0</v>
      </c>
      <c r="O51">
        <f>(I51*21)/100</f>
        <v>0</v>
      </c>
      <c r="P51" t="s">
        <v>28</v>
      </c>
    </row>
    <row r="52" spans="1:5" ht="12.75">
      <c r="A52" s="25" t="s">
        <v>56</v>
      </c>
      <c r="E52" s="26" t="s">
        <v>53</v>
      </c>
    </row>
    <row r="53" spans="1:5" ht="12.75">
      <c r="A53" s="27" t="s">
        <v>58</v>
      </c>
      <c r="E53" s="28" t="s">
        <v>53</v>
      </c>
    </row>
    <row r="54" spans="1:5" ht="12.75">
      <c r="A54" t="s">
        <v>60</v>
      </c>
      <c r="E54" s="26" t="s">
        <v>53</v>
      </c>
    </row>
    <row r="55" spans="1:16" ht="12.75">
      <c r="A55" s="16" t="s">
        <v>51</v>
      </c>
      <c r="B55" s="21" t="s">
        <v>127</v>
      </c>
      <c r="C55" s="21" t="s">
        <v>377</v>
      </c>
      <c r="D55" s="16" t="s">
        <v>53</v>
      </c>
      <c r="E55" s="22" t="s">
        <v>378</v>
      </c>
      <c r="F55" s="23" t="s">
        <v>106</v>
      </c>
      <c r="G55" s="24">
        <v>300</v>
      </c>
      <c r="H55" s="24"/>
      <c r="I55" s="24">
        <f>ROUND(ROUND(H55,2)*ROUND(G55,2),2)</f>
        <v>0</v>
      </c>
      <c r="O55">
        <f>(I55*21)/100</f>
        <v>0</v>
      </c>
      <c r="P55" t="s">
        <v>28</v>
      </c>
    </row>
    <row r="56" spans="1:5" ht="12.75">
      <c r="A56" s="25" t="s">
        <v>56</v>
      </c>
      <c r="E56" s="26" t="s">
        <v>53</v>
      </c>
    </row>
    <row r="57" spans="1:5" ht="12.75">
      <c r="A57" s="27" t="s">
        <v>58</v>
      </c>
      <c r="E57" s="28" t="s">
        <v>53</v>
      </c>
    </row>
    <row r="58" spans="1:5" ht="12.75">
      <c r="A58" t="s">
        <v>60</v>
      </c>
      <c r="E58" s="26" t="s">
        <v>53</v>
      </c>
    </row>
    <row r="59" spans="1:16" ht="12.75">
      <c r="A59" s="16" t="s">
        <v>51</v>
      </c>
      <c r="B59" s="21" t="s">
        <v>133</v>
      </c>
      <c r="C59" s="21" t="s">
        <v>379</v>
      </c>
      <c r="D59" s="16" t="s">
        <v>53</v>
      </c>
      <c r="E59" s="22" t="s">
        <v>380</v>
      </c>
      <c r="F59" s="23" t="s">
        <v>106</v>
      </c>
      <c r="G59" s="24">
        <v>15</v>
      </c>
      <c r="H59" s="24"/>
      <c r="I59" s="24">
        <f>ROUND(ROUND(H59,2)*ROUND(G59,2),2)</f>
        <v>0</v>
      </c>
      <c r="O59">
        <f>(I59*21)/100</f>
        <v>0</v>
      </c>
      <c r="P59" t="s">
        <v>28</v>
      </c>
    </row>
    <row r="60" spans="1:5" ht="12.75">
      <c r="A60" s="25" t="s">
        <v>56</v>
      </c>
      <c r="E60" s="26" t="s">
        <v>53</v>
      </c>
    </row>
    <row r="61" spans="1:5" ht="12.75">
      <c r="A61" s="27" t="s">
        <v>58</v>
      </c>
      <c r="E61" s="28" t="s">
        <v>53</v>
      </c>
    </row>
    <row r="62" spans="1:5" ht="12.75">
      <c r="A62" t="s">
        <v>60</v>
      </c>
      <c r="E62" s="26" t="s">
        <v>53</v>
      </c>
    </row>
    <row r="63" spans="1:16" ht="12.75">
      <c r="A63" s="16" t="s">
        <v>51</v>
      </c>
      <c r="B63" s="21" t="s">
        <v>138</v>
      </c>
      <c r="C63" s="21" t="s">
        <v>381</v>
      </c>
      <c r="D63" s="16" t="s">
        <v>53</v>
      </c>
      <c r="E63" s="22" t="s">
        <v>382</v>
      </c>
      <c r="F63" s="23" t="s">
        <v>76</v>
      </c>
      <c r="G63" s="24">
        <v>8</v>
      </c>
      <c r="H63" s="24"/>
      <c r="I63" s="24">
        <f>ROUND(ROUND(H63,2)*ROUND(G63,2),2)</f>
        <v>0</v>
      </c>
      <c r="O63">
        <f>(I63*21)/100</f>
        <v>0</v>
      </c>
      <c r="P63" t="s">
        <v>28</v>
      </c>
    </row>
    <row r="64" spans="1:5" ht="12.75">
      <c r="A64" s="25" t="s">
        <v>56</v>
      </c>
      <c r="E64" s="26" t="s">
        <v>53</v>
      </c>
    </row>
    <row r="65" spans="1:5" ht="12.75">
      <c r="A65" s="27" t="s">
        <v>58</v>
      </c>
      <c r="E65" s="28" t="s">
        <v>53</v>
      </c>
    </row>
    <row r="66" spans="1:5" ht="12.75">
      <c r="A66" t="s">
        <v>60</v>
      </c>
      <c r="E66" s="26" t="s">
        <v>53</v>
      </c>
    </row>
    <row r="67" spans="1:16" ht="12.75">
      <c r="A67" s="16" t="s">
        <v>51</v>
      </c>
      <c r="B67" s="21" t="s">
        <v>143</v>
      </c>
      <c r="C67" s="21" t="s">
        <v>383</v>
      </c>
      <c r="D67" s="16" t="s">
        <v>53</v>
      </c>
      <c r="E67" s="22" t="s">
        <v>384</v>
      </c>
      <c r="F67" s="23" t="s">
        <v>76</v>
      </c>
      <c r="G67" s="24">
        <v>20</v>
      </c>
      <c r="H67" s="24"/>
      <c r="I67" s="24">
        <f>ROUND(ROUND(H67,2)*ROUND(G67,2),2)</f>
        <v>0</v>
      </c>
      <c r="O67">
        <f>(I67*21)/100</f>
        <v>0</v>
      </c>
      <c r="P67" t="s">
        <v>28</v>
      </c>
    </row>
    <row r="68" spans="1:5" ht="12.75">
      <c r="A68" s="25" t="s">
        <v>56</v>
      </c>
      <c r="E68" s="26" t="s">
        <v>53</v>
      </c>
    </row>
    <row r="69" spans="1:5" ht="12.75">
      <c r="A69" s="27" t="s">
        <v>58</v>
      </c>
      <c r="E69" s="28" t="s">
        <v>53</v>
      </c>
    </row>
    <row r="70" spans="1:5" ht="12.75">
      <c r="A70" t="s">
        <v>60</v>
      </c>
      <c r="E70" s="26" t="s">
        <v>53</v>
      </c>
    </row>
    <row r="71" spans="1:16" ht="12.75">
      <c r="A71" s="16" t="s">
        <v>51</v>
      </c>
      <c r="B71" s="21" t="s">
        <v>148</v>
      </c>
      <c r="C71" s="21" t="s">
        <v>385</v>
      </c>
      <c r="D71" s="16" t="s">
        <v>53</v>
      </c>
      <c r="E71" s="22" t="s">
        <v>386</v>
      </c>
      <c r="F71" s="23" t="s">
        <v>106</v>
      </c>
      <c r="G71" s="24">
        <v>320</v>
      </c>
      <c r="H71" s="24"/>
      <c r="I71" s="24">
        <f>ROUND(ROUND(H71,2)*ROUND(G71,2),2)</f>
        <v>0</v>
      </c>
      <c r="O71">
        <f>(I71*21)/100</f>
        <v>0</v>
      </c>
      <c r="P71" t="s">
        <v>28</v>
      </c>
    </row>
    <row r="72" spans="1:5" ht="12.75">
      <c r="A72" s="25" t="s">
        <v>56</v>
      </c>
      <c r="E72" s="26" t="s">
        <v>53</v>
      </c>
    </row>
    <row r="73" spans="1:5" ht="12.75">
      <c r="A73" s="27" t="s">
        <v>58</v>
      </c>
      <c r="E73" s="28" t="s">
        <v>53</v>
      </c>
    </row>
    <row r="74" spans="1:5" ht="12.75">
      <c r="A74" t="s">
        <v>60</v>
      </c>
      <c r="E74" s="26" t="s">
        <v>53</v>
      </c>
    </row>
    <row r="75" spans="1:16" ht="12.75">
      <c r="A75" s="16" t="s">
        <v>51</v>
      </c>
      <c r="B75" s="21" t="s">
        <v>154</v>
      </c>
      <c r="C75" s="21" t="s">
        <v>387</v>
      </c>
      <c r="D75" s="16" t="s">
        <v>53</v>
      </c>
      <c r="E75" s="22" t="s">
        <v>388</v>
      </c>
      <c r="F75" s="23" t="s">
        <v>106</v>
      </c>
      <c r="G75" s="24">
        <v>60</v>
      </c>
      <c r="H75" s="24"/>
      <c r="I75" s="24">
        <f>ROUND(ROUND(H75,2)*ROUND(G75,2),2)</f>
        <v>0</v>
      </c>
      <c r="O75">
        <f>(I75*21)/100</f>
        <v>0</v>
      </c>
      <c r="P75" t="s">
        <v>28</v>
      </c>
    </row>
    <row r="76" spans="1:5" ht="12.75">
      <c r="A76" s="25" t="s">
        <v>56</v>
      </c>
      <c r="E76" s="26" t="s">
        <v>53</v>
      </c>
    </row>
    <row r="77" spans="1:5" ht="12.75">
      <c r="A77" s="27" t="s">
        <v>58</v>
      </c>
      <c r="E77" s="28" t="s">
        <v>53</v>
      </c>
    </row>
    <row r="78" spans="1:5" ht="12.75">
      <c r="A78" t="s">
        <v>60</v>
      </c>
      <c r="E78" s="26" t="s">
        <v>53</v>
      </c>
    </row>
    <row r="79" spans="1:16" ht="12.75">
      <c r="A79" s="16" t="s">
        <v>51</v>
      </c>
      <c r="B79" s="21" t="s">
        <v>160</v>
      </c>
      <c r="C79" s="21" t="s">
        <v>389</v>
      </c>
      <c r="D79" s="16" t="s">
        <v>53</v>
      </c>
      <c r="E79" s="22" t="s">
        <v>390</v>
      </c>
      <c r="F79" s="23" t="s">
        <v>76</v>
      </c>
      <c r="G79" s="24">
        <v>8</v>
      </c>
      <c r="H79" s="24"/>
      <c r="I79" s="24">
        <f>ROUND(ROUND(H79,2)*ROUND(G79,2),2)</f>
        <v>0</v>
      </c>
      <c r="O79">
        <f>(I79*21)/100</f>
        <v>0</v>
      </c>
      <c r="P79" t="s">
        <v>28</v>
      </c>
    </row>
    <row r="80" spans="1:5" ht="12.75">
      <c r="A80" s="25" t="s">
        <v>56</v>
      </c>
      <c r="E80" s="26" t="s">
        <v>53</v>
      </c>
    </row>
    <row r="81" spans="1:5" ht="12.75">
      <c r="A81" s="27" t="s">
        <v>58</v>
      </c>
      <c r="E81" s="28" t="s">
        <v>53</v>
      </c>
    </row>
    <row r="82" spans="1:5" ht="12.75">
      <c r="A82" t="s">
        <v>60</v>
      </c>
      <c r="E82" s="26" t="s">
        <v>53</v>
      </c>
    </row>
    <row r="83" spans="1:16" ht="12.75">
      <c r="A83" s="16" t="s">
        <v>51</v>
      </c>
      <c r="B83" s="21" t="s">
        <v>167</v>
      </c>
      <c r="C83" s="21" t="s">
        <v>391</v>
      </c>
      <c r="D83" s="16" t="s">
        <v>53</v>
      </c>
      <c r="E83" s="22" t="s">
        <v>392</v>
      </c>
      <c r="F83" s="23" t="s">
        <v>76</v>
      </c>
      <c r="G83" s="24">
        <v>8</v>
      </c>
      <c r="H83" s="24"/>
      <c r="I83" s="24">
        <f>ROUND(ROUND(H83,2)*ROUND(G83,2),2)</f>
        <v>0</v>
      </c>
      <c r="O83">
        <f>(I83*21)/100</f>
        <v>0</v>
      </c>
      <c r="P83" t="s">
        <v>28</v>
      </c>
    </row>
    <row r="84" spans="1:5" ht="12.75">
      <c r="A84" s="25" t="s">
        <v>56</v>
      </c>
      <c r="E84" s="26" t="s">
        <v>53</v>
      </c>
    </row>
    <row r="85" spans="1:5" ht="12.75">
      <c r="A85" s="27" t="s">
        <v>58</v>
      </c>
      <c r="E85" s="28" t="s">
        <v>53</v>
      </c>
    </row>
    <row r="86" spans="1:5" ht="12.75">
      <c r="A86" t="s">
        <v>60</v>
      </c>
      <c r="E86" s="26" t="s">
        <v>53</v>
      </c>
    </row>
    <row r="87" spans="1:16" ht="12.75">
      <c r="A87" s="16" t="s">
        <v>51</v>
      </c>
      <c r="B87" s="21" t="s">
        <v>173</v>
      </c>
      <c r="C87" s="21" t="s">
        <v>393</v>
      </c>
      <c r="D87" s="16" t="s">
        <v>53</v>
      </c>
      <c r="E87" s="22" t="s">
        <v>394</v>
      </c>
      <c r="F87" s="23" t="s">
        <v>106</v>
      </c>
      <c r="G87" s="24">
        <v>270</v>
      </c>
      <c r="H87" s="24"/>
      <c r="I87" s="24">
        <f>ROUND(ROUND(H87,2)*ROUND(G87,2),2)</f>
        <v>0</v>
      </c>
      <c r="O87">
        <f>(I87*21)/100</f>
        <v>0</v>
      </c>
      <c r="P87" t="s">
        <v>28</v>
      </c>
    </row>
    <row r="88" spans="1:5" ht="12.75">
      <c r="A88" s="25" t="s">
        <v>56</v>
      </c>
      <c r="E88" s="26" t="s">
        <v>53</v>
      </c>
    </row>
    <row r="89" spans="1:5" ht="12.75">
      <c r="A89" s="27" t="s">
        <v>58</v>
      </c>
      <c r="E89" s="28" t="s">
        <v>53</v>
      </c>
    </row>
    <row r="90" spans="1:5" ht="12.75">
      <c r="A90" t="s">
        <v>60</v>
      </c>
      <c r="E90" s="26" t="s">
        <v>53</v>
      </c>
    </row>
    <row r="91" spans="1:16" ht="12.75">
      <c r="A91" s="16" t="s">
        <v>51</v>
      </c>
      <c r="B91" s="21" t="s">
        <v>181</v>
      </c>
      <c r="C91" s="21" t="s">
        <v>395</v>
      </c>
      <c r="D91" s="16" t="s">
        <v>53</v>
      </c>
      <c r="E91" s="22" t="s">
        <v>396</v>
      </c>
      <c r="F91" s="23" t="s">
        <v>106</v>
      </c>
      <c r="G91" s="24">
        <v>270</v>
      </c>
      <c r="H91" s="24"/>
      <c r="I91" s="24">
        <f>ROUND(ROUND(H91,2)*ROUND(G91,2),2)</f>
        <v>0</v>
      </c>
      <c r="O91">
        <f>(I91*21)/100</f>
        <v>0</v>
      </c>
      <c r="P91" t="s">
        <v>28</v>
      </c>
    </row>
    <row r="92" spans="1:5" ht="12.75">
      <c r="A92" s="25" t="s">
        <v>56</v>
      </c>
      <c r="E92" s="26" t="s">
        <v>53</v>
      </c>
    </row>
    <row r="93" spans="1:5" ht="12.75">
      <c r="A93" s="27" t="s">
        <v>58</v>
      </c>
      <c r="E93" s="28" t="s">
        <v>53</v>
      </c>
    </row>
    <row r="94" spans="1:5" ht="12.75">
      <c r="A94" t="s">
        <v>60</v>
      </c>
      <c r="E94" s="26" t="s">
        <v>53</v>
      </c>
    </row>
    <row r="95" spans="1:16" ht="12.75">
      <c r="A95" s="16" t="s">
        <v>51</v>
      </c>
      <c r="B95" s="21" t="s">
        <v>186</v>
      </c>
      <c r="C95" s="21" t="s">
        <v>397</v>
      </c>
      <c r="D95" s="16" t="s">
        <v>53</v>
      </c>
      <c r="E95" s="22" t="s">
        <v>398</v>
      </c>
      <c r="F95" s="23" t="s">
        <v>106</v>
      </c>
      <c r="G95" s="24">
        <v>30</v>
      </c>
      <c r="H95" s="24"/>
      <c r="I95" s="24">
        <f>ROUND(ROUND(H95,2)*ROUND(G95,2),2)</f>
        <v>0</v>
      </c>
      <c r="O95">
        <f>(I95*21)/100</f>
        <v>0</v>
      </c>
      <c r="P95" t="s">
        <v>28</v>
      </c>
    </row>
    <row r="96" spans="1:5" ht="12.75">
      <c r="A96" s="25" t="s">
        <v>56</v>
      </c>
      <c r="E96" s="26" t="s">
        <v>53</v>
      </c>
    </row>
    <row r="97" spans="1:5" ht="12.75">
      <c r="A97" s="27" t="s">
        <v>58</v>
      </c>
      <c r="E97" s="28" t="s">
        <v>53</v>
      </c>
    </row>
    <row r="98" spans="1:5" ht="12.75">
      <c r="A98" t="s">
        <v>60</v>
      </c>
      <c r="E98" s="26" t="s">
        <v>53</v>
      </c>
    </row>
    <row r="99" spans="1:16" ht="12.75">
      <c r="A99" s="16" t="s">
        <v>51</v>
      </c>
      <c r="B99" s="21" t="s">
        <v>192</v>
      </c>
      <c r="C99" s="21" t="s">
        <v>399</v>
      </c>
      <c r="D99" s="16" t="s">
        <v>53</v>
      </c>
      <c r="E99" s="22" t="s">
        <v>400</v>
      </c>
      <c r="F99" s="23" t="s">
        <v>106</v>
      </c>
      <c r="G99" s="24">
        <v>30</v>
      </c>
      <c r="H99" s="24"/>
      <c r="I99" s="24">
        <f>ROUND(ROUND(H99,2)*ROUND(G99,2),2)</f>
        <v>0</v>
      </c>
      <c r="O99">
        <f>(I99*21)/100</f>
        <v>0</v>
      </c>
      <c r="P99" t="s">
        <v>28</v>
      </c>
    </row>
    <row r="100" spans="1:5" ht="12.75">
      <c r="A100" s="25" t="s">
        <v>56</v>
      </c>
      <c r="E100" s="26" t="s">
        <v>53</v>
      </c>
    </row>
    <row r="101" spans="1:5" ht="12.75">
      <c r="A101" s="27" t="s">
        <v>58</v>
      </c>
      <c r="E101" s="28" t="s">
        <v>53</v>
      </c>
    </row>
    <row r="102" spans="1:5" ht="12.75">
      <c r="A102" t="s">
        <v>60</v>
      </c>
      <c r="E102" s="26" t="s">
        <v>53</v>
      </c>
    </row>
    <row r="103" spans="1:16" ht="12.75">
      <c r="A103" s="16" t="s">
        <v>51</v>
      </c>
      <c r="B103" s="21" t="s">
        <v>196</v>
      </c>
      <c r="C103" s="21" t="s">
        <v>401</v>
      </c>
      <c r="D103" s="16" t="s">
        <v>53</v>
      </c>
      <c r="E103" s="22" t="s">
        <v>402</v>
      </c>
      <c r="F103" s="23" t="s">
        <v>106</v>
      </c>
      <c r="G103" s="24">
        <v>270</v>
      </c>
      <c r="H103" s="24"/>
      <c r="I103" s="24">
        <f>ROUND(ROUND(H103,2)*ROUND(G103,2),2)</f>
        <v>0</v>
      </c>
      <c r="O103">
        <f>(I103*21)/100</f>
        <v>0</v>
      </c>
      <c r="P103" t="s">
        <v>28</v>
      </c>
    </row>
    <row r="104" spans="1:5" ht="12.75">
      <c r="A104" s="25" t="s">
        <v>56</v>
      </c>
      <c r="E104" s="26" t="s">
        <v>53</v>
      </c>
    </row>
    <row r="105" spans="1:5" ht="12.75">
      <c r="A105" s="27" t="s">
        <v>58</v>
      </c>
      <c r="E105" s="28" t="s">
        <v>53</v>
      </c>
    </row>
    <row r="106" spans="1:5" ht="12.75">
      <c r="A106" t="s">
        <v>60</v>
      </c>
      <c r="E106" s="26" t="s">
        <v>53</v>
      </c>
    </row>
    <row r="107" spans="1:16" ht="12.75">
      <c r="A107" s="16" t="s">
        <v>51</v>
      </c>
      <c r="B107" s="21" t="s">
        <v>201</v>
      </c>
      <c r="C107" s="21" t="s">
        <v>403</v>
      </c>
      <c r="D107" s="16" t="s">
        <v>53</v>
      </c>
      <c r="E107" s="22" t="s">
        <v>404</v>
      </c>
      <c r="F107" s="23" t="s">
        <v>106</v>
      </c>
      <c r="G107" s="24">
        <v>30</v>
      </c>
      <c r="H107" s="24"/>
      <c r="I107" s="24">
        <f>ROUND(ROUND(H107,2)*ROUND(G107,2),2)</f>
        <v>0</v>
      </c>
      <c r="O107">
        <f>(I107*21)/100</f>
        <v>0</v>
      </c>
      <c r="P107" t="s">
        <v>28</v>
      </c>
    </row>
    <row r="108" spans="1:5" ht="12.75">
      <c r="A108" s="25" t="s">
        <v>56</v>
      </c>
      <c r="E108" s="26" t="s">
        <v>53</v>
      </c>
    </row>
    <row r="109" spans="1:5" ht="12.75">
      <c r="A109" s="27" t="s">
        <v>58</v>
      </c>
      <c r="E109" s="28" t="s">
        <v>53</v>
      </c>
    </row>
    <row r="110" spans="1:5" ht="12.75">
      <c r="A110" t="s">
        <v>60</v>
      </c>
      <c r="E110" s="26" t="s">
        <v>53</v>
      </c>
    </row>
    <row r="111" spans="1:16" ht="12.75">
      <c r="A111" s="16" t="s">
        <v>51</v>
      </c>
      <c r="B111" s="21" t="s">
        <v>205</v>
      </c>
      <c r="C111" s="21" t="s">
        <v>405</v>
      </c>
      <c r="D111" s="16" t="s">
        <v>53</v>
      </c>
      <c r="E111" s="22" t="s">
        <v>406</v>
      </c>
      <c r="F111" s="23" t="s">
        <v>151</v>
      </c>
      <c r="G111" s="24">
        <v>96</v>
      </c>
      <c r="H111" s="24"/>
      <c r="I111" s="24">
        <f>ROUND(ROUND(H111,2)*ROUND(G111,2),2)</f>
        <v>0</v>
      </c>
      <c r="O111">
        <f>(I111*21)/100</f>
        <v>0</v>
      </c>
      <c r="P111" t="s">
        <v>28</v>
      </c>
    </row>
    <row r="112" spans="1:5" ht="12.75">
      <c r="A112" s="25" t="s">
        <v>56</v>
      </c>
      <c r="E112" s="26" t="s">
        <v>53</v>
      </c>
    </row>
    <row r="113" spans="1:5" ht="12.75">
      <c r="A113" s="27" t="s">
        <v>58</v>
      </c>
      <c r="E113" s="28" t="s">
        <v>53</v>
      </c>
    </row>
    <row r="114" spans="1:5" ht="12.75">
      <c r="A114" t="s">
        <v>60</v>
      </c>
      <c r="E114" s="26" t="s">
        <v>53</v>
      </c>
    </row>
    <row r="115" spans="1:16" ht="12.75">
      <c r="A115" s="16" t="s">
        <v>51</v>
      </c>
      <c r="B115" s="21" t="s">
        <v>209</v>
      </c>
      <c r="C115" s="21" t="s">
        <v>407</v>
      </c>
      <c r="D115" s="16" t="s">
        <v>53</v>
      </c>
      <c r="E115" s="22" t="s">
        <v>408</v>
      </c>
      <c r="F115" s="23" t="s">
        <v>409</v>
      </c>
      <c r="G115" s="24">
        <v>1</v>
      </c>
      <c r="H115" s="24"/>
      <c r="I115" s="24">
        <f>ROUND(ROUND(H115,2)*ROUND(G115,2),2)</f>
        <v>0</v>
      </c>
      <c r="O115">
        <f>(I115*21)/100</f>
        <v>0</v>
      </c>
      <c r="P115" t="s">
        <v>28</v>
      </c>
    </row>
    <row r="116" spans="1:5" ht="12.75">
      <c r="A116" s="25" t="s">
        <v>56</v>
      </c>
      <c r="E116" s="26" t="s">
        <v>53</v>
      </c>
    </row>
    <row r="117" spans="1:5" ht="12.75">
      <c r="A117" s="27" t="s">
        <v>58</v>
      </c>
      <c r="E117" s="28" t="s">
        <v>53</v>
      </c>
    </row>
    <row r="118" spans="1:5" ht="12.75">
      <c r="A118" t="s">
        <v>60</v>
      </c>
      <c r="E118" s="26" t="s">
        <v>53</v>
      </c>
    </row>
    <row r="119" spans="1:16" ht="12.75">
      <c r="A119" s="16" t="s">
        <v>51</v>
      </c>
      <c r="B119" s="21" t="s">
        <v>213</v>
      </c>
      <c r="C119" s="21" t="s">
        <v>410</v>
      </c>
      <c r="D119" s="16" t="s">
        <v>53</v>
      </c>
      <c r="E119" s="22" t="s">
        <v>411</v>
      </c>
      <c r="F119" s="23" t="s">
        <v>76</v>
      </c>
      <c r="G119" s="24">
        <v>3</v>
      </c>
      <c r="H119" s="24"/>
      <c r="I119" s="24">
        <f>ROUND(ROUND(H119,2)*ROUND(G119,2),2)</f>
        <v>0</v>
      </c>
      <c r="O119">
        <f>(I119*21)/100</f>
        <v>0</v>
      </c>
      <c r="P119" t="s">
        <v>28</v>
      </c>
    </row>
    <row r="120" spans="1:5" ht="12.75">
      <c r="A120" s="25" t="s">
        <v>56</v>
      </c>
      <c r="E120" s="26" t="s">
        <v>53</v>
      </c>
    </row>
    <row r="121" spans="1:5" ht="12.75">
      <c r="A121" s="27" t="s">
        <v>58</v>
      </c>
      <c r="E121" s="28" t="s">
        <v>53</v>
      </c>
    </row>
    <row r="122" spans="1:5" ht="12.75">
      <c r="A122" t="s">
        <v>60</v>
      </c>
      <c r="E122" s="26" t="s">
        <v>53</v>
      </c>
    </row>
    <row r="123" spans="1:16" ht="12.75">
      <c r="A123" s="16" t="s">
        <v>51</v>
      </c>
      <c r="B123" s="21" t="s">
        <v>218</v>
      </c>
      <c r="C123" s="21" t="s">
        <v>412</v>
      </c>
      <c r="D123" s="16" t="s">
        <v>53</v>
      </c>
      <c r="E123" s="22" t="s">
        <v>413</v>
      </c>
      <c r="F123" s="23" t="s">
        <v>76</v>
      </c>
      <c r="G123" s="24">
        <v>6</v>
      </c>
      <c r="H123" s="24"/>
      <c r="I123" s="24">
        <f>ROUND(ROUND(H123,2)*ROUND(G123,2),2)</f>
        <v>0</v>
      </c>
      <c r="O123">
        <f>(I123*21)/100</f>
        <v>0</v>
      </c>
      <c r="P123" t="s">
        <v>28</v>
      </c>
    </row>
    <row r="124" spans="1:5" ht="12.75">
      <c r="A124" s="25" t="s">
        <v>56</v>
      </c>
      <c r="E124" s="26" t="s">
        <v>53</v>
      </c>
    </row>
    <row r="125" spans="1:5" ht="12.75">
      <c r="A125" s="27" t="s">
        <v>58</v>
      </c>
      <c r="E125" s="28" t="s">
        <v>53</v>
      </c>
    </row>
    <row r="126" spans="1:5" ht="12.75">
      <c r="A126" t="s">
        <v>60</v>
      </c>
      <c r="E126" s="26" t="s">
        <v>53</v>
      </c>
    </row>
    <row r="127" spans="1:16" ht="12.75">
      <c r="A127" s="16" t="s">
        <v>51</v>
      </c>
      <c r="B127" s="21" t="s">
        <v>223</v>
      </c>
      <c r="C127" s="21" t="s">
        <v>414</v>
      </c>
      <c r="D127" s="16" t="s">
        <v>53</v>
      </c>
      <c r="E127" s="22" t="s">
        <v>415</v>
      </c>
      <c r="F127" s="23" t="s">
        <v>409</v>
      </c>
      <c r="G127" s="24">
        <v>1</v>
      </c>
      <c r="H127" s="24"/>
      <c r="I127" s="24">
        <f>ROUND(ROUND(H127,2)*ROUND(G127,2),2)</f>
        <v>0</v>
      </c>
      <c r="O127">
        <f>(I127*21)/100</f>
        <v>0</v>
      </c>
      <c r="P127" t="s">
        <v>28</v>
      </c>
    </row>
    <row r="128" spans="1:5" ht="12.75">
      <c r="A128" s="25" t="s">
        <v>56</v>
      </c>
      <c r="E128" s="26" t="s">
        <v>53</v>
      </c>
    </row>
    <row r="129" spans="1:5" ht="12.75">
      <c r="A129" s="27" t="s">
        <v>58</v>
      </c>
      <c r="E129" s="28" t="s">
        <v>53</v>
      </c>
    </row>
    <row r="130" spans="1:5" ht="12.75">
      <c r="A130" t="s">
        <v>60</v>
      </c>
      <c r="E130" s="26" t="s">
        <v>53</v>
      </c>
    </row>
    <row r="131" spans="1:16" ht="12.75">
      <c r="A131" s="16" t="s">
        <v>51</v>
      </c>
      <c r="B131" s="21" t="s">
        <v>229</v>
      </c>
      <c r="C131" s="21" t="s">
        <v>416</v>
      </c>
      <c r="D131" s="16" t="s">
        <v>53</v>
      </c>
      <c r="E131" s="22" t="s">
        <v>417</v>
      </c>
      <c r="F131" s="23" t="s">
        <v>418</v>
      </c>
      <c r="G131" s="24">
        <v>14</v>
      </c>
      <c r="H131" s="24"/>
      <c r="I131" s="24">
        <f>ROUND(ROUND(H131,2)*ROUND(G131,2),2)</f>
        <v>0</v>
      </c>
      <c r="O131">
        <f>(I131*21)/100</f>
        <v>0</v>
      </c>
      <c r="P131" t="s">
        <v>28</v>
      </c>
    </row>
    <row r="132" spans="1:5" ht="12.75">
      <c r="A132" s="25" t="s">
        <v>56</v>
      </c>
      <c r="E132" s="26" t="s">
        <v>53</v>
      </c>
    </row>
    <row r="133" spans="1:5" ht="12.75">
      <c r="A133" s="27" t="s">
        <v>58</v>
      </c>
      <c r="E133" s="28" t="s">
        <v>53</v>
      </c>
    </row>
    <row r="134" spans="1:5" ht="12.75">
      <c r="A134" t="s">
        <v>60</v>
      </c>
      <c r="E134" s="26" t="s">
        <v>53</v>
      </c>
    </row>
    <row r="135" spans="1:16" ht="12.75">
      <c r="A135" s="16" t="s">
        <v>51</v>
      </c>
      <c r="B135" s="21" t="s">
        <v>236</v>
      </c>
      <c r="C135" s="21" t="s">
        <v>419</v>
      </c>
      <c r="D135" s="16" t="s">
        <v>53</v>
      </c>
      <c r="E135" s="22" t="s">
        <v>420</v>
      </c>
      <c r="F135" s="23" t="s">
        <v>421</v>
      </c>
      <c r="G135" s="24">
        <v>0.3</v>
      </c>
      <c r="H135" s="24"/>
      <c r="I135" s="24">
        <f>ROUND(ROUND(H135,2)*ROUND(G135,2),2)</f>
        <v>0</v>
      </c>
      <c r="O135">
        <f>(I135*21)/100</f>
        <v>0</v>
      </c>
      <c r="P135" t="s">
        <v>28</v>
      </c>
    </row>
    <row r="136" spans="1:5" ht="12.75">
      <c r="A136" s="25" t="s">
        <v>56</v>
      </c>
      <c r="E136" s="26" t="s">
        <v>53</v>
      </c>
    </row>
    <row r="137" spans="1:5" ht="12.75">
      <c r="A137" s="27" t="s">
        <v>58</v>
      </c>
      <c r="E137" s="28" t="s">
        <v>53</v>
      </c>
    </row>
    <row r="138" spans="1:5" ht="12.75">
      <c r="A138" t="s">
        <v>60</v>
      </c>
      <c r="E138" s="26" t="s">
        <v>53</v>
      </c>
    </row>
    <row r="139" spans="1:16" ht="12.75">
      <c r="A139" s="16" t="s">
        <v>51</v>
      </c>
      <c r="B139" s="21" t="s">
        <v>242</v>
      </c>
      <c r="C139" s="21" t="s">
        <v>422</v>
      </c>
      <c r="D139" s="16" t="s">
        <v>53</v>
      </c>
      <c r="E139" s="22" t="s">
        <v>423</v>
      </c>
      <c r="F139" s="23" t="s">
        <v>409</v>
      </c>
      <c r="G139" s="24">
        <v>1</v>
      </c>
      <c r="H139" s="24"/>
      <c r="I139" s="24">
        <f>ROUND(ROUND(H139,2)*ROUND(G139,2),2)</f>
        <v>0</v>
      </c>
      <c r="O139">
        <f>(I139*21)/100</f>
        <v>0</v>
      </c>
      <c r="P139" t="s">
        <v>28</v>
      </c>
    </row>
    <row r="140" spans="1:5" ht="12.75">
      <c r="A140" s="25" t="s">
        <v>56</v>
      </c>
      <c r="E140" s="26" t="s">
        <v>53</v>
      </c>
    </row>
    <row r="141" spans="1:5" ht="12.75">
      <c r="A141" s="27" t="s">
        <v>58</v>
      </c>
      <c r="E141" s="28" t="s">
        <v>53</v>
      </c>
    </row>
    <row r="142" spans="1:5" ht="12.75">
      <c r="A142" t="s">
        <v>60</v>
      </c>
      <c r="E142" s="26" t="s">
        <v>53</v>
      </c>
    </row>
    <row r="143" spans="1:16" ht="12.75">
      <c r="A143" s="16" t="s">
        <v>51</v>
      </c>
      <c r="B143" s="21" t="s">
        <v>247</v>
      </c>
      <c r="C143" s="21" t="s">
        <v>424</v>
      </c>
      <c r="D143" s="16" t="s">
        <v>53</v>
      </c>
      <c r="E143" s="22" t="s">
        <v>425</v>
      </c>
      <c r="F143" s="23" t="s">
        <v>76</v>
      </c>
      <c r="G143" s="24">
        <v>1</v>
      </c>
      <c r="H143" s="24"/>
      <c r="I143" s="24">
        <f>ROUND(ROUND(H143,2)*ROUND(G143,2),2)</f>
        <v>0</v>
      </c>
      <c r="O143">
        <f>(I143*21)/100</f>
        <v>0</v>
      </c>
      <c r="P143" t="s">
        <v>28</v>
      </c>
    </row>
    <row r="144" spans="1:5" ht="12.75">
      <c r="A144" s="25" t="s">
        <v>56</v>
      </c>
      <c r="E144" s="26" t="s">
        <v>53</v>
      </c>
    </row>
    <row r="145" spans="1:5" ht="12.75">
      <c r="A145" s="27" t="s">
        <v>58</v>
      </c>
      <c r="E145" s="28" t="s">
        <v>53</v>
      </c>
    </row>
    <row r="146" spans="1:5" ht="12.75">
      <c r="A146" t="s">
        <v>60</v>
      </c>
      <c r="E146" s="26" t="s">
        <v>53</v>
      </c>
    </row>
    <row r="147" spans="1:16" ht="12.75">
      <c r="A147" s="16" t="s">
        <v>51</v>
      </c>
      <c r="B147" s="21" t="s">
        <v>253</v>
      </c>
      <c r="C147" s="21" t="s">
        <v>426</v>
      </c>
      <c r="D147" s="16" t="s">
        <v>53</v>
      </c>
      <c r="E147" s="22" t="s">
        <v>427</v>
      </c>
      <c r="F147" s="23" t="s">
        <v>418</v>
      </c>
      <c r="G147" s="24">
        <v>3</v>
      </c>
      <c r="H147" s="24"/>
      <c r="I147" s="24">
        <f>ROUND(ROUND(H147,2)*ROUND(G147,2),2)</f>
        <v>0</v>
      </c>
      <c r="O147">
        <f>(I147*21)/100</f>
        <v>0</v>
      </c>
      <c r="P147" t="s">
        <v>28</v>
      </c>
    </row>
    <row r="148" spans="1:5" ht="12.75">
      <c r="A148" s="25" t="s">
        <v>56</v>
      </c>
      <c r="E148" s="26" t="s">
        <v>53</v>
      </c>
    </row>
    <row r="149" spans="1:5" ht="12.75">
      <c r="A149" s="27" t="s">
        <v>58</v>
      </c>
      <c r="E149" s="28" t="s">
        <v>53</v>
      </c>
    </row>
    <row r="150" spans="1:5" ht="12.75">
      <c r="A150" t="s">
        <v>60</v>
      </c>
      <c r="E150" s="26" t="s">
        <v>53</v>
      </c>
    </row>
    <row r="151" spans="1:16" ht="12.75">
      <c r="A151" s="16" t="s">
        <v>51</v>
      </c>
      <c r="B151" s="21" t="s">
        <v>259</v>
      </c>
      <c r="C151" s="21" t="s">
        <v>428</v>
      </c>
      <c r="D151" s="16" t="s">
        <v>53</v>
      </c>
      <c r="E151" s="22" t="s">
        <v>429</v>
      </c>
      <c r="F151" s="23" t="s">
        <v>76</v>
      </c>
      <c r="G151" s="24">
        <v>1</v>
      </c>
      <c r="H151" s="24"/>
      <c r="I151" s="24">
        <f>ROUND(ROUND(H151,2)*ROUND(G151,2),2)</f>
        <v>0</v>
      </c>
      <c r="O151">
        <f>(I151*21)/100</f>
        <v>0</v>
      </c>
      <c r="P151" t="s">
        <v>28</v>
      </c>
    </row>
    <row r="152" spans="1:5" ht="12.75">
      <c r="A152" s="25" t="s">
        <v>56</v>
      </c>
      <c r="E152" s="26" t="s">
        <v>53</v>
      </c>
    </row>
    <row r="153" spans="1:5" ht="12.75">
      <c r="A153" s="27" t="s">
        <v>58</v>
      </c>
      <c r="E153" s="28" t="s">
        <v>53</v>
      </c>
    </row>
    <row r="154" spans="1:5" ht="12.75">
      <c r="A154" t="s">
        <v>60</v>
      </c>
      <c r="E154" s="26" t="s">
        <v>53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pane ySplit="9" topLeftCell="A10" activePane="bottomLeft" state="frozen"/>
      <selection pane="topLeft" activeCell="J6" sqref="J6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21</v>
      </c>
      <c r="I3" s="29">
        <f>0+I10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430</v>
      </c>
      <c r="D4" s="32"/>
      <c r="E4" s="10" t="s">
        <v>431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21</v>
      </c>
      <c r="D5" s="32"/>
      <c r="E5" s="10" t="s">
        <v>22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21</v>
      </c>
      <c r="D6" s="36"/>
      <c r="E6" s="13" t="s">
        <v>432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33</v>
      </c>
      <c r="D10" s="17"/>
      <c r="E10" s="19" t="s">
        <v>50</v>
      </c>
      <c r="F10" s="17"/>
      <c r="G10" s="17"/>
      <c r="H10" s="17"/>
      <c r="I10" s="20">
        <f>0+I11+I15+I19+I23+I27+I31</f>
        <v>0</v>
      </c>
    </row>
    <row r="11" spans="1:16" ht="12.75">
      <c r="A11" s="16" t="s">
        <v>51</v>
      </c>
      <c r="B11" s="21" t="s">
        <v>35</v>
      </c>
      <c r="C11" s="21" t="s">
        <v>52</v>
      </c>
      <c r="D11" s="16" t="s">
        <v>53</v>
      </c>
      <c r="E11" s="22" t="s">
        <v>54</v>
      </c>
      <c r="F11" s="23" t="s">
        <v>55</v>
      </c>
      <c r="G11" s="24">
        <v>1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38.25">
      <c r="A12" s="25" t="s">
        <v>56</v>
      </c>
      <c r="E12" s="26" t="s">
        <v>433</v>
      </c>
    </row>
    <row r="13" spans="1:5" ht="12.75">
      <c r="A13" s="27" t="s">
        <v>58</v>
      </c>
      <c r="E13" s="28" t="s">
        <v>53</v>
      </c>
    </row>
    <row r="14" spans="1:5" ht="12.75">
      <c r="A14" t="s">
        <v>60</v>
      </c>
      <c r="E14" s="26" t="s">
        <v>61</v>
      </c>
    </row>
    <row r="15" spans="1:16" ht="12.75">
      <c r="A15" s="16" t="s">
        <v>51</v>
      </c>
      <c r="B15" s="21" t="s">
        <v>28</v>
      </c>
      <c r="C15" s="21" t="s">
        <v>62</v>
      </c>
      <c r="D15" s="16" t="s">
        <v>175</v>
      </c>
      <c r="E15" s="22" t="s">
        <v>64</v>
      </c>
      <c r="F15" s="23" t="s">
        <v>55</v>
      </c>
      <c r="G15" s="24">
        <v>1</v>
      </c>
      <c r="H15" s="24"/>
      <c r="I15" s="24">
        <f>ROUND(ROUND(H15,2)*ROUND(G15,2),2)</f>
        <v>0</v>
      </c>
      <c r="O15">
        <f>(I15*21)/100</f>
        <v>0</v>
      </c>
      <c r="P15" t="s">
        <v>28</v>
      </c>
    </row>
    <row r="16" spans="1:5" ht="12.75">
      <c r="A16" s="25" t="s">
        <v>56</v>
      </c>
      <c r="E16" s="26" t="s">
        <v>65</v>
      </c>
    </row>
    <row r="17" spans="1:5" ht="12.75">
      <c r="A17" s="27" t="s">
        <v>58</v>
      </c>
      <c r="E17" s="28" t="s">
        <v>53</v>
      </c>
    </row>
    <row r="18" spans="1:5" ht="12.75">
      <c r="A18" t="s">
        <v>60</v>
      </c>
      <c r="E18" s="26" t="s">
        <v>66</v>
      </c>
    </row>
    <row r="19" spans="1:16" ht="12.75">
      <c r="A19" s="16" t="s">
        <v>51</v>
      </c>
      <c r="B19" s="21" t="s">
        <v>29</v>
      </c>
      <c r="C19" s="21" t="s">
        <v>62</v>
      </c>
      <c r="D19" s="16" t="s">
        <v>434</v>
      </c>
      <c r="E19" s="22" t="s">
        <v>64</v>
      </c>
      <c r="F19" s="23" t="s">
        <v>55</v>
      </c>
      <c r="G19" s="24">
        <v>1</v>
      </c>
      <c r="H19" s="24"/>
      <c r="I19" s="24">
        <f>ROUND(ROUND(H19,2)*ROUND(G19,2),2)</f>
        <v>0</v>
      </c>
      <c r="O19">
        <f>(I19*21)/100</f>
        <v>0</v>
      </c>
      <c r="P19" t="s">
        <v>28</v>
      </c>
    </row>
    <row r="20" spans="1:5" ht="12.75">
      <c r="A20" s="25" t="s">
        <v>56</v>
      </c>
      <c r="E20" s="26" t="s">
        <v>68</v>
      </c>
    </row>
    <row r="21" spans="1:5" ht="12.75">
      <c r="A21" s="27" t="s">
        <v>58</v>
      </c>
      <c r="E21" s="28" t="s">
        <v>53</v>
      </c>
    </row>
    <row r="22" spans="1:5" ht="12.75">
      <c r="A22" t="s">
        <v>60</v>
      </c>
      <c r="E22" s="26" t="s">
        <v>66</v>
      </c>
    </row>
    <row r="23" spans="1:16" ht="12.75">
      <c r="A23" s="16" t="s">
        <v>51</v>
      </c>
      <c r="B23" s="21" t="s">
        <v>39</v>
      </c>
      <c r="C23" s="21" t="s">
        <v>69</v>
      </c>
      <c r="D23" s="16" t="s">
        <v>53</v>
      </c>
      <c r="E23" s="22" t="s">
        <v>70</v>
      </c>
      <c r="F23" s="23" t="s">
        <v>55</v>
      </c>
      <c r="G23" s="24">
        <v>1</v>
      </c>
      <c r="H23" s="24"/>
      <c r="I23" s="24">
        <f>ROUND(ROUND(H23,2)*ROUND(G23,2),2)</f>
        <v>0</v>
      </c>
      <c r="O23">
        <f>(I23*21)/100</f>
        <v>0</v>
      </c>
      <c r="P23" t="s">
        <v>28</v>
      </c>
    </row>
    <row r="24" spans="1:5" ht="12.75">
      <c r="A24" s="25" t="s">
        <v>56</v>
      </c>
      <c r="E24" s="26" t="s">
        <v>53</v>
      </c>
    </row>
    <row r="25" spans="1:5" ht="12.75">
      <c r="A25" s="27" t="s">
        <v>58</v>
      </c>
      <c r="E25" s="28" t="s">
        <v>59</v>
      </c>
    </row>
    <row r="26" spans="1:5" ht="12.75">
      <c r="A26" t="s">
        <v>60</v>
      </c>
      <c r="E26" s="26" t="s">
        <v>66</v>
      </c>
    </row>
    <row r="27" spans="1:16" ht="12.75">
      <c r="A27" s="16" t="s">
        <v>51</v>
      </c>
      <c r="B27" s="21" t="s">
        <v>41</v>
      </c>
      <c r="C27" s="21" t="s">
        <v>71</v>
      </c>
      <c r="D27" s="16" t="s">
        <v>53</v>
      </c>
      <c r="E27" s="22" t="s">
        <v>72</v>
      </c>
      <c r="F27" s="23" t="s">
        <v>55</v>
      </c>
      <c r="G27" s="24">
        <v>1</v>
      </c>
      <c r="H27" s="24"/>
      <c r="I27" s="24">
        <f>ROUND(ROUND(H27,2)*ROUND(G27,2),2)</f>
        <v>0</v>
      </c>
      <c r="O27">
        <f>(I27*21)/100</f>
        <v>0</v>
      </c>
      <c r="P27" t="s">
        <v>28</v>
      </c>
    </row>
    <row r="28" spans="1:5" ht="12.75">
      <c r="A28" s="25" t="s">
        <v>56</v>
      </c>
      <c r="E28" s="26" t="s">
        <v>73</v>
      </c>
    </row>
    <row r="29" spans="1:5" ht="12.75">
      <c r="A29" s="27" t="s">
        <v>58</v>
      </c>
      <c r="E29" s="28" t="s">
        <v>59</v>
      </c>
    </row>
    <row r="30" spans="1:5" ht="12.75">
      <c r="A30" t="s">
        <v>60</v>
      </c>
      <c r="E30" s="26" t="s">
        <v>66</v>
      </c>
    </row>
    <row r="31" spans="1:16" ht="12.75">
      <c r="A31" s="16" t="s">
        <v>51</v>
      </c>
      <c r="B31" s="21" t="s">
        <v>43</v>
      </c>
      <c r="C31" s="21" t="s">
        <v>74</v>
      </c>
      <c r="D31" s="16" t="s">
        <v>53</v>
      </c>
      <c r="E31" s="22" t="s">
        <v>75</v>
      </c>
      <c r="F31" s="23" t="s">
        <v>76</v>
      </c>
      <c r="G31" s="24">
        <v>1</v>
      </c>
      <c r="H31" s="24"/>
      <c r="I31" s="24">
        <f>ROUND(ROUND(H31,2)*ROUND(G31,2),2)</f>
        <v>0</v>
      </c>
      <c r="O31">
        <f>(I31*21)/100</f>
        <v>0</v>
      </c>
      <c r="P31" t="s">
        <v>28</v>
      </c>
    </row>
    <row r="32" spans="1:5" ht="12.75">
      <c r="A32" s="25" t="s">
        <v>56</v>
      </c>
      <c r="E32" s="26" t="s">
        <v>435</v>
      </c>
    </row>
    <row r="33" spans="1:5" ht="12.75">
      <c r="A33" s="27" t="s">
        <v>58</v>
      </c>
      <c r="E33" s="28" t="s">
        <v>53</v>
      </c>
    </row>
    <row r="34" spans="1:5" ht="89.25">
      <c r="A34" t="s">
        <v>60</v>
      </c>
      <c r="E34" s="26" t="s">
        <v>436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zoomScalePageLayoutView="0" workbookViewId="0" topLeftCell="A1">
      <pane ySplit="9" topLeftCell="A10" activePane="bottomLeft" state="frozen"/>
      <selection pane="topLeft" activeCell="J6" sqref="J6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81</v>
      </c>
      <c r="I3" s="29">
        <f>0+I10+I15+I56+I81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430</v>
      </c>
      <c r="D4" s="32"/>
      <c r="E4" s="10" t="s">
        <v>431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79</v>
      </c>
      <c r="D5" s="32"/>
      <c r="E5" s="10" t="s">
        <v>437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81</v>
      </c>
      <c r="D6" s="36"/>
      <c r="E6" s="13" t="s">
        <v>438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33</v>
      </c>
      <c r="D10" s="17"/>
      <c r="E10" s="19" t="s">
        <v>50</v>
      </c>
      <c r="F10" s="17"/>
      <c r="G10" s="17"/>
      <c r="H10" s="17"/>
      <c r="I10" s="20">
        <f>0+I11</f>
        <v>0</v>
      </c>
    </row>
    <row r="11" spans="1:16" ht="12.75">
      <c r="A11" s="16" t="s">
        <v>51</v>
      </c>
      <c r="B11" s="21" t="s">
        <v>35</v>
      </c>
      <c r="C11" s="21" t="s">
        <v>89</v>
      </c>
      <c r="D11" s="16" t="s">
        <v>53</v>
      </c>
      <c r="E11" s="22" t="s">
        <v>84</v>
      </c>
      <c r="F11" s="23" t="s">
        <v>90</v>
      </c>
      <c r="G11" s="24">
        <v>195.51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12.75">
      <c r="A12" s="25" t="s">
        <v>56</v>
      </c>
      <c r="E12" s="26" t="s">
        <v>439</v>
      </c>
    </row>
    <row r="13" spans="1:5" ht="76.5">
      <c r="A13" s="27" t="s">
        <v>58</v>
      </c>
      <c r="E13" s="28" t="s">
        <v>440</v>
      </c>
    </row>
    <row r="14" spans="1:5" ht="25.5">
      <c r="A14" t="s">
        <v>60</v>
      </c>
      <c r="E14" s="26" t="s">
        <v>88</v>
      </c>
    </row>
    <row r="15" spans="1:9" ht="12.75">
      <c r="A15" s="4" t="s">
        <v>49</v>
      </c>
      <c r="B15" s="4"/>
      <c r="C15" s="30" t="s">
        <v>35</v>
      </c>
      <c r="D15" s="4"/>
      <c r="E15" s="19" t="s">
        <v>93</v>
      </c>
      <c r="F15" s="4"/>
      <c r="G15" s="4"/>
      <c r="H15" s="4"/>
      <c r="I15" s="31">
        <f>0+I16+I20+I24+I28+I32+I36+I40+I44+I48+I52</f>
        <v>0</v>
      </c>
    </row>
    <row r="16" spans="1:16" ht="12.75">
      <c r="A16" s="16" t="s">
        <v>51</v>
      </c>
      <c r="B16" s="21" t="s">
        <v>28</v>
      </c>
      <c r="C16" s="21" t="s">
        <v>441</v>
      </c>
      <c r="D16" s="16" t="s">
        <v>53</v>
      </c>
      <c r="E16" s="22" t="s">
        <v>442</v>
      </c>
      <c r="F16" s="23" t="s">
        <v>85</v>
      </c>
      <c r="G16" s="24">
        <v>0.36</v>
      </c>
      <c r="H16" s="24"/>
      <c r="I16" s="24">
        <f>ROUND(ROUND(H16,2)*ROUND(G16,2),2)</f>
        <v>0</v>
      </c>
      <c r="O16">
        <f>(I16*21)/100</f>
        <v>0</v>
      </c>
      <c r="P16" t="s">
        <v>28</v>
      </c>
    </row>
    <row r="17" spans="1:5" ht="12.75">
      <c r="A17" s="25" t="s">
        <v>56</v>
      </c>
      <c r="E17" s="26" t="s">
        <v>443</v>
      </c>
    </row>
    <row r="18" spans="1:5" ht="12.75">
      <c r="A18" s="27" t="s">
        <v>58</v>
      </c>
      <c r="E18" s="28" t="s">
        <v>444</v>
      </c>
    </row>
    <row r="19" spans="1:5" ht="63.75">
      <c r="A19" t="s">
        <v>60</v>
      </c>
      <c r="E19" s="26" t="s">
        <v>97</v>
      </c>
    </row>
    <row r="20" spans="1:16" ht="25.5">
      <c r="A20" s="16" t="s">
        <v>51</v>
      </c>
      <c r="B20" s="21" t="s">
        <v>29</v>
      </c>
      <c r="C20" s="21" t="s">
        <v>98</v>
      </c>
      <c r="D20" s="16" t="s">
        <v>53</v>
      </c>
      <c r="E20" s="22" t="s">
        <v>99</v>
      </c>
      <c r="F20" s="23" t="s">
        <v>85</v>
      </c>
      <c r="G20" s="24">
        <v>73.25</v>
      </c>
      <c r="H20" s="24"/>
      <c r="I20" s="24">
        <f>ROUND(ROUND(H20,2)*ROUND(G20,2),2)</f>
        <v>0</v>
      </c>
      <c r="O20">
        <f>(I20*21)/100</f>
        <v>0</v>
      </c>
      <c r="P20" t="s">
        <v>28</v>
      </c>
    </row>
    <row r="21" spans="1:5" ht="12.75">
      <c r="A21" s="25" t="s">
        <v>56</v>
      </c>
      <c r="E21" s="26" t="s">
        <v>53</v>
      </c>
    </row>
    <row r="22" spans="1:5" ht="63.75">
      <c r="A22" s="27" t="s">
        <v>58</v>
      </c>
      <c r="E22" s="28" t="s">
        <v>445</v>
      </c>
    </row>
    <row r="23" spans="1:5" ht="63.75">
      <c r="A23" t="s">
        <v>60</v>
      </c>
      <c r="E23" s="26" t="s">
        <v>97</v>
      </c>
    </row>
    <row r="24" spans="1:16" ht="25.5">
      <c r="A24" s="16" t="s">
        <v>51</v>
      </c>
      <c r="B24" s="21" t="s">
        <v>39</v>
      </c>
      <c r="C24" s="21" t="s">
        <v>101</v>
      </c>
      <c r="D24" s="16" t="s">
        <v>175</v>
      </c>
      <c r="E24" s="22" t="s">
        <v>102</v>
      </c>
      <c r="F24" s="23" t="s">
        <v>85</v>
      </c>
      <c r="G24" s="24">
        <v>3.5</v>
      </c>
      <c r="H24" s="24"/>
      <c r="I24" s="24">
        <f>ROUND(ROUND(H24,2)*ROUND(G24,2),2)</f>
        <v>0</v>
      </c>
      <c r="O24">
        <f>(I24*21)/100</f>
        <v>0</v>
      </c>
      <c r="P24" t="s">
        <v>28</v>
      </c>
    </row>
    <row r="25" spans="1:5" ht="12.75">
      <c r="A25" s="25" t="s">
        <v>56</v>
      </c>
      <c r="E25" s="26" t="s">
        <v>446</v>
      </c>
    </row>
    <row r="26" spans="1:5" ht="12.75">
      <c r="A26" s="27" t="s">
        <v>58</v>
      </c>
      <c r="E26" s="28" t="s">
        <v>447</v>
      </c>
    </row>
    <row r="27" spans="1:5" ht="63.75">
      <c r="A27" t="s">
        <v>60</v>
      </c>
      <c r="E27" s="26" t="s">
        <v>97</v>
      </c>
    </row>
    <row r="28" spans="1:16" ht="12.75">
      <c r="A28" s="16" t="s">
        <v>51</v>
      </c>
      <c r="B28" s="21" t="s">
        <v>41</v>
      </c>
      <c r="C28" s="21" t="s">
        <v>104</v>
      </c>
      <c r="D28" s="16" t="s">
        <v>53</v>
      </c>
      <c r="E28" s="22" t="s">
        <v>105</v>
      </c>
      <c r="F28" s="23" t="s">
        <v>106</v>
      </c>
      <c r="G28" s="24">
        <v>84</v>
      </c>
      <c r="H28" s="24"/>
      <c r="I28" s="24">
        <f>ROUND(ROUND(H28,2)*ROUND(G28,2),2)</f>
        <v>0</v>
      </c>
      <c r="O28">
        <f>(I28*21)/100</f>
        <v>0</v>
      </c>
      <c r="P28" t="s">
        <v>28</v>
      </c>
    </row>
    <row r="29" spans="1:5" ht="12.75">
      <c r="A29" s="25" t="s">
        <v>56</v>
      </c>
      <c r="E29" s="26" t="s">
        <v>53</v>
      </c>
    </row>
    <row r="30" spans="1:5" ht="12.75">
      <c r="A30" s="27" t="s">
        <v>58</v>
      </c>
      <c r="E30" s="28" t="s">
        <v>53</v>
      </c>
    </row>
    <row r="31" spans="1:5" ht="63.75">
      <c r="A31" t="s">
        <v>60</v>
      </c>
      <c r="E31" s="26" t="s">
        <v>97</v>
      </c>
    </row>
    <row r="32" spans="1:16" ht="25.5">
      <c r="A32" s="16" t="s">
        <v>51</v>
      </c>
      <c r="B32" s="21" t="s">
        <v>43</v>
      </c>
      <c r="C32" s="21" t="s">
        <v>109</v>
      </c>
      <c r="D32" s="16" t="s">
        <v>53</v>
      </c>
      <c r="E32" s="22" t="s">
        <v>110</v>
      </c>
      <c r="F32" s="23" t="s">
        <v>106</v>
      </c>
      <c r="G32" s="24">
        <v>224</v>
      </c>
      <c r="H32" s="24"/>
      <c r="I32" s="24">
        <f>ROUND(ROUND(H32,2)*ROUND(G32,2),2)</f>
        <v>0</v>
      </c>
      <c r="O32">
        <f>(I32*21)/100</f>
        <v>0</v>
      </c>
      <c r="P32" t="s">
        <v>28</v>
      </c>
    </row>
    <row r="33" spans="1:5" ht="12.75">
      <c r="A33" s="25" t="s">
        <v>56</v>
      </c>
      <c r="E33" s="26" t="s">
        <v>53</v>
      </c>
    </row>
    <row r="34" spans="1:5" ht="12.75">
      <c r="A34" s="27" t="s">
        <v>58</v>
      </c>
      <c r="E34" s="28" t="s">
        <v>53</v>
      </c>
    </row>
    <row r="35" spans="1:5" ht="63.75">
      <c r="A35" t="s">
        <v>60</v>
      </c>
      <c r="E35" s="26" t="s">
        <v>97</v>
      </c>
    </row>
    <row r="36" spans="1:16" ht="12.75">
      <c r="A36" s="16" t="s">
        <v>51</v>
      </c>
      <c r="B36" s="21" t="s">
        <v>108</v>
      </c>
      <c r="C36" s="21" t="s">
        <v>448</v>
      </c>
      <c r="D36" s="16" t="s">
        <v>53</v>
      </c>
      <c r="E36" s="22" t="s">
        <v>449</v>
      </c>
      <c r="F36" s="23" t="s">
        <v>85</v>
      </c>
      <c r="G36" s="24">
        <v>5.95</v>
      </c>
      <c r="H36" s="24"/>
      <c r="I36" s="24">
        <f>ROUND(ROUND(H36,2)*ROUND(G36,2),2)</f>
        <v>0</v>
      </c>
      <c r="O36">
        <f>(I36*21)/100</f>
        <v>0</v>
      </c>
      <c r="P36" t="s">
        <v>28</v>
      </c>
    </row>
    <row r="37" spans="1:5" ht="12.75">
      <c r="A37" s="25" t="s">
        <v>56</v>
      </c>
      <c r="E37" s="26" t="s">
        <v>450</v>
      </c>
    </row>
    <row r="38" spans="1:5" ht="25.5">
      <c r="A38" s="27" t="s">
        <v>58</v>
      </c>
      <c r="E38" s="28" t="s">
        <v>451</v>
      </c>
    </row>
    <row r="39" spans="1:5" ht="63.75">
      <c r="A39" t="s">
        <v>60</v>
      </c>
      <c r="E39" s="26" t="s">
        <v>97</v>
      </c>
    </row>
    <row r="40" spans="1:16" ht="12.75">
      <c r="A40" s="16" t="s">
        <v>51</v>
      </c>
      <c r="B40" s="21" t="s">
        <v>112</v>
      </c>
      <c r="C40" s="21" t="s">
        <v>120</v>
      </c>
      <c r="D40" s="16" t="s">
        <v>53</v>
      </c>
      <c r="E40" s="22" t="s">
        <v>121</v>
      </c>
      <c r="F40" s="23" t="s">
        <v>85</v>
      </c>
      <c r="G40" s="24">
        <v>4.2</v>
      </c>
      <c r="H40" s="24"/>
      <c r="I40" s="24">
        <f>ROUND(ROUND(H40,2)*ROUND(G40,2),2)</f>
        <v>0</v>
      </c>
      <c r="O40">
        <f>(I40*21)/100</f>
        <v>0</v>
      </c>
      <c r="P40" t="s">
        <v>28</v>
      </c>
    </row>
    <row r="41" spans="1:5" ht="12.75">
      <c r="A41" s="25" t="s">
        <v>56</v>
      </c>
      <c r="E41" s="26" t="s">
        <v>452</v>
      </c>
    </row>
    <row r="42" spans="1:5" ht="12.75">
      <c r="A42" s="27" t="s">
        <v>58</v>
      </c>
      <c r="E42" s="28" t="s">
        <v>453</v>
      </c>
    </row>
    <row r="43" spans="1:5" ht="306">
      <c r="A43" t="s">
        <v>60</v>
      </c>
      <c r="E43" s="26" t="s">
        <v>124</v>
      </c>
    </row>
    <row r="44" spans="1:16" ht="12.75">
      <c r="A44" s="16" t="s">
        <v>51</v>
      </c>
      <c r="B44" s="21" t="s">
        <v>46</v>
      </c>
      <c r="C44" s="21" t="s">
        <v>149</v>
      </c>
      <c r="D44" s="16" t="s">
        <v>53</v>
      </c>
      <c r="E44" s="22" t="s">
        <v>150</v>
      </c>
      <c r="F44" s="23" t="s">
        <v>151</v>
      </c>
      <c r="G44" s="24">
        <v>202</v>
      </c>
      <c r="H44" s="24"/>
      <c r="I44" s="24">
        <f>ROUND(ROUND(H44,2)*ROUND(G44,2),2)</f>
        <v>0</v>
      </c>
      <c r="O44">
        <f>(I44*21)/100</f>
        <v>0</v>
      </c>
      <c r="P44" t="s">
        <v>28</v>
      </c>
    </row>
    <row r="45" spans="1:5" ht="12.75">
      <c r="A45" s="25" t="s">
        <v>56</v>
      </c>
      <c r="E45" s="26" t="s">
        <v>53</v>
      </c>
    </row>
    <row r="46" spans="1:5" ht="12.75">
      <c r="A46" s="27" t="s">
        <v>58</v>
      </c>
      <c r="E46" s="28" t="s">
        <v>454</v>
      </c>
    </row>
    <row r="47" spans="1:5" ht="25.5">
      <c r="A47" t="s">
        <v>60</v>
      </c>
      <c r="E47" s="26" t="s">
        <v>153</v>
      </c>
    </row>
    <row r="48" spans="1:16" ht="12.75">
      <c r="A48" s="16" t="s">
        <v>51</v>
      </c>
      <c r="B48" s="21" t="s">
        <v>48</v>
      </c>
      <c r="C48" s="21" t="s">
        <v>455</v>
      </c>
      <c r="D48" s="16" t="s">
        <v>53</v>
      </c>
      <c r="E48" s="22" t="s">
        <v>456</v>
      </c>
      <c r="F48" s="23" t="s">
        <v>151</v>
      </c>
      <c r="G48" s="24">
        <v>42</v>
      </c>
      <c r="H48" s="24"/>
      <c r="I48" s="24">
        <f>ROUND(ROUND(H48,2)*ROUND(G48,2),2)</f>
        <v>0</v>
      </c>
      <c r="O48">
        <f>(I48*21)/100</f>
        <v>0</v>
      </c>
      <c r="P48" t="s">
        <v>28</v>
      </c>
    </row>
    <row r="49" spans="1:5" ht="12.75">
      <c r="A49" s="25" t="s">
        <v>56</v>
      </c>
      <c r="E49" s="26" t="s">
        <v>53</v>
      </c>
    </row>
    <row r="50" spans="1:5" ht="12.75">
      <c r="A50" s="27" t="s">
        <v>58</v>
      </c>
      <c r="E50" s="28" t="s">
        <v>53</v>
      </c>
    </row>
    <row r="51" spans="1:5" ht="38.25">
      <c r="A51" t="s">
        <v>60</v>
      </c>
      <c r="E51" s="26" t="s">
        <v>457</v>
      </c>
    </row>
    <row r="52" spans="1:16" ht="12.75">
      <c r="A52" s="16" t="s">
        <v>51</v>
      </c>
      <c r="B52" s="21" t="s">
        <v>125</v>
      </c>
      <c r="C52" s="21" t="s">
        <v>161</v>
      </c>
      <c r="D52" s="16" t="s">
        <v>53</v>
      </c>
      <c r="E52" s="22" t="s">
        <v>162</v>
      </c>
      <c r="F52" s="23" t="s">
        <v>151</v>
      </c>
      <c r="G52" s="24">
        <v>42</v>
      </c>
      <c r="H52" s="24"/>
      <c r="I52" s="24">
        <f>ROUND(ROUND(H52,2)*ROUND(G52,2),2)</f>
        <v>0</v>
      </c>
      <c r="O52">
        <f>(I52*21)/100</f>
        <v>0</v>
      </c>
      <c r="P52" t="s">
        <v>28</v>
      </c>
    </row>
    <row r="53" spans="1:5" ht="12.75">
      <c r="A53" s="25" t="s">
        <v>56</v>
      </c>
      <c r="E53" s="26" t="s">
        <v>53</v>
      </c>
    </row>
    <row r="54" spans="1:5" ht="12.75">
      <c r="A54" s="27" t="s">
        <v>58</v>
      </c>
      <c r="E54" s="28" t="s">
        <v>53</v>
      </c>
    </row>
    <row r="55" spans="1:5" ht="25.5">
      <c r="A55" t="s">
        <v>60</v>
      </c>
      <c r="E55" s="26" t="s">
        <v>165</v>
      </c>
    </row>
    <row r="56" spans="1:9" ht="12.75">
      <c r="A56" s="4" t="s">
        <v>49</v>
      </c>
      <c r="B56" s="4"/>
      <c r="C56" s="30" t="s">
        <v>41</v>
      </c>
      <c r="D56" s="4"/>
      <c r="E56" s="19" t="s">
        <v>180</v>
      </c>
      <c r="F56" s="4"/>
      <c r="G56" s="4"/>
      <c r="H56" s="4"/>
      <c r="I56" s="31">
        <f>0+I57+I61+I65+I69+I73+I77</f>
        <v>0</v>
      </c>
    </row>
    <row r="57" spans="1:16" ht="12.75">
      <c r="A57" s="16" t="s">
        <v>51</v>
      </c>
      <c r="B57" s="21" t="s">
        <v>127</v>
      </c>
      <c r="C57" s="21" t="s">
        <v>182</v>
      </c>
      <c r="D57" s="16" t="s">
        <v>53</v>
      </c>
      <c r="E57" s="22" t="s">
        <v>183</v>
      </c>
      <c r="F57" s="23" t="s">
        <v>85</v>
      </c>
      <c r="G57" s="24">
        <v>57.14</v>
      </c>
      <c r="H57" s="24"/>
      <c r="I57" s="24">
        <f>ROUND(ROUND(H57,2)*ROUND(G57,2),2)</f>
        <v>0</v>
      </c>
      <c r="O57">
        <f>(I57*21)/100</f>
        <v>0</v>
      </c>
      <c r="P57" t="s">
        <v>28</v>
      </c>
    </row>
    <row r="58" spans="1:5" ht="12.75">
      <c r="A58" s="25" t="s">
        <v>56</v>
      </c>
      <c r="E58" s="26" t="s">
        <v>53</v>
      </c>
    </row>
    <row r="59" spans="1:5" ht="38.25">
      <c r="A59" s="27" t="s">
        <v>58</v>
      </c>
      <c r="E59" s="28" t="s">
        <v>458</v>
      </c>
    </row>
    <row r="60" spans="1:5" ht="51">
      <c r="A60" t="s">
        <v>60</v>
      </c>
      <c r="E60" s="26" t="s">
        <v>185</v>
      </c>
    </row>
    <row r="61" spans="1:16" ht="12.75">
      <c r="A61" s="16" t="s">
        <v>51</v>
      </c>
      <c r="B61" s="21" t="s">
        <v>133</v>
      </c>
      <c r="C61" s="21" t="s">
        <v>459</v>
      </c>
      <c r="D61" s="16" t="s">
        <v>53</v>
      </c>
      <c r="E61" s="22" t="s">
        <v>460</v>
      </c>
      <c r="F61" s="23" t="s">
        <v>85</v>
      </c>
      <c r="G61" s="24">
        <v>5.95</v>
      </c>
      <c r="H61" s="24"/>
      <c r="I61" s="24">
        <f>ROUND(ROUND(H61,2)*ROUND(G61,2),2)</f>
        <v>0</v>
      </c>
      <c r="O61">
        <f>(I61*21)/100</f>
        <v>0</v>
      </c>
      <c r="P61" t="s">
        <v>28</v>
      </c>
    </row>
    <row r="62" spans="1:5" ht="12.75">
      <c r="A62" s="25" t="s">
        <v>56</v>
      </c>
      <c r="E62" s="26" t="s">
        <v>53</v>
      </c>
    </row>
    <row r="63" spans="1:5" ht="25.5">
      <c r="A63" s="27" t="s">
        <v>58</v>
      </c>
      <c r="E63" s="28" t="s">
        <v>451</v>
      </c>
    </row>
    <row r="64" spans="1:5" ht="140.25">
      <c r="A64" t="s">
        <v>60</v>
      </c>
      <c r="E64" s="26" t="s">
        <v>195</v>
      </c>
    </row>
    <row r="65" spans="1:16" ht="12.75">
      <c r="A65" s="16" t="s">
        <v>51</v>
      </c>
      <c r="B65" s="21" t="s">
        <v>138</v>
      </c>
      <c r="C65" s="21" t="s">
        <v>461</v>
      </c>
      <c r="D65" s="16" t="s">
        <v>53</v>
      </c>
      <c r="E65" s="22" t="s">
        <v>462</v>
      </c>
      <c r="F65" s="23" t="s">
        <v>151</v>
      </c>
      <c r="G65" s="24">
        <v>122</v>
      </c>
      <c r="H65" s="24"/>
      <c r="I65" s="24">
        <f>ROUND(ROUND(H65,2)*ROUND(G65,2),2)</f>
        <v>0</v>
      </c>
      <c r="O65">
        <f>(I65*21)/100</f>
        <v>0</v>
      </c>
      <c r="P65" t="s">
        <v>28</v>
      </c>
    </row>
    <row r="66" spans="1:5" ht="25.5">
      <c r="A66" s="25" t="s">
        <v>56</v>
      </c>
      <c r="E66" s="26" t="s">
        <v>463</v>
      </c>
    </row>
    <row r="67" spans="1:5" ht="12.75">
      <c r="A67" s="27" t="s">
        <v>58</v>
      </c>
      <c r="E67" s="28" t="s">
        <v>464</v>
      </c>
    </row>
    <row r="68" spans="1:5" ht="165.75">
      <c r="A68" t="s">
        <v>60</v>
      </c>
      <c r="E68" s="26" t="s">
        <v>200</v>
      </c>
    </row>
    <row r="69" spans="1:16" ht="12.75">
      <c r="A69" s="16" t="s">
        <v>51</v>
      </c>
      <c r="B69" s="21" t="s">
        <v>143</v>
      </c>
      <c r="C69" s="21" t="s">
        <v>197</v>
      </c>
      <c r="D69" s="16" t="s">
        <v>53</v>
      </c>
      <c r="E69" s="22" t="s">
        <v>198</v>
      </c>
      <c r="F69" s="23" t="s">
        <v>151</v>
      </c>
      <c r="G69" s="24">
        <v>186.8</v>
      </c>
      <c r="H69" s="24"/>
      <c r="I69" s="24">
        <f>ROUND(ROUND(H69,2)*ROUND(G69,2),2)</f>
        <v>0</v>
      </c>
      <c r="O69">
        <f>(I69*21)/100</f>
        <v>0</v>
      </c>
      <c r="P69" t="s">
        <v>28</v>
      </c>
    </row>
    <row r="70" spans="1:5" ht="25.5">
      <c r="A70" s="25" t="s">
        <v>56</v>
      </c>
      <c r="E70" s="26" t="s">
        <v>465</v>
      </c>
    </row>
    <row r="71" spans="1:5" ht="12.75">
      <c r="A71" s="27" t="s">
        <v>58</v>
      </c>
      <c r="E71" s="28" t="s">
        <v>466</v>
      </c>
    </row>
    <row r="72" spans="1:5" ht="165.75">
      <c r="A72" t="s">
        <v>60</v>
      </c>
      <c r="E72" s="26" t="s">
        <v>200</v>
      </c>
    </row>
    <row r="73" spans="1:16" ht="12.75">
      <c r="A73" s="16" t="s">
        <v>51</v>
      </c>
      <c r="B73" s="21" t="s">
        <v>148</v>
      </c>
      <c r="C73" s="21" t="s">
        <v>467</v>
      </c>
      <c r="D73" s="16" t="s">
        <v>53</v>
      </c>
      <c r="E73" s="22" t="s">
        <v>468</v>
      </c>
      <c r="F73" s="23" t="s">
        <v>151</v>
      </c>
      <c r="G73" s="24">
        <v>7.2</v>
      </c>
      <c r="H73" s="24"/>
      <c r="I73" s="24">
        <f>ROUND(ROUND(H73,2)*ROUND(G73,2),2)</f>
        <v>0</v>
      </c>
      <c r="O73">
        <f>(I73*21)/100</f>
        <v>0</v>
      </c>
      <c r="P73" t="s">
        <v>28</v>
      </c>
    </row>
    <row r="74" spans="1:5" ht="25.5">
      <c r="A74" s="25" t="s">
        <v>56</v>
      </c>
      <c r="E74" s="26" t="s">
        <v>469</v>
      </c>
    </row>
    <row r="75" spans="1:5" ht="12.75">
      <c r="A75" s="27" t="s">
        <v>58</v>
      </c>
      <c r="E75" s="28" t="s">
        <v>470</v>
      </c>
    </row>
    <row r="76" spans="1:5" ht="165.75">
      <c r="A76" t="s">
        <v>60</v>
      </c>
      <c r="E76" s="26" t="s">
        <v>200</v>
      </c>
    </row>
    <row r="77" spans="1:16" ht="25.5">
      <c r="A77" s="16" t="s">
        <v>51</v>
      </c>
      <c r="B77" s="21" t="s">
        <v>154</v>
      </c>
      <c r="C77" s="21" t="s">
        <v>206</v>
      </c>
      <c r="D77" s="16" t="s">
        <v>53</v>
      </c>
      <c r="E77" s="22" t="s">
        <v>207</v>
      </c>
      <c r="F77" s="23" t="s">
        <v>151</v>
      </c>
      <c r="G77" s="24">
        <v>14</v>
      </c>
      <c r="H77" s="24"/>
      <c r="I77" s="24">
        <f>ROUND(ROUND(H77,2)*ROUND(G77,2),2)</f>
        <v>0</v>
      </c>
      <c r="O77">
        <f>(I77*21)/100</f>
        <v>0</v>
      </c>
      <c r="P77" t="s">
        <v>28</v>
      </c>
    </row>
    <row r="78" spans="1:5" ht="12.75">
      <c r="A78" s="25" t="s">
        <v>56</v>
      </c>
      <c r="E78" s="26" t="s">
        <v>53</v>
      </c>
    </row>
    <row r="79" spans="1:5" ht="12.75">
      <c r="A79" s="27" t="s">
        <v>58</v>
      </c>
      <c r="E79" s="28" t="s">
        <v>471</v>
      </c>
    </row>
    <row r="80" spans="1:5" ht="165.75">
      <c r="A80" t="s">
        <v>60</v>
      </c>
      <c r="E80" s="26" t="s">
        <v>200</v>
      </c>
    </row>
    <row r="81" spans="1:9" ht="12.75">
      <c r="A81" s="4" t="s">
        <v>49</v>
      </c>
      <c r="B81" s="4"/>
      <c r="C81" s="30" t="s">
        <v>46</v>
      </c>
      <c r="D81" s="4"/>
      <c r="E81" s="19" t="s">
        <v>252</v>
      </c>
      <c r="F81" s="4"/>
      <c r="G81" s="4"/>
      <c r="H81" s="4"/>
      <c r="I81" s="31">
        <f>0+I82+I86+I90+I94+I98+I102+I106+I110+I114+I118+I122</f>
        <v>0</v>
      </c>
    </row>
    <row r="82" spans="1:16" ht="25.5">
      <c r="A82" s="16" t="s">
        <v>51</v>
      </c>
      <c r="B82" s="21" t="s">
        <v>160</v>
      </c>
      <c r="C82" s="21" t="s">
        <v>472</v>
      </c>
      <c r="D82" s="16" t="s">
        <v>53</v>
      </c>
      <c r="E82" s="22" t="s">
        <v>473</v>
      </c>
      <c r="F82" s="23" t="s">
        <v>76</v>
      </c>
      <c r="G82" s="24">
        <v>2</v>
      </c>
      <c r="H82" s="24"/>
      <c r="I82" s="24">
        <f>ROUND(ROUND(H82,2)*ROUND(G82,2),2)</f>
        <v>0</v>
      </c>
      <c r="O82">
        <f>(I82*21)/100</f>
        <v>0</v>
      </c>
      <c r="P82" t="s">
        <v>28</v>
      </c>
    </row>
    <row r="83" spans="1:5" ht="12.75">
      <c r="A83" s="25" t="s">
        <v>56</v>
      </c>
      <c r="E83" s="26" t="s">
        <v>53</v>
      </c>
    </row>
    <row r="84" spans="1:5" ht="12.75">
      <c r="A84" s="27" t="s">
        <v>58</v>
      </c>
      <c r="E84" s="28" t="s">
        <v>474</v>
      </c>
    </row>
    <row r="85" spans="1:5" ht="63.75">
      <c r="A85" t="s">
        <v>60</v>
      </c>
      <c r="E85" s="26" t="s">
        <v>263</v>
      </c>
    </row>
    <row r="86" spans="1:16" ht="25.5">
      <c r="A86" s="16" t="s">
        <v>51</v>
      </c>
      <c r="B86" s="21" t="s">
        <v>167</v>
      </c>
      <c r="C86" s="21" t="s">
        <v>475</v>
      </c>
      <c r="D86" s="16" t="s">
        <v>53</v>
      </c>
      <c r="E86" s="22" t="s">
        <v>476</v>
      </c>
      <c r="F86" s="23" t="s">
        <v>76</v>
      </c>
      <c r="G86" s="24">
        <v>1</v>
      </c>
      <c r="H86" s="24"/>
      <c r="I86" s="24">
        <f>ROUND(ROUND(H86,2)*ROUND(G86,2),2)</f>
        <v>0</v>
      </c>
      <c r="O86">
        <f>(I86*21)/100</f>
        <v>0</v>
      </c>
      <c r="P86" t="s">
        <v>28</v>
      </c>
    </row>
    <row r="87" spans="1:5" ht="12.75">
      <c r="A87" s="25" t="s">
        <v>56</v>
      </c>
      <c r="E87" s="26" t="s">
        <v>53</v>
      </c>
    </row>
    <row r="88" spans="1:5" ht="12.75">
      <c r="A88" s="27" t="s">
        <v>58</v>
      </c>
      <c r="E88" s="28" t="s">
        <v>53</v>
      </c>
    </row>
    <row r="89" spans="1:5" ht="25.5">
      <c r="A89" t="s">
        <v>60</v>
      </c>
      <c r="E89" s="26" t="s">
        <v>342</v>
      </c>
    </row>
    <row r="90" spans="1:16" ht="25.5">
      <c r="A90" s="16" t="s">
        <v>51</v>
      </c>
      <c r="B90" s="21" t="s">
        <v>173</v>
      </c>
      <c r="C90" s="21" t="s">
        <v>265</v>
      </c>
      <c r="D90" s="16" t="s">
        <v>53</v>
      </c>
      <c r="E90" s="22" t="s">
        <v>477</v>
      </c>
      <c r="F90" s="23" t="s">
        <v>76</v>
      </c>
      <c r="G90" s="24">
        <v>2</v>
      </c>
      <c r="H90" s="24"/>
      <c r="I90" s="24">
        <f>ROUND(ROUND(H90,2)*ROUND(G90,2),2)</f>
        <v>0</v>
      </c>
      <c r="O90">
        <f>(I90*21)/100</f>
        <v>0</v>
      </c>
      <c r="P90" t="s">
        <v>28</v>
      </c>
    </row>
    <row r="91" spans="1:5" ht="12.75">
      <c r="A91" s="25" t="s">
        <v>56</v>
      </c>
      <c r="E91" s="26" t="s">
        <v>53</v>
      </c>
    </row>
    <row r="92" spans="1:5" ht="12.75">
      <c r="A92" s="27" t="s">
        <v>58</v>
      </c>
      <c r="E92" s="28" t="s">
        <v>53</v>
      </c>
    </row>
    <row r="93" spans="1:5" ht="76.5">
      <c r="A93" t="s">
        <v>60</v>
      </c>
      <c r="E93" s="26" t="s">
        <v>268</v>
      </c>
    </row>
    <row r="94" spans="1:16" ht="12.75">
      <c r="A94" s="16" t="s">
        <v>51</v>
      </c>
      <c r="B94" s="21" t="s">
        <v>181</v>
      </c>
      <c r="C94" s="21" t="s">
        <v>347</v>
      </c>
      <c r="D94" s="16" t="s">
        <v>53</v>
      </c>
      <c r="E94" s="22" t="s">
        <v>348</v>
      </c>
      <c r="F94" s="23" t="s">
        <v>76</v>
      </c>
      <c r="G94" s="24">
        <v>1</v>
      </c>
      <c r="H94" s="24"/>
      <c r="I94" s="24">
        <f>ROUND(ROUND(H94,2)*ROUND(G94,2),2)</f>
        <v>0</v>
      </c>
      <c r="O94">
        <f>(I94*21)/100</f>
        <v>0</v>
      </c>
      <c r="P94" t="s">
        <v>28</v>
      </c>
    </row>
    <row r="95" spans="1:5" ht="12.75">
      <c r="A95" s="25" t="s">
        <v>56</v>
      </c>
      <c r="E95" s="26" t="s">
        <v>53</v>
      </c>
    </row>
    <row r="96" spans="1:5" ht="12.75">
      <c r="A96" s="27" t="s">
        <v>58</v>
      </c>
      <c r="E96" s="28" t="s">
        <v>53</v>
      </c>
    </row>
    <row r="97" spans="1:5" ht="25.5">
      <c r="A97" t="s">
        <v>60</v>
      </c>
      <c r="E97" s="26" t="s">
        <v>342</v>
      </c>
    </row>
    <row r="98" spans="1:16" ht="25.5">
      <c r="A98" s="16" t="s">
        <v>51</v>
      </c>
      <c r="B98" s="21" t="s">
        <v>186</v>
      </c>
      <c r="C98" s="21" t="s">
        <v>270</v>
      </c>
      <c r="D98" s="16" t="s">
        <v>53</v>
      </c>
      <c r="E98" s="22" t="s">
        <v>271</v>
      </c>
      <c r="F98" s="23" t="s">
        <v>151</v>
      </c>
      <c r="G98" s="24">
        <v>39.6</v>
      </c>
      <c r="H98" s="24"/>
      <c r="I98" s="24">
        <f>ROUND(ROUND(H98,2)*ROUND(G98,2),2)</f>
        <v>0</v>
      </c>
      <c r="O98">
        <f>(I98*21)/100</f>
        <v>0</v>
      </c>
      <c r="P98" t="s">
        <v>28</v>
      </c>
    </row>
    <row r="99" spans="1:5" ht="12.75">
      <c r="A99" s="25" t="s">
        <v>56</v>
      </c>
      <c r="E99" s="26" t="s">
        <v>53</v>
      </c>
    </row>
    <row r="100" spans="1:5" ht="51">
      <c r="A100" s="27" t="s">
        <v>58</v>
      </c>
      <c r="E100" s="28" t="s">
        <v>478</v>
      </c>
    </row>
    <row r="101" spans="1:5" ht="38.25">
      <c r="A101" t="s">
        <v>60</v>
      </c>
      <c r="E101" s="26" t="s">
        <v>273</v>
      </c>
    </row>
    <row r="102" spans="1:16" ht="12.75">
      <c r="A102" s="16" t="s">
        <v>51</v>
      </c>
      <c r="B102" s="21" t="s">
        <v>192</v>
      </c>
      <c r="C102" s="21" t="s">
        <v>479</v>
      </c>
      <c r="D102" s="16" t="s">
        <v>53</v>
      </c>
      <c r="E102" s="22" t="s">
        <v>480</v>
      </c>
      <c r="F102" s="23" t="s">
        <v>151</v>
      </c>
      <c r="G102" s="24">
        <v>18</v>
      </c>
      <c r="H102" s="24"/>
      <c r="I102" s="24">
        <f>ROUND(ROUND(H102,2)*ROUND(G102,2),2)</f>
        <v>0</v>
      </c>
      <c r="O102">
        <f>(I102*21)/100</f>
        <v>0</v>
      </c>
      <c r="P102" t="s">
        <v>28</v>
      </c>
    </row>
    <row r="103" spans="1:5" ht="12.75">
      <c r="A103" s="25" t="s">
        <v>56</v>
      </c>
      <c r="E103" s="26" t="s">
        <v>481</v>
      </c>
    </row>
    <row r="104" spans="1:5" ht="12.75">
      <c r="A104" s="27" t="s">
        <v>58</v>
      </c>
      <c r="E104" s="28" t="s">
        <v>53</v>
      </c>
    </row>
    <row r="105" spans="1:5" ht="25.5">
      <c r="A105" t="s">
        <v>60</v>
      </c>
      <c r="E105" s="26" t="s">
        <v>482</v>
      </c>
    </row>
    <row r="106" spans="1:16" ht="12.75">
      <c r="A106" s="16" t="s">
        <v>51</v>
      </c>
      <c r="B106" s="21" t="s">
        <v>196</v>
      </c>
      <c r="C106" s="21" t="s">
        <v>483</v>
      </c>
      <c r="D106" s="16" t="s">
        <v>53</v>
      </c>
      <c r="E106" s="22" t="s">
        <v>484</v>
      </c>
      <c r="F106" s="23" t="s">
        <v>106</v>
      </c>
      <c r="G106" s="24">
        <v>114</v>
      </c>
      <c r="H106" s="24"/>
      <c r="I106" s="24">
        <f>ROUND(ROUND(H106,2)*ROUND(G106,2),2)</f>
        <v>0</v>
      </c>
      <c r="O106">
        <f>(I106*21)/100</f>
        <v>0</v>
      </c>
      <c r="P106" t="s">
        <v>28</v>
      </c>
    </row>
    <row r="107" spans="1:5" ht="12.75">
      <c r="A107" s="25" t="s">
        <v>56</v>
      </c>
      <c r="E107" s="26" t="s">
        <v>485</v>
      </c>
    </row>
    <row r="108" spans="1:5" ht="12.75">
      <c r="A108" s="27" t="s">
        <v>58</v>
      </c>
      <c r="E108" s="28" t="s">
        <v>53</v>
      </c>
    </row>
    <row r="109" spans="1:5" ht="51">
      <c r="A109" t="s">
        <v>60</v>
      </c>
      <c r="E109" s="26" t="s">
        <v>283</v>
      </c>
    </row>
    <row r="110" spans="1:16" ht="12.75">
      <c r="A110" s="16" t="s">
        <v>51</v>
      </c>
      <c r="B110" s="21" t="s">
        <v>201</v>
      </c>
      <c r="C110" s="21" t="s">
        <v>289</v>
      </c>
      <c r="D110" s="16" t="s">
        <v>63</v>
      </c>
      <c r="E110" s="22" t="s">
        <v>290</v>
      </c>
      <c r="F110" s="23" t="s">
        <v>106</v>
      </c>
      <c r="G110" s="24">
        <v>192</v>
      </c>
      <c r="H110" s="24"/>
      <c r="I110" s="24">
        <f>ROUND(ROUND(H110,2)*ROUND(G110,2),2)</f>
        <v>0</v>
      </c>
      <c r="O110">
        <f>(I110*21)/100</f>
        <v>0</v>
      </c>
      <c r="P110" t="s">
        <v>28</v>
      </c>
    </row>
    <row r="111" spans="1:5" ht="12.75">
      <c r="A111" s="25" t="s">
        <v>56</v>
      </c>
      <c r="E111" s="26" t="s">
        <v>486</v>
      </c>
    </row>
    <row r="112" spans="1:5" ht="12.75">
      <c r="A112" s="27" t="s">
        <v>58</v>
      </c>
      <c r="E112" s="28" t="s">
        <v>53</v>
      </c>
    </row>
    <row r="113" spans="1:5" ht="51">
      <c r="A113" t="s">
        <v>60</v>
      </c>
      <c r="E113" s="26" t="s">
        <v>487</v>
      </c>
    </row>
    <row r="114" spans="1:16" ht="12.75">
      <c r="A114" s="16" t="s">
        <v>51</v>
      </c>
      <c r="B114" s="21" t="s">
        <v>205</v>
      </c>
      <c r="C114" s="21" t="s">
        <v>289</v>
      </c>
      <c r="D114" s="16" t="s">
        <v>67</v>
      </c>
      <c r="E114" s="22" t="s">
        <v>290</v>
      </c>
      <c r="F114" s="23" t="s">
        <v>106</v>
      </c>
      <c r="G114" s="24">
        <v>24</v>
      </c>
      <c r="H114" s="24"/>
      <c r="I114" s="24">
        <f>ROUND(ROUND(H114,2)*ROUND(G114,2),2)</f>
        <v>0</v>
      </c>
      <c r="O114">
        <f>(I114*21)/100</f>
        <v>0</v>
      </c>
      <c r="P114" t="s">
        <v>28</v>
      </c>
    </row>
    <row r="115" spans="1:5" ht="25.5">
      <c r="A115" s="25" t="s">
        <v>56</v>
      </c>
      <c r="E115" s="26" t="s">
        <v>488</v>
      </c>
    </row>
    <row r="116" spans="1:5" ht="12.75">
      <c r="A116" s="27" t="s">
        <v>58</v>
      </c>
      <c r="E116" s="28" t="s">
        <v>53</v>
      </c>
    </row>
    <row r="117" spans="1:5" ht="51">
      <c r="A117" t="s">
        <v>60</v>
      </c>
      <c r="E117" s="26" t="s">
        <v>283</v>
      </c>
    </row>
    <row r="118" spans="1:16" ht="12.75">
      <c r="A118" s="16" t="s">
        <v>51</v>
      </c>
      <c r="B118" s="21" t="s">
        <v>209</v>
      </c>
      <c r="C118" s="21" t="s">
        <v>293</v>
      </c>
      <c r="D118" s="16" t="s">
        <v>53</v>
      </c>
      <c r="E118" s="22" t="s">
        <v>294</v>
      </c>
      <c r="F118" s="23" t="s">
        <v>106</v>
      </c>
      <c r="G118" s="24">
        <v>22</v>
      </c>
      <c r="H118" s="24"/>
      <c r="I118" s="24">
        <f>ROUND(ROUND(H118,2)*ROUND(G118,2),2)</f>
        <v>0</v>
      </c>
      <c r="O118">
        <f>(I118*21)/100</f>
        <v>0</v>
      </c>
      <c r="P118" t="s">
        <v>28</v>
      </c>
    </row>
    <row r="119" spans="1:5" ht="25.5">
      <c r="A119" s="25" t="s">
        <v>56</v>
      </c>
      <c r="E119" s="26" t="s">
        <v>489</v>
      </c>
    </row>
    <row r="120" spans="1:5" ht="12.75">
      <c r="A120" s="27" t="s">
        <v>58</v>
      </c>
      <c r="E120" s="28" t="s">
        <v>53</v>
      </c>
    </row>
    <row r="121" spans="1:5" ht="51">
      <c r="A121" t="s">
        <v>60</v>
      </c>
      <c r="E121" s="26" t="s">
        <v>283</v>
      </c>
    </row>
    <row r="122" spans="1:16" ht="12.75">
      <c r="A122" s="16" t="s">
        <v>51</v>
      </c>
      <c r="B122" s="21" t="s">
        <v>213</v>
      </c>
      <c r="C122" s="21" t="s">
        <v>490</v>
      </c>
      <c r="D122" s="16" t="s">
        <v>53</v>
      </c>
      <c r="E122" s="22" t="s">
        <v>491</v>
      </c>
      <c r="F122" s="23" t="s">
        <v>106</v>
      </c>
      <c r="G122" s="24">
        <v>22</v>
      </c>
      <c r="H122" s="24"/>
      <c r="I122" s="24">
        <f>ROUND(ROUND(H122,2)*ROUND(G122,2),2)</f>
        <v>0</v>
      </c>
      <c r="O122">
        <f>(I122*21)/100</f>
        <v>0</v>
      </c>
      <c r="P122" t="s">
        <v>28</v>
      </c>
    </row>
    <row r="123" spans="1:5" ht="12.75">
      <c r="A123" s="25" t="s">
        <v>56</v>
      </c>
      <c r="E123" s="26" t="s">
        <v>53</v>
      </c>
    </row>
    <row r="124" spans="1:5" ht="12.75">
      <c r="A124" s="27" t="s">
        <v>58</v>
      </c>
      <c r="E124" s="28" t="s">
        <v>53</v>
      </c>
    </row>
    <row r="125" spans="1:5" ht="25.5">
      <c r="A125" t="s">
        <v>60</v>
      </c>
      <c r="E125" s="26" t="s">
        <v>300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pane ySplit="9" topLeftCell="A10" activePane="bottomLeft" state="frozen"/>
      <selection pane="topLeft" activeCell="J6" sqref="J6"/>
      <selection pane="bottomLeft" activeCell="J6" sqref="J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28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29</v>
      </c>
    </row>
    <row r="3" spans="1:16" ht="15">
      <c r="A3" t="s">
        <v>11</v>
      </c>
      <c r="B3" s="9" t="s">
        <v>13</v>
      </c>
      <c r="C3" s="34" t="s">
        <v>14</v>
      </c>
      <c r="D3" s="32"/>
      <c r="E3" s="10" t="s">
        <v>15</v>
      </c>
      <c r="F3" s="1"/>
      <c r="G3" s="7"/>
      <c r="H3" s="6" t="s">
        <v>306</v>
      </c>
      <c r="I3" s="29">
        <f>0+I10</f>
        <v>0</v>
      </c>
      <c r="O3" t="s">
        <v>25</v>
      </c>
      <c r="P3" t="s">
        <v>28</v>
      </c>
    </row>
    <row r="4" spans="1:16" ht="15">
      <c r="A4" t="s">
        <v>16</v>
      </c>
      <c r="B4" s="9" t="s">
        <v>17</v>
      </c>
      <c r="C4" s="34" t="s">
        <v>430</v>
      </c>
      <c r="D4" s="32"/>
      <c r="E4" s="10" t="s">
        <v>431</v>
      </c>
      <c r="F4" s="1"/>
      <c r="G4" s="1"/>
      <c r="H4" s="8"/>
      <c r="I4" s="8"/>
      <c r="O4" t="s">
        <v>26</v>
      </c>
      <c r="P4" t="s">
        <v>28</v>
      </c>
    </row>
    <row r="5" spans="1:16" ht="15">
      <c r="A5" t="s">
        <v>20</v>
      </c>
      <c r="B5" s="9" t="s">
        <v>17</v>
      </c>
      <c r="C5" s="34" t="s">
        <v>79</v>
      </c>
      <c r="D5" s="32"/>
      <c r="E5" s="10" t="s">
        <v>437</v>
      </c>
      <c r="F5" s="1"/>
      <c r="G5" s="1"/>
      <c r="H5" s="1"/>
      <c r="I5" s="1"/>
      <c r="O5" t="s">
        <v>27</v>
      </c>
      <c r="P5" t="s">
        <v>28</v>
      </c>
    </row>
    <row r="6" spans="1:9" ht="15">
      <c r="A6" t="s">
        <v>23</v>
      </c>
      <c r="B6" s="12" t="s">
        <v>24</v>
      </c>
      <c r="C6" s="35" t="s">
        <v>306</v>
      </c>
      <c r="D6" s="36"/>
      <c r="E6" s="13" t="s">
        <v>492</v>
      </c>
      <c r="F6" s="4"/>
      <c r="G6" s="4"/>
      <c r="H6" s="4"/>
      <c r="I6" s="4"/>
    </row>
    <row r="7" spans="1:9" ht="12.75">
      <c r="A7" s="37" t="s">
        <v>32</v>
      </c>
      <c r="B7" s="37" t="s">
        <v>34</v>
      </c>
      <c r="C7" s="37" t="s">
        <v>36</v>
      </c>
      <c r="D7" s="37" t="s">
        <v>37</v>
      </c>
      <c r="E7" s="37" t="s">
        <v>38</v>
      </c>
      <c r="F7" s="37" t="s">
        <v>40</v>
      </c>
      <c r="G7" s="37" t="s">
        <v>42</v>
      </c>
      <c r="H7" s="37" t="s">
        <v>44</v>
      </c>
      <c r="I7" s="37"/>
    </row>
    <row r="8" spans="1:9" ht="12.75">
      <c r="A8" s="37"/>
      <c r="B8" s="37"/>
      <c r="C8" s="37"/>
      <c r="D8" s="37"/>
      <c r="E8" s="37"/>
      <c r="F8" s="37"/>
      <c r="G8" s="37"/>
      <c r="H8" s="11" t="s">
        <v>45</v>
      </c>
      <c r="I8" s="11" t="s">
        <v>47</v>
      </c>
    </row>
    <row r="9" spans="1:9" ht="12.75">
      <c r="A9" s="11" t="s">
        <v>33</v>
      </c>
      <c r="B9" s="11" t="s">
        <v>35</v>
      </c>
      <c r="C9" s="11" t="s">
        <v>28</v>
      </c>
      <c r="D9" s="11" t="s">
        <v>29</v>
      </c>
      <c r="E9" s="11" t="s">
        <v>39</v>
      </c>
      <c r="F9" s="11" t="s">
        <v>41</v>
      </c>
      <c r="G9" s="11" t="s">
        <v>43</v>
      </c>
      <c r="H9" s="11" t="s">
        <v>46</v>
      </c>
      <c r="I9" s="11" t="s">
        <v>48</v>
      </c>
    </row>
    <row r="10" spans="1:9" ht="12.75">
      <c r="A10" s="17" t="s">
        <v>49</v>
      </c>
      <c r="B10" s="17"/>
      <c r="C10" s="18" t="s">
        <v>46</v>
      </c>
      <c r="D10" s="17"/>
      <c r="E10" s="19" t="s">
        <v>252</v>
      </c>
      <c r="F10" s="17"/>
      <c r="G10" s="17"/>
      <c r="H10" s="17"/>
      <c r="I10" s="20">
        <f>0+I11+I15+I19+I23</f>
        <v>0</v>
      </c>
    </row>
    <row r="11" spans="1:16" ht="12.75">
      <c r="A11" s="16" t="s">
        <v>51</v>
      </c>
      <c r="B11" s="21" t="s">
        <v>35</v>
      </c>
      <c r="C11" s="21" t="s">
        <v>493</v>
      </c>
      <c r="D11" s="16" t="s">
        <v>53</v>
      </c>
      <c r="E11" s="22" t="s">
        <v>494</v>
      </c>
      <c r="F11" s="23" t="s">
        <v>76</v>
      </c>
      <c r="G11" s="24">
        <v>2</v>
      </c>
      <c r="H11" s="24"/>
      <c r="I11" s="24">
        <f>ROUND(ROUND(H11,2)*ROUND(G11,2),2)</f>
        <v>0</v>
      </c>
      <c r="O11">
        <f>(I11*21)/100</f>
        <v>0</v>
      </c>
      <c r="P11" t="s">
        <v>28</v>
      </c>
    </row>
    <row r="12" spans="1:5" ht="12.75">
      <c r="A12" s="25" t="s">
        <v>56</v>
      </c>
      <c r="E12" s="26" t="s">
        <v>53</v>
      </c>
    </row>
    <row r="13" spans="1:5" ht="12.75">
      <c r="A13" s="27" t="s">
        <v>58</v>
      </c>
      <c r="E13" s="28" t="s">
        <v>53</v>
      </c>
    </row>
    <row r="14" spans="1:5" ht="63.75">
      <c r="A14" t="s">
        <v>60</v>
      </c>
      <c r="E14" s="26" t="s">
        <v>495</v>
      </c>
    </row>
    <row r="15" spans="1:16" ht="25.5">
      <c r="A15" s="16" t="s">
        <v>51</v>
      </c>
      <c r="B15" s="21" t="s">
        <v>28</v>
      </c>
      <c r="C15" s="21" t="s">
        <v>472</v>
      </c>
      <c r="D15" s="16" t="s">
        <v>53</v>
      </c>
      <c r="E15" s="22" t="s">
        <v>473</v>
      </c>
      <c r="F15" s="23" t="s">
        <v>76</v>
      </c>
      <c r="G15" s="24">
        <v>10</v>
      </c>
      <c r="H15" s="24"/>
      <c r="I15" s="24">
        <f>ROUND(ROUND(H15,2)*ROUND(G15,2),2)</f>
        <v>0</v>
      </c>
      <c r="O15">
        <f>(I15*21)/100</f>
        <v>0</v>
      </c>
      <c r="P15" t="s">
        <v>28</v>
      </c>
    </row>
    <row r="16" spans="1:5" ht="12.75">
      <c r="A16" s="25" t="s">
        <v>56</v>
      </c>
      <c r="E16" s="26" t="s">
        <v>53</v>
      </c>
    </row>
    <row r="17" spans="1:5" ht="12.75">
      <c r="A17" s="27" t="s">
        <v>58</v>
      </c>
      <c r="E17" s="28" t="s">
        <v>53</v>
      </c>
    </row>
    <row r="18" spans="1:5" ht="63.75">
      <c r="A18" t="s">
        <v>60</v>
      </c>
      <c r="E18" s="26" t="s">
        <v>263</v>
      </c>
    </row>
    <row r="19" spans="1:16" ht="25.5">
      <c r="A19" s="16" t="s">
        <v>51</v>
      </c>
      <c r="B19" s="21" t="s">
        <v>29</v>
      </c>
      <c r="C19" s="21" t="s">
        <v>265</v>
      </c>
      <c r="D19" s="16" t="s">
        <v>53</v>
      </c>
      <c r="E19" s="22" t="s">
        <v>477</v>
      </c>
      <c r="F19" s="23" t="s">
        <v>76</v>
      </c>
      <c r="G19" s="24">
        <v>7</v>
      </c>
      <c r="H19" s="24"/>
      <c r="I19" s="24">
        <f>ROUND(ROUND(H19,2)*ROUND(G19,2),2)</f>
        <v>0</v>
      </c>
      <c r="O19">
        <f>(I19*21)/100</f>
        <v>0</v>
      </c>
      <c r="P19" t="s">
        <v>28</v>
      </c>
    </row>
    <row r="20" spans="1:5" ht="12.75">
      <c r="A20" s="25" t="s">
        <v>56</v>
      </c>
      <c r="E20" s="26" t="s">
        <v>53</v>
      </c>
    </row>
    <row r="21" spans="1:5" ht="38.25">
      <c r="A21" s="27" t="s">
        <v>58</v>
      </c>
      <c r="E21" s="28" t="s">
        <v>496</v>
      </c>
    </row>
    <row r="22" spans="1:5" ht="76.5">
      <c r="A22" t="s">
        <v>60</v>
      </c>
      <c r="E22" s="26" t="s">
        <v>268</v>
      </c>
    </row>
    <row r="23" spans="1:16" ht="12.75">
      <c r="A23" s="16" t="s">
        <v>51</v>
      </c>
      <c r="B23" s="21" t="s">
        <v>39</v>
      </c>
      <c r="C23" s="21" t="s">
        <v>497</v>
      </c>
      <c r="D23" s="16" t="s">
        <v>53</v>
      </c>
      <c r="E23" s="22" t="s">
        <v>498</v>
      </c>
      <c r="F23" s="23" t="s">
        <v>76</v>
      </c>
      <c r="G23" s="24">
        <v>1</v>
      </c>
      <c r="H23" s="24"/>
      <c r="I23" s="24">
        <f>ROUND(ROUND(H23,2)*ROUND(G23,2),2)</f>
        <v>0</v>
      </c>
      <c r="O23">
        <f>(I23*21)/100</f>
        <v>0</v>
      </c>
      <c r="P23" t="s">
        <v>28</v>
      </c>
    </row>
    <row r="24" spans="1:5" ht="12.75">
      <c r="A24" s="25" t="s">
        <v>56</v>
      </c>
      <c r="E24" s="26" t="s">
        <v>53</v>
      </c>
    </row>
    <row r="25" spans="1:5" ht="12.75">
      <c r="A25" s="27" t="s">
        <v>58</v>
      </c>
      <c r="E25" s="28" t="s">
        <v>53</v>
      </c>
    </row>
    <row r="26" spans="1:5" ht="89.25">
      <c r="A26" t="s">
        <v>60</v>
      </c>
      <c r="E26" s="26" t="s">
        <v>499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2017-12-08T06:33:10Z</cp:lastPrinted>
  <dcterms:created xsi:type="dcterms:W3CDTF">2017-12-08T06:33:25Z</dcterms:created>
  <dcterms:modified xsi:type="dcterms:W3CDTF">2017-12-08T06:33:45Z</dcterms:modified>
  <cp:category/>
  <cp:version/>
  <cp:contentType/>
  <cp:contentStatus/>
</cp:coreProperties>
</file>