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Rekapitulace stavby" sheetId="1" r:id="rId1"/>
    <sheet name="SO 01 - SADOVÉ ÚPRAVY" sheetId="2" r:id="rId2"/>
    <sheet name="SO 02 - ZPEVNĚNÉ PLOCHY" sheetId="3" r:id="rId3"/>
    <sheet name="SO 03 - OSTATNÍ STAVEBNÍ ..." sheetId="4" r:id="rId4"/>
    <sheet name="Pokyny pro vyplnění" sheetId="5" r:id="rId5"/>
  </sheets>
  <definedNames>
    <definedName name="_xlnm._FilterDatabase" localSheetId="1" hidden="1">'SO 01 - SADOVÉ ÚPRAVY'!$C$78:$K$159</definedName>
    <definedName name="_xlnm._FilterDatabase" localSheetId="2" hidden="1">'SO 02 - ZPEVNĚNÉ PLOCHY'!$C$80:$K$118</definedName>
    <definedName name="_xlnm._FilterDatabase" localSheetId="3" hidden="1">'SO 03 - OSTATNÍ STAVEBNÍ ...'!$C$80:$K$107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01 - SADOVÉ ÚPRAVY'!$C$4:$J$36,'SO 01 - SADOVÉ ÚPRAVY'!$C$42:$J$60,'SO 01 - SADOVÉ ÚPRAVY'!$C$66:$K$159</definedName>
    <definedName name="_xlnm.Print_Area" localSheetId="2">'SO 02 - ZPEVNĚNÉ PLOCHY'!$C$4:$J$36,'SO 02 - ZPEVNĚNÉ PLOCHY'!$C$42:$J$62,'SO 02 - ZPEVNĚNÉ PLOCHY'!$C$68:$K$118</definedName>
    <definedName name="_xlnm.Print_Area" localSheetId="3">'SO 03 - OSTATNÍ STAVEBNÍ ...'!$C$4:$J$36,'SO 03 - OSTATNÍ STAVEBNÍ ...'!$C$42:$J$62,'SO 03 - OSTATNÍ STAVEBNÍ ...'!$C$68:$K$107</definedName>
    <definedName name="_xlnm.Print_Titles" localSheetId="0">'Rekapitulace stavby'!$49:$49</definedName>
    <definedName name="_xlnm.Print_Titles" localSheetId="1">'SO 01 - SADOVÉ ÚPRAVY'!$78:$78</definedName>
    <definedName name="_xlnm.Print_Titles" localSheetId="2">'SO 02 - ZPEVNĚNÉ PLOCHY'!$80:$80</definedName>
    <definedName name="_xlnm.Print_Titles" localSheetId="3">'SO 03 - OSTATNÍ STAVEBNÍ ...'!$80:$80</definedName>
  </definedNames>
  <calcPr calcId="152511"/>
</workbook>
</file>

<file path=xl/sharedStrings.xml><?xml version="1.0" encoding="utf-8"?>
<sst xmlns="http://schemas.openxmlformats.org/spreadsheetml/2006/main" count="2513" uniqueCount="568">
  <si>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</si>
  <si>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</si>
  <si>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</si>
  <si>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</si>
  <si>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</si>
  <si>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</si>
  <si>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</si>
  <si>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{a656d281-8428-4675-920e-994ded5df692}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</si>
  <si>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</si>
  <si>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</si>
  <si>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</si>
  <si>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</si>
  <si>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</si>
  <si>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</si>
  <si>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</si>
  <si>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</si>
  <si>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AIPLKREKUL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</si>
  <si>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</si>
  <si>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</si>
  <si>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LESNÍHO KOUPALIŠTĚ V LIBERCI - TERÉNNÍ A SADOVÉ ÚPRAVY</t>
  </si>
  <si>
    <t>KSO:</t>
  </si>
  <si>
    <t/>
  </si>
  <si>
    <t>CC-CZ:</t>
  </si>
  <si>
    <t>Místo:</t>
  </si>
  <si>
    <t xml:space="preserve"> </t>
  </si>
  <si>
    <t>Datum:</t>
  </si>
  <si>
    <t>26. 4. 2018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</si>
  <si>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</si>
  <si>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</si>
  <si>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</si>
  <si>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</si>
  <si>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</si>
  <si>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</si>
  <si>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</si>
  <si>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ING.JIŘÍ KHOL, IVAN PERGLER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</si>
  <si>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</si>
  <si>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</si>
  <si>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</si>
  <si>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</si>
  <si>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</si>
  <si>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</si>
  <si>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</si>
  <si>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</si>
  <si>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</si>
  <si>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</si>
  <si>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</si>
  <si>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</si>
  <si>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</si>
  <si>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</si>
  <si>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</si>
  <si>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</si>
  <si>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</si>
  <si>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</si>
  <si>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</si>
  <si>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</si>
  <si>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</si>
  <si>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</si>
  <si>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</si>
  <si>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</si>
  <si>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</si>
  <si>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</si>
  <si>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</si>
  <si>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</si>
  <si>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</si>
  <si>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</si>
  <si>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</si>
  <si>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</si>
  <si>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</si>
  <si>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</si>
  <si>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</si>
  <si>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</si>
  <si>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</si>
  <si>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</si>
  <si>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</si>
  <si>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</si>
  <si>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</si>
  <si>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</si>
  <si>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</si>
  <si>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SADOVÉ ÚPRAVY</t>
  </si>
  <si>
    <t>STA</t>
  </si>
  <si>
    <t>1</t>
  </si>
  <si>
    <t>{09908bca-9d9b-476a-8cc7-0bb03912a5a2}</t>
  </si>
  <si>
    <t>823 27 11</t>
  </si>
  <si>
    <t>2</t>
  </si>
  <si>
    <t>SO 02</t>
  </si>
  <si>
    <t>ZPEVNĚNÉ PLOCHY</t>
  </si>
  <si>
    <t>{283f17d4-6202-4212-b45a-6ae17808c81e}</t>
  </si>
  <si>
    <t>823 27 31</t>
  </si>
  <si>
    <t>SO 03</t>
  </si>
  <si>
    <t>OSTATNÍ STAVEBNÍ ÚPRAVY</t>
  </si>
  <si>
    <t>{4332b1cf-4e17-4ddb-b485-32320f58cbaa}</t>
  </si>
  <si>
    <t>823 27 91</t>
  </si>
  <si>
    <t>1) Krycí list soupisu</t>
  </si>
  <si>
    <t>2) Rekapitulace</t>
  </si>
  <si>
    <t>3) Soupis prací</t>
  </si>
  <si>
    <t>Zpět na list:</t>
  </si>
  <si>
    <t>Rekapitulace stavby</t>
  </si>
  <si>
    <t>koberec</t>
  </si>
  <si>
    <t>359,72</t>
  </si>
  <si>
    <t>KRYCÍ LIST SOUPISU</t>
  </si>
  <si>
    <t>Objekt:</t>
  </si>
  <si>
    <t>SO 01 - SADOVÉ ÚPRAVY</t>
  </si>
  <si>
    <t>REKAPITULACE ČLENĚNÍ SOUPISU PRACÍ</t>
  </si>
  <si>
    <t>Kód dílu - Popis</t>
  </si>
  <si>
    <t>Cena celkem [CZK]</t>
  </si>
  <si>
    <t>Náklady soupisu celkem</t>
  </si>
  <si>
    <t>-1</t>
  </si>
  <si>
    <t>1.1 - Úprava předpěstěným travním kobercem</t>
  </si>
  <si>
    <t>1.2 - Úprava plochy travním hydroosevem</t>
  </si>
  <si>
    <t>1.3 - Úprava terénního valu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</si>
  <si>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</si>
  <si>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</si>
  <si>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</si>
  <si>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</si>
  <si>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</si>
  <si>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</si>
  <si>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</si>
  <si>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</si>
  <si>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</si>
  <si>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</si>
  <si>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</si>
  <si>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</si>
  <si>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</si>
  <si>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</si>
  <si>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1.1</t>
  </si>
  <si>
    <t>Úprava předpěstěným travním kobercem</t>
  </si>
  <si>
    <t>ROZPOCET</t>
  </si>
  <si>
    <t>K</t>
  </si>
  <si>
    <t>122201101</t>
  </si>
  <si>
    <t>Odkopávky a prokopávky nezapažené v hornině tř. 3 objem do 100 m3 - odstranění vrstvy pro položení skladby travního koberce</t>
  </si>
  <si>
    <t>m3</t>
  </si>
  <si>
    <t>CS ÚRS 2018 01</t>
  </si>
  <si>
    <t>4</t>
  </si>
  <si>
    <t>740373148</t>
  </si>
  <si>
    <t>VV</t>
  </si>
  <si>
    <t>koberec*0,15</t>
  </si>
  <si>
    <t>1111011.1</t>
  </si>
  <si>
    <t>Odstranění travin a náletu vč.kořenů, při celkové ploše přes 0,1 do 1 ha</t>
  </si>
  <si>
    <t>ha</t>
  </si>
  <si>
    <t>657154762</t>
  </si>
  <si>
    <t>koberec/10000</t>
  </si>
  <si>
    <t>3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</si>
  <si>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</si>
  <si>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</si>
  <si>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488633369</t>
  </si>
  <si>
    <t>167101102</t>
  </si>
  <si>
    <t>Nakládání, skládání a překládání neulehlého výkopku nebo sypaniny nakládání, množství přes 100 m3, z hornin tř. 1 až 4</t>
  </si>
  <si>
    <t>1023943714</t>
  </si>
  <si>
    <t>koberec*0,1</t>
  </si>
  <si>
    <t>5</t>
  </si>
  <si>
    <t>181301111</t>
  </si>
  <si>
    <t>Rozprostření a urovnání ornice v rovině nebo ve svahu sklonu do 1:5 při souvislé ploše přes 500 m2, tl. vrstvy do 100 mm</t>
  </si>
  <si>
    <t>m2</t>
  </si>
  <si>
    <t>447383597</t>
  </si>
  <si>
    <t>92,19+176,26+45,07+46,2</t>
  </si>
  <si>
    <t>6</t>
  </si>
  <si>
    <t>M</t>
  </si>
  <si>
    <t>587600.1</t>
  </si>
  <si>
    <t>nákup a dovoz kvalitní ornice, vhodné pro dané území jako podklad pod travní koberec</t>
  </si>
  <si>
    <t>8</t>
  </si>
  <si>
    <t>-611278296</t>
  </si>
  <si>
    <t>koberec*0,075</t>
  </si>
  <si>
    <t>7</t>
  </si>
  <si>
    <t>1813020.1</t>
  </si>
  <si>
    <t>Položení travního koberce vč.uválcování</t>
  </si>
  <si>
    <t>-351822717</t>
  </si>
  <si>
    <t>005700.1</t>
  </si>
  <si>
    <t>dodávka travního předpěstovaného koberce, vhodného pro dané území vč.5 % ztratného</t>
  </si>
  <si>
    <t>-1405617082</t>
  </si>
  <si>
    <t>koberec*1,05</t>
  </si>
  <si>
    <t>9</t>
  </si>
  <si>
    <t>1813050.1</t>
  </si>
  <si>
    <t>Pravidelná údržba trávníku po dobu 2 měsíců - do předáníl díla (zálivky, 2x pokos, případné přihnojování, event.dosev a pod.)</t>
  </si>
  <si>
    <t>1328651446</t>
  </si>
  <si>
    <t>10</t>
  </si>
  <si>
    <t>181951101</t>
  </si>
  <si>
    <t>Úprava pláně vyrovnáním výškových rozdílů v hornině tř. 1 až 4 bez zhutnění</t>
  </si>
  <si>
    <t>2107345813</t>
  </si>
  <si>
    <t>11</t>
  </si>
  <si>
    <t>1834031.1</t>
  </si>
  <si>
    <t>Obdělání půdy - úprava terénu rotavátorem</t>
  </si>
  <si>
    <t>-961225922</t>
  </si>
  <si>
    <t>12</t>
  </si>
  <si>
    <t>1834041.1</t>
  </si>
  <si>
    <t>Odstranění kamenů a jiného odpadu upravované plochy</t>
  </si>
  <si>
    <t>-1791532773</t>
  </si>
  <si>
    <t>1.2</t>
  </si>
  <si>
    <t>Úprava plochy travním hydroosevem</t>
  </si>
  <si>
    <t>13</t>
  </si>
  <si>
    <t>-345252744</t>
  </si>
  <si>
    <t>dle výkr.S1</t>
  </si>
  <si>
    <t>3177,15/10000</t>
  </si>
  <si>
    <t>Součet</t>
  </si>
  <si>
    <t>14</t>
  </si>
  <si>
    <t>1111012.0</t>
  </si>
  <si>
    <t>Vyrovnání ploch po hrubém svahovaném odkopu</t>
  </si>
  <si>
    <t>-1639496295</t>
  </si>
  <si>
    <t>341,82</t>
  </si>
  <si>
    <t>1111012.4</t>
  </si>
  <si>
    <t>Úprava svahů protierozní textilií - např.rašlovým úpletem (alt.protierozivními vlákny)</t>
  </si>
  <si>
    <t>-360562583</t>
  </si>
  <si>
    <t>50,0*3,5*2+341,82</t>
  </si>
  <si>
    <t>16</t>
  </si>
  <si>
    <t>-1356494231</t>
  </si>
  <si>
    <t>3177,15</t>
  </si>
  <si>
    <t>17</t>
  </si>
  <si>
    <t>587600.2</t>
  </si>
  <si>
    <t>nákup a dovoz kvalitní ornice, vhodné pro dané území jako základ nového trávníku</t>
  </si>
  <si>
    <t>-1013114621</t>
  </si>
  <si>
    <t>na kultivované plochy ostatní - prům.tl.5 cm</t>
  </si>
  <si>
    <t>3177,15*0,05</t>
  </si>
  <si>
    <t>18</t>
  </si>
  <si>
    <t>183405211</t>
  </si>
  <si>
    <t>Výsev trávníku hydroosevem na ornici</t>
  </si>
  <si>
    <t>-996541448</t>
  </si>
  <si>
    <t>19</t>
  </si>
  <si>
    <t>0057200.1</t>
  </si>
  <si>
    <t>travní směs vč.startovací dávky hnojiva - pro slunné plochy</t>
  </si>
  <si>
    <t>kg</t>
  </si>
  <si>
    <t>-284487011</t>
  </si>
  <si>
    <t>cca 80 % plochy</t>
  </si>
  <si>
    <t>3177,15*0,02*0,8</t>
  </si>
  <si>
    <t>20</t>
  </si>
  <si>
    <t>0057200.2</t>
  </si>
  <si>
    <t>travní směs vč.startovací dávky hnojiva - pro stinné plochy</t>
  </si>
  <si>
    <t>1726519183</t>
  </si>
  <si>
    <t>cca 20 % plochy</t>
  </si>
  <si>
    <t>3177,15*0,02*0,2</t>
  </si>
  <si>
    <t>182303111</t>
  </si>
  <si>
    <t>Doplnění zeminy nebo substrátu na travnatých plochách tloušťky do 50 mm v rovině nebo na svahu do 1:5</t>
  </si>
  <si>
    <t>-43095085</t>
  </si>
  <si>
    <t>22</t>
  </si>
  <si>
    <t>10371500</t>
  </si>
  <si>
    <t>substrát pro trávníky</t>
  </si>
  <si>
    <t>1960307554</t>
  </si>
  <si>
    <t>3177,15*0,025</t>
  </si>
  <si>
    <t>23</t>
  </si>
  <si>
    <t>185803211</t>
  </si>
  <si>
    <t>Uválcování trávníku v rovině nebo na svahu do 1:5</t>
  </si>
  <si>
    <t>-1028588691</t>
  </si>
  <si>
    <t>24</t>
  </si>
  <si>
    <t>1593325524</t>
  </si>
  <si>
    <t>25</t>
  </si>
  <si>
    <t>-1157519743</t>
  </si>
  <si>
    <t>26</t>
  </si>
  <si>
    <t>-2093089889</t>
  </si>
  <si>
    <t>1.3</t>
  </si>
  <si>
    <t>Úprava terénního valu</t>
  </si>
  <si>
    <t>27</t>
  </si>
  <si>
    <t>1814000.1</t>
  </si>
  <si>
    <t xml:space="preserve">Potažení valu zahradní fólií </t>
  </si>
  <si>
    <t>1368400536</t>
  </si>
  <si>
    <t>450,275</t>
  </si>
  <si>
    <t>28</t>
  </si>
  <si>
    <t>590700.1</t>
  </si>
  <si>
    <t>fólie zahradní</t>
  </si>
  <si>
    <t>862478907</t>
  </si>
  <si>
    <t>29</t>
  </si>
  <si>
    <t>184911421</t>
  </si>
  <si>
    <t>Mulčování vysazených rostlin mulčovací kůrou, tl. do 100 mm v rovině nebo na svahu do 1:5</t>
  </si>
  <si>
    <t>-1550818385</t>
  </si>
  <si>
    <t>půdorys + přípočet na sklon 20 %</t>
  </si>
  <si>
    <t>360,22*1,2</t>
  </si>
  <si>
    <t>30</t>
  </si>
  <si>
    <t>10391100</t>
  </si>
  <si>
    <t xml:space="preserve">kůra mulčovací </t>
  </si>
  <si>
    <t>68296145</t>
  </si>
  <si>
    <t>432,264*0,05</t>
  </si>
  <si>
    <t>31</t>
  </si>
  <si>
    <t>184102211</t>
  </si>
  <si>
    <t>Výsadba keře bez balu do předem vyhloubené jamky se zalitím v rovině nebo na svahu do 1:5 výšky do 1 m v terénu</t>
  </si>
  <si>
    <t>kus</t>
  </si>
  <si>
    <t>-2048277934</t>
  </si>
  <si>
    <t>250</t>
  </si>
  <si>
    <t>32</t>
  </si>
  <si>
    <t>026000.1</t>
  </si>
  <si>
    <t>listnatý keř vhodný do valu a vysazované lokality</t>
  </si>
  <si>
    <t>172700147</t>
  </si>
  <si>
    <t>33</t>
  </si>
  <si>
    <t>1813050.9</t>
  </si>
  <si>
    <t>Údržba keřů ve valu po dobu 2 měsíců - do předáníl díla (zálivky, odplevelení, dosadba uhynulých)</t>
  </si>
  <si>
    <t>-1831054670</t>
  </si>
  <si>
    <t>SO 02 - ZPEVNĚNÉ PLOCHY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</si>
  <si>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</si>
  <si>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</si>
  <si>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</si>
  <si>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</si>
  <si>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</si>
  <si>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HSV</t>
  </si>
  <si>
    <t>Práce a dodávky HSV</t>
  </si>
  <si>
    <t>Zemní práce</t>
  </si>
  <si>
    <t>132201201</t>
  </si>
  <si>
    <t>Hloubení zapažených i nezapažených rýh šířky přes 600 do 2 000 mm s urovnáním dna do předepsaného profilu a spádu v hornině tř. 3 do 100 m3</t>
  </si>
  <si>
    <t>-474186443</t>
  </si>
  <si>
    <t>1,8*1,95*3*0,25</t>
  </si>
  <si>
    <t>2,43*1,7*0,25</t>
  </si>
  <si>
    <t>-105186919</t>
  </si>
  <si>
    <t>2,633</t>
  </si>
  <si>
    <t>Komunikace pozemní</t>
  </si>
  <si>
    <t>564251111</t>
  </si>
  <si>
    <t>Podklad nebo podsyp ze štěrkopísku ŠP s rozprostřením, vlhčením a zhutněním, po zhutnění tl. 150 mm</t>
  </si>
  <si>
    <t>1028094027</t>
  </si>
  <si>
    <t>1,8*1,95*3</t>
  </si>
  <si>
    <t>2,43*1,7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</si>
  <si>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</si>
  <si>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</si>
  <si>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-2016242521</t>
  </si>
  <si>
    <t>59245601</t>
  </si>
  <si>
    <t>dlažba desková betonová 50x50x5cm přírodní</t>
  </si>
  <si>
    <t>-1519930316</t>
  </si>
  <si>
    <t>10,53*1,03</t>
  </si>
  <si>
    <t>2,43*1,7*1,03</t>
  </si>
  <si>
    <t>15,25-15,101</t>
  </si>
  <si>
    <t>Ostatní konstrukce a práce, bourání</t>
  </si>
  <si>
    <t>916331112</t>
  </si>
  <si>
    <t>Osazení zahradního obrubníku betonového s ložem tl. od 50 do 100 mm z betonu prostého tř. C 12/15 s boční opěrou z betonu prostého tř. C 12/15</t>
  </si>
  <si>
    <t>m</t>
  </si>
  <si>
    <t>-710087559</t>
  </si>
  <si>
    <t>2,0*2*3</t>
  </si>
  <si>
    <t>1,7*2</t>
  </si>
  <si>
    <t>59217011</t>
  </si>
  <si>
    <t>obrubník betonový zahradní 50x5x20 cm</t>
  </si>
  <si>
    <t>1656495531</t>
  </si>
  <si>
    <t>15,4*1,03</t>
  </si>
  <si>
    <t>16,0-15,862</t>
  </si>
  <si>
    <t>9163320.1</t>
  </si>
  <si>
    <t>Ostatní drobné dokončující práce spojené s kladením dlažby (zapravení navazujících ploch, vnitrostaveništní manipulace)</t>
  </si>
  <si>
    <t>hod</t>
  </si>
  <si>
    <t>84083282</t>
  </si>
  <si>
    <t>998</t>
  </si>
  <si>
    <t>Přesun hmot</t>
  </si>
  <si>
    <t>998223011</t>
  </si>
  <si>
    <t>Přesun hmot pro pozemní komunikace s krytem dlážděným dopravní vzdálenost do 200 m jakékoliv délky objektu</t>
  </si>
  <si>
    <t>t</t>
  </si>
  <si>
    <t>1055067046</t>
  </si>
  <si>
    <t>SO 03 - OSTATNÍ STAVEBNÍ ÚPRAVY</t>
  </si>
  <si>
    <t xml:space="preserve">    997 - Přesun sutě</t>
  </si>
  <si>
    <t xml:space="preserve">    VRN - Vedlejší rozpočtové náklady</t>
  </si>
  <si>
    <t>-1261310783</t>
  </si>
  <si>
    <t>3,666</t>
  </si>
  <si>
    <t>1741012.1</t>
  </si>
  <si>
    <t xml:space="preserve">Zásyp šachet (jímek) sypaninou z jakékoliv horniny (přebytek z výkopu drenáže) </t>
  </si>
  <si>
    <t>-1562163336</t>
  </si>
  <si>
    <t>předpoklad (celý objem podkladu dlažby)</t>
  </si>
  <si>
    <t>981511114</t>
  </si>
  <si>
    <t xml:space="preserve">Demolice konstrukcí objektů postupným rozebíráním konstrukcí ze železobetonu, původní WC </t>
  </si>
  <si>
    <t>918124508</t>
  </si>
  <si>
    <t>16,73*0,18</t>
  </si>
  <si>
    <t>9816011.1</t>
  </si>
  <si>
    <t>Vyčerpání stávající (původní) jímky WC vč.případného rozředění kalu a dezinfekce, likvidace</t>
  </si>
  <si>
    <t>-452531247</t>
  </si>
  <si>
    <t>3,0</t>
  </si>
  <si>
    <t>9816011.2</t>
  </si>
  <si>
    <t>Úprava výlezu pro obojživelníky z nádrže z dřevoplastového materiálu (viz nové molo)</t>
  </si>
  <si>
    <t>-1875653494</t>
  </si>
  <si>
    <t>1,5</t>
  </si>
  <si>
    <t>997</t>
  </si>
  <si>
    <t>Přesun sutě</t>
  </si>
  <si>
    <t>997006511</t>
  </si>
  <si>
    <t>Vodorovná doprava suti na skládku s naložením na dopravní prostředek a složením do 100 m</t>
  </si>
  <si>
    <t>1545370224</t>
  </si>
  <si>
    <t>997006512</t>
  </si>
  <si>
    <t>Vodorovná doprava suti na skládku s naložením na dopravní prostředek a složením přes 100 m do 1 km</t>
  </si>
  <si>
    <t>-670554658</t>
  </si>
  <si>
    <t>997006519</t>
  </si>
  <si>
    <t>Vodorovná doprava suti na skládku s naložením na dopravní prostředek a složením Příplatek k ceně za každý další i započatý 1 km</t>
  </si>
  <si>
    <t>518177817</t>
  </si>
  <si>
    <t>7,257*9</t>
  </si>
  <si>
    <t>9970070.1</t>
  </si>
  <si>
    <t>Poplatek za skládku betonové suti</t>
  </si>
  <si>
    <t>-561195920</t>
  </si>
  <si>
    <t>7,257</t>
  </si>
  <si>
    <t>VRN</t>
  </si>
  <si>
    <t>Vedlejší rozpočtové náklady</t>
  </si>
  <si>
    <t>012002000</t>
  </si>
  <si>
    <t>Geodetické práce při provádění stavebních prací</t>
  </si>
  <si>
    <t>kpl</t>
  </si>
  <si>
    <t>1024</t>
  </si>
  <si>
    <t>-1425265621</t>
  </si>
  <si>
    <t>030001000</t>
  </si>
  <si>
    <t>Zařízení staveniště vč.likvidace</t>
  </si>
  <si>
    <t>1261296241</t>
  </si>
  <si>
    <t>045203000</t>
  </si>
  <si>
    <t>Kompletační a koordinační činnost</t>
  </si>
  <si>
    <t>2118711564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</si>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</sst>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10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 locked="0"/>
    </xf>
    <xf numFmtId="4" fontId="11" fillId="0" borderId="23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3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3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3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3"/>
      <c r="BS13" s="23" t="s">
        <v>8</v>
      </c>
    </row>
    <row r="14" spans="2:71" ht="13.5">
      <c r="B14" s="27"/>
      <c r="C14" s="28"/>
      <c r="D14" s="28"/>
      <c r="E14" s="337" t="s">
        <v>32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3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3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3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57" customHeight="1">
      <c r="B20" s="27"/>
      <c r="C20" s="28"/>
      <c r="D20" s="28"/>
      <c r="E20" s="339" t="s">
        <v>37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39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40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41</v>
      </c>
      <c r="AL25" s="342"/>
      <c r="AM25" s="342"/>
      <c r="AN25" s="342"/>
      <c r="AO25" s="342"/>
      <c r="AP25" s="41"/>
      <c r="AQ25" s="44"/>
      <c r="BE25" s="333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46" t="s">
        <v>50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AIPLKREKUL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REVITALIZACE LESNÍHO KOUPALIŠTĚ V LIBERCI - TERÉNNÍ A SADOVÉ ÚPRAVY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IF(AN8="","",AN8)</f>
        <v>26. 4. 2018</v>
      </c>
      <c r="AN44" s="352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STATUTÁRNÍ MĚSTO LIBEREC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3" t="str">
        <f>IF(E17="","",E17)</f>
        <v>ING.JIŘÍ KHOL, IVAN PERGLER</v>
      </c>
      <c r="AN46" s="353"/>
      <c r="AO46" s="353"/>
      <c r="AP46" s="353"/>
      <c r="AQ46" s="62"/>
      <c r="AR46" s="60"/>
      <c r="AS46" s="354" t="s">
        <v>52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0" t="s">
        <v>53</v>
      </c>
      <c r="D49" s="361"/>
      <c r="E49" s="361"/>
      <c r="F49" s="361"/>
      <c r="G49" s="361"/>
      <c r="H49" s="78"/>
      <c r="I49" s="362" t="s">
        <v>54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55</v>
      </c>
      <c r="AH49" s="361"/>
      <c r="AI49" s="361"/>
      <c r="AJ49" s="361"/>
      <c r="AK49" s="361"/>
      <c r="AL49" s="361"/>
      <c r="AM49" s="361"/>
      <c r="AN49" s="362" t="s">
        <v>56</v>
      </c>
      <c r="AO49" s="361"/>
      <c r="AP49" s="361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ROUND(SUM(AG52:AG54),2)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8" t="s">
        <v>21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66" t="s">
        <v>77</v>
      </c>
      <c r="E52" s="366"/>
      <c r="F52" s="366"/>
      <c r="G52" s="366"/>
      <c r="H52" s="366"/>
      <c r="I52" s="98"/>
      <c r="J52" s="366" t="s">
        <v>78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'SO 01 - SADOVÉ ÚPRAVY'!J27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'SO 01 - SADOVÉ ÚPRAVY'!P79</f>
        <v>0</v>
      </c>
      <c r="AV52" s="102">
        <f>'SO 01 - SADOVÉ ÚPRAVY'!J30</f>
        <v>0</v>
      </c>
      <c r="AW52" s="102">
        <f>'SO 01 - SADOVÉ ÚPRAVY'!J31</f>
        <v>0</v>
      </c>
      <c r="AX52" s="102">
        <f>'SO 01 - SADOVÉ ÚPRAVY'!J32</f>
        <v>0</v>
      </c>
      <c r="AY52" s="102">
        <f>'SO 01 - SADOVÉ ÚPRAVY'!J33</f>
        <v>0</v>
      </c>
      <c r="AZ52" s="102">
        <f>'SO 01 - SADOVÉ ÚPRAVY'!F30</f>
        <v>0</v>
      </c>
      <c r="BA52" s="102">
        <f>'SO 01 - SADOVÉ ÚPRAVY'!F31</f>
        <v>0</v>
      </c>
      <c r="BB52" s="102">
        <f>'SO 01 - SADOVÉ ÚPRAVY'!F32</f>
        <v>0</v>
      </c>
      <c r="BC52" s="102">
        <f>'SO 01 - SADOVÉ ÚPRAVY'!F33</f>
        <v>0</v>
      </c>
      <c r="BD52" s="104">
        <f>'SO 01 - SADOVÉ ÚPRAVY'!F34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82</v>
      </c>
      <c r="CM52" s="105" t="s">
        <v>83</v>
      </c>
    </row>
    <row r="53" spans="1:91" s="5" customFormat="1" ht="16.5" customHeight="1">
      <c r="A53" s="95" t="s">
        <v>76</v>
      </c>
      <c r="B53" s="96"/>
      <c r="C53" s="97"/>
      <c r="D53" s="366" t="s">
        <v>84</v>
      </c>
      <c r="E53" s="366"/>
      <c r="F53" s="366"/>
      <c r="G53" s="366"/>
      <c r="H53" s="366"/>
      <c r="I53" s="98"/>
      <c r="J53" s="366" t="s">
        <v>85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'SO 02 - ZPEVNĚNÉ PLOCHY'!J27</f>
        <v>0</v>
      </c>
      <c r="AH53" s="365"/>
      <c r="AI53" s="365"/>
      <c r="AJ53" s="365"/>
      <c r="AK53" s="365"/>
      <c r="AL53" s="365"/>
      <c r="AM53" s="365"/>
      <c r="AN53" s="364">
        <f>SUM(AG53,AT53)</f>
        <v>0</v>
      </c>
      <c r="AO53" s="365"/>
      <c r="AP53" s="365"/>
      <c r="AQ53" s="99" t="s">
        <v>79</v>
      </c>
      <c r="AR53" s="100"/>
      <c r="AS53" s="101">
        <v>0</v>
      </c>
      <c r="AT53" s="102">
        <f>ROUND(SUM(AV53:AW53),2)</f>
        <v>0</v>
      </c>
      <c r="AU53" s="103">
        <f>'SO 02 - ZPEVNĚNÉ PLOCHY'!P81</f>
        <v>0</v>
      </c>
      <c r="AV53" s="102">
        <f>'SO 02 - ZPEVNĚNÉ PLOCHY'!J30</f>
        <v>0</v>
      </c>
      <c r="AW53" s="102">
        <f>'SO 02 - ZPEVNĚNÉ PLOCHY'!J31</f>
        <v>0</v>
      </c>
      <c r="AX53" s="102">
        <f>'SO 02 - ZPEVNĚNÉ PLOCHY'!J32</f>
        <v>0</v>
      </c>
      <c r="AY53" s="102">
        <f>'SO 02 - ZPEVNĚNÉ PLOCHY'!J33</f>
        <v>0</v>
      </c>
      <c r="AZ53" s="102">
        <f>'SO 02 - ZPEVNĚNÉ PLOCHY'!F30</f>
        <v>0</v>
      </c>
      <c r="BA53" s="102">
        <f>'SO 02 - ZPEVNĚNÉ PLOCHY'!F31</f>
        <v>0</v>
      </c>
      <c r="BB53" s="102">
        <f>'SO 02 - ZPEVNĚNÉ PLOCHY'!F32</f>
        <v>0</v>
      </c>
      <c r="BC53" s="102">
        <f>'SO 02 - ZPEVNĚNÉ PLOCHY'!F33</f>
        <v>0</v>
      </c>
      <c r="BD53" s="104">
        <f>'SO 02 - ZPEVNĚNÉ PLOCHY'!F34</f>
        <v>0</v>
      </c>
      <c r="BT53" s="105" t="s">
        <v>80</v>
      </c>
      <c r="BV53" s="105" t="s">
        <v>74</v>
      </c>
      <c r="BW53" s="105" t="s">
        <v>86</v>
      </c>
      <c r="BX53" s="105" t="s">
        <v>7</v>
      </c>
      <c r="CL53" s="105" t="s">
        <v>87</v>
      </c>
      <c r="CM53" s="105" t="s">
        <v>83</v>
      </c>
    </row>
    <row r="54" spans="1:91" s="5" customFormat="1" ht="16.5" customHeight="1">
      <c r="A54" s="95" t="s">
        <v>76</v>
      </c>
      <c r="B54" s="96"/>
      <c r="C54" s="97"/>
      <c r="D54" s="366" t="s">
        <v>88</v>
      </c>
      <c r="E54" s="366"/>
      <c r="F54" s="366"/>
      <c r="G54" s="366"/>
      <c r="H54" s="366"/>
      <c r="I54" s="98"/>
      <c r="J54" s="366" t="s">
        <v>89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4">
        <f>'SO 03 - OSTATNÍ STAVEBNÍ ...'!J27</f>
        <v>0</v>
      </c>
      <c r="AH54" s="365"/>
      <c r="AI54" s="365"/>
      <c r="AJ54" s="365"/>
      <c r="AK54" s="365"/>
      <c r="AL54" s="365"/>
      <c r="AM54" s="365"/>
      <c r="AN54" s="364">
        <f>SUM(AG54,AT54)</f>
        <v>0</v>
      </c>
      <c r="AO54" s="365"/>
      <c r="AP54" s="365"/>
      <c r="AQ54" s="99" t="s">
        <v>79</v>
      </c>
      <c r="AR54" s="100"/>
      <c r="AS54" s="106">
        <v>0</v>
      </c>
      <c r="AT54" s="107">
        <f>ROUND(SUM(AV54:AW54),2)</f>
        <v>0</v>
      </c>
      <c r="AU54" s="108">
        <f>'SO 03 - OSTATNÍ STAVEBNÍ ...'!P81</f>
        <v>0</v>
      </c>
      <c r="AV54" s="107">
        <f>'SO 03 - OSTATNÍ STAVEBNÍ ...'!J30</f>
        <v>0</v>
      </c>
      <c r="AW54" s="107">
        <f>'SO 03 - OSTATNÍ STAVEBNÍ ...'!J31</f>
        <v>0</v>
      </c>
      <c r="AX54" s="107">
        <f>'SO 03 - OSTATNÍ STAVEBNÍ ...'!J32</f>
        <v>0</v>
      </c>
      <c r="AY54" s="107">
        <f>'SO 03 - OSTATNÍ STAVEBNÍ ...'!J33</f>
        <v>0</v>
      </c>
      <c r="AZ54" s="107">
        <f>'SO 03 - OSTATNÍ STAVEBNÍ ...'!F30</f>
        <v>0</v>
      </c>
      <c r="BA54" s="107">
        <f>'SO 03 - OSTATNÍ STAVEBNÍ ...'!F31</f>
        <v>0</v>
      </c>
      <c r="BB54" s="107">
        <f>'SO 03 - OSTATNÍ STAVEBNÍ ...'!F32</f>
        <v>0</v>
      </c>
      <c r="BC54" s="107">
        <f>'SO 03 - OSTATNÍ STAVEBNÍ ...'!F33</f>
        <v>0</v>
      </c>
      <c r="BD54" s="109">
        <f>'SO 03 - OSTATNÍ STAVEBNÍ ...'!F34</f>
        <v>0</v>
      </c>
      <c r="BT54" s="105" t="s">
        <v>80</v>
      </c>
      <c r="BV54" s="105" t="s">
        <v>74</v>
      </c>
      <c r="BW54" s="105" t="s">
        <v>90</v>
      </c>
      <c r="BX54" s="105" t="s">
        <v>7</v>
      </c>
      <c r="CL54" s="105" t="s">
        <v>91</v>
      </c>
      <c r="CM54" s="105" t="s">
        <v>83</v>
      </c>
    </row>
    <row r="55" spans="2:44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YHrg+xZ4+tQGrOJexrquJEdIi9IQipOAPFiT7nxUdqBlAt4A9EbzizmLTp5a3cul7eSPGdAAsDFLnO5nMMLrmQ==" saltValue="sC+uAZW4OqIWo//ljCLJot9gVxjQAz0yGSOW+4kYKSS/IKrcd7lNasEZ9WmY+sGWiarlYkcLAdoJLvyWsZpvZQ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SADOVÉ ÚPRAVY'!C2" display="/"/>
    <hyperlink ref="A53" location="'SO 02 - ZPEVNĚNÉ PLOCHY'!C2" display="/"/>
    <hyperlink ref="A54" location="'SO 03 - OSTATNÍ STAVEB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92</v>
      </c>
      <c r="G1" s="378" t="s">
        <v>93</v>
      </c>
      <c r="H1" s="378"/>
      <c r="I1" s="114"/>
      <c r="J1" s="113" t="s">
        <v>94</v>
      </c>
      <c r="K1" s="112" t="s">
        <v>95</v>
      </c>
      <c r="L1" s="113" t="s">
        <v>96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81</v>
      </c>
      <c r="AZ2" s="115" t="s">
        <v>97</v>
      </c>
      <c r="BA2" s="115" t="s">
        <v>21</v>
      </c>
      <c r="BB2" s="115" t="s">
        <v>21</v>
      </c>
      <c r="BC2" s="115" t="s">
        <v>98</v>
      </c>
      <c r="BD2" s="115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83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REVITALIZACE LESNÍHO KOUPALIŠTĚ V LIBERCI - TERÉNNÍ A SADOVÉ ÚPRAVY</v>
      </c>
      <c r="F7" s="371"/>
      <c r="G7" s="371"/>
      <c r="H7" s="371"/>
      <c r="I7" s="117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8"/>
      <c r="J8" s="41"/>
      <c r="K8" s="44"/>
    </row>
    <row r="9" spans="2:11" s="1" customFormat="1" ht="36.95" customHeight="1">
      <c r="B9" s="40"/>
      <c r="C9" s="41"/>
      <c r="D9" s="41"/>
      <c r="E9" s="372" t="s">
        <v>101</v>
      </c>
      <c r="F9" s="373"/>
      <c r="G9" s="373"/>
      <c r="H9" s="373"/>
      <c r="I9" s="118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82</v>
      </c>
      <c r="G11" s="41"/>
      <c r="H11" s="41"/>
      <c r="I11" s="119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26. 4. 2018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16.5" customHeight="1">
      <c r="B24" s="121"/>
      <c r="C24" s="122"/>
      <c r="D24" s="122"/>
      <c r="E24" s="339" t="s">
        <v>21</v>
      </c>
      <c r="F24" s="339"/>
      <c r="G24" s="339"/>
      <c r="H24" s="339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38</v>
      </c>
      <c r="E27" s="41"/>
      <c r="F27" s="41"/>
      <c r="G27" s="41"/>
      <c r="H27" s="41"/>
      <c r="I27" s="118"/>
      <c r="J27" s="128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9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30">
        <f>ROUND(SUM(BE79:BE159),2)</f>
        <v>0</v>
      </c>
      <c r="G30" s="41"/>
      <c r="H30" s="41"/>
      <c r="I30" s="131">
        <v>0.21</v>
      </c>
      <c r="J30" s="130">
        <f>ROUND(ROUND((SUM(BE79:BE159)),2)*I30,2)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30">
        <f>ROUND(SUM(BF79:BF159),2)</f>
        <v>0</v>
      </c>
      <c r="G31" s="41"/>
      <c r="H31" s="41"/>
      <c r="I31" s="131">
        <v>0.15</v>
      </c>
      <c r="J31" s="130">
        <f>ROUND(ROUND((SUM(BF79:BF159)),2)*I31,2)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30">
        <f>ROUND(SUM(BG79:BG159),2)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30">
        <f>ROUND(SUM(BH79:BH159),2)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0">
        <f>ROUND(SUM(BI79:BI159),2)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48</v>
      </c>
      <c r="E36" s="78"/>
      <c r="F36" s="78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REVITALIZACE LESNÍHO KOUPALIŠTĚ V LIBERCI - TERÉNNÍ A SADOVÉ ÚPRAVY</v>
      </c>
      <c r="F45" s="371"/>
      <c r="G45" s="371"/>
      <c r="H45" s="371"/>
      <c r="I45" s="118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SO 01 - SADOVÉ ÚPRAVY</v>
      </c>
      <c r="F47" s="373"/>
      <c r="G47" s="373"/>
      <c r="H47" s="373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9" t="s">
        <v>25</v>
      </c>
      <c r="J49" s="120" t="str">
        <f>IF(J12="","",J12)</f>
        <v>26. 4. 2018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STATUTÁRNÍ MĚSTO LIBEREC</v>
      </c>
      <c r="G51" s="41"/>
      <c r="H51" s="41"/>
      <c r="I51" s="119" t="s">
        <v>33</v>
      </c>
      <c r="J51" s="339" t="str">
        <f>E21</f>
        <v>ING.JIŘÍ KHOL, IVAN PERGLER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11" s="1" customFormat="1" ht="29.25" customHeight="1">
      <c r="B54" s="40"/>
      <c r="C54" s="144" t="s">
        <v>103</v>
      </c>
      <c r="D54" s="132"/>
      <c r="E54" s="132"/>
      <c r="F54" s="132"/>
      <c r="G54" s="132"/>
      <c r="H54" s="132"/>
      <c r="I54" s="145"/>
      <c r="J54" s="146" t="s">
        <v>104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105</v>
      </c>
      <c r="D56" s="41"/>
      <c r="E56" s="41"/>
      <c r="F56" s="41"/>
      <c r="G56" s="41"/>
      <c r="H56" s="41"/>
      <c r="I56" s="118"/>
      <c r="J56" s="128">
        <f>J79</f>
        <v>0</v>
      </c>
      <c r="K56" s="44"/>
      <c r="AU56" s="23" t="s">
        <v>106</v>
      </c>
    </row>
    <row r="57" spans="2:11" s="7" customFormat="1" ht="24.95" customHeight="1">
      <c r="B57" s="149"/>
      <c r="C57" s="150"/>
      <c r="D57" s="151" t="s">
        <v>107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7" customFormat="1" ht="24.95" customHeight="1">
      <c r="B58" s="149"/>
      <c r="C58" s="150"/>
      <c r="D58" s="151" t="s">
        <v>108</v>
      </c>
      <c r="E58" s="152"/>
      <c r="F58" s="152"/>
      <c r="G58" s="152"/>
      <c r="H58" s="152"/>
      <c r="I58" s="153"/>
      <c r="J58" s="154">
        <f>J105</f>
        <v>0</v>
      </c>
      <c r="K58" s="155"/>
    </row>
    <row r="59" spans="2:11" s="7" customFormat="1" ht="24.95" customHeight="1">
      <c r="B59" s="149"/>
      <c r="C59" s="150"/>
      <c r="D59" s="151" t="s">
        <v>109</v>
      </c>
      <c r="E59" s="152"/>
      <c r="F59" s="152"/>
      <c r="G59" s="152"/>
      <c r="H59" s="152"/>
      <c r="I59" s="153"/>
      <c r="J59" s="154">
        <f>J142</f>
        <v>0</v>
      </c>
      <c r="K59" s="155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8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9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2"/>
      <c r="J65" s="59"/>
      <c r="K65" s="59"/>
      <c r="L65" s="60"/>
    </row>
    <row r="66" spans="2:12" s="1" customFormat="1" ht="36.95" customHeight="1">
      <c r="B66" s="40"/>
      <c r="C66" s="61" t="s">
        <v>110</v>
      </c>
      <c r="D66" s="62"/>
      <c r="E66" s="62"/>
      <c r="F66" s="62"/>
      <c r="G66" s="62"/>
      <c r="H66" s="62"/>
      <c r="I66" s="156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56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56"/>
      <c r="J68" s="62"/>
      <c r="K68" s="62"/>
      <c r="L68" s="60"/>
    </row>
    <row r="69" spans="2:12" s="1" customFormat="1" ht="16.5" customHeight="1">
      <c r="B69" s="40"/>
      <c r="C69" s="62"/>
      <c r="D69" s="62"/>
      <c r="E69" s="375" t="str">
        <f>E7</f>
        <v>REVITALIZACE LESNÍHO KOUPALIŠTĚ V LIBERCI - TERÉNNÍ A SADOVÉ ÚPRAVY</v>
      </c>
      <c r="F69" s="376"/>
      <c r="G69" s="376"/>
      <c r="H69" s="376"/>
      <c r="I69" s="156"/>
      <c r="J69" s="62"/>
      <c r="K69" s="62"/>
      <c r="L69" s="60"/>
    </row>
    <row r="70" spans="2:12" s="1" customFormat="1" ht="14.45" customHeight="1">
      <c r="B70" s="40"/>
      <c r="C70" s="64" t="s">
        <v>100</v>
      </c>
      <c r="D70" s="62"/>
      <c r="E70" s="62"/>
      <c r="F70" s="62"/>
      <c r="G70" s="62"/>
      <c r="H70" s="62"/>
      <c r="I70" s="156"/>
      <c r="J70" s="62"/>
      <c r="K70" s="62"/>
      <c r="L70" s="60"/>
    </row>
    <row r="71" spans="2:12" s="1" customFormat="1" ht="17.25" customHeight="1">
      <c r="B71" s="40"/>
      <c r="C71" s="62"/>
      <c r="D71" s="62"/>
      <c r="E71" s="350" t="str">
        <f>E9</f>
        <v>SO 01 - SADOVÉ ÚPRAVY</v>
      </c>
      <c r="F71" s="377"/>
      <c r="G71" s="377"/>
      <c r="H71" s="377"/>
      <c r="I71" s="156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56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57" t="str">
        <f>F12</f>
        <v xml:space="preserve"> </v>
      </c>
      <c r="G73" s="62"/>
      <c r="H73" s="62"/>
      <c r="I73" s="158" t="s">
        <v>25</v>
      </c>
      <c r="J73" s="72" t="str">
        <f>IF(J12="","",J12)</f>
        <v>26. 4. 2018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6"/>
      <c r="J74" s="62"/>
      <c r="K74" s="62"/>
      <c r="L74" s="60"/>
    </row>
    <row r="75" spans="2:12" s="1" customFormat="1" ht="13.5">
      <c r="B75" s="40"/>
      <c r="C75" s="64" t="s">
        <v>27</v>
      </c>
      <c r="D75" s="62"/>
      <c r="E75" s="62"/>
      <c r="F75" s="157" t="str">
        <f>E15</f>
        <v>STATUTÁRNÍ MĚSTO LIBEREC</v>
      </c>
      <c r="G75" s="62"/>
      <c r="H75" s="62"/>
      <c r="I75" s="158" t="s">
        <v>33</v>
      </c>
      <c r="J75" s="157" t="str">
        <f>E21</f>
        <v>ING.JIŘÍ KHOL, IVAN PERGLER</v>
      </c>
      <c r="K75" s="62"/>
      <c r="L75" s="60"/>
    </row>
    <row r="76" spans="2:12" s="1" customFormat="1" ht="14.45" customHeight="1">
      <c r="B76" s="40"/>
      <c r="C76" s="64" t="s">
        <v>31</v>
      </c>
      <c r="D76" s="62"/>
      <c r="E76" s="62"/>
      <c r="F76" s="157" t="str">
        <f>IF(E18="","",E18)</f>
        <v/>
      </c>
      <c r="G76" s="62"/>
      <c r="H76" s="62"/>
      <c r="I76" s="156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56"/>
      <c r="J77" s="62"/>
      <c r="K77" s="62"/>
      <c r="L77" s="60"/>
    </row>
    <row r="78" spans="2:20" s="8" customFormat="1" ht="29.25" customHeight="1">
      <c r="B78" s="159"/>
      <c r="C78" s="160" t="s">
        <v>111</v>
      </c>
      <c r="D78" s="161" t="s">
        <v>57</v>
      </c>
      <c r="E78" s="161" t="s">
        <v>53</v>
      </c>
      <c r="F78" s="161" t="s">
        <v>112</v>
      </c>
      <c r="G78" s="161" t="s">
        <v>113</v>
      </c>
      <c r="H78" s="161" t="s">
        <v>114</v>
      </c>
      <c r="I78" s="162" t="s">
        <v>115</v>
      </c>
      <c r="J78" s="161" t="s">
        <v>104</v>
      </c>
      <c r="K78" s="163" t="s">
        <v>116</v>
      </c>
      <c r="L78" s="164"/>
      <c r="M78" s="80" t="s">
        <v>117</v>
      </c>
      <c r="N78" s="81" t="s">
        <v>42</v>
      </c>
      <c r="O78" s="81" t="s">
        <v>118</v>
      </c>
      <c r="P78" s="81" t="s">
        <v>119</v>
      </c>
      <c r="Q78" s="81" t="s">
        <v>120</v>
      </c>
      <c r="R78" s="81" t="s">
        <v>121</v>
      </c>
      <c r="S78" s="81" t="s">
        <v>122</v>
      </c>
      <c r="T78" s="82" t="s">
        <v>123</v>
      </c>
    </row>
    <row r="79" spans="2:63" s="1" customFormat="1" ht="29.25" customHeight="1">
      <c r="B79" s="40"/>
      <c r="C79" s="86" t="s">
        <v>105</v>
      </c>
      <c r="D79" s="62"/>
      <c r="E79" s="62"/>
      <c r="F79" s="62"/>
      <c r="G79" s="62"/>
      <c r="H79" s="62"/>
      <c r="I79" s="156"/>
      <c r="J79" s="165">
        <f>BK79</f>
        <v>0</v>
      </c>
      <c r="K79" s="62"/>
      <c r="L79" s="60"/>
      <c r="M79" s="83"/>
      <c r="N79" s="84"/>
      <c r="O79" s="84"/>
      <c r="P79" s="166">
        <f>P80+P105+P142</f>
        <v>0</v>
      </c>
      <c r="Q79" s="84"/>
      <c r="R79" s="166">
        <f>R80+R105+R142</f>
        <v>25.46962905</v>
      </c>
      <c r="S79" s="84"/>
      <c r="T79" s="167">
        <f>T80+T105+T142</f>
        <v>0</v>
      </c>
      <c r="AT79" s="23" t="s">
        <v>71</v>
      </c>
      <c r="AU79" s="23" t="s">
        <v>106</v>
      </c>
      <c r="BK79" s="168">
        <f>BK80+BK105+BK142</f>
        <v>0</v>
      </c>
    </row>
    <row r="80" spans="2:63" s="9" customFormat="1" ht="37.35" customHeight="1">
      <c r="B80" s="169"/>
      <c r="C80" s="170"/>
      <c r="D80" s="171" t="s">
        <v>71</v>
      </c>
      <c r="E80" s="172" t="s">
        <v>124</v>
      </c>
      <c r="F80" s="172" t="s">
        <v>125</v>
      </c>
      <c r="G80" s="170"/>
      <c r="H80" s="170"/>
      <c r="I80" s="173"/>
      <c r="J80" s="174">
        <f>BK80</f>
        <v>0</v>
      </c>
      <c r="K80" s="170"/>
      <c r="L80" s="175"/>
      <c r="M80" s="176"/>
      <c r="N80" s="177"/>
      <c r="O80" s="177"/>
      <c r="P80" s="178">
        <f>SUM(P81:P104)</f>
        <v>0</v>
      </c>
      <c r="Q80" s="177"/>
      <c r="R80" s="178">
        <f>SUM(R81:R104)</f>
        <v>0.0188853</v>
      </c>
      <c r="S80" s="177"/>
      <c r="T80" s="179">
        <f>SUM(T81:T104)</f>
        <v>0</v>
      </c>
      <c r="AR80" s="180" t="s">
        <v>80</v>
      </c>
      <c r="AT80" s="181" t="s">
        <v>71</v>
      </c>
      <c r="AU80" s="181" t="s">
        <v>72</v>
      </c>
      <c r="AY80" s="180" t="s">
        <v>126</v>
      </c>
      <c r="BK80" s="182">
        <f>SUM(BK81:BK104)</f>
        <v>0</v>
      </c>
    </row>
    <row r="81" spans="2:65" s="1" customFormat="1" ht="25.5" customHeight="1">
      <c r="B81" s="40"/>
      <c r="C81" s="183" t="s">
        <v>80</v>
      </c>
      <c r="D81" s="183" t="s">
        <v>127</v>
      </c>
      <c r="E81" s="184" t="s">
        <v>128</v>
      </c>
      <c r="F81" s="185" t="s">
        <v>129</v>
      </c>
      <c r="G81" s="186" t="s">
        <v>130</v>
      </c>
      <c r="H81" s="187">
        <v>53.958</v>
      </c>
      <c r="I81" s="188"/>
      <c r="J81" s="189">
        <f>ROUND(I81*H81,2)</f>
        <v>0</v>
      </c>
      <c r="K81" s="185" t="s">
        <v>131</v>
      </c>
      <c r="L81" s="60"/>
      <c r="M81" s="190" t="s">
        <v>21</v>
      </c>
      <c r="N81" s="191" t="s">
        <v>43</v>
      </c>
      <c r="O81" s="41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3" t="s">
        <v>132</v>
      </c>
      <c r="AT81" s="23" t="s">
        <v>127</v>
      </c>
      <c r="AU81" s="23" t="s">
        <v>80</v>
      </c>
      <c r="AY81" s="23" t="s">
        <v>126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3" t="s">
        <v>80</v>
      </c>
      <c r="BK81" s="194">
        <f>ROUND(I81*H81,2)</f>
        <v>0</v>
      </c>
      <c r="BL81" s="23" t="s">
        <v>132</v>
      </c>
      <c r="BM81" s="23" t="s">
        <v>133</v>
      </c>
    </row>
    <row r="82" spans="2:51" s="10" customFormat="1" ht="13.5">
      <c r="B82" s="195"/>
      <c r="C82" s="196"/>
      <c r="D82" s="197" t="s">
        <v>134</v>
      </c>
      <c r="E82" s="198" t="s">
        <v>21</v>
      </c>
      <c r="F82" s="199" t="s">
        <v>135</v>
      </c>
      <c r="G82" s="196"/>
      <c r="H82" s="200">
        <v>53.958</v>
      </c>
      <c r="I82" s="201"/>
      <c r="J82" s="196"/>
      <c r="K82" s="196"/>
      <c r="L82" s="202"/>
      <c r="M82" s="203"/>
      <c r="N82" s="204"/>
      <c r="O82" s="204"/>
      <c r="P82" s="204"/>
      <c r="Q82" s="204"/>
      <c r="R82" s="204"/>
      <c r="S82" s="204"/>
      <c r="T82" s="205"/>
      <c r="AT82" s="206" t="s">
        <v>134</v>
      </c>
      <c r="AU82" s="206" t="s">
        <v>80</v>
      </c>
      <c r="AV82" s="10" t="s">
        <v>83</v>
      </c>
      <c r="AW82" s="10" t="s">
        <v>35</v>
      </c>
      <c r="AX82" s="10" t="s">
        <v>80</v>
      </c>
      <c r="AY82" s="206" t="s">
        <v>126</v>
      </c>
    </row>
    <row r="83" spans="2:65" s="1" customFormat="1" ht="16.5" customHeight="1">
      <c r="B83" s="40"/>
      <c r="C83" s="183" t="s">
        <v>83</v>
      </c>
      <c r="D83" s="183" t="s">
        <v>127</v>
      </c>
      <c r="E83" s="184" t="s">
        <v>136</v>
      </c>
      <c r="F83" s="185" t="s">
        <v>137</v>
      </c>
      <c r="G83" s="186" t="s">
        <v>138</v>
      </c>
      <c r="H83" s="187">
        <v>0.036</v>
      </c>
      <c r="I83" s="188"/>
      <c r="J83" s="189">
        <f>ROUND(I83*H83,2)</f>
        <v>0</v>
      </c>
      <c r="K83" s="185" t="s">
        <v>21</v>
      </c>
      <c r="L83" s="60"/>
      <c r="M83" s="190" t="s">
        <v>21</v>
      </c>
      <c r="N83" s="191" t="s">
        <v>43</v>
      </c>
      <c r="O83" s="41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23" t="s">
        <v>132</v>
      </c>
      <c r="AT83" s="23" t="s">
        <v>127</v>
      </c>
      <c r="AU83" s="23" t="s">
        <v>80</v>
      </c>
      <c r="AY83" s="23" t="s">
        <v>126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23" t="s">
        <v>80</v>
      </c>
      <c r="BK83" s="194">
        <f>ROUND(I83*H83,2)</f>
        <v>0</v>
      </c>
      <c r="BL83" s="23" t="s">
        <v>132</v>
      </c>
      <c r="BM83" s="23" t="s">
        <v>139</v>
      </c>
    </row>
    <row r="84" spans="2:51" s="10" customFormat="1" ht="13.5">
      <c r="B84" s="195"/>
      <c r="C84" s="196"/>
      <c r="D84" s="197" t="s">
        <v>134</v>
      </c>
      <c r="E84" s="198" t="s">
        <v>21</v>
      </c>
      <c r="F84" s="199" t="s">
        <v>140</v>
      </c>
      <c r="G84" s="196"/>
      <c r="H84" s="200">
        <v>0.036</v>
      </c>
      <c r="I84" s="201"/>
      <c r="J84" s="196"/>
      <c r="K84" s="196"/>
      <c r="L84" s="202"/>
      <c r="M84" s="203"/>
      <c r="N84" s="204"/>
      <c r="O84" s="204"/>
      <c r="P84" s="204"/>
      <c r="Q84" s="204"/>
      <c r="R84" s="204"/>
      <c r="S84" s="204"/>
      <c r="T84" s="205"/>
      <c r="AT84" s="206" t="s">
        <v>134</v>
      </c>
      <c r="AU84" s="206" t="s">
        <v>80</v>
      </c>
      <c r="AV84" s="10" t="s">
        <v>83</v>
      </c>
      <c r="AW84" s="10" t="s">
        <v>35</v>
      </c>
      <c r="AX84" s="10" t="s">
        <v>80</v>
      </c>
      <c r="AY84" s="206" t="s">
        <v>126</v>
      </c>
    </row>
    <row r="85" spans="2:65" s="1" customFormat="1" ht="38.25" customHeight="1">
      <c r="B85" s="40"/>
      <c r="C85" s="183" t="s">
        <v>141</v>
      </c>
      <c r="D85" s="183" t="s">
        <v>127</v>
      </c>
      <c r="E85" s="184" t="s">
        <v>142</v>
      </c>
      <c r="F85" s="185" t="s">
        <v>143</v>
      </c>
      <c r="G85" s="186" t="s">
        <v>130</v>
      </c>
      <c r="H85" s="187">
        <v>53.958</v>
      </c>
      <c r="I85" s="188"/>
      <c r="J85" s="189">
        <f>ROUND(I85*H85,2)</f>
        <v>0</v>
      </c>
      <c r="K85" s="185" t="s">
        <v>131</v>
      </c>
      <c r="L85" s="60"/>
      <c r="M85" s="190" t="s">
        <v>21</v>
      </c>
      <c r="N85" s="191" t="s">
        <v>43</v>
      </c>
      <c r="O85" s="41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AR85" s="23" t="s">
        <v>132</v>
      </c>
      <c r="AT85" s="23" t="s">
        <v>127</v>
      </c>
      <c r="AU85" s="23" t="s">
        <v>80</v>
      </c>
      <c r="AY85" s="23" t="s">
        <v>126</v>
      </c>
      <c r="BE85" s="194">
        <f>IF(N85="základní",J85,0)</f>
        <v>0</v>
      </c>
      <c r="BF85" s="194">
        <f>IF(N85="snížená",J85,0)</f>
        <v>0</v>
      </c>
      <c r="BG85" s="194">
        <f>IF(N85="zákl. přenesená",J85,0)</f>
        <v>0</v>
      </c>
      <c r="BH85" s="194">
        <f>IF(N85="sníž. přenesená",J85,0)</f>
        <v>0</v>
      </c>
      <c r="BI85" s="194">
        <f>IF(N85="nulová",J85,0)</f>
        <v>0</v>
      </c>
      <c r="BJ85" s="23" t="s">
        <v>80</v>
      </c>
      <c r="BK85" s="194">
        <f>ROUND(I85*H85,2)</f>
        <v>0</v>
      </c>
      <c r="BL85" s="23" t="s">
        <v>132</v>
      </c>
      <c r="BM85" s="23" t="s">
        <v>144</v>
      </c>
    </row>
    <row r="86" spans="2:51" s="10" customFormat="1" ht="13.5">
      <c r="B86" s="195"/>
      <c r="C86" s="196"/>
      <c r="D86" s="197" t="s">
        <v>134</v>
      </c>
      <c r="E86" s="198" t="s">
        <v>21</v>
      </c>
      <c r="F86" s="199" t="s">
        <v>135</v>
      </c>
      <c r="G86" s="196"/>
      <c r="H86" s="200">
        <v>53.958</v>
      </c>
      <c r="I86" s="201"/>
      <c r="J86" s="196"/>
      <c r="K86" s="196"/>
      <c r="L86" s="202"/>
      <c r="M86" s="203"/>
      <c r="N86" s="204"/>
      <c r="O86" s="204"/>
      <c r="P86" s="204"/>
      <c r="Q86" s="204"/>
      <c r="R86" s="204"/>
      <c r="S86" s="204"/>
      <c r="T86" s="205"/>
      <c r="AT86" s="206" t="s">
        <v>134</v>
      </c>
      <c r="AU86" s="206" t="s">
        <v>80</v>
      </c>
      <c r="AV86" s="10" t="s">
        <v>83</v>
      </c>
      <c r="AW86" s="10" t="s">
        <v>35</v>
      </c>
      <c r="AX86" s="10" t="s">
        <v>80</v>
      </c>
      <c r="AY86" s="206" t="s">
        <v>126</v>
      </c>
    </row>
    <row r="87" spans="2:65" s="1" customFormat="1" ht="25.5" customHeight="1">
      <c r="B87" s="40"/>
      <c r="C87" s="183" t="s">
        <v>132</v>
      </c>
      <c r="D87" s="183" t="s">
        <v>127</v>
      </c>
      <c r="E87" s="184" t="s">
        <v>145</v>
      </c>
      <c r="F87" s="185" t="s">
        <v>146</v>
      </c>
      <c r="G87" s="186" t="s">
        <v>130</v>
      </c>
      <c r="H87" s="187">
        <v>35.972</v>
      </c>
      <c r="I87" s="188"/>
      <c r="J87" s="189">
        <f>ROUND(I87*H87,2)</f>
        <v>0</v>
      </c>
      <c r="K87" s="185" t="s">
        <v>131</v>
      </c>
      <c r="L87" s="60"/>
      <c r="M87" s="190" t="s">
        <v>21</v>
      </c>
      <c r="N87" s="191" t="s">
        <v>43</v>
      </c>
      <c r="O87" s="41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23" t="s">
        <v>132</v>
      </c>
      <c r="AT87" s="23" t="s">
        <v>127</v>
      </c>
      <c r="AU87" s="23" t="s">
        <v>80</v>
      </c>
      <c r="AY87" s="23" t="s">
        <v>126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3" t="s">
        <v>80</v>
      </c>
      <c r="BK87" s="194">
        <f>ROUND(I87*H87,2)</f>
        <v>0</v>
      </c>
      <c r="BL87" s="23" t="s">
        <v>132</v>
      </c>
      <c r="BM87" s="23" t="s">
        <v>147</v>
      </c>
    </row>
    <row r="88" spans="2:51" s="10" customFormat="1" ht="13.5">
      <c r="B88" s="195"/>
      <c r="C88" s="196"/>
      <c r="D88" s="197" t="s">
        <v>134</v>
      </c>
      <c r="E88" s="198" t="s">
        <v>21</v>
      </c>
      <c r="F88" s="199" t="s">
        <v>148</v>
      </c>
      <c r="G88" s="196"/>
      <c r="H88" s="200">
        <v>35.972</v>
      </c>
      <c r="I88" s="201"/>
      <c r="J88" s="196"/>
      <c r="K88" s="196"/>
      <c r="L88" s="202"/>
      <c r="M88" s="203"/>
      <c r="N88" s="204"/>
      <c r="O88" s="204"/>
      <c r="P88" s="204"/>
      <c r="Q88" s="204"/>
      <c r="R88" s="204"/>
      <c r="S88" s="204"/>
      <c r="T88" s="205"/>
      <c r="AT88" s="206" t="s">
        <v>134</v>
      </c>
      <c r="AU88" s="206" t="s">
        <v>80</v>
      </c>
      <c r="AV88" s="10" t="s">
        <v>83</v>
      </c>
      <c r="AW88" s="10" t="s">
        <v>35</v>
      </c>
      <c r="AX88" s="10" t="s">
        <v>80</v>
      </c>
      <c r="AY88" s="206" t="s">
        <v>126</v>
      </c>
    </row>
    <row r="89" spans="2:65" s="1" customFormat="1" ht="25.5" customHeight="1">
      <c r="B89" s="40"/>
      <c r="C89" s="183" t="s">
        <v>149</v>
      </c>
      <c r="D89" s="183" t="s">
        <v>127</v>
      </c>
      <c r="E89" s="184" t="s">
        <v>150</v>
      </c>
      <c r="F89" s="185" t="s">
        <v>151</v>
      </c>
      <c r="G89" s="186" t="s">
        <v>152</v>
      </c>
      <c r="H89" s="187">
        <v>359.72</v>
      </c>
      <c r="I89" s="188"/>
      <c r="J89" s="189">
        <f>ROUND(I89*H89,2)</f>
        <v>0</v>
      </c>
      <c r="K89" s="185" t="s">
        <v>131</v>
      </c>
      <c r="L89" s="60"/>
      <c r="M89" s="190" t="s">
        <v>21</v>
      </c>
      <c r="N89" s="191" t="s">
        <v>43</v>
      </c>
      <c r="O89" s="41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23" t="s">
        <v>132</v>
      </c>
      <c r="AT89" s="23" t="s">
        <v>127</v>
      </c>
      <c r="AU89" s="23" t="s">
        <v>80</v>
      </c>
      <c r="AY89" s="23" t="s">
        <v>126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3" t="s">
        <v>80</v>
      </c>
      <c r="BK89" s="194">
        <f>ROUND(I89*H89,2)</f>
        <v>0</v>
      </c>
      <c r="BL89" s="23" t="s">
        <v>132</v>
      </c>
      <c r="BM89" s="23" t="s">
        <v>153</v>
      </c>
    </row>
    <row r="90" spans="2:51" s="10" customFormat="1" ht="13.5">
      <c r="B90" s="195"/>
      <c r="C90" s="196"/>
      <c r="D90" s="197" t="s">
        <v>134</v>
      </c>
      <c r="E90" s="198" t="s">
        <v>97</v>
      </c>
      <c r="F90" s="199" t="s">
        <v>154</v>
      </c>
      <c r="G90" s="196"/>
      <c r="H90" s="200">
        <v>359.72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134</v>
      </c>
      <c r="AU90" s="206" t="s">
        <v>80</v>
      </c>
      <c r="AV90" s="10" t="s">
        <v>83</v>
      </c>
      <c r="AW90" s="10" t="s">
        <v>35</v>
      </c>
      <c r="AX90" s="10" t="s">
        <v>80</v>
      </c>
      <c r="AY90" s="206" t="s">
        <v>126</v>
      </c>
    </row>
    <row r="91" spans="2:65" s="1" customFormat="1" ht="25.5" customHeight="1">
      <c r="B91" s="40"/>
      <c r="C91" s="207" t="s">
        <v>155</v>
      </c>
      <c r="D91" s="207" t="s">
        <v>156</v>
      </c>
      <c r="E91" s="208" t="s">
        <v>157</v>
      </c>
      <c r="F91" s="209" t="s">
        <v>158</v>
      </c>
      <c r="G91" s="210" t="s">
        <v>130</v>
      </c>
      <c r="H91" s="211">
        <v>26.979</v>
      </c>
      <c r="I91" s="212"/>
      <c r="J91" s="213">
        <f>ROUND(I91*H91,2)</f>
        <v>0</v>
      </c>
      <c r="K91" s="209" t="s">
        <v>21</v>
      </c>
      <c r="L91" s="214"/>
      <c r="M91" s="215" t="s">
        <v>21</v>
      </c>
      <c r="N91" s="216" t="s">
        <v>43</v>
      </c>
      <c r="O91" s="41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23" t="s">
        <v>159</v>
      </c>
      <c r="AT91" s="23" t="s">
        <v>156</v>
      </c>
      <c r="AU91" s="23" t="s">
        <v>80</v>
      </c>
      <c r="AY91" s="23" t="s">
        <v>126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3" t="s">
        <v>80</v>
      </c>
      <c r="BK91" s="194">
        <f>ROUND(I91*H91,2)</f>
        <v>0</v>
      </c>
      <c r="BL91" s="23" t="s">
        <v>132</v>
      </c>
      <c r="BM91" s="23" t="s">
        <v>160</v>
      </c>
    </row>
    <row r="92" spans="2:51" s="10" customFormat="1" ht="13.5">
      <c r="B92" s="195"/>
      <c r="C92" s="196"/>
      <c r="D92" s="197" t="s">
        <v>134</v>
      </c>
      <c r="E92" s="198" t="s">
        <v>21</v>
      </c>
      <c r="F92" s="199" t="s">
        <v>161</v>
      </c>
      <c r="G92" s="196"/>
      <c r="H92" s="200">
        <v>26.979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134</v>
      </c>
      <c r="AU92" s="206" t="s">
        <v>80</v>
      </c>
      <c r="AV92" s="10" t="s">
        <v>83</v>
      </c>
      <c r="AW92" s="10" t="s">
        <v>35</v>
      </c>
      <c r="AX92" s="10" t="s">
        <v>80</v>
      </c>
      <c r="AY92" s="206" t="s">
        <v>126</v>
      </c>
    </row>
    <row r="93" spans="2:65" s="1" customFormat="1" ht="16.5" customHeight="1">
      <c r="B93" s="40"/>
      <c r="C93" s="183" t="s">
        <v>162</v>
      </c>
      <c r="D93" s="183" t="s">
        <v>127</v>
      </c>
      <c r="E93" s="184" t="s">
        <v>163</v>
      </c>
      <c r="F93" s="185" t="s">
        <v>164</v>
      </c>
      <c r="G93" s="186" t="s">
        <v>152</v>
      </c>
      <c r="H93" s="187">
        <v>359.72</v>
      </c>
      <c r="I93" s="188"/>
      <c r="J93" s="189">
        <f>ROUND(I93*H93,2)</f>
        <v>0</v>
      </c>
      <c r="K93" s="185" t="s">
        <v>21</v>
      </c>
      <c r="L93" s="60"/>
      <c r="M93" s="190" t="s">
        <v>21</v>
      </c>
      <c r="N93" s="191" t="s">
        <v>43</v>
      </c>
      <c r="O93" s="41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3" t="s">
        <v>132</v>
      </c>
      <c r="AT93" s="23" t="s">
        <v>127</v>
      </c>
      <c r="AU93" s="23" t="s">
        <v>80</v>
      </c>
      <c r="AY93" s="23" t="s">
        <v>126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3" t="s">
        <v>80</v>
      </c>
      <c r="BK93" s="194">
        <f>ROUND(I93*H93,2)</f>
        <v>0</v>
      </c>
      <c r="BL93" s="23" t="s">
        <v>132</v>
      </c>
      <c r="BM93" s="23" t="s">
        <v>165</v>
      </c>
    </row>
    <row r="94" spans="2:51" s="10" customFormat="1" ht="13.5">
      <c r="B94" s="195"/>
      <c r="C94" s="196"/>
      <c r="D94" s="197" t="s">
        <v>134</v>
      </c>
      <c r="E94" s="198" t="s">
        <v>21</v>
      </c>
      <c r="F94" s="199" t="s">
        <v>97</v>
      </c>
      <c r="G94" s="196"/>
      <c r="H94" s="200">
        <v>359.72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134</v>
      </c>
      <c r="AU94" s="206" t="s">
        <v>80</v>
      </c>
      <c r="AV94" s="10" t="s">
        <v>83</v>
      </c>
      <c r="AW94" s="10" t="s">
        <v>35</v>
      </c>
      <c r="AX94" s="10" t="s">
        <v>80</v>
      </c>
      <c r="AY94" s="206" t="s">
        <v>126</v>
      </c>
    </row>
    <row r="95" spans="2:65" s="1" customFormat="1" ht="25.5" customHeight="1">
      <c r="B95" s="40"/>
      <c r="C95" s="207" t="s">
        <v>159</v>
      </c>
      <c r="D95" s="207" t="s">
        <v>156</v>
      </c>
      <c r="E95" s="208" t="s">
        <v>166</v>
      </c>
      <c r="F95" s="209" t="s">
        <v>167</v>
      </c>
      <c r="G95" s="210" t="s">
        <v>152</v>
      </c>
      <c r="H95" s="211">
        <v>377.706</v>
      </c>
      <c r="I95" s="212"/>
      <c r="J95" s="213">
        <f>ROUND(I95*H95,2)</f>
        <v>0</v>
      </c>
      <c r="K95" s="209" t="s">
        <v>21</v>
      </c>
      <c r="L95" s="214"/>
      <c r="M95" s="215" t="s">
        <v>21</v>
      </c>
      <c r="N95" s="216" t="s">
        <v>43</v>
      </c>
      <c r="O95" s="41"/>
      <c r="P95" s="192">
        <f>O95*H95</f>
        <v>0</v>
      </c>
      <c r="Q95" s="192">
        <v>5E-05</v>
      </c>
      <c r="R95" s="192">
        <f>Q95*H95</f>
        <v>0.0188853</v>
      </c>
      <c r="S95" s="192">
        <v>0</v>
      </c>
      <c r="T95" s="193">
        <f>S95*H95</f>
        <v>0</v>
      </c>
      <c r="AR95" s="23" t="s">
        <v>159</v>
      </c>
      <c r="AT95" s="23" t="s">
        <v>156</v>
      </c>
      <c r="AU95" s="23" t="s">
        <v>80</v>
      </c>
      <c r="AY95" s="23" t="s">
        <v>126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3" t="s">
        <v>80</v>
      </c>
      <c r="BK95" s="194">
        <f>ROUND(I95*H95,2)</f>
        <v>0</v>
      </c>
      <c r="BL95" s="23" t="s">
        <v>132</v>
      </c>
      <c r="BM95" s="23" t="s">
        <v>168</v>
      </c>
    </row>
    <row r="96" spans="2:51" s="10" customFormat="1" ht="13.5">
      <c r="B96" s="195"/>
      <c r="C96" s="196"/>
      <c r="D96" s="197" t="s">
        <v>134</v>
      </c>
      <c r="E96" s="198" t="s">
        <v>21</v>
      </c>
      <c r="F96" s="199" t="s">
        <v>169</v>
      </c>
      <c r="G96" s="196"/>
      <c r="H96" s="200">
        <v>377.706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134</v>
      </c>
      <c r="AU96" s="206" t="s">
        <v>80</v>
      </c>
      <c r="AV96" s="10" t="s">
        <v>83</v>
      </c>
      <c r="AW96" s="10" t="s">
        <v>35</v>
      </c>
      <c r="AX96" s="10" t="s">
        <v>80</v>
      </c>
      <c r="AY96" s="206" t="s">
        <v>126</v>
      </c>
    </row>
    <row r="97" spans="2:65" s="1" customFormat="1" ht="25.5" customHeight="1">
      <c r="B97" s="40"/>
      <c r="C97" s="183" t="s">
        <v>170</v>
      </c>
      <c r="D97" s="183" t="s">
        <v>127</v>
      </c>
      <c r="E97" s="184" t="s">
        <v>171</v>
      </c>
      <c r="F97" s="185" t="s">
        <v>172</v>
      </c>
      <c r="G97" s="186" t="s">
        <v>152</v>
      </c>
      <c r="H97" s="187">
        <v>359.72</v>
      </c>
      <c r="I97" s="188"/>
      <c r="J97" s="189">
        <f>ROUND(I97*H97,2)</f>
        <v>0</v>
      </c>
      <c r="K97" s="185" t="s">
        <v>21</v>
      </c>
      <c r="L97" s="60"/>
      <c r="M97" s="190" t="s">
        <v>21</v>
      </c>
      <c r="N97" s="191" t="s">
        <v>43</v>
      </c>
      <c r="O97" s="41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3" t="s">
        <v>132</v>
      </c>
      <c r="AT97" s="23" t="s">
        <v>127</v>
      </c>
      <c r="AU97" s="23" t="s">
        <v>80</v>
      </c>
      <c r="AY97" s="23" t="s">
        <v>126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3" t="s">
        <v>80</v>
      </c>
      <c r="BK97" s="194">
        <f>ROUND(I97*H97,2)</f>
        <v>0</v>
      </c>
      <c r="BL97" s="23" t="s">
        <v>132</v>
      </c>
      <c r="BM97" s="23" t="s">
        <v>173</v>
      </c>
    </row>
    <row r="98" spans="2:51" s="10" customFormat="1" ht="13.5">
      <c r="B98" s="195"/>
      <c r="C98" s="196"/>
      <c r="D98" s="197" t="s">
        <v>134</v>
      </c>
      <c r="E98" s="198" t="s">
        <v>21</v>
      </c>
      <c r="F98" s="199" t="s">
        <v>97</v>
      </c>
      <c r="G98" s="196"/>
      <c r="H98" s="200">
        <v>359.72</v>
      </c>
      <c r="I98" s="201"/>
      <c r="J98" s="196"/>
      <c r="K98" s="196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134</v>
      </c>
      <c r="AU98" s="206" t="s">
        <v>80</v>
      </c>
      <c r="AV98" s="10" t="s">
        <v>83</v>
      </c>
      <c r="AW98" s="10" t="s">
        <v>35</v>
      </c>
      <c r="AX98" s="10" t="s">
        <v>80</v>
      </c>
      <c r="AY98" s="206" t="s">
        <v>126</v>
      </c>
    </row>
    <row r="99" spans="2:65" s="1" customFormat="1" ht="25.5" customHeight="1">
      <c r="B99" s="40"/>
      <c r="C99" s="183" t="s">
        <v>174</v>
      </c>
      <c r="D99" s="183" t="s">
        <v>127</v>
      </c>
      <c r="E99" s="184" t="s">
        <v>175</v>
      </c>
      <c r="F99" s="185" t="s">
        <v>176</v>
      </c>
      <c r="G99" s="186" t="s">
        <v>152</v>
      </c>
      <c r="H99" s="187">
        <v>359.72</v>
      </c>
      <c r="I99" s="188"/>
      <c r="J99" s="189">
        <f>ROUND(I99*H99,2)</f>
        <v>0</v>
      </c>
      <c r="K99" s="185" t="s">
        <v>131</v>
      </c>
      <c r="L99" s="60"/>
      <c r="M99" s="190" t="s">
        <v>21</v>
      </c>
      <c r="N99" s="191" t="s">
        <v>43</v>
      </c>
      <c r="O99" s="41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23" t="s">
        <v>132</v>
      </c>
      <c r="AT99" s="23" t="s">
        <v>127</v>
      </c>
      <c r="AU99" s="23" t="s">
        <v>80</v>
      </c>
      <c r="AY99" s="23" t="s">
        <v>126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3" t="s">
        <v>80</v>
      </c>
      <c r="BK99" s="194">
        <f>ROUND(I99*H99,2)</f>
        <v>0</v>
      </c>
      <c r="BL99" s="23" t="s">
        <v>132</v>
      </c>
      <c r="BM99" s="23" t="s">
        <v>177</v>
      </c>
    </row>
    <row r="100" spans="2:51" s="10" customFormat="1" ht="13.5">
      <c r="B100" s="195"/>
      <c r="C100" s="196"/>
      <c r="D100" s="197" t="s">
        <v>134</v>
      </c>
      <c r="E100" s="198" t="s">
        <v>21</v>
      </c>
      <c r="F100" s="199" t="s">
        <v>97</v>
      </c>
      <c r="G100" s="196"/>
      <c r="H100" s="200">
        <v>359.72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134</v>
      </c>
      <c r="AU100" s="206" t="s">
        <v>80</v>
      </c>
      <c r="AV100" s="10" t="s">
        <v>83</v>
      </c>
      <c r="AW100" s="10" t="s">
        <v>35</v>
      </c>
      <c r="AX100" s="10" t="s">
        <v>80</v>
      </c>
      <c r="AY100" s="206" t="s">
        <v>126</v>
      </c>
    </row>
    <row r="101" spans="2:65" s="1" customFormat="1" ht="16.5" customHeight="1">
      <c r="B101" s="40"/>
      <c r="C101" s="183" t="s">
        <v>178</v>
      </c>
      <c r="D101" s="183" t="s">
        <v>127</v>
      </c>
      <c r="E101" s="184" t="s">
        <v>179</v>
      </c>
      <c r="F101" s="185" t="s">
        <v>180</v>
      </c>
      <c r="G101" s="186" t="s">
        <v>152</v>
      </c>
      <c r="H101" s="187">
        <v>359.72</v>
      </c>
      <c r="I101" s="188"/>
      <c r="J101" s="189">
        <f>ROUND(I101*H101,2)</f>
        <v>0</v>
      </c>
      <c r="K101" s="185" t="s">
        <v>21</v>
      </c>
      <c r="L101" s="60"/>
      <c r="M101" s="190" t="s">
        <v>21</v>
      </c>
      <c r="N101" s="191" t="s">
        <v>43</v>
      </c>
      <c r="O101" s="41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3" t="s">
        <v>132</v>
      </c>
      <c r="AT101" s="23" t="s">
        <v>127</v>
      </c>
      <c r="AU101" s="23" t="s">
        <v>80</v>
      </c>
      <c r="AY101" s="23" t="s">
        <v>126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3" t="s">
        <v>80</v>
      </c>
      <c r="BK101" s="194">
        <f>ROUND(I101*H101,2)</f>
        <v>0</v>
      </c>
      <c r="BL101" s="23" t="s">
        <v>132</v>
      </c>
      <c r="BM101" s="23" t="s">
        <v>181</v>
      </c>
    </row>
    <row r="102" spans="2:51" s="10" customFormat="1" ht="13.5">
      <c r="B102" s="195"/>
      <c r="C102" s="196"/>
      <c r="D102" s="197" t="s">
        <v>134</v>
      </c>
      <c r="E102" s="198" t="s">
        <v>21</v>
      </c>
      <c r="F102" s="199" t="s">
        <v>97</v>
      </c>
      <c r="G102" s="196"/>
      <c r="H102" s="200">
        <v>359.72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134</v>
      </c>
      <c r="AU102" s="206" t="s">
        <v>80</v>
      </c>
      <c r="AV102" s="10" t="s">
        <v>83</v>
      </c>
      <c r="AW102" s="10" t="s">
        <v>35</v>
      </c>
      <c r="AX102" s="10" t="s">
        <v>80</v>
      </c>
      <c r="AY102" s="206" t="s">
        <v>126</v>
      </c>
    </row>
    <row r="103" spans="2:65" s="1" customFormat="1" ht="16.5" customHeight="1">
      <c r="B103" s="40"/>
      <c r="C103" s="183" t="s">
        <v>182</v>
      </c>
      <c r="D103" s="183" t="s">
        <v>127</v>
      </c>
      <c r="E103" s="184" t="s">
        <v>183</v>
      </c>
      <c r="F103" s="185" t="s">
        <v>184</v>
      </c>
      <c r="G103" s="186" t="s">
        <v>152</v>
      </c>
      <c r="H103" s="187">
        <v>359.72</v>
      </c>
      <c r="I103" s="188"/>
      <c r="J103" s="189">
        <f>ROUND(I103*H103,2)</f>
        <v>0</v>
      </c>
      <c r="K103" s="185" t="s">
        <v>21</v>
      </c>
      <c r="L103" s="60"/>
      <c r="M103" s="190" t="s">
        <v>21</v>
      </c>
      <c r="N103" s="191" t="s">
        <v>43</v>
      </c>
      <c r="O103" s="41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3" t="s">
        <v>132</v>
      </c>
      <c r="AT103" s="23" t="s">
        <v>127</v>
      </c>
      <c r="AU103" s="23" t="s">
        <v>80</v>
      </c>
      <c r="AY103" s="23" t="s">
        <v>126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3" t="s">
        <v>80</v>
      </c>
      <c r="BK103" s="194">
        <f>ROUND(I103*H103,2)</f>
        <v>0</v>
      </c>
      <c r="BL103" s="23" t="s">
        <v>132</v>
      </c>
      <c r="BM103" s="23" t="s">
        <v>185</v>
      </c>
    </row>
    <row r="104" spans="2:51" s="10" customFormat="1" ht="13.5">
      <c r="B104" s="195"/>
      <c r="C104" s="196"/>
      <c r="D104" s="197" t="s">
        <v>134</v>
      </c>
      <c r="E104" s="198" t="s">
        <v>21</v>
      </c>
      <c r="F104" s="199" t="s">
        <v>97</v>
      </c>
      <c r="G104" s="196"/>
      <c r="H104" s="200">
        <v>359.72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134</v>
      </c>
      <c r="AU104" s="206" t="s">
        <v>80</v>
      </c>
      <c r="AV104" s="10" t="s">
        <v>83</v>
      </c>
      <c r="AW104" s="10" t="s">
        <v>35</v>
      </c>
      <c r="AX104" s="10" t="s">
        <v>80</v>
      </c>
      <c r="AY104" s="206" t="s">
        <v>126</v>
      </c>
    </row>
    <row r="105" spans="2:63" s="9" customFormat="1" ht="37.35" customHeight="1">
      <c r="B105" s="169"/>
      <c r="C105" s="170"/>
      <c r="D105" s="171" t="s">
        <v>71</v>
      </c>
      <c r="E105" s="172" t="s">
        <v>186</v>
      </c>
      <c r="F105" s="172" t="s">
        <v>187</v>
      </c>
      <c r="G105" s="170"/>
      <c r="H105" s="170"/>
      <c r="I105" s="173"/>
      <c r="J105" s="174">
        <f>BK105</f>
        <v>0</v>
      </c>
      <c r="K105" s="170"/>
      <c r="L105" s="175"/>
      <c r="M105" s="176"/>
      <c r="N105" s="177"/>
      <c r="O105" s="177"/>
      <c r="P105" s="178">
        <f>SUM(P106:P141)</f>
        <v>0</v>
      </c>
      <c r="Q105" s="177"/>
      <c r="R105" s="178">
        <f>SUM(R106:R141)</f>
        <v>20.7786135</v>
      </c>
      <c r="S105" s="177"/>
      <c r="T105" s="179">
        <f>SUM(T106:T141)</f>
        <v>0</v>
      </c>
      <c r="AR105" s="180" t="s">
        <v>80</v>
      </c>
      <c r="AT105" s="181" t="s">
        <v>71</v>
      </c>
      <c r="AU105" s="181" t="s">
        <v>72</v>
      </c>
      <c r="AY105" s="180" t="s">
        <v>126</v>
      </c>
      <c r="BK105" s="182">
        <f>SUM(BK106:BK141)</f>
        <v>0</v>
      </c>
    </row>
    <row r="106" spans="2:65" s="1" customFormat="1" ht="16.5" customHeight="1">
      <c r="B106" s="40"/>
      <c r="C106" s="183" t="s">
        <v>188</v>
      </c>
      <c r="D106" s="183" t="s">
        <v>127</v>
      </c>
      <c r="E106" s="184" t="s">
        <v>136</v>
      </c>
      <c r="F106" s="185" t="s">
        <v>137</v>
      </c>
      <c r="G106" s="186" t="s">
        <v>138</v>
      </c>
      <c r="H106" s="187">
        <v>0.318</v>
      </c>
      <c r="I106" s="188"/>
      <c r="J106" s="189">
        <f>ROUND(I106*H106,2)</f>
        <v>0</v>
      </c>
      <c r="K106" s="185" t="s">
        <v>21</v>
      </c>
      <c r="L106" s="60"/>
      <c r="M106" s="190" t="s">
        <v>21</v>
      </c>
      <c r="N106" s="191" t="s">
        <v>43</v>
      </c>
      <c r="O106" s="41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3" t="s">
        <v>132</v>
      </c>
      <c r="AT106" s="23" t="s">
        <v>127</v>
      </c>
      <c r="AU106" s="23" t="s">
        <v>80</v>
      </c>
      <c r="AY106" s="23" t="s">
        <v>126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3" t="s">
        <v>80</v>
      </c>
      <c r="BK106" s="194">
        <f>ROUND(I106*H106,2)</f>
        <v>0</v>
      </c>
      <c r="BL106" s="23" t="s">
        <v>132</v>
      </c>
      <c r="BM106" s="23" t="s">
        <v>189</v>
      </c>
    </row>
    <row r="107" spans="2:51" s="11" customFormat="1" ht="13.5">
      <c r="B107" s="217"/>
      <c r="C107" s="218"/>
      <c r="D107" s="197" t="s">
        <v>134</v>
      </c>
      <c r="E107" s="219" t="s">
        <v>21</v>
      </c>
      <c r="F107" s="220" t="s">
        <v>190</v>
      </c>
      <c r="G107" s="218"/>
      <c r="H107" s="219" t="s">
        <v>21</v>
      </c>
      <c r="I107" s="221"/>
      <c r="J107" s="218"/>
      <c r="K107" s="218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134</v>
      </c>
      <c r="AU107" s="226" t="s">
        <v>80</v>
      </c>
      <c r="AV107" s="11" t="s">
        <v>80</v>
      </c>
      <c r="AW107" s="11" t="s">
        <v>35</v>
      </c>
      <c r="AX107" s="11" t="s">
        <v>72</v>
      </c>
      <c r="AY107" s="226" t="s">
        <v>126</v>
      </c>
    </row>
    <row r="108" spans="2:51" s="10" customFormat="1" ht="13.5">
      <c r="B108" s="195"/>
      <c r="C108" s="196"/>
      <c r="D108" s="197" t="s">
        <v>134</v>
      </c>
      <c r="E108" s="198" t="s">
        <v>21</v>
      </c>
      <c r="F108" s="199" t="s">
        <v>191</v>
      </c>
      <c r="G108" s="196"/>
      <c r="H108" s="200">
        <v>0.318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134</v>
      </c>
      <c r="AU108" s="206" t="s">
        <v>80</v>
      </c>
      <c r="AV108" s="10" t="s">
        <v>83</v>
      </c>
      <c r="AW108" s="10" t="s">
        <v>35</v>
      </c>
      <c r="AX108" s="10" t="s">
        <v>72</v>
      </c>
      <c r="AY108" s="206" t="s">
        <v>126</v>
      </c>
    </row>
    <row r="109" spans="2:51" s="12" customFormat="1" ht="13.5">
      <c r="B109" s="227"/>
      <c r="C109" s="228"/>
      <c r="D109" s="197" t="s">
        <v>134</v>
      </c>
      <c r="E109" s="229" t="s">
        <v>21</v>
      </c>
      <c r="F109" s="230" t="s">
        <v>192</v>
      </c>
      <c r="G109" s="228"/>
      <c r="H109" s="231">
        <v>0.318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134</v>
      </c>
      <c r="AU109" s="237" t="s">
        <v>80</v>
      </c>
      <c r="AV109" s="12" t="s">
        <v>132</v>
      </c>
      <c r="AW109" s="12" t="s">
        <v>35</v>
      </c>
      <c r="AX109" s="12" t="s">
        <v>80</v>
      </c>
      <c r="AY109" s="237" t="s">
        <v>126</v>
      </c>
    </row>
    <row r="110" spans="2:65" s="1" customFormat="1" ht="16.5" customHeight="1">
      <c r="B110" s="40"/>
      <c r="C110" s="183" t="s">
        <v>193</v>
      </c>
      <c r="D110" s="183" t="s">
        <v>127</v>
      </c>
      <c r="E110" s="184" t="s">
        <v>194</v>
      </c>
      <c r="F110" s="185" t="s">
        <v>195</v>
      </c>
      <c r="G110" s="186" t="s">
        <v>152</v>
      </c>
      <c r="H110" s="187">
        <v>341.82</v>
      </c>
      <c r="I110" s="188"/>
      <c r="J110" s="189">
        <f>ROUND(I110*H110,2)</f>
        <v>0</v>
      </c>
      <c r="K110" s="185" t="s">
        <v>21</v>
      </c>
      <c r="L110" s="60"/>
      <c r="M110" s="190" t="s">
        <v>21</v>
      </c>
      <c r="N110" s="191" t="s">
        <v>43</v>
      </c>
      <c r="O110" s="41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3" t="s">
        <v>132</v>
      </c>
      <c r="AT110" s="23" t="s">
        <v>127</v>
      </c>
      <c r="AU110" s="23" t="s">
        <v>80</v>
      </c>
      <c r="AY110" s="23" t="s">
        <v>126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3" t="s">
        <v>80</v>
      </c>
      <c r="BK110" s="194">
        <f>ROUND(I110*H110,2)</f>
        <v>0</v>
      </c>
      <c r="BL110" s="23" t="s">
        <v>132</v>
      </c>
      <c r="BM110" s="23" t="s">
        <v>196</v>
      </c>
    </row>
    <row r="111" spans="2:51" s="10" customFormat="1" ht="13.5">
      <c r="B111" s="195"/>
      <c r="C111" s="196"/>
      <c r="D111" s="197" t="s">
        <v>134</v>
      </c>
      <c r="E111" s="198" t="s">
        <v>21</v>
      </c>
      <c r="F111" s="199" t="s">
        <v>197</v>
      </c>
      <c r="G111" s="196"/>
      <c r="H111" s="200">
        <v>341.82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134</v>
      </c>
      <c r="AU111" s="206" t="s">
        <v>80</v>
      </c>
      <c r="AV111" s="10" t="s">
        <v>83</v>
      </c>
      <c r="AW111" s="10" t="s">
        <v>35</v>
      </c>
      <c r="AX111" s="10" t="s">
        <v>80</v>
      </c>
      <c r="AY111" s="206" t="s">
        <v>126</v>
      </c>
    </row>
    <row r="112" spans="2:65" s="1" customFormat="1" ht="25.5" customHeight="1">
      <c r="B112" s="40"/>
      <c r="C112" s="183" t="s">
        <v>10</v>
      </c>
      <c r="D112" s="183" t="s">
        <v>127</v>
      </c>
      <c r="E112" s="184" t="s">
        <v>198</v>
      </c>
      <c r="F112" s="185" t="s">
        <v>199</v>
      </c>
      <c r="G112" s="186" t="s">
        <v>152</v>
      </c>
      <c r="H112" s="187">
        <v>691.82</v>
      </c>
      <c r="I112" s="188"/>
      <c r="J112" s="189">
        <f>ROUND(I112*H112,2)</f>
        <v>0</v>
      </c>
      <c r="K112" s="185" t="s">
        <v>21</v>
      </c>
      <c r="L112" s="60"/>
      <c r="M112" s="190" t="s">
        <v>21</v>
      </c>
      <c r="N112" s="191" t="s">
        <v>43</v>
      </c>
      <c r="O112" s="41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3" t="s">
        <v>132</v>
      </c>
      <c r="AT112" s="23" t="s">
        <v>127</v>
      </c>
      <c r="AU112" s="23" t="s">
        <v>80</v>
      </c>
      <c r="AY112" s="23" t="s">
        <v>126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3" t="s">
        <v>80</v>
      </c>
      <c r="BK112" s="194">
        <f>ROUND(I112*H112,2)</f>
        <v>0</v>
      </c>
      <c r="BL112" s="23" t="s">
        <v>132</v>
      </c>
      <c r="BM112" s="23" t="s">
        <v>200</v>
      </c>
    </row>
    <row r="113" spans="2:51" s="10" customFormat="1" ht="13.5">
      <c r="B113" s="195"/>
      <c r="C113" s="196"/>
      <c r="D113" s="197" t="s">
        <v>134</v>
      </c>
      <c r="E113" s="198" t="s">
        <v>21</v>
      </c>
      <c r="F113" s="199" t="s">
        <v>201</v>
      </c>
      <c r="G113" s="196"/>
      <c r="H113" s="200">
        <v>691.82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134</v>
      </c>
      <c r="AU113" s="206" t="s">
        <v>80</v>
      </c>
      <c r="AV113" s="10" t="s">
        <v>83</v>
      </c>
      <c r="AW113" s="10" t="s">
        <v>35</v>
      </c>
      <c r="AX113" s="10" t="s">
        <v>80</v>
      </c>
      <c r="AY113" s="206" t="s">
        <v>126</v>
      </c>
    </row>
    <row r="114" spans="2:65" s="1" customFormat="1" ht="25.5" customHeight="1">
      <c r="B114" s="40"/>
      <c r="C114" s="183" t="s">
        <v>202</v>
      </c>
      <c r="D114" s="183" t="s">
        <v>127</v>
      </c>
      <c r="E114" s="184" t="s">
        <v>150</v>
      </c>
      <c r="F114" s="185" t="s">
        <v>151</v>
      </c>
      <c r="G114" s="186" t="s">
        <v>152</v>
      </c>
      <c r="H114" s="187">
        <v>3177.15</v>
      </c>
      <c r="I114" s="188"/>
      <c r="J114" s="189">
        <f>ROUND(I114*H114,2)</f>
        <v>0</v>
      </c>
      <c r="K114" s="185" t="s">
        <v>131</v>
      </c>
      <c r="L114" s="60"/>
      <c r="M114" s="190" t="s">
        <v>21</v>
      </c>
      <c r="N114" s="191" t="s">
        <v>43</v>
      </c>
      <c r="O114" s="41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3" t="s">
        <v>132</v>
      </c>
      <c r="AT114" s="23" t="s">
        <v>127</v>
      </c>
      <c r="AU114" s="23" t="s">
        <v>80</v>
      </c>
      <c r="AY114" s="23" t="s">
        <v>126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3" t="s">
        <v>80</v>
      </c>
      <c r="BK114" s="194">
        <f>ROUND(I114*H114,2)</f>
        <v>0</v>
      </c>
      <c r="BL114" s="23" t="s">
        <v>132</v>
      </c>
      <c r="BM114" s="23" t="s">
        <v>203</v>
      </c>
    </row>
    <row r="115" spans="2:51" s="10" customFormat="1" ht="13.5">
      <c r="B115" s="195"/>
      <c r="C115" s="196"/>
      <c r="D115" s="197" t="s">
        <v>134</v>
      </c>
      <c r="E115" s="198" t="s">
        <v>21</v>
      </c>
      <c r="F115" s="199" t="s">
        <v>204</v>
      </c>
      <c r="G115" s="196"/>
      <c r="H115" s="200">
        <v>3177.15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134</v>
      </c>
      <c r="AU115" s="206" t="s">
        <v>80</v>
      </c>
      <c r="AV115" s="10" t="s">
        <v>83</v>
      </c>
      <c r="AW115" s="10" t="s">
        <v>35</v>
      </c>
      <c r="AX115" s="10" t="s">
        <v>80</v>
      </c>
      <c r="AY115" s="206" t="s">
        <v>126</v>
      </c>
    </row>
    <row r="116" spans="2:65" s="1" customFormat="1" ht="25.5" customHeight="1">
      <c r="B116" s="40"/>
      <c r="C116" s="207" t="s">
        <v>205</v>
      </c>
      <c r="D116" s="207" t="s">
        <v>156</v>
      </c>
      <c r="E116" s="208" t="s">
        <v>206</v>
      </c>
      <c r="F116" s="209" t="s">
        <v>207</v>
      </c>
      <c r="G116" s="210" t="s">
        <v>130</v>
      </c>
      <c r="H116" s="211">
        <v>158.858</v>
      </c>
      <c r="I116" s="212"/>
      <c r="J116" s="213">
        <f>ROUND(I116*H116,2)</f>
        <v>0</v>
      </c>
      <c r="K116" s="209" t="s">
        <v>21</v>
      </c>
      <c r="L116" s="214"/>
      <c r="M116" s="215" t="s">
        <v>21</v>
      </c>
      <c r="N116" s="216" t="s">
        <v>43</v>
      </c>
      <c r="O116" s="41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3" t="s">
        <v>159</v>
      </c>
      <c r="AT116" s="23" t="s">
        <v>156</v>
      </c>
      <c r="AU116" s="23" t="s">
        <v>80</v>
      </c>
      <c r="AY116" s="23" t="s">
        <v>126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3" t="s">
        <v>80</v>
      </c>
      <c r="BK116" s="194">
        <f>ROUND(I116*H116,2)</f>
        <v>0</v>
      </c>
      <c r="BL116" s="23" t="s">
        <v>132</v>
      </c>
      <c r="BM116" s="23" t="s">
        <v>208</v>
      </c>
    </row>
    <row r="117" spans="2:51" s="11" customFormat="1" ht="13.5">
      <c r="B117" s="217"/>
      <c r="C117" s="218"/>
      <c r="D117" s="197" t="s">
        <v>134</v>
      </c>
      <c r="E117" s="219" t="s">
        <v>21</v>
      </c>
      <c r="F117" s="220" t="s">
        <v>209</v>
      </c>
      <c r="G117" s="218"/>
      <c r="H117" s="219" t="s">
        <v>21</v>
      </c>
      <c r="I117" s="221"/>
      <c r="J117" s="218"/>
      <c r="K117" s="218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134</v>
      </c>
      <c r="AU117" s="226" t="s">
        <v>80</v>
      </c>
      <c r="AV117" s="11" t="s">
        <v>80</v>
      </c>
      <c r="AW117" s="11" t="s">
        <v>35</v>
      </c>
      <c r="AX117" s="11" t="s">
        <v>72</v>
      </c>
      <c r="AY117" s="226" t="s">
        <v>126</v>
      </c>
    </row>
    <row r="118" spans="2:51" s="10" customFormat="1" ht="13.5">
      <c r="B118" s="195"/>
      <c r="C118" s="196"/>
      <c r="D118" s="197" t="s">
        <v>134</v>
      </c>
      <c r="E118" s="198" t="s">
        <v>21</v>
      </c>
      <c r="F118" s="199" t="s">
        <v>210</v>
      </c>
      <c r="G118" s="196"/>
      <c r="H118" s="200">
        <v>158.858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134</v>
      </c>
      <c r="AU118" s="206" t="s">
        <v>80</v>
      </c>
      <c r="AV118" s="10" t="s">
        <v>83</v>
      </c>
      <c r="AW118" s="10" t="s">
        <v>35</v>
      </c>
      <c r="AX118" s="10" t="s">
        <v>72</v>
      </c>
      <c r="AY118" s="206" t="s">
        <v>126</v>
      </c>
    </row>
    <row r="119" spans="2:51" s="12" customFormat="1" ht="13.5">
      <c r="B119" s="227"/>
      <c r="C119" s="228"/>
      <c r="D119" s="197" t="s">
        <v>134</v>
      </c>
      <c r="E119" s="229" t="s">
        <v>21</v>
      </c>
      <c r="F119" s="230" t="s">
        <v>192</v>
      </c>
      <c r="G119" s="228"/>
      <c r="H119" s="231">
        <v>158.858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134</v>
      </c>
      <c r="AU119" s="237" t="s">
        <v>80</v>
      </c>
      <c r="AV119" s="12" t="s">
        <v>132</v>
      </c>
      <c r="AW119" s="12" t="s">
        <v>35</v>
      </c>
      <c r="AX119" s="12" t="s">
        <v>80</v>
      </c>
      <c r="AY119" s="237" t="s">
        <v>126</v>
      </c>
    </row>
    <row r="120" spans="2:65" s="1" customFormat="1" ht="16.5" customHeight="1">
      <c r="B120" s="40"/>
      <c r="C120" s="183" t="s">
        <v>211</v>
      </c>
      <c r="D120" s="183" t="s">
        <v>127</v>
      </c>
      <c r="E120" s="184" t="s">
        <v>212</v>
      </c>
      <c r="F120" s="185" t="s">
        <v>213</v>
      </c>
      <c r="G120" s="186" t="s">
        <v>152</v>
      </c>
      <c r="H120" s="187">
        <v>3177.15</v>
      </c>
      <c r="I120" s="188"/>
      <c r="J120" s="189">
        <f>ROUND(I120*H120,2)</f>
        <v>0</v>
      </c>
      <c r="K120" s="185" t="s">
        <v>131</v>
      </c>
      <c r="L120" s="60"/>
      <c r="M120" s="190" t="s">
        <v>21</v>
      </c>
      <c r="N120" s="191" t="s">
        <v>43</v>
      </c>
      <c r="O120" s="41"/>
      <c r="P120" s="192">
        <f>O120*H120</f>
        <v>0</v>
      </c>
      <c r="Q120" s="192">
        <v>0.00127</v>
      </c>
      <c r="R120" s="192">
        <f>Q120*H120</f>
        <v>4.0349805000000005</v>
      </c>
      <c r="S120" s="192">
        <v>0</v>
      </c>
      <c r="T120" s="193">
        <f>S120*H120</f>
        <v>0</v>
      </c>
      <c r="AR120" s="23" t="s">
        <v>132</v>
      </c>
      <c r="AT120" s="23" t="s">
        <v>127</v>
      </c>
      <c r="AU120" s="23" t="s">
        <v>80</v>
      </c>
      <c r="AY120" s="23" t="s">
        <v>126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3" t="s">
        <v>80</v>
      </c>
      <c r="BK120" s="194">
        <f>ROUND(I120*H120,2)</f>
        <v>0</v>
      </c>
      <c r="BL120" s="23" t="s">
        <v>132</v>
      </c>
      <c r="BM120" s="23" t="s">
        <v>214</v>
      </c>
    </row>
    <row r="121" spans="2:51" s="10" customFormat="1" ht="13.5">
      <c r="B121" s="195"/>
      <c r="C121" s="196"/>
      <c r="D121" s="197" t="s">
        <v>134</v>
      </c>
      <c r="E121" s="198" t="s">
        <v>21</v>
      </c>
      <c r="F121" s="199" t="s">
        <v>204</v>
      </c>
      <c r="G121" s="196"/>
      <c r="H121" s="200">
        <v>3177.15</v>
      </c>
      <c r="I121" s="201"/>
      <c r="J121" s="196"/>
      <c r="K121" s="196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134</v>
      </c>
      <c r="AU121" s="206" t="s">
        <v>80</v>
      </c>
      <c r="AV121" s="10" t="s">
        <v>83</v>
      </c>
      <c r="AW121" s="10" t="s">
        <v>35</v>
      </c>
      <c r="AX121" s="10" t="s">
        <v>80</v>
      </c>
      <c r="AY121" s="206" t="s">
        <v>126</v>
      </c>
    </row>
    <row r="122" spans="2:65" s="1" customFormat="1" ht="16.5" customHeight="1">
      <c r="B122" s="40"/>
      <c r="C122" s="207" t="s">
        <v>215</v>
      </c>
      <c r="D122" s="207" t="s">
        <v>156</v>
      </c>
      <c r="E122" s="208" t="s">
        <v>216</v>
      </c>
      <c r="F122" s="209" t="s">
        <v>217</v>
      </c>
      <c r="G122" s="210" t="s">
        <v>218</v>
      </c>
      <c r="H122" s="211">
        <v>50.834</v>
      </c>
      <c r="I122" s="212"/>
      <c r="J122" s="213">
        <f>ROUND(I122*H122,2)</f>
        <v>0</v>
      </c>
      <c r="K122" s="209" t="s">
        <v>21</v>
      </c>
      <c r="L122" s="214"/>
      <c r="M122" s="215" t="s">
        <v>21</v>
      </c>
      <c r="N122" s="216" t="s">
        <v>43</v>
      </c>
      <c r="O122" s="41"/>
      <c r="P122" s="192">
        <f>O122*H122</f>
        <v>0</v>
      </c>
      <c r="Q122" s="192">
        <v>0.001</v>
      </c>
      <c r="R122" s="192">
        <f>Q122*H122</f>
        <v>0.050834000000000004</v>
      </c>
      <c r="S122" s="192">
        <v>0</v>
      </c>
      <c r="T122" s="193">
        <f>S122*H122</f>
        <v>0</v>
      </c>
      <c r="AR122" s="23" t="s">
        <v>159</v>
      </c>
      <c r="AT122" s="23" t="s">
        <v>156</v>
      </c>
      <c r="AU122" s="23" t="s">
        <v>80</v>
      </c>
      <c r="AY122" s="23" t="s">
        <v>126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3" t="s">
        <v>80</v>
      </c>
      <c r="BK122" s="194">
        <f>ROUND(I122*H122,2)</f>
        <v>0</v>
      </c>
      <c r="BL122" s="23" t="s">
        <v>132</v>
      </c>
      <c r="BM122" s="23" t="s">
        <v>219</v>
      </c>
    </row>
    <row r="123" spans="2:51" s="11" customFormat="1" ht="13.5">
      <c r="B123" s="217"/>
      <c r="C123" s="218"/>
      <c r="D123" s="197" t="s">
        <v>134</v>
      </c>
      <c r="E123" s="219" t="s">
        <v>21</v>
      </c>
      <c r="F123" s="220" t="s">
        <v>220</v>
      </c>
      <c r="G123" s="218"/>
      <c r="H123" s="219" t="s">
        <v>21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134</v>
      </c>
      <c r="AU123" s="226" t="s">
        <v>80</v>
      </c>
      <c r="AV123" s="11" t="s">
        <v>80</v>
      </c>
      <c r="AW123" s="11" t="s">
        <v>35</v>
      </c>
      <c r="AX123" s="11" t="s">
        <v>72</v>
      </c>
      <c r="AY123" s="226" t="s">
        <v>126</v>
      </c>
    </row>
    <row r="124" spans="2:51" s="10" customFormat="1" ht="13.5">
      <c r="B124" s="195"/>
      <c r="C124" s="196"/>
      <c r="D124" s="197" t="s">
        <v>134</v>
      </c>
      <c r="E124" s="198" t="s">
        <v>21</v>
      </c>
      <c r="F124" s="199" t="s">
        <v>221</v>
      </c>
      <c r="G124" s="196"/>
      <c r="H124" s="200">
        <v>50.834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134</v>
      </c>
      <c r="AU124" s="206" t="s">
        <v>80</v>
      </c>
      <c r="AV124" s="10" t="s">
        <v>83</v>
      </c>
      <c r="AW124" s="10" t="s">
        <v>35</v>
      </c>
      <c r="AX124" s="10" t="s">
        <v>72</v>
      </c>
      <c r="AY124" s="206" t="s">
        <v>126</v>
      </c>
    </row>
    <row r="125" spans="2:51" s="12" customFormat="1" ht="13.5">
      <c r="B125" s="227"/>
      <c r="C125" s="228"/>
      <c r="D125" s="197" t="s">
        <v>134</v>
      </c>
      <c r="E125" s="229" t="s">
        <v>21</v>
      </c>
      <c r="F125" s="230" t="s">
        <v>192</v>
      </c>
      <c r="G125" s="228"/>
      <c r="H125" s="231">
        <v>50.834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134</v>
      </c>
      <c r="AU125" s="237" t="s">
        <v>80</v>
      </c>
      <c r="AV125" s="12" t="s">
        <v>132</v>
      </c>
      <c r="AW125" s="12" t="s">
        <v>35</v>
      </c>
      <c r="AX125" s="12" t="s">
        <v>80</v>
      </c>
      <c r="AY125" s="237" t="s">
        <v>126</v>
      </c>
    </row>
    <row r="126" spans="2:65" s="1" customFormat="1" ht="16.5" customHeight="1">
      <c r="B126" s="40"/>
      <c r="C126" s="207" t="s">
        <v>222</v>
      </c>
      <c r="D126" s="207" t="s">
        <v>156</v>
      </c>
      <c r="E126" s="208" t="s">
        <v>223</v>
      </c>
      <c r="F126" s="209" t="s">
        <v>224</v>
      </c>
      <c r="G126" s="210" t="s">
        <v>218</v>
      </c>
      <c r="H126" s="211">
        <v>12.709</v>
      </c>
      <c r="I126" s="212"/>
      <c r="J126" s="213">
        <f>ROUND(I126*H126,2)</f>
        <v>0</v>
      </c>
      <c r="K126" s="209" t="s">
        <v>21</v>
      </c>
      <c r="L126" s="214"/>
      <c r="M126" s="215" t="s">
        <v>21</v>
      </c>
      <c r="N126" s="216" t="s">
        <v>43</v>
      </c>
      <c r="O126" s="41"/>
      <c r="P126" s="192">
        <f>O126*H126</f>
        <v>0</v>
      </c>
      <c r="Q126" s="192">
        <v>0.001</v>
      </c>
      <c r="R126" s="192">
        <f>Q126*H126</f>
        <v>0.012709</v>
      </c>
      <c r="S126" s="192">
        <v>0</v>
      </c>
      <c r="T126" s="193">
        <f>S126*H126</f>
        <v>0</v>
      </c>
      <c r="AR126" s="23" t="s">
        <v>159</v>
      </c>
      <c r="AT126" s="23" t="s">
        <v>156</v>
      </c>
      <c r="AU126" s="23" t="s">
        <v>80</v>
      </c>
      <c r="AY126" s="23" t="s">
        <v>126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3" t="s">
        <v>80</v>
      </c>
      <c r="BK126" s="194">
        <f>ROUND(I126*H126,2)</f>
        <v>0</v>
      </c>
      <c r="BL126" s="23" t="s">
        <v>132</v>
      </c>
      <c r="BM126" s="23" t="s">
        <v>225</v>
      </c>
    </row>
    <row r="127" spans="2:51" s="11" customFormat="1" ht="13.5">
      <c r="B127" s="217"/>
      <c r="C127" s="218"/>
      <c r="D127" s="197" t="s">
        <v>134</v>
      </c>
      <c r="E127" s="219" t="s">
        <v>21</v>
      </c>
      <c r="F127" s="220" t="s">
        <v>226</v>
      </c>
      <c r="G127" s="218"/>
      <c r="H127" s="219" t="s">
        <v>21</v>
      </c>
      <c r="I127" s="221"/>
      <c r="J127" s="218"/>
      <c r="K127" s="218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134</v>
      </c>
      <c r="AU127" s="226" t="s">
        <v>80</v>
      </c>
      <c r="AV127" s="11" t="s">
        <v>80</v>
      </c>
      <c r="AW127" s="11" t="s">
        <v>35</v>
      </c>
      <c r="AX127" s="11" t="s">
        <v>72</v>
      </c>
      <c r="AY127" s="226" t="s">
        <v>126</v>
      </c>
    </row>
    <row r="128" spans="2:51" s="10" customFormat="1" ht="13.5">
      <c r="B128" s="195"/>
      <c r="C128" s="196"/>
      <c r="D128" s="197" t="s">
        <v>134</v>
      </c>
      <c r="E128" s="198" t="s">
        <v>21</v>
      </c>
      <c r="F128" s="199" t="s">
        <v>227</v>
      </c>
      <c r="G128" s="196"/>
      <c r="H128" s="200">
        <v>12.709</v>
      </c>
      <c r="I128" s="201"/>
      <c r="J128" s="196"/>
      <c r="K128" s="196"/>
      <c r="L128" s="202"/>
      <c r="M128" s="203"/>
      <c r="N128" s="204"/>
      <c r="O128" s="204"/>
      <c r="P128" s="204"/>
      <c r="Q128" s="204"/>
      <c r="R128" s="204"/>
      <c r="S128" s="204"/>
      <c r="T128" s="205"/>
      <c r="AT128" s="206" t="s">
        <v>134</v>
      </c>
      <c r="AU128" s="206" t="s">
        <v>80</v>
      </c>
      <c r="AV128" s="10" t="s">
        <v>83</v>
      </c>
      <c r="AW128" s="10" t="s">
        <v>35</v>
      </c>
      <c r="AX128" s="10" t="s">
        <v>72</v>
      </c>
      <c r="AY128" s="206" t="s">
        <v>126</v>
      </c>
    </row>
    <row r="129" spans="2:51" s="12" customFormat="1" ht="13.5">
      <c r="B129" s="227"/>
      <c r="C129" s="228"/>
      <c r="D129" s="197" t="s">
        <v>134</v>
      </c>
      <c r="E129" s="229" t="s">
        <v>21</v>
      </c>
      <c r="F129" s="230" t="s">
        <v>192</v>
      </c>
      <c r="G129" s="228"/>
      <c r="H129" s="231">
        <v>12.709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134</v>
      </c>
      <c r="AU129" s="237" t="s">
        <v>80</v>
      </c>
      <c r="AV129" s="12" t="s">
        <v>132</v>
      </c>
      <c r="AW129" s="12" t="s">
        <v>35</v>
      </c>
      <c r="AX129" s="12" t="s">
        <v>80</v>
      </c>
      <c r="AY129" s="237" t="s">
        <v>126</v>
      </c>
    </row>
    <row r="130" spans="2:65" s="1" customFormat="1" ht="25.5" customHeight="1">
      <c r="B130" s="40"/>
      <c r="C130" s="183" t="s">
        <v>9</v>
      </c>
      <c r="D130" s="183" t="s">
        <v>127</v>
      </c>
      <c r="E130" s="184" t="s">
        <v>228</v>
      </c>
      <c r="F130" s="185" t="s">
        <v>229</v>
      </c>
      <c r="G130" s="186" t="s">
        <v>152</v>
      </c>
      <c r="H130" s="187">
        <v>3177.15</v>
      </c>
      <c r="I130" s="188"/>
      <c r="J130" s="189">
        <f>ROUND(I130*H130,2)</f>
        <v>0</v>
      </c>
      <c r="K130" s="185" t="s">
        <v>131</v>
      </c>
      <c r="L130" s="60"/>
      <c r="M130" s="190" t="s">
        <v>21</v>
      </c>
      <c r="N130" s="191" t="s">
        <v>43</v>
      </c>
      <c r="O130" s="41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3" t="s">
        <v>132</v>
      </c>
      <c r="AT130" s="23" t="s">
        <v>127</v>
      </c>
      <c r="AU130" s="23" t="s">
        <v>80</v>
      </c>
      <c r="AY130" s="23" t="s">
        <v>126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3" t="s">
        <v>80</v>
      </c>
      <c r="BK130" s="194">
        <f>ROUND(I130*H130,2)</f>
        <v>0</v>
      </c>
      <c r="BL130" s="23" t="s">
        <v>132</v>
      </c>
      <c r="BM130" s="23" t="s">
        <v>230</v>
      </c>
    </row>
    <row r="131" spans="2:51" s="10" customFormat="1" ht="13.5">
      <c r="B131" s="195"/>
      <c r="C131" s="196"/>
      <c r="D131" s="197" t="s">
        <v>134</v>
      </c>
      <c r="E131" s="198" t="s">
        <v>21</v>
      </c>
      <c r="F131" s="199" t="s">
        <v>204</v>
      </c>
      <c r="G131" s="196"/>
      <c r="H131" s="200">
        <v>3177.15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134</v>
      </c>
      <c r="AU131" s="206" t="s">
        <v>80</v>
      </c>
      <c r="AV131" s="10" t="s">
        <v>83</v>
      </c>
      <c r="AW131" s="10" t="s">
        <v>35</v>
      </c>
      <c r="AX131" s="10" t="s">
        <v>80</v>
      </c>
      <c r="AY131" s="206" t="s">
        <v>126</v>
      </c>
    </row>
    <row r="132" spans="2:65" s="1" customFormat="1" ht="16.5" customHeight="1">
      <c r="B132" s="40"/>
      <c r="C132" s="207" t="s">
        <v>231</v>
      </c>
      <c r="D132" s="207" t="s">
        <v>156</v>
      </c>
      <c r="E132" s="208" t="s">
        <v>232</v>
      </c>
      <c r="F132" s="209" t="s">
        <v>233</v>
      </c>
      <c r="G132" s="210" t="s">
        <v>130</v>
      </c>
      <c r="H132" s="211">
        <v>79.429</v>
      </c>
      <c r="I132" s="212"/>
      <c r="J132" s="213">
        <f>ROUND(I132*H132,2)</f>
        <v>0</v>
      </c>
      <c r="K132" s="209" t="s">
        <v>131</v>
      </c>
      <c r="L132" s="214"/>
      <c r="M132" s="215" t="s">
        <v>21</v>
      </c>
      <c r="N132" s="216" t="s">
        <v>43</v>
      </c>
      <c r="O132" s="41"/>
      <c r="P132" s="192">
        <f>O132*H132</f>
        <v>0</v>
      </c>
      <c r="Q132" s="192">
        <v>0.21</v>
      </c>
      <c r="R132" s="192">
        <f>Q132*H132</f>
        <v>16.68009</v>
      </c>
      <c r="S132" s="192">
        <v>0</v>
      </c>
      <c r="T132" s="193">
        <f>S132*H132</f>
        <v>0</v>
      </c>
      <c r="AR132" s="23" t="s">
        <v>159</v>
      </c>
      <c r="AT132" s="23" t="s">
        <v>156</v>
      </c>
      <c r="AU132" s="23" t="s">
        <v>80</v>
      </c>
      <c r="AY132" s="23" t="s">
        <v>126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3" t="s">
        <v>80</v>
      </c>
      <c r="BK132" s="194">
        <f>ROUND(I132*H132,2)</f>
        <v>0</v>
      </c>
      <c r="BL132" s="23" t="s">
        <v>132</v>
      </c>
      <c r="BM132" s="23" t="s">
        <v>234</v>
      </c>
    </row>
    <row r="133" spans="2:51" s="10" customFormat="1" ht="13.5">
      <c r="B133" s="195"/>
      <c r="C133" s="196"/>
      <c r="D133" s="197" t="s">
        <v>134</v>
      </c>
      <c r="E133" s="198" t="s">
        <v>21</v>
      </c>
      <c r="F133" s="199" t="s">
        <v>235</v>
      </c>
      <c r="G133" s="196"/>
      <c r="H133" s="200">
        <v>79.429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134</v>
      </c>
      <c r="AU133" s="206" t="s">
        <v>80</v>
      </c>
      <c r="AV133" s="10" t="s">
        <v>83</v>
      </c>
      <c r="AW133" s="10" t="s">
        <v>35</v>
      </c>
      <c r="AX133" s="10" t="s">
        <v>80</v>
      </c>
      <c r="AY133" s="206" t="s">
        <v>126</v>
      </c>
    </row>
    <row r="134" spans="2:65" s="1" customFormat="1" ht="16.5" customHeight="1">
      <c r="B134" s="40"/>
      <c r="C134" s="183" t="s">
        <v>236</v>
      </c>
      <c r="D134" s="183" t="s">
        <v>127</v>
      </c>
      <c r="E134" s="184" t="s">
        <v>237</v>
      </c>
      <c r="F134" s="185" t="s">
        <v>238</v>
      </c>
      <c r="G134" s="186" t="s">
        <v>152</v>
      </c>
      <c r="H134" s="187">
        <v>3177.15</v>
      </c>
      <c r="I134" s="188"/>
      <c r="J134" s="189">
        <f>ROUND(I134*H134,2)</f>
        <v>0</v>
      </c>
      <c r="K134" s="185" t="s">
        <v>131</v>
      </c>
      <c r="L134" s="60"/>
      <c r="M134" s="190" t="s">
        <v>21</v>
      </c>
      <c r="N134" s="191" t="s">
        <v>43</v>
      </c>
      <c r="O134" s="41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3" t="s">
        <v>132</v>
      </c>
      <c r="AT134" s="23" t="s">
        <v>127</v>
      </c>
      <c r="AU134" s="23" t="s">
        <v>80</v>
      </c>
      <c r="AY134" s="23" t="s">
        <v>126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3" t="s">
        <v>80</v>
      </c>
      <c r="BK134" s="194">
        <f>ROUND(I134*H134,2)</f>
        <v>0</v>
      </c>
      <c r="BL134" s="23" t="s">
        <v>132</v>
      </c>
      <c r="BM134" s="23" t="s">
        <v>239</v>
      </c>
    </row>
    <row r="135" spans="2:51" s="10" customFormat="1" ht="13.5">
      <c r="B135" s="195"/>
      <c r="C135" s="196"/>
      <c r="D135" s="197" t="s">
        <v>134</v>
      </c>
      <c r="E135" s="198" t="s">
        <v>21</v>
      </c>
      <c r="F135" s="199" t="s">
        <v>204</v>
      </c>
      <c r="G135" s="196"/>
      <c r="H135" s="200">
        <v>3177.15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134</v>
      </c>
      <c r="AU135" s="206" t="s">
        <v>80</v>
      </c>
      <c r="AV135" s="10" t="s">
        <v>83</v>
      </c>
      <c r="AW135" s="10" t="s">
        <v>35</v>
      </c>
      <c r="AX135" s="10" t="s">
        <v>80</v>
      </c>
      <c r="AY135" s="206" t="s">
        <v>126</v>
      </c>
    </row>
    <row r="136" spans="2:65" s="1" customFormat="1" ht="25.5" customHeight="1">
      <c r="B136" s="40"/>
      <c r="C136" s="183" t="s">
        <v>240</v>
      </c>
      <c r="D136" s="183" t="s">
        <v>127</v>
      </c>
      <c r="E136" s="184" t="s">
        <v>171</v>
      </c>
      <c r="F136" s="185" t="s">
        <v>172</v>
      </c>
      <c r="G136" s="186" t="s">
        <v>152</v>
      </c>
      <c r="H136" s="187">
        <v>3177.15</v>
      </c>
      <c r="I136" s="188"/>
      <c r="J136" s="189">
        <f>ROUND(I136*H136,2)</f>
        <v>0</v>
      </c>
      <c r="K136" s="185" t="s">
        <v>21</v>
      </c>
      <c r="L136" s="60"/>
      <c r="M136" s="190" t="s">
        <v>21</v>
      </c>
      <c r="N136" s="191" t="s">
        <v>43</v>
      </c>
      <c r="O136" s="41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23" t="s">
        <v>132</v>
      </c>
      <c r="AT136" s="23" t="s">
        <v>127</v>
      </c>
      <c r="AU136" s="23" t="s">
        <v>80</v>
      </c>
      <c r="AY136" s="23" t="s">
        <v>126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23" t="s">
        <v>80</v>
      </c>
      <c r="BK136" s="194">
        <f>ROUND(I136*H136,2)</f>
        <v>0</v>
      </c>
      <c r="BL136" s="23" t="s">
        <v>132</v>
      </c>
      <c r="BM136" s="23" t="s">
        <v>241</v>
      </c>
    </row>
    <row r="137" spans="2:51" s="10" customFormat="1" ht="13.5">
      <c r="B137" s="195"/>
      <c r="C137" s="196"/>
      <c r="D137" s="197" t="s">
        <v>134</v>
      </c>
      <c r="E137" s="198" t="s">
        <v>21</v>
      </c>
      <c r="F137" s="199" t="s">
        <v>204</v>
      </c>
      <c r="G137" s="196"/>
      <c r="H137" s="200">
        <v>3177.15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134</v>
      </c>
      <c r="AU137" s="206" t="s">
        <v>80</v>
      </c>
      <c r="AV137" s="10" t="s">
        <v>83</v>
      </c>
      <c r="AW137" s="10" t="s">
        <v>35</v>
      </c>
      <c r="AX137" s="10" t="s">
        <v>80</v>
      </c>
      <c r="AY137" s="206" t="s">
        <v>126</v>
      </c>
    </row>
    <row r="138" spans="2:65" s="1" customFormat="1" ht="16.5" customHeight="1">
      <c r="B138" s="40"/>
      <c r="C138" s="183" t="s">
        <v>242</v>
      </c>
      <c r="D138" s="183" t="s">
        <v>127</v>
      </c>
      <c r="E138" s="184" t="s">
        <v>179</v>
      </c>
      <c r="F138" s="185" t="s">
        <v>180</v>
      </c>
      <c r="G138" s="186" t="s">
        <v>152</v>
      </c>
      <c r="H138" s="187">
        <v>3177.15</v>
      </c>
      <c r="I138" s="188"/>
      <c r="J138" s="189">
        <f>ROUND(I138*H138,2)</f>
        <v>0</v>
      </c>
      <c r="K138" s="185" t="s">
        <v>21</v>
      </c>
      <c r="L138" s="60"/>
      <c r="M138" s="190" t="s">
        <v>21</v>
      </c>
      <c r="N138" s="191" t="s">
        <v>43</v>
      </c>
      <c r="O138" s="41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23" t="s">
        <v>132</v>
      </c>
      <c r="AT138" s="23" t="s">
        <v>127</v>
      </c>
      <c r="AU138" s="23" t="s">
        <v>80</v>
      </c>
      <c r="AY138" s="23" t="s">
        <v>126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3" t="s">
        <v>80</v>
      </c>
      <c r="BK138" s="194">
        <f>ROUND(I138*H138,2)</f>
        <v>0</v>
      </c>
      <c r="BL138" s="23" t="s">
        <v>132</v>
      </c>
      <c r="BM138" s="23" t="s">
        <v>243</v>
      </c>
    </row>
    <row r="139" spans="2:51" s="10" customFormat="1" ht="13.5">
      <c r="B139" s="195"/>
      <c r="C139" s="196"/>
      <c r="D139" s="197" t="s">
        <v>134</v>
      </c>
      <c r="E139" s="198" t="s">
        <v>21</v>
      </c>
      <c r="F139" s="199" t="s">
        <v>204</v>
      </c>
      <c r="G139" s="196"/>
      <c r="H139" s="200">
        <v>3177.15</v>
      </c>
      <c r="I139" s="201"/>
      <c r="J139" s="196"/>
      <c r="K139" s="196"/>
      <c r="L139" s="202"/>
      <c r="M139" s="203"/>
      <c r="N139" s="204"/>
      <c r="O139" s="204"/>
      <c r="P139" s="204"/>
      <c r="Q139" s="204"/>
      <c r="R139" s="204"/>
      <c r="S139" s="204"/>
      <c r="T139" s="205"/>
      <c r="AT139" s="206" t="s">
        <v>134</v>
      </c>
      <c r="AU139" s="206" t="s">
        <v>80</v>
      </c>
      <c r="AV139" s="10" t="s">
        <v>83</v>
      </c>
      <c r="AW139" s="10" t="s">
        <v>35</v>
      </c>
      <c r="AX139" s="10" t="s">
        <v>80</v>
      </c>
      <c r="AY139" s="206" t="s">
        <v>126</v>
      </c>
    </row>
    <row r="140" spans="2:65" s="1" customFormat="1" ht="16.5" customHeight="1">
      <c r="B140" s="40"/>
      <c r="C140" s="183" t="s">
        <v>244</v>
      </c>
      <c r="D140" s="183" t="s">
        <v>127</v>
      </c>
      <c r="E140" s="184" t="s">
        <v>183</v>
      </c>
      <c r="F140" s="185" t="s">
        <v>184</v>
      </c>
      <c r="G140" s="186" t="s">
        <v>152</v>
      </c>
      <c r="H140" s="187">
        <v>3177.15</v>
      </c>
      <c r="I140" s="188"/>
      <c r="J140" s="189">
        <f>ROUND(I140*H140,2)</f>
        <v>0</v>
      </c>
      <c r="K140" s="185" t="s">
        <v>21</v>
      </c>
      <c r="L140" s="60"/>
      <c r="M140" s="190" t="s">
        <v>21</v>
      </c>
      <c r="N140" s="191" t="s">
        <v>43</v>
      </c>
      <c r="O140" s="41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3" t="s">
        <v>132</v>
      </c>
      <c r="AT140" s="23" t="s">
        <v>127</v>
      </c>
      <c r="AU140" s="23" t="s">
        <v>80</v>
      </c>
      <c r="AY140" s="23" t="s">
        <v>126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3" t="s">
        <v>80</v>
      </c>
      <c r="BK140" s="194">
        <f>ROUND(I140*H140,2)</f>
        <v>0</v>
      </c>
      <c r="BL140" s="23" t="s">
        <v>132</v>
      </c>
      <c r="BM140" s="23" t="s">
        <v>245</v>
      </c>
    </row>
    <row r="141" spans="2:51" s="10" customFormat="1" ht="13.5">
      <c r="B141" s="195"/>
      <c r="C141" s="196"/>
      <c r="D141" s="197" t="s">
        <v>134</v>
      </c>
      <c r="E141" s="198" t="s">
        <v>21</v>
      </c>
      <c r="F141" s="199" t="s">
        <v>204</v>
      </c>
      <c r="G141" s="196"/>
      <c r="H141" s="200">
        <v>3177.15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134</v>
      </c>
      <c r="AU141" s="206" t="s">
        <v>80</v>
      </c>
      <c r="AV141" s="10" t="s">
        <v>83</v>
      </c>
      <c r="AW141" s="10" t="s">
        <v>35</v>
      </c>
      <c r="AX141" s="10" t="s">
        <v>80</v>
      </c>
      <c r="AY141" s="206" t="s">
        <v>126</v>
      </c>
    </row>
    <row r="142" spans="2:63" s="9" customFormat="1" ht="37.35" customHeight="1">
      <c r="B142" s="169"/>
      <c r="C142" s="170"/>
      <c r="D142" s="171" t="s">
        <v>71</v>
      </c>
      <c r="E142" s="172" t="s">
        <v>246</v>
      </c>
      <c r="F142" s="172" t="s">
        <v>247</v>
      </c>
      <c r="G142" s="170"/>
      <c r="H142" s="170"/>
      <c r="I142" s="173"/>
      <c r="J142" s="174">
        <f>BK142</f>
        <v>0</v>
      </c>
      <c r="K142" s="170"/>
      <c r="L142" s="175"/>
      <c r="M142" s="176"/>
      <c r="N142" s="177"/>
      <c r="O142" s="177"/>
      <c r="P142" s="178">
        <f>SUM(P143:P159)</f>
        <v>0</v>
      </c>
      <c r="Q142" s="177"/>
      <c r="R142" s="178">
        <f>SUM(R143:R159)</f>
        <v>4.67213025</v>
      </c>
      <c r="S142" s="177"/>
      <c r="T142" s="179">
        <f>SUM(T143:T159)</f>
        <v>0</v>
      </c>
      <c r="AR142" s="180" t="s">
        <v>80</v>
      </c>
      <c r="AT142" s="181" t="s">
        <v>71</v>
      </c>
      <c r="AU142" s="181" t="s">
        <v>72</v>
      </c>
      <c r="AY142" s="180" t="s">
        <v>126</v>
      </c>
      <c r="BK142" s="182">
        <f>SUM(BK143:BK159)</f>
        <v>0</v>
      </c>
    </row>
    <row r="143" spans="2:65" s="1" customFormat="1" ht="16.5" customHeight="1">
      <c r="B143" s="40"/>
      <c r="C143" s="183" t="s">
        <v>248</v>
      </c>
      <c r="D143" s="183" t="s">
        <v>127</v>
      </c>
      <c r="E143" s="184" t="s">
        <v>249</v>
      </c>
      <c r="F143" s="185" t="s">
        <v>250</v>
      </c>
      <c r="G143" s="186" t="s">
        <v>152</v>
      </c>
      <c r="H143" s="187">
        <v>450.275</v>
      </c>
      <c r="I143" s="188"/>
      <c r="J143" s="189">
        <f>ROUND(I143*H143,2)</f>
        <v>0</v>
      </c>
      <c r="K143" s="185" t="s">
        <v>21</v>
      </c>
      <c r="L143" s="60"/>
      <c r="M143" s="190" t="s">
        <v>21</v>
      </c>
      <c r="N143" s="191" t="s">
        <v>43</v>
      </c>
      <c r="O143" s="41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3" t="s">
        <v>132</v>
      </c>
      <c r="AT143" s="23" t="s">
        <v>127</v>
      </c>
      <c r="AU143" s="23" t="s">
        <v>80</v>
      </c>
      <c r="AY143" s="23" t="s">
        <v>126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3" t="s">
        <v>80</v>
      </c>
      <c r="BK143" s="194">
        <f>ROUND(I143*H143,2)</f>
        <v>0</v>
      </c>
      <c r="BL143" s="23" t="s">
        <v>132</v>
      </c>
      <c r="BM143" s="23" t="s">
        <v>251</v>
      </c>
    </row>
    <row r="144" spans="2:51" s="10" customFormat="1" ht="13.5">
      <c r="B144" s="195"/>
      <c r="C144" s="196"/>
      <c r="D144" s="197" t="s">
        <v>134</v>
      </c>
      <c r="E144" s="198" t="s">
        <v>21</v>
      </c>
      <c r="F144" s="199" t="s">
        <v>252</v>
      </c>
      <c r="G144" s="196"/>
      <c r="H144" s="200">
        <v>450.275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134</v>
      </c>
      <c r="AU144" s="206" t="s">
        <v>80</v>
      </c>
      <c r="AV144" s="10" t="s">
        <v>83</v>
      </c>
      <c r="AW144" s="10" t="s">
        <v>35</v>
      </c>
      <c r="AX144" s="10" t="s">
        <v>80</v>
      </c>
      <c r="AY144" s="206" t="s">
        <v>126</v>
      </c>
    </row>
    <row r="145" spans="2:65" s="1" customFormat="1" ht="16.5" customHeight="1">
      <c r="B145" s="40"/>
      <c r="C145" s="207" t="s">
        <v>253</v>
      </c>
      <c r="D145" s="207" t="s">
        <v>156</v>
      </c>
      <c r="E145" s="208" t="s">
        <v>254</v>
      </c>
      <c r="F145" s="209" t="s">
        <v>255</v>
      </c>
      <c r="G145" s="210" t="s">
        <v>152</v>
      </c>
      <c r="H145" s="211">
        <v>450.275</v>
      </c>
      <c r="I145" s="212"/>
      <c r="J145" s="213">
        <f>ROUND(I145*H145,2)</f>
        <v>0</v>
      </c>
      <c r="K145" s="209" t="s">
        <v>21</v>
      </c>
      <c r="L145" s="214"/>
      <c r="M145" s="215" t="s">
        <v>21</v>
      </c>
      <c r="N145" s="216" t="s">
        <v>43</v>
      </c>
      <c r="O145" s="41"/>
      <c r="P145" s="192">
        <f>O145*H145</f>
        <v>0</v>
      </c>
      <c r="Q145" s="192">
        <v>0.00011</v>
      </c>
      <c r="R145" s="192">
        <f>Q145*H145</f>
        <v>0.04953025</v>
      </c>
      <c r="S145" s="192">
        <v>0</v>
      </c>
      <c r="T145" s="193">
        <f>S145*H145</f>
        <v>0</v>
      </c>
      <c r="AR145" s="23" t="s">
        <v>159</v>
      </c>
      <c r="AT145" s="23" t="s">
        <v>156</v>
      </c>
      <c r="AU145" s="23" t="s">
        <v>80</v>
      </c>
      <c r="AY145" s="23" t="s">
        <v>126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3" t="s">
        <v>80</v>
      </c>
      <c r="BK145" s="194">
        <f>ROUND(I145*H145,2)</f>
        <v>0</v>
      </c>
      <c r="BL145" s="23" t="s">
        <v>132</v>
      </c>
      <c r="BM145" s="23" t="s">
        <v>256</v>
      </c>
    </row>
    <row r="146" spans="2:51" s="10" customFormat="1" ht="13.5">
      <c r="B146" s="195"/>
      <c r="C146" s="196"/>
      <c r="D146" s="197" t="s">
        <v>134</v>
      </c>
      <c r="E146" s="198" t="s">
        <v>21</v>
      </c>
      <c r="F146" s="199" t="s">
        <v>252</v>
      </c>
      <c r="G146" s="196"/>
      <c r="H146" s="200">
        <v>450.275</v>
      </c>
      <c r="I146" s="201"/>
      <c r="J146" s="196"/>
      <c r="K146" s="196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134</v>
      </c>
      <c r="AU146" s="206" t="s">
        <v>80</v>
      </c>
      <c r="AV146" s="10" t="s">
        <v>83</v>
      </c>
      <c r="AW146" s="10" t="s">
        <v>35</v>
      </c>
      <c r="AX146" s="10" t="s">
        <v>80</v>
      </c>
      <c r="AY146" s="206" t="s">
        <v>126</v>
      </c>
    </row>
    <row r="147" spans="2:65" s="1" customFormat="1" ht="25.5" customHeight="1">
      <c r="B147" s="40"/>
      <c r="C147" s="183" t="s">
        <v>257</v>
      </c>
      <c r="D147" s="183" t="s">
        <v>127</v>
      </c>
      <c r="E147" s="184" t="s">
        <v>258</v>
      </c>
      <c r="F147" s="185" t="s">
        <v>259</v>
      </c>
      <c r="G147" s="186" t="s">
        <v>152</v>
      </c>
      <c r="H147" s="187">
        <v>432.264</v>
      </c>
      <c r="I147" s="188"/>
      <c r="J147" s="189">
        <f>ROUND(I147*H147,2)</f>
        <v>0</v>
      </c>
      <c r="K147" s="185" t="s">
        <v>131</v>
      </c>
      <c r="L147" s="60"/>
      <c r="M147" s="190" t="s">
        <v>21</v>
      </c>
      <c r="N147" s="191" t="s">
        <v>43</v>
      </c>
      <c r="O147" s="41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3" t="s">
        <v>132</v>
      </c>
      <c r="AT147" s="23" t="s">
        <v>127</v>
      </c>
      <c r="AU147" s="23" t="s">
        <v>80</v>
      </c>
      <c r="AY147" s="23" t="s">
        <v>126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3" t="s">
        <v>80</v>
      </c>
      <c r="BK147" s="194">
        <f>ROUND(I147*H147,2)</f>
        <v>0</v>
      </c>
      <c r="BL147" s="23" t="s">
        <v>132</v>
      </c>
      <c r="BM147" s="23" t="s">
        <v>260</v>
      </c>
    </row>
    <row r="148" spans="2:51" s="11" customFormat="1" ht="13.5">
      <c r="B148" s="217"/>
      <c r="C148" s="218"/>
      <c r="D148" s="197" t="s">
        <v>134</v>
      </c>
      <c r="E148" s="219" t="s">
        <v>21</v>
      </c>
      <c r="F148" s="220" t="s">
        <v>261</v>
      </c>
      <c r="G148" s="218"/>
      <c r="H148" s="219" t="s">
        <v>21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134</v>
      </c>
      <c r="AU148" s="226" t="s">
        <v>80</v>
      </c>
      <c r="AV148" s="11" t="s">
        <v>80</v>
      </c>
      <c r="AW148" s="11" t="s">
        <v>35</v>
      </c>
      <c r="AX148" s="11" t="s">
        <v>72</v>
      </c>
      <c r="AY148" s="226" t="s">
        <v>126</v>
      </c>
    </row>
    <row r="149" spans="2:51" s="10" customFormat="1" ht="13.5">
      <c r="B149" s="195"/>
      <c r="C149" s="196"/>
      <c r="D149" s="197" t="s">
        <v>134</v>
      </c>
      <c r="E149" s="198" t="s">
        <v>21</v>
      </c>
      <c r="F149" s="199" t="s">
        <v>262</v>
      </c>
      <c r="G149" s="196"/>
      <c r="H149" s="200">
        <v>432.264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134</v>
      </c>
      <c r="AU149" s="206" t="s">
        <v>80</v>
      </c>
      <c r="AV149" s="10" t="s">
        <v>83</v>
      </c>
      <c r="AW149" s="10" t="s">
        <v>35</v>
      </c>
      <c r="AX149" s="10" t="s">
        <v>72</v>
      </c>
      <c r="AY149" s="206" t="s">
        <v>126</v>
      </c>
    </row>
    <row r="150" spans="2:51" s="12" customFormat="1" ht="13.5">
      <c r="B150" s="227"/>
      <c r="C150" s="228"/>
      <c r="D150" s="197" t="s">
        <v>134</v>
      </c>
      <c r="E150" s="229" t="s">
        <v>21</v>
      </c>
      <c r="F150" s="230" t="s">
        <v>192</v>
      </c>
      <c r="G150" s="228"/>
      <c r="H150" s="231">
        <v>432.264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134</v>
      </c>
      <c r="AU150" s="237" t="s">
        <v>80</v>
      </c>
      <c r="AV150" s="12" t="s">
        <v>132</v>
      </c>
      <c r="AW150" s="12" t="s">
        <v>35</v>
      </c>
      <c r="AX150" s="12" t="s">
        <v>80</v>
      </c>
      <c r="AY150" s="237" t="s">
        <v>126</v>
      </c>
    </row>
    <row r="151" spans="2:65" s="1" customFormat="1" ht="16.5" customHeight="1">
      <c r="B151" s="40"/>
      <c r="C151" s="207" t="s">
        <v>263</v>
      </c>
      <c r="D151" s="207" t="s">
        <v>156</v>
      </c>
      <c r="E151" s="208" t="s">
        <v>264</v>
      </c>
      <c r="F151" s="209" t="s">
        <v>265</v>
      </c>
      <c r="G151" s="210" t="s">
        <v>130</v>
      </c>
      <c r="H151" s="211">
        <v>21.613</v>
      </c>
      <c r="I151" s="212"/>
      <c r="J151" s="213">
        <f>ROUND(I151*H151,2)</f>
        <v>0</v>
      </c>
      <c r="K151" s="209" t="s">
        <v>131</v>
      </c>
      <c r="L151" s="214"/>
      <c r="M151" s="215" t="s">
        <v>21</v>
      </c>
      <c r="N151" s="216" t="s">
        <v>43</v>
      </c>
      <c r="O151" s="41"/>
      <c r="P151" s="192">
        <f>O151*H151</f>
        <v>0</v>
      </c>
      <c r="Q151" s="192">
        <v>0.2</v>
      </c>
      <c r="R151" s="192">
        <f>Q151*H151</f>
        <v>4.3226</v>
      </c>
      <c r="S151" s="192">
        <v>0</v>
      </c>
      <c r="T151" s="193">
        <f>S151*H151</f>
        <v>0</v>
      </c>
      <c r="AR151" s="23" t="s">
        <v>159</v>
      </c>
      <c r="AT151" s="23" t="s">
        <v>156</v>
      </c>
      <c r="AU151" s="23" t="s">
        <v>80</v>
      </c>
      <c r="AY151" s="23" t="s">
        <v>126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3" t="s">
        <v>80</v>
      </c>
      <c r="BK151" s="194">
        <f>ROUND(I151*H151,2)</f>
        <v>0</v>
      </c>
      <c r="BL151" s="23" t="s">
        <v>132</v>
      </c>
      <c r="BM151" s="23" t="s">
        <v>266</v>
      </c>
    </row>
    <row r="152" spans="2:51" s="10" customFormat="1" ht="13.5">
      <c r="B152" s="195"/>
      <c r="C152" s="196"/>
      <c r="D152" s="197" t="s">
        <v>134</v>
      </c>
      <c r="E152" s="198" t="s">
        <v>21</v>
      </c>
      <c r="F152" s="199" t="s">
        <v>267</v>
      </c>
      <c r="G152" s="196"/>
      <c r="H152" s="200">
        <v>21.613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134</v>
      </c>
      <c r="AU152" s="206" t="s">
        <v>80</v>
      </c>
      <c r="AV152" s="10" t="s">
        <v>83</v>
      </c>
      <c r="AW152" s="10" t="s">
        <v>35</v>
      </c>
      <c r="AX152" s="10" t="s">
        <v>72</v>
      </c>
      <c r="AY152" s="206" t="s">
        <v>126</v>
      </c>
    </row>
    <row r="153" spans="2:51" s="12" customFormat="1" ht="13.5">
      <c r="B153" s="227"/>
      <c r="C153" s="228"/>
      <c r="D153" s="197" t="s">
        <v>134</v>
      </c>
      <c r="E153" s="229" t="s">
        <v>21</v>
      </c>
      <c r="F153" s="230" t="s">
        <v>192</v>
      </c>
      <c r="G153" s="228"/>
      <c r="H153" s="231">
        <v>21.613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134</v>
      </c>
      <c r="AU153" s="237" t="s">
        <v>80</v>
      </c>
      <c r="AV153" s="12" t="s">
        <v>132</v>
      </c>
      <c r="AW153" s="12" t="s">
        <v>35</v>
      </c>
      <c r="AX153" s="12" t="s">
        <v>80</v>
      </c>
      <c r="AY153" s="237" t="s">
        <v>126</v>
      </c>
    </row>
    <row r="154" spans="2:65" s="1" customFormat="1" ht="25.5" customHeight="1">
      <c r="B154" s="40"/>
      <c r="C154" s="183" t="s">
        <v>268</v>
      </c>
      <c r="D154" s="183" t="s">
        <v>127</v>
      </c>
      <c r="E154" s="184" t="s">
        <v>269</v>
      </c>
      <c r="F154" s="185" t="s">
        <v>270</v>
      </c>
      <c r="G154" s="186" t="s">
        <v>271</v>
      </c>
      <c r="H154" s="187">
        <v>250</v>
      </c>
      <c r="I154" s="188"/>
      <c r="J154" s="189">
        <f>ROUND(I154*H154,2)</f>
        <v>0</v>
      </c>
      <c r="K154" s="185" t="s">
        <v>131</v>
      </c>
      <c r="L154" s="60"/>
      <c r="M154" s="190" t="s">
        <v>21</v>
      </c>
      <c r="N154" s="191" t="s">
        <v>43</v>
      </c>
      <c r="O154" s="41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3" t="s">
        <v>132</v>
      </c>
      <c r="AT154" s="23" t="s">
        <v>127</v>
      </c>
      <c r="AU154" s="23" t="s">
        <v>80</v>
      </c>
      <c r="AY154" s="23" t="s">
        <v>126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3" t="s">
        <v>80</v>
      </c>
      <c r="BK154" s="194">
        <f>ROUND(I154*H154,2)</f>
        <v>0</v>
      </c>
      <c r="BL154" s="23" t="s">
        <v>132</v>
      </c>
      <c r="BM154" s="23" t="s">
        <v>272</v>
      </c>
    </row>
    <row r="155" spans="2:51" s="10" customFormat="1" ht="13.5">
      <c r="B155" s="195"/>
      <c r="C155" s="196"/>
      <c r="D155" s="197" t="s">
        <v>134</v>
      </c>
      <c r="E155" s="198" t="s">
        <v>21</v>
      </c>
      <c r="F155" s="199" t="s">
        <v>273</v>
      </c>
      <c r="G155" s="196"/>
      <c r="H155" s="200">
        <v>250</v>
      </c>
      <c r="I155" s="201"/>
      <c r="J155" s="196"/>
      <c r="K155" s="196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134</v>
      </c>
      <c r="AU155" s="206" t="s">
        <v>80</v>
      </c>
      <c r="AV155" s="10" t="s">
        <v>83</v>
      </c>
      <c r="AW155" s="10" t="s">
        <v>35</v>
      </c>
      <c r="AX155" s="10" t="s">
        <v>80</v>
      </c>
      <c r="AY155" s="206" t="s">
        <v>126</v>
      </c>
    </row>
    <row r="156" spans="2:65" s="1" customFormat="1" ht="16.5" customHeight="1">
      <c r="B156" s="40"/>
      <c r="C156" s="207" t="s">
        <v>274</v>
      </c>
      <c r="D156" s="207" t="s">
        <v>156</v>
      </c>
      <c r="E156" s="208" t="s">
        <v>275</v>
      </c>
      <c r="F156" s="209" t="s">
        <v>276</v>
      </c>
      <c r="G156" s="210" t="s">
        <v>271</v>
      </c>
      <c r="H156" s="211">
        <v>250</v>
      </c>
      <c r="I156" s="212"/>
      <c r="J156" s="213">
        <f>ROUND(I156*H156,2)</f>
        <v>0</v>
      </c>
      <c r="K156" s="209" t="s">
        <v>21</v>
      </c>
      <c r="L156" s="214"/>
      <c r="M156" s="215" t="s">
        <v>21</v>
      </c>
      <c r="N156" s="216" t="s">
        <v>43</v>
      </c>
      <c r="O156" s="41"/>
      <c r="P156" s="192">
        <f>O156*H156</f>
        <v>0</v>
      </c>
      <c r="Q156" s="192">
        <v>0.0012</v>
      </c>
      <c r="R156" s="192">
        <f>Q156*H156</f>
        <v>0.3</v>
      </c>
      <c r="S156" s="192">
        <v>0</v>
      </c>
      <c r="T156" s="193">
        <f>S156*H156</f>
        <v>0</v>
      </c>
      <c r="AR156" s="23" t="s">
        <v>159</v>
      </c>
      <c r="AT156" s="23" t="s">
        <v>156</v>
      </c>
      <c r="AU156" s="23" t="s">
        <v>80</v>
      </c>
      <c r="AY156" s="23" t="s">
        <v>126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3" t="s">
        <v>80</v>
      </c>
      <c r="BK156" s="194">
        <f>ROUND(I156*H156,2)</f>
        <v>0</v>
      </c>
      <c r="BL156" s="23" t="s">
        <v>132</v>
      </c>
      <c r="BM156" s="23" t="s">
        <v>277</v>
      </c>
    </row>
    <row r="157" spans="2:51" s="10" customFormat="1" ht="13.5">
      <c r="B157" s="195"/>
      <c r="C157" s="196"/>
      <c r="D157" s="197" t="s">
        <v>134</v>
      </c>
      <c r="E157" s="198" t="s">
        <v>21</v>
      </c>
      <c r="F157" s="199" t="s">
        <v>273</v>
      </c>
      <c r="G157" s="196"/>
      <c r="H157" s="200">
        <v>250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134</v>
      </c>
      <c r="AU157" s="206" t="s">
        <v>80</v>
      </c>
      <c r="AV157" s="10" t="s">
        <v>83</v>
      </c>
      <c r="AW157" s="10" t="s">
        <v>35</v>
      </c>
      <c r="AX157" s="10" t="s">
        <v>80</v>
      </c>
      <c r="AY157" s="206" t="s">
        <v>126</v>
      </c>
    </row>
    <row r="158" spans="2:65" s="1" customFormat="1" ht="25.5" customHeight="1">
      <c r="B158" s="40"/>
      <c r="C158" s="183" t="s">
        <v>278</v>
      </c>
      <c r="D158" s="183" t="s">
        <v>127</v>
      </c>
      <c r="E158" s="184" t="s">
        <v>279</v>
      </c>
      <c r="F158" s="185" t="s">
        <v>280</v>
      </c>
      <c r="G158" s="186" t="s">
        <v>271</v>
      </c>
      <c r="H158" s="187">
        <v>250</v>
      </c>
      <c r="I158" s="188"/>
      <c r="J158" s="189">
        <f>ROUND(I158*H158,2)</f>
        <v>0</v>
      </c>
      <c r="K158" s="185" t="s">
        <v>21</v>
      </c>
      <c r="L158" s="60"/>
      <c r="M158" s="190" t="s">
        <v>21</v>
      </c>
      <c r="N158" s="191" t="s">
        <v>43</v>
      </c>
      <c r="O158" s="41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23" t="s">
        <v>132</v>
      </c>
      <c r="AT158" s="23" t="s">
        <v>127</v>
      </c>
      <c r="AU158" s="23" t="s">
        <v>80</v>
      </c>
      <c r="AY158" s="23" t="s">
        <v>126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23" t="s">
        <v>80</v>
      </c>
      <c r="BK158" s="194">
        <f>ROUND(I158*H158,2)</f>
        <v>0</v>
      </c>
      <c r="BL158" s="23" t="s">
        <v>132</v>
      </c>
      <c r="BM158" s="23" t="s">
        <v>281</v>
      </c>
    </row>
    <row r="159" spans="2:51" s="10" customFormat="1" ht="13.5">
      <c r="B159" s="195"/>
      <c r="C159" s="196"/>
      <c r="D159" s="197" t="s">
        <v>134</v>
      </c>
      <c r="E159" s="198" t="s">
        <v>21</v>
      </c>
      <c r="F159" s="199" t="s">
        <v>273</v>
      </c>
      <c r="G159" s="196"/>
      <c r="H159" s="200">
        <v>250</v>
      </c>
      <c r="I159" s="201"/>
      <c r="J159" s="196"/>
      <c r="K159" s="196"/>
      <c r="L159" s="202"/>
      <c r="M159" s="238"/>
      <c r="N159" s="239"/>
      <c r="O159" s="239"/>
      <c r="P159" s="239"/>
      <c r="Q159" s="239"/>
      <c r="R159" s="239"/>
      <c r="S159" s="239"/>
      <c r="T159" s="240"/>
      <c r="AT159" s="206" t="s">
        <v>134</v>
      </c>
      <c r="AU159" s="206" t="s">
        <v>80</v>
      </c>
      <c r="AV159" s="10" t="s">
        <v>83</v>
      </c>
      <c r="AW159" s="10" t="s">
        <v>35</v>
      </c>
      <c r="AX159" s="10" t="s">
        <v>80</v>
      </c>
      <c r="AY159" s="206" t="s">
        <v>126</v>
      </c>
    </row>
    <row r="160" spans="2:12" s="1" customFormat="1" ht="6.95" customHeight="1">
      <c r="B160" s="55"/>
      <c r="C160" s="56"/>
      <c r="D160" s="56"/>
      <c r="E160" s="56"/>
      <c r="F160" s="56"/>
      <c r="G160" s="56"/>
      <c r="H160" s="56"/>
      <c r="I160" s="139"/>
      <c r="J160" s="56"/>
      <c r="K160" s="56"/>
      <c r="L160" s="60"/>
    </row>
  </sheetData>
  <sheetProtection algorithmName="SHA-512" hashValue="ir7/lZxkmu7UMScKXHemZ3q4Sg98dcZAP5+sraFhoTy7GCXtNiYo+cgMrdAazaJgNxDNWnREW9G41VnsWexa/w==" saltValue="CfMchzP5ysSEBeseMe0+d+VMYhNt+s8Bj8KyWfkz094DAWGDIinXRrKR1yuI88m9N/9VLiiaBSl6JOUkV6ih4Q==" spinCount="100000" sheet="1" objects="1" scenarios="1" formatColumns="0" formatRows="0" autoFilter="0"/>
  <autoFilter ref="C78:K159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92</v>
      </c>
      <c r="G1" s="378" t="s">
        <v>93</v>
      </c>
      <c r="H1" s="378"/>
      <c r="I1" s="114"/>
      <c r="J1" s="113" t="s">
        <v>94</v>
      </c>
      <c r="K1" s="112" t="s">
        <v>95</v>
      </c>
      <c r="L1" s="113" t="s">
        <v>96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83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REVITALIZACE LESNÍHO KOUPALIŠTĚ V LIBERCI - TERÉNNÍ A SADOVÉ ÚPRAVY</v>
      </c>
      <c r="F7" s="371"/>
      <c r="G7" s="371"/>
      <c r="H7" s="371"/>
      <c r="I7" s="117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8"/>
      <c r="J8" s="41"/>
      <c r="K8" s="44"/>
    </row>
    <row r="9" spans="2:11" s="1" customFormat="1" ht="36.95" customHeight="1">
      <c r="B9" s="40"/>
      <c r="C9" s="41"/>
      <c r="D9" s="41"/>
      <c r="E9" s="372" t="s">
        <v>282</v>
      </c>
      <c r="F9" s="373"/>
      <c r="G9" s="373"/>
      <c r="H9" s="373"/>
      <c r="I9" s="118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87</v>
      </c>
      <c r="G11" s="41"/>
      <c r="H11" s="41"/>
      <c r="I11" s="119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26. 4. 2018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16.5" customHeight="1">
      <c r="B24" s="121"/>
      <c r="C24" s="122"/>
      <c r="D24" s="122"/>
      <c r="E24" s="339" t="s">
        <v>21</v>
      </c>
      <c r="F24" s="339"/>
      <c r="G24" s="339"/>
      <c r="H24" s="339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38</v>
      </c>
      <c r="E27" s="41"/>
      <c r="F27" s="41"/>
      <c r="G27" s="41"/>
      <c r="H27" s="41"/>
      <c r="I27" s="118"/>
      <c r="J27" s="128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9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30">
        <f>ROUND(SUM(BE81:BE118),2)</f>
        <v>0</v>
      </c>
      <c r="G30" s="41"/>
      <c r="H30" s="41"/>
      <c r="I30" s="131">
        <v>0.21</v>
      </c>
      <c r="J30" s="130">
        <f>ROUND(ROUND((SUM(BE81:BE118)),2)*I30,2)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30">
        <f>ROUND(SUM(BF81:BF118),2)</f>
        <v>0</v>
      </c>
      <c r="G31" s="41"/>
      <c r="H31" s="41"/>
      <c r="I31" s="131">
        <v>0.15</v>
      </c>
      <c r="J31" s="130">
        <f>ROUND(ROUND((SUM(BF81:BF118)),2)*I31,2)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30">
        <f>ROUND(SUM(BG81:BG118),2)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30">
        <f>ROUND(SUM(BH81:BH118),2)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0">
        <f>ROUND(SUM(BI81:BI118),2)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48</v>
      </c>
      <c r="E36" s="78"/>
      <c r="F36" s="78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REVITALIZACE LESNÍHO KOUPALIŠTĚ V LIBERCI - TERÉNNÍ A SADOVÉ ÚPRAVY</v>
      </c>
      <c r="F45" s="371"/>
      <c r="G45" s="371"/>
      <c r="H45" s="371"/>
      <c r="I45" s="118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SO 02 - ZPEVNĚNÉ PLOCHY</v>
      </c>
      <c r="F47" s="373"/>
      <c r="G47" s="373"/>
      <c r="H47" s="373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9" t="s">
        <v>25</v>
      </c>
      <c r="J49" s="120" t="str">
        <f>IF(J12="","",J12)</f>
        <v>26. 4. 2018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STATUTÁRNÍ MĚSTO LIBEREC</v>
      </c>
      <c r="G51" s="41"/>
      <c r="H51" s="41"/>
      <c r="I51" s="119" t="s">
        <v>33</v>
      </c>
      <c r="J51" s="339" t="str">
        <f>E21</f>
        <v>ING.JIŘÍ KHOL, IVAN PERGLER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11" s="1" customFormat="1" ht="29.25" customHeight="1">
      <c r="B54" s="40"/>
      <c r="C54" s="144" t="s">
        <v>103</v>
      </c>
      <c r="D54" s="132"/>
      <c r="E54" s="132"/>
      <c r="F54" s="132"/>
      <c r="G54" s="132"/>
      <c r="H54" s="132"/>
      <c r="I54" s="145"/>
      <c r="J54" s="146" t="s">
        <v>104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105</v>
      </c>
      <c r="D56" s="41"/>
      <c r="E56" s="41"/>
      <c r="F56" s="41"/>
      <c r="G56" s="41"/>
      <c r="H56" s="41"/>
      <c r="I56" s="118"/>
      <c r="J56" s="128">
        <f>J81</f>
        <v>0</v>
      </c>
      <c r="K56" s="44"/>
      <c r="AU56" s="23" t="s">
        <v>106</v>
      </c>
    </row>
    <row r="57" spans="2:11" s="7" customFormat="1" ht="24.95" customHeight="1">
      <c r="B57" s="149"/>
      <c r="C57" s="150"/>
      <c r="D57" s="151" t="s">
        <v>283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13" customFormat="1" ht="19.9" customHeight="1">
      <c r="B58" s="241"/>
      <c r="C58" s="242"/>
      <c r="D58" s="243" t="s">
        <v>284</v>
      </c>
      <c r="E58" s="244"/>
      <c r="F58" s="244"/>
      <c r="G58" s="244"/>
      <c r="H58" s="244"/>
      <c r="I58" s="245"/>
      <c r="J58" s="246">
        <f>J83</f>
        <v>0</v>
      </c>
      <c r="K58" s="247"/>
    </row>
    <row r="59" spans="2:11" s="13" customFormat="1" ht="19.9" customHeight="1">
      <c r="B59" s="241"/>
      <c r="C59" s="242"/>
      <c r="D59" s="243" t="s">
        <v>285</v>
      </c>
      <c r="E59" s="244"/>
      <c r="F59" s="244"/>
      <c r="G59" s="244"/>
      <c r="H59" s="244"/>
      <c r="I59" s="245"/>
      <c r="J59" s="246">
        <f>J92</f>
        <v>0</v>
      </c>
      <c r="K59" s="247"/>
    </row>
    <row r="60" spans="2:11" s="13" customFormat="1" ht="19.9" customHeight="1">
      <c r="B60" s="241"/>
      <c r="C60" s="242"/>
      <c r="D60" s="243" t="s">
        <v>286</v>
      </c>
      <c r="E60" s="244"/>
      <c r="F60" s="244"/>
      <c r="G60" s="244"/>
      <c r="H60" s="244"/>
      <c r="I60" s="245"/>
      <c r="J60" s="246">
        <f>J106</f>
        <v>0</v>
      </c>
      <c r="K60" s="247"/>
    </row>
    <row r="61" spans="2:11" s="13" customFormat="1" ht="19.9" customHeight="1">
      <c r="B61" s="241"/>
      <c r="C61" s="242"/>
      <c r="D61" s="243" t="s">
        <v>287</v>
      </c>
      <c r="E61" s="244"/>
      <c r="F61" s="244"/>
      <c r="G61" s="244"/>
      <c r="H61" s="244"/>
      <c r="I61" s="245"/>
      <c r="J61" s="246">
        <f>J117</f>
        <v>0</v>
      </c>
      <c r="K61" s="2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8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9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2"/>
      <c r="J67" s="59"/>
      <c r="K67" s="59"/>
      <c r="L67" s="60"/>
    </row>
    <row r="68" spans="2:12" s="1" customFormat="1" ht="36.95" customHeight="1">
      <c r="B68" s="40"/>
      <c r="C68" s="61" t="s">
        <v>110</v>
      </c>
      <c r="D68" s="62"/>
      <c r="E68" s="62"/>
      <c r="F68" s="62"/>
      <c r="G68" s="62"/>
      <c r="H68" s="62"/>
      <c r="I68" s="156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56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56"/>
      <c r="J70" s="62"/>
      <c r="K70" s="62"/>
      <c r="L70" s="60"/>
    </row>
    <row r="71" spans="2:12" s="1" customFormat="1" ht="16.5" customHeight="1">
      <c r="B71" s="40"/>
      <c r="C71" s="62"/>
      <c r="D71" s="62"/>
      <c r="E71" s="375" t="str">
        <f>E7</f>
        <v>REVITALIZACE LESNÍHO KOUPALIŠTĚ V LIBERCI - TERÉNNÍ A SADOVÉ ÚPRAVY</v>
      </c>
      <c r="F71" s="376"/>
      <c r="G71" s="376"/>
      <c r="H71" s="376"/>
      <c r="I71" s="156"/>
      <c r="J71" s="62"/>
      <c r="K71" s="62"/>
      <c r="L71" s="60"/>
    </row>
    <row r="72" spans="2:12" s="1" customFormat="1" ht="14.45" customHeight="1">
      <c r="B72" s="40"/>
      <c r="C72" s="64" t="s">
        <v>100</v>
      </c>
      <c r="D72" s="62"/>
      <c r="E72" s="62"/>
      <c r="F72" s="62"/>
      <c r="G72" s="62"/>
      <c r="H72" s="62"/>
      <c r="I72" s="156"/>
      <c r="J72" s="62"/>
      <c r="K72" s="62"/>
      <c r="L72" s="60"/>
    </row>
    <row r="73" spans="2:12" s="1" customFormat="1" ht="17.25" customHeight="1">
      <c r="B73" s="40"/>
      <c r="C73" s="62"/>
      <c r="D73" s="62"/>
      <c r="E73" s="350" t="str">
        <f>E9</f>
        <v>SO 02 - ZPEVNĚNÉ PLOCHY</v>
      </c>
      <c r="F73" s="377"/>
      <c r="G73" s="377"/>
      <c r="H73" s="377"/>
      <c r="I73" s="156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6"/>
      <c r="J74" s="62"/>
      <c r="K74" s="62"/>
      <c r="L74" s="60"/>
    </row>
    <row r="75" spans="2:12" s="1" customFormat="1" ht="18" customHeight="1">
      <c r="B75" s="40"/>
      <c r="C75" s="64" t="s">
        <v>23</v>
      </c>
      <c r="D75" s="62"/>
      <c r="E75" s="62"/>
      <c r="F75" s="157" t="str">
        <f>F12</f>
        <v xml:space="preserve"> </v>
      </c>
      <c r="G75" s="62"/>
      <c r="H75" s="62"/>
      <c r="I75" s="158" t="s">
        <v>25</v>
      </c>
      <c r="J75" s="72" t="str">
        <f>IF(J12="","",J12)</f>
        <v>26. 4. 2018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56"/>
      <c r="J76" s="62"/>
      <c r="K76" s="62"/>
      <c r="L76" s="60"/>
    </row>
    <row r="77" spans="2:12" s="1" customFormat="1" ht="13.5">
      <c r="B77" s="40"/>
      <c r="C77" s="64" t="s">
        <v>27</v>
      </c>
      <c r="D77" s="62"/>
      <c r="E77" s="62"/>
      <c r="F77" s="157" t="str">
        <f>E15</f>
        <v>STATUTÁRNÍ MĚSTO LIBEREC</v>
      </c>
      <c r="G77" s="62"/>
      <c r="H77" s="62"/>
      <c r="I77" s="158" t="s">
        <v>33</v>
      </c>
      <c r="J77" s="157" t="str">
        <f>E21</f>
        <v>ING.JIŘÍ KHOL, IVAN PERGLER</v>
      </c>
      <c r="K77" s="62"/>
      <c r="L77" s="60"/>
    </row>
    <row r="78" spans="2:12" s="1" customFormat="1" ht="14.45" customHeight="1">
      <c r="B78" s="40"/>
      <c r="C78" s="64" t="s">
        <v>31</v>
      </c>
      <c r="D78" s="62"/>
      <c r="E78" s="62"/>
      <c r="F78" s="157" t="str">
        <f>IF(E18="","",E18)</f>
        <v/>
      </c>
      <c r="G78" s="62"/>
      <c r="H78" s="62"/>
      <c r="I78" s="156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56"/>
      <c r="J79" s="62"/>
      <c r="K79" s="62"/>
      <c r="L79" s="60"/>
    </row>
    <row r="80" spans="2:20" s="8" customFormat="1" ht="29.25" customHeight="1">
      <c r="B80" s="159"/>
      <c r="C80" s="160" t="s">
        <v>111</v>
      </c>
      <c r="D80" s="161" t="s">
        <v>57</v>
      </c>
      <c r="E80" s="161" t="s">
        <v>53</v>
      </c>
      <c r="F80" s="161" t="s">
        <v>112</v>
      </c>
      <c r="G80" s="161" t="s">
        <v>113</v>
      </c>
      <c r="H80" s="161" t="s">
        <v>114</v>
      </c>
      <c r="I80" s="162" t="s">
        <v>115</v>
      </c>
      <c r="J80" s="161" t="s">
        <v>104</v>
      </c>
      <c r="K80" s="163" t="s">
        <v>116</v>
      </c>
      <c r="L80" s="164"/>
      <c r="M80" s="80" t="s">
        <v>117</v>
      </c>
      <c r="N80" s="81" t="s">
        <v>42</v>
      </c>
      <c r="O80" s="81" t="s">
        <v>118</v>
      </c>
      <c r="P80" s="81" t="s">
        <v>119</v>
      </c>
      <c r="Q80" s="81" t="s">
        <v>120</v>
      </c>
      <c r="R80" s="81" t="s">
        <v>121</v>
      </c>
      <c r="S80" s="81" t="s">
        <v>122</v>
      </c>
      <c r="T80" s="82" t="s">
        <v>123</v>
      </c>
    </row>
    <row r="81" spans="2:63" s="1" customFormat="1" ht="29.25" customHeight="1">
      <c r="B81" s="40"/>
      <c r="C81" s="86" t="s">
        <v>105</v>
      </c>
      <c r="D81" s="62"/>
      <c r="E81" s="62"/>
      <c r="F81" s="62"/>
      <c r="G81" s="62"/>
      <c r="H81" s="62"/>
      <c r="I81" s="156"/>
      <c r="J81" s="165">
        <f>BK81</f>
        <v>0</v>
      </c>
      <c r="K81" s="62"/>
      <c r="L81" s="60"/>
      <c r="M81" s="83"/>
      <c r="N81" s="84"/>
      <c r="O81" s="84"/>
      <c r="P81" s="166">
        <f>P82</f>
        <v>0</v>
      </c>
      <c r="Q81" s="84"/>
      <c r="R81" s="166">
        <f>R82</f>
        <v>5.034390999999999</v>
      </c>
      <c r="S81" s="84"/>
      <c r="T81" s="167">
        <f>T82</f>
        <v>0</v>
      </c>
      <c r="AT81" s="23" t="s">
        <v>71</v>
      </c>
      <c r="AU81" s="23" t="s">
        <v>106</v>
      </c>
      <c r="BK81" s="168">
        <f>BK82</f>
        <v>0</v>
      </c>
    </row>
    <row r="82" spans="2:63" s="9" customFormat="1" ht="37.35" customHeight="1">
      <c r="B82" s="169"/>
      <c r="C82" s="170"/>
      <c r="D82" s="171" t="s">
        <v>71</v>
      </c>
      <c r="E82" s="172" t="s">
        <v>288</v>
      </c>
      <c r="F82" s="172" t="s">
        <v>289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P83+P92+P106+P117</f>
        <v>0</v>
      </c>
      <c r="Q82" s="177"/>
      <c r="R82" s="178">
        <f>R83+R92+R106+R117</f>
        <v>5.034390999999999</v>
      </c>
      <c r="S82" s="177"/>
      <c r="T82" s="179">
        <f>T83+T92+T106+T117</f>
        <v>0</v>
      </c>
      <c r="AR82" s="180" t="s">
        <v>80</v>
      </c>
      <c r="AT82" s="181" t="s">
        <v>71</v>
      </c>
      <c r="AU82" s="181" t="s">
        <v>72</v>
      </c>
      <c r="AY82" s="180" t="s">
        <v>126</v>
      </c>
      <c r="BK82" s="182">
        <f>BK83+BK92+BK106+BK117</f>
        <v>0</v>
      </c>
    </row>
    <row r="83" spans="2:63" s="9" customFormat="1" ht="19.9" customHeight="1">
      <c r="B83" s="169"/>
      <c r="C83" s="170"/>
      <c r="D83" s="171" t="s">
        <v>71</v>
      </c>
      <c r="E83" s="248" t="s">
        <v>80</v>
      </c>
      <c r="F83" s="248" t="s">
        <v>290</v>
      </c>
      <c r="G83" s="170"/>
      <c r="H83" s="170"/>
      <c r="I83" s="173"/>
      <c r="J83" s="249">
        <f>BK83</f>
        <v>0</v>
      </c>
      <c r="K83" s="170"/>
      <c r="L83" s="175"/>
      <c r="M83" s="176"/>
      <c r="N83" s="177"/>
      <c r="O83" s="177"/>
      <c r="P83" s="178">
        <f>SUM(P84:P91)</f>
        <v>0</v>
      </c>
      <c r="Q83" s="177"/>
      <c r="R83" s="178">
        <f>SUM(R84:R91)</f>
        <v>0</v>
      </c>
      <c r="S83" s="177"/>
      <c r="T83" s="179">
        <f>SUM(T84:T91)</f>
        <v>0</v>
      </c>
      <c r="AR83" s="180" t="s">
        <v>80</v>
      </c>
      <c r="AT83" s="181" t="s">
        <v>71</v>
      </c>
      <c r="AU83" s="181" t="s">
        <v>80</v>
      </c>
      <c r="AY83" s="180" t="s">
        <v>126</v>
      </c>
      <c r="BK83" s="182">
        <f>SUM(BK84:BK91)</f>
        <v>0</v>
      </c>
    </row>
    <row r="84" spans="2:65" s="1" customFormat="1" ht="25.5" customHeight="1">
      <c r="B84" s="40"/>
      <c r="C84" s="183" t="s">
        <v>80</v>
      </c>
      <c r="D84" s="183" t="s">
        <v>127</v>
      </c>
      <c r="E84" s="184" t="s">
        <v>291</v>
      </c>
      <c r="F84" s="185" t="s">
        <v>292</v>
      </c>
      <c r="G84" s="186" t="s">
        <v>130</v>
      </c>
      <c r="H84" s="187">
        <v>3.666</v>
      </c>
      <c r="I84" s="188"/>
      <c r="J84" s="189">
        <f>ROUND(I84*H84,2)</f>
        <v>0</v>
      </c>
      <c r="K84" s="185" t="s">
        <v>131</v>
      </c>
      <c r="L84" s="60"/>
      <c r="M84" s="190" t="s">
        <v>21</v>
      </c>
      <c r="N84" s="191" t="s">
        <v>43</v>
      </c>
      <c r="O84" s="41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23" t="s">
        <v>132</v>
      </c>
      <c r="AT84" s="23" t="s">
        <v>127</v>
      </c>
      <c r="AU84" s="23" t="s">
        <v>83</v>
      </c>
      <c r="AY84" s="23" t="s">
        <v>126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23" t="s">
        <v>80</v>
      </c>
      <c r="BK84" s="194">
        <f>ROUND(I84*H84,2)</f>
        <v>0</v>
      </c>
      <c r="BL84" s="23" t="s">
        <v>132</v>
      </c>
      <c r="BM84" s="23" t="s">
        <v>293</v>
      </c>
    </row>
    <row r="85" spans="2:51" s="10" customFormat="1" ht="13.5">
      <c r="B85" s="195"/>
      <c r="C85" s="196"/>
      <c r="D85" s="197" t="s">
        <v>134</v>
      </c>
      <c r="E85" s="198" t="s">
        <v>21</v>
      </c>
      <c r="F85" s="199" t="s">
        <v>294</v>
      </c>
      <c r="G85" s="196"/>
      <c r="H85" s="200">
        <v>2.633</v>
      </c>
      <c r="I85" s="201"/>
      <c r="J85" s="196"/>
      <c r="K85" s="196"/>
      <c r="L85" s="202"/>
      <c r="M85" s="203"/>
      <c r="N85" s="204"/>
      <c r="O85" s="204"/>
      <c r="P85" s="204"/>
      <c r="Q85" s="204"/>
      <c r="R85" s="204"/>
      <c r="S85" s="204"/>
      <c r="T85" s="205"/>
      <c r="AT85" s="206" t="s">
        <v>134</v>
      </c>
      <c r="AU85" s="206" t="s">
        <v>83</v>
      </c>
      <c r="AV85" s="10" t="s">
        <v>83</v>
      </c>
      <c r="AW85" s="10" t="s">
        <v>35</v>
      </c>
      <c r="AX85" s="10" t="s">
        <v>72</v>
      </c>
      <c r="AY85" s="206" t="s">
        <v>126</v>
      </c>
    </row>
    <row r="86" spans="2:51" s="10" customFormat="1" ht="13.5">
      <c r="B86" s="195"/>
      <c r="C86" s="196"/>
      <c r="D86" s="197" t="s">
        <v>134</v>
      </c>
      <c r="E86" s="198" t="s">
        <v>21</v>
      </c>
      <c r="F86" s="199" t="s">
        <v>295</v>
      </c>
      <c r="G86" s="196"/>
      <c r="H86" s="200">
        <v>1.033</v>
      </c>
      <c r="I86" s="201"/>
      <c r="J86" s="196"/>
      <c r="K86" s="196"/>
      <c r="L86" s="202"/>
      <c r="M86" s="203"/>
      <c r="N86" s="204"/>
      <c r="O86" s="204"/>
      <c r="P86" s="204"/>
      <c r="Q86" s="204"/>
      <c r="R86" s="204"/>
      <c r="S86" s="204"/>
      <c r="T86" s="205"/>
      <c r="AT86" s="206" t="s">
        <v>134</v>
      </c>
      <c r="AU86" s="206" t="s">
        <v>83</v>
      </c>
      <c r="AV86" s="10" t="s">
        <v>83</v>
      </c>
      <c r="AW86" s="10" t="s">
        <v>35</v>
      </c>
      <c r="AX86" s="10" t="s">
        <v>72</v>
      </c>
      <c r="AY86" s="206" t="s">
        <v>126</v>
      </c>
    </row>
    <row r="87" spans="2:51" s="12" customFormat="1" ht="13.5">
      <c r="B87" s="227"/>
      <c r="C87" s="228"/>
      <c r="D87" s="197" t="s">
        <v>134</v>
      </c>
      <c r="E87" s="229" t="s">
        <v>21</v>
      </c>
      <c r="F87" s="230" t="s">
        <v>192</v>
      </c>
      <c r="G87" s="228"/>
      <c r="H87" s="231">
        <v>3.666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AT87" s="237" t="s">
        <v>134</v>
      </c>
      <c r="AU87" s="237" t="s">
        <v>83</v>
      </c>
      <c r="AV87" s="12" t="s">
        <v>132</v>
      </c>
      <c r="AW87" s="12" t="s">
        <v>35</v>
      </c>
      <c r="AX87" s="12" t="s">
        <v>80</v>
      </c>
      <c r="AY87" s="237" t="s">
        <v>126</v>
      </c>
    </row>
    <row r="88" spans="2:65" s="1" customFormat="1" ht="38.25" customHeight="1">
      <c r="B88" s="40"/>
      <c r="C88" s="183" t="s">
        <v>83</v>
      </c>
      <c r="D88" s="183" t="s">
        <v>127</v>
      </c>
      <c r="E88" s="184" t="s">
        <v>142</v>
      </c>
      <c r="F88" s="185" t="s">
        <v>143</v>
      </c>
      <c r="G88" s="186" t="s">
        <v>130</v>
      </c>
      <c r="H88" s="187">
        <v>3.666</v>
      </c>
      <c r="I88" s="188"/>
      <c r="J88" s="189">
        <f>ROUND(I88*H88,2)</f>
        <v>0</v>
      </c>
      <c r="K88" s="185" t="s">
        <v>131</v>
      </c>
      <c r="L88" s="60"/>
      <c r="M88" s="190" t="s">
        <v>21</v>
      </c>
      <c r="N88" s="191" t="s">
        <v>43</v>
      </c>
      <c r="O88" s="41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23" t="s">
        <v>132</v>
      </c>
      <c r="AT88" s="23" t="s">
        <v>127</v>
      </c>
      <c r="AU88" s="23" t="s">
        <v>83</v>
      </c>
      <c r="AY88" s="23" t="s">
        <v>126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3" t="s">
        <v>80</v>
      </c>
      <c r="BK88" s="194">
        <f>ROUND(I88*H88,2)</f>
        <v>0</v>
      </c>
      <c r="BL88" s="23" t="s">
        <v>132</v>
      </c>
      <c r="BM88" s="23" t="s">
        <v>296</v>
      </c>
    </row>
    <row r="89" spans="2:51" s="10" customFormat="1" ht="13.5">
      <c r="B89" s="195"/>
      <c r="C89" s="196"/>
      <c r="D89" s="197" t="s">
        <v>134</v>
      </c>
      <c r="E89" s="198" t="s">
        <v>21</v>
      </c>
      <c r="F89" s="199" t="s">
        <v>297</v>
      </c>
      <c r="G89" s="196"/>
      <c r="H89" s="200">
        <v>2.633</v>
      </c>
      <c r="I89" s="201"/>
      <c r="J89" s="196"/>
      <c r="K89" s="196"/>
      <c r="L89" s="202"/>
      <c r="M89" s="203"/>
      <c r="N89" s="204"/>
      <c r="O89" s="204"/>
      <c r="P89" s="204"/>
      <c r="Q89" s="204"/>
      <c r="R89" s="204"/>
      <c r="S89" s="204"/>
      <c r="T89" s="205"/>
      <c r="AT89" s="206" t="s">
        <v>134</v>
      </c>
      <c r="AU89" s="206" t="s">
        <v>83</v>
      </c>
      <c r="AV89" s="10" t="s">
        <v>83</v>
      </c>
      <c r="AW89" s="10" t="s">
        <v>35</v>
      </c>
      <c r="AX89" s="10" t="s">
        <v>72</v>
      </c>
      <c r="AY89" s="206" t="s">
        <v>126</v>
      </c>
    </row>
    <row r="90" spans="2:51" s="10" customFormat="1" ht="13.5">
      <c r="B90" s="195"/>
      <c r="C90" s="196"/>
      <c r="D90" s="197" t="s">
        <v>134</v>
      </c>
      <c r="E90" s="198" t="s">
        <v>21</v>
      </c>
      <c r="F90" s="199" t="s">
        <v>295</v>
      </c>
      <c r="G90" s="196"/>
      <c r="H90" s="200">
        <v>1.033</v>
      </c>
      <c r="I90" s="201"/>
      <c r="J90" s="196"/>
      <c r="K90" s="196"/>
      <c r="L90" s="202"/>
      <c r="M90" s="203"/>
      <c r="N90" s="204"/>
      <c r="O90" s="204"/>
      <c r="P90" s="204"/>
      <c r="Q90" s="204"/>
      <c r="R90" s="204"/>
      <c r="S90" s="204"/>
      <c r="T90" s="205"/>
      <c r="AT90" s="206" t="s">
        <v>134</v>
      </c>
      <c r="AU90" s="206" t="s">
        <v>83</v>
      </c>
      <c r="AV90" s="10" t="s">
        <v>83</v>
      </c>
      <c r="AW90" s="10" t="s">
        <v>35</v>
      </c>
      <c r="AX90" s="10" t="s">
        <v>72</v>
      </c>
      <c r="AY90" s="206" t="s">
        <v>126</v>
      </c>
    </row>
    <row r="91" spans="2:51" s="12" customFormat="1" ht="13.5">
      <c r="B91" s="227"/>
      <c r="C91" s="228"/>
      <c r="D91" s="197" t="s">
        <v>134</v>
      </c>
      <c r="E91" s="229" t="s">
        <v>21</v>
      </c>
      <c r="F91" s="230" t="s">
        <v>192</v>
      </c>
      <c r="G91" s="228"/>
      <c r="H91" s="231">
        <v>3.666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134</v>
      </c>
      <c r="AU91" s="237" t="s">
        <v>83</v>
      </c>
      <c r="AV91" s="12" t="s">
        <v>132</v>
      </c>
      <c r="AW91" s="12" t="s">
        <v>35</v>
      </c>
      <c r="AX91" s="12" t="s">
        <v>80</v>
      </c>
      <c r="AY91" s="237" t="s">
        <v>126</v>
      </c>
    </row>
    <row r="92" spans="2:63" s="9" customFormat="1" ht="29.85" customHeight="1">
      <c r="B92" s="169"/>
      <c r="C92" s="170"/>
      <c r="D92" s="171" t="s">
        <v>71</v>
      </c>
      <c r="E92" s="248" t="s">
        <v>149</v>
      </c>
      <c r="F92" s="248" t="s">
        <v>298</v>
      </c>
      <c r="G92" s="170"/>
      <c r="H92" s="170"/>
      <c r="I92" s="173"/>
      <c r="J92" s="249">
        <f>BK92</f>
        <v>0</v>
      </c>
      <c r="K92" s="170"/>
      <c r="L92" s="175"/>
      <c r="M92" s="176"/>
      <c r="N92" s="177"/>
      <c r="O92" s="177"/>
      <c r="P92" s="178">
        <f>SUM(P93:P105)</f>
        <v>0</v>
      </c>
      <c r="Q92" s="177"/>
      <c r="R92" s="178">
        <f>SUM(R93:R105)</f>
        <v>3.127761</v>
      </c>
      <c r="S92" s="177"/>
      <c r="T92" s="179">
        <f>SUM(T93:T105)</f>
        <v>0</v>
      </c>
      <c r="AR92" s="180" t="s">
        <v>80</v>
      </c>
      <c r="AT92" s="181" t="s">
        <v>71</v>
      </c>
      <c r="AU92" s="181" t="s">
        <v>80</v>
      </c>
      <c r="AY92" s="180" t="s">
        <v>126</v>
      </c>
      <c r="BK92" s="182">
        <f>SUM(BK93:BK105)</f>
        <v>0</v>
      </c>
    </row>
    <row r="93" spans="2:65" s="1" customFormat="1" ht="25.5" customHeight="1">
      <c r="B93" s="40"/>
      <c r="C93" s="183" t="s">
        <v>141</v>
      </c>
      <c r="D93" s="183" t="s">
        <v>127</v>
      </c>
      <c r="E93" s="184" t="s">
        <v>299</v>
      </c>
      <c r="F93" s="185" t="s">
        <v>300</v>
      </c>
      <c r="G93" s="186" t="s">
        <v>152</v>
      </c>
      <c r="H93" s="187">
        <v>14.661</v>
      </c>
      <c r="I93" s="188"/>
      <c r="J93" s="189">
        <f>ROUND(I93*H93,2)</f>
        <v>0</v>
      </c>
      <c r="K93" s="185" t="s">
        <v>131</v>
      </c>
      <c r="L93" s="60"/>
      <c r="M93" s="190" t="s">
        <v>21</v>
      </c>
      <c r="N93" s="191" t="s">
        <v>43</v>
      </c>
      <c r="O93" s="41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3" t="s">
        <v>132</v>
      </c>
      <c r="AT93" s="23" t="s">
        <v>127</v>
      </c>
      <c r="AU93" s="23" t="s">
        <v>83</v>
      </c>
      <c r="AY93" s="23" t="s">
        <v>126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3" t="s">
        <v>80</v>
      </c>
      <c r="BK93" s="194">
        <f>ROUND(I93*H93,2)</f>
        <v>0</v>
      </c>
      <c r="BL93" s="23" t="s">
        <v>132</v>
      </c>
      <c r="BM93" s="23" t="s">
        <v>301</v>
      </c>
    </row>
    <row r="94" spans="2:51" s="10" customFormat="1" ht="13.5">
      <c r="B94" s="195"/>
      <c r="C94" s="196"/>
      <c r="D94" s="197" t="s">
        <v>134</v>
      </c>
      <c r="E94" s="198" t="s">
        <v>21</v>
      </c>
      <c r="F94" s="199" t="s">
        <v>302</v>
      </c>
      <c r="G94" s="196"/>
      <c r="H94" s="200">
        <v>10.53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134</v>
      </c>
      <c r="AU94" s="206" t="s">
        <v>83</v>
      </c>
      <c r="AV94" s="10" t="s">
        <v>83</v>
      </c>
      <c r="AW94" s="10" t="s">
        <v>35</v>
      </c>
      <c r="AX94" s="10" t="s">
        <v>72</v>
      </c>
      <c r="AY94" s="206" t="s">
        <v>126</v>
      </c>
    </row>
    <row r="95" spans="2:51" s="10" customFormat="1" ht="13.5">
      <c r="B95" s="195"/>
      <c r="C95" s="196"/>
      <c r="D95" s="197" t="s">
        <v>134</v>
      </c>
      <c r="E95" s="198" t="s">
        <v>21</v>
      </c>
      <c r="F95" s="199" t="s">
        <v>303</v>
      </c>
      <c r="G95" s="196"/>
      <c r="H95" s="200">
        <v>4.131</v>
      </c>
      <c r="I95" s="201"/>
      <c r="J95" s="196"/>
      <c r="K95" s="196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134</v>
      </c>
      <c r="AU95" s="206" t="s">
        <v>83</v>
      </c>
      <c r="AV95" s="10" t="s">
        <v>83</v>
      </c>
      <c r="AW95" s="10" t="s">
        <v>35</v>
      </c>
      <c r="AX95" s="10" t="s">
        <v>72</v>
      </c>
      <c r="AY95" s="206" t="s">
        <v>126</v>
      </c>
    </row>
    <row r="96" spans="2:51" s="12" customFormat="1" ht="13.5">
      <c r="B96" s="227"/>
      <c r="C96" s="228"/>
      <c r="D96" s="197" t="s">
        <v>134</v>
      </c>
      <c r="E96" s="229" t="s">
        <v>21</v>
      </c>
      <c r="F96" s="230" t="s">
        <v>192</v>
      </c>
      <c r="G96" s="228"/>
      <c r="H96" s="231">
        <v>14.661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134</v>
      </c>
      <c r="AU96" s="237" t="s">
        <v>83</v>
      </c>
      <c r="AV96" s="12" t="s">
        <v>132</v>
      </c>
      <c r="AW96" s="12" t="s">
        <v>35</v>
      </c>
      <c r="AX96" s="12" t="s">
        <v>80</v>
      </c>
      <c r="AY96" s="237" t="s">
        <v>126</v>
      </c>
    </row>
    <row r="97" spans="2:65" s="1" customFormat="1" ht="51" customHeight="1">
      <c r="B97" s="40"/>
      <c r="C97" s="183" t="s">
        <v>132</v>
      </c>
      <c r="D97" s="183" t="s">
        <v>127</v>
      </c>
      <c r="E97" s="184" t="s">
        <v>304</v>
      </c>
      <c r="F97" s="185" t="s">
        <v>305</v>
      </c>
      <c r="G97" s="186" t="s">
        <v>152</v>
      </c>
      <c r="H97" s="187">
        <v>14.661</v>
      </c>
      <c r="I97" s="188"/>
      <c r="J97" s="189">
        <f>ROUND(I97*H97,2)</f>
        <v>0</v>
      </c>
      <c r="K97" s="185" t="s">
        <v>131</v>
      </c>
      <c r="L97" s="60"/>
      <c r="M97" s="190" t="s">
        <v>21</v>
      </c>
      <c r="N97" s="191" t="s">
        <v>43</v>
      </c>
      <c r="O97" s="41"/>
      <c r="P97" s="192">
        <f>O97*H97</f>
        <v>0</v>
      </c>
      <c r="Q97" s="192">
        <v>0.101</v>
      </c>
      <c r="R97" s="192">
        <f>Q97*H97</f>
        <v>1.480761</v>
      </c>
      <c r="S97" s="192">
        <v>0</v>
      </c>
      <c r="T97" s="193">
        <f>S97*H97</f>
        <v>0</v>
      </c>
      <c r="AR97" s="23" t="s">
        <v>132</v>
      </c>
      <c r="AT97" s="23" t="s">
        <v>127</v>
      </c>
      <c r="AU97" s="23" t="s">
        <v>83</v>
      </c>
      <c r="AY97" s="23" t="s">
        <v>126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3" t="s">
        <v>80</v>
      </c>
      <c r="BK97" s="194">
        <f>ROUND(I97*H97,2)</f>
        <v>0</v>
      </c>
      <c r="BL97" s="23" t="s">
        <v>132</v>
      </c>
      <c r="BM97" s="23" t="s">
        <v>306</v>
      </c>
    </row>
    <row r="98" spans="2:51" s="10" customFormat="1" ht="13.5">
      <c r="B98" s="195"/>
      <c r="C98" s="196"/>
      <c r="D98" s="197" t="s">
        <v>134</v>
      </c>
      <c r="E98" s="198" t="s">
        <v>21</v>
      </c>
      <c r="F98" s="199" t="s">
        <v>302</v>
      </c>
      <c r="G98" s="196"/>
      <c r="H98" s="200">
        <v>10.53</v>
      </c>
      <c r="I98" s="201"/>
      <c r="J98" s="196"/>
      <c r="K98" s="196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134</v>
      </c>
      <c r="AU98" s="206" t="s">
        <v>83</v>
      </c>
      <c r="AV98" s="10" t="s">
        <v>83</v>
      </c>
      <c r="AW98" s="10" t="s">
        <v>35</v>
      </c>
      <c r="AX98" s="10" t="s">
        <v>72</v>
      </c>
      <c r="AY98" s="206" t="s">
        <v>126</v>
      </c>
    </row>
    <row r="99" spans="2:51" s="10" customFormat="1" ht="13.5">
      <c r="B99" s="195"/>
      <c r="C99" s="196"/>
      <c r="D99" s="197" t="s">
        <v>134</v>
      </c>
      <c r="E99" s="198" t="s">
        <v>21</v>
      </c>
      <c r="F99" s="199" t="s">
        <v>303</v>
      </c>
      <c r="G99" s="196"/>
      <c r="H99" s="200">
        <v>4.131</v>
      </c>
      <c r="I99" s="201"/>
      <c r="J99" s="196"/>
      <c r="K99" s="196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134</v>
      </c>
      <c r="AU99" s="206" t="s">
        <v>83</v>
      </c>
      <c r="AV99" s="10" t="s">
        <v>83</v>
      </c>
      <c r="AW99" s="10" t="s">
        <v>35</v>
      </c>
      <c r="AX99" s="10" t="s">
        <v>72</v>
      </c>
      <c r="AY99" s="206" t="s">
        <v>126</v>
      </c>
    </row>
    <row r="100" spans="2:51" s="12" customFormat="1" ht="13.5">
      <c r="B100" s="227"/>
      <c r="C100" s="228"/>
      <c r="D100" s="197" t="s">
        <v>134</v>
      </c>
      <c r="E100" s="229" t="s">
        <v>21</v>
      </c>
      <c r="F100" s="230" t="s">
        <v>192</v>
      </c>
      <c r="G100" s="228"/>
      <c r="H100" s="231">
        <v>14.661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134</v>
      </c>
      <c r="AU100" s="237" t="s">
        <v>83</v>
      </c>
      <c r="AV100" s="12" t="s">
        <v>132</v>
      </c>
      <c r="AW100" s="12" t="s">
        <v>35</v>
      </c>
      <c r="AX100" s="12" t="s">
        <v>80</v>
      </c>
      <c r="AY100" s="237" t="s">
        <v>126</v>
      </c>
    </row>
    <row r="101" spans="2:65" s="1" customFormat="1" ht="16.5" customHeight="1">
      <c r="B101" s="40"/>
      <c r="C101" s="207" t="s">
        <v>149</v>
      </c>
      <c r="D101" s="207" t="s">
        <v>156</v>
      </c>
      <c r="E101" s="208" t="s">
        <v>307</v>
      </c>
      <c r="F101" s="209" t="s">
        <v>308</v>
      </c>
      <c r="G101" s="210" t="s">
        <v>152</v>
      </c>
      <c r="H101" s="211">
        <v>15.25</v>
      </c>
      <c r="I101" s="212"/>
      <c r="J101" s="213">
        <f>ROUND(I101*H101,2)</f>
        <v>0</v>
      </c>
      <c r="K101" s="209" t="s">
        <v>131</v>
      </c>
      <c r="L101" s="214"/>
      <c r="M101" s="215" t="s">
        <v>21</v>
      </c>
      <c r="N101" s="216" t="s">
        <v>43</v>
      </c>
      <c r="O101" s="41"/>
      <c r="P101" s="192">
        <f>O101*H101</f>
        <v>0</v>
      </c>
      <c r="Q101" s="192">
        <v>0.108</v>
      </c>
      <c r="R101" s="192">
        <f>Q101*H101</f>
        <v>1.647</v>
      </c>
      <c r="S101" s="192">
        <v>0</v>
      </c>
      <c r="T101" s="193">
        <f>S101*H101</f>
        <v>0</v>
      </c>
      <c r="AR101" s="23" t="s">
        <v>159</v>
      </c>
      <c r="AT101" s="23" t="s">
        <v>156</v>
      </c>
      <c r="AU101" s="23" t="s">
        <v>83</v>
      </c>
      <c r="AY101" s="23" t="s">
        <v>126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3" t="s">
        <v>80</v>
      </c>
      <c r="BK101" s="194">
        <f>ROUND(I101*H101,2)</f>
        <v>0</v>
      </c>
      <c r="BL101" s="23" t="s">
        <v>132</v>
      </c>
      <c r="BM101" s="23" t="s">
        <v>309</v>
      </c>
    </row>
    <row r="102" spans="2:51" s="10" customFormat="1" ht="13.5">
      <c r="B102" s="195"/>
      <c r="C102" s="196"/>
      <c r="D102" s="197" t="s">
        <v>134</v>
      </c>
      <c r="E102" s="198" t="s">
        <v>21</v>
      </c>
      <c r="F102" s="199" t="s">
        <v>310</v>
      </c>
      <c r="G102" s="196"/>
      <c r="H102" s="200">
        <v>10.846</v>
      </c>
      <c r="I102" s="201"/>
      <c r="J102" s="196"/>
      <c r="K102" s="196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134</v>
      </c>
      <c r="AU102" s="206" t="s">
        <v>83</v>
      </c>
      <c r="AV102" s="10" t="s">
        <v>83</v>
      </c>
      <c r="AW102" s="10" t="s">
        <v>35</v>
      </c>
      <c r="AX102" s="10" t="s">
        <v>72</v>
      </c>
      <c r="AY102" s="206" t="s">
        <v>126</v>
      </c>
    </row>
    <row r="103" spans="2:51" s="10" customFormat="1" ht="13.5">
      <c r="B103" s="195"/>
      <c r="C103" s="196"/>
      <c r="D103" s="197" t="s">
        <v>134</v>
      </c>
      <c r="E103" s="198" t="s">
        <v>21</v>
      </c>
      <c r="F103" s="199" t="s">
        <v>311</v>
      </c>
      <c r="G103" s="196"/>
      <c r="H103" s="200">
        <v>4.255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134</v>
      </c>
      <c r="AU103" s="206" t="s">
        <v>83</v>
      </c>
      <c r="AV103" s="10" t="s">
        <v>83</v>
      </c>
      <c r="AW103" s="10" t="s">
        <v>35</v>
      </c>
      <c r="AX103" s="10" t="s">
        <v>72</v>
      </c>
      <c r="AY103" s="206" t="s">
        <v>126</v>
      </c>
    </row>
    <row r="104" spans="2:51" s="10" customFormat="1" ht="13.5">
      <c r="B104" s="195"/>
      <c r="C104" s="196"/>
      <c r="D104" s="197" t="s">
        <v>134</v>
      </c>
      <c r="E104" s="198" t="s">
        <v>21</v>
      </c>
      <c r="F104" s="199" t="s">
        <v>312</v>
      </c>
      <c r="G104" s="196"/>
      <c r="H104" s="200">
        <v>0.149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134</v>
      </c>
      <c r="AU104" s="206" t="s">
        <v>83</v>
      </c>
      <c r="AV104" s="10" t="s">
        <v>83</v>
      </c>
      <c r="AW104" s="10" t="s">
        <v>35</v>
      </c>
      <c r="AX104" s="10" t="s">
        <v>72</v>
      </c>
      <c r="AY104" s="206" t="s">
        <v>126</v>
      </c>
    </row>
    <row r="105" spans="2:51" s="12" customFormat="1" ht="13.5">
      <c r="B105" s="227"/>
      <c r="C105" s="228"/>
      <c r="D105" s="197" t="s">
        <v>134</v>
      </c>
      <c r="E105" s="229" t="s">
        <v>21</v>
      </c>
      <c r="F105" s="230" t="s">
        <v>192</v>
      </c>
      <c r="G105" s="228"/>
      <c r="H105" s="231">
        <v>15.25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134</v>
      </c>
      <c r="AU105" s="237" t="s">
        <v>83</v>
      </c>
      <c r="AV105" s="12" t="s">
        <v>132</v>
      </c>
      <c r="AW105" s="12" t="s">
        <v>35</v>
      </c>
      <c r="AX105" s="12" t="s">
        <v>80</v>
      </c>
      <c r="AY105" s="237" t="s">
        <v>126</v>
      </c>
    </row>
    <row r="106" spans="2:63" s="9" customFormat="1" ht="29.85" customHeight="1">
      <c r="B106" s="169"/>
      <c r="C106" s="170"/>
      <c r="D106" s="171" t="s">
        <v>71</v>
      </c>
      <c r="E106" s="248" t="s">
        <v>170</v>
      </c>
      <c r="F106" s="248" t="s">
        <v>313</v>
      </c>
      <c r="G106" s="170"/>
      <c r="H106" s="170"/>
      <c r="I106" s="173"/>
      <c r="J106" s="249">
        <f>BK106</f>
        <v>0</v>
      </c>
      <c r="K106" s="170"/>
      <c r="L106" s="175"/>
      <c r="M106" s="176"/>
      <c r="N106" s="177"/>
      <c r="O106" s="177"/>
      <c r="P106" s="178">
        <f>SUM(P107:P116)</f>
        <v>0</v>
      </c>
      <c r="Q106" s="177"/>
      <c r="R106" s="178">
        <f>SUM(R107:R116)</f>
        <v>1.9066299999999998</v>
      </c>
      <c r="S106" s="177"/>
      <c r="T106" s="179">
        <f>SUM(T107:T116)</f>
        <v>0</v>
      </c>
      <c r="AR106" s="180" t="s">
        <v>80</v>
      </c>
      <c r="AT106" s="181" t="s">
        <v>71</v>
      </c>
      <c r="AU106" s="181" t="s">
        <v>80</v>
      </c>
      <c r="AY106" s="180" t="s">
        <v>126</v>
      </c>
      <c r="BK106" s="182">
        <f>SUM(BK107:BK116)</f>
        <v>0</v>
      </c>
    </row>
    <row r="107" spans="2:65" s="1" customFormat="1" ht="38.25" customHeight="1">
      <c r="B107" s="40"/>
      <c r="C107" s="183" t="s">
        <v>155</v>
      </c>
      <c r="D107" s="183" t="s">
        <v>127</v>
      </c>
      <c r="E107" s="184" t="s">
        <v>314</v>
      </c>
      <c r="F107" s="185" t="s">
        <v>315</v>
      </c>
      <c r="G107" s="186" t="s">
        <v>316</v>
      </c>
      <c r="H107" s="187">
        <v>15.4</v>
      </c>
      <c r="I107" s="188"/>
      <c r="J107" s="189">
        <f>ROUND(I107*H107,2)</f>
        <v>0</v>
      </c>
      <c r="K107" s="185" t="s">
        <v>131</v>
      </c>
      <c r="L107" s="60"/>
      <c r="M107" s="190" t="s">
        <v>21</v>
      </c>
      <c r="N107" s="191" t="s">
        <v>43</v>
      </c>
      <c r="O107" s="41"/>
      <c r="P107" s="192">
        <f>O107*H107</f>
        <v>0</v>
      </c>
      <c r="Q107" s="192">
        <v>0.10095</v>
      </c>
      <c r="R107" s="192">
        <f>Q107*H107</f>
        <v>1.55463</v>
      </c>
      <c r="S107" s="192">
        <v>0</v>
      </c>
      <c r="T107" s="193">
        <f>S107*H107</f>
        <v>0</v>
      </c>
      <c r="AR107" s="23" t="s">
        <v>132</v>
      </c>
      <c r="AT107" s="23" t="s">
        <v>127</v>
      </c>
      <c r="AU107" s="23" t="s">
        <v>83</v>
      </c>
      <c r="AY107" s="23" t="s">
        <v>126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3" t="s">
        <v>80</v>
      </c>
      <c r="BK107" s="194">
        <f>ROUND(I107*H107,2)</f>
        <v>0</v>
      </c>
      <c r="BL107" s="23" t="s">
        <v>132</v>
      </c>
      <c r="BM107" s="23" t="s">
        <v>317</v>
      </c>
    </row>
    <row r="108" spans="2:51" s="10" customFormat="1" ht="13.5">
      <c r="B108" s="195"/>
      <c r="C108" s="196"/>
      <c r="D108" s="197" t="s">
        <v>134</v>
      </c>
      <c r="E108" s="198" t="s">
        <v>21</v>
      </c>
      <c r="F108" s="199" t="s">
        <v>318</v>
      </c>
      <c r="G108" s="196"/>
      <c r="H108" s="200">
        <v>12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134</v>
      </c>
      <c r="AU108" s="206" t="s">
        <v>83</v>
      </c>
      <c r="AV108" s="10" t="s">
        <v>83</v>
      </c>
      <c r="AW108" s="10" t="s">
        <v>35</v>
      </c>
      <c r="AX108" s="10" t="s">
        <v>72</v>
      </c>
      <c r="AY108" s="206" t="s">
        <v>126</v>
      </c>
    </row>
    <row r="109" spans="2:51" s="10" customFormat="1" ht="13.5">
      <c r="B109" s="195"/>
      <c r="C109" s="196"/>
      <c r="D109" s="197" t="s">
        <v>134</v>
      </c>
      <c r="E109" s="198" t="s">
        <v>21</v>
      </c>
      <c r="F109" s="199" t="s">
        <v>319</v>
      </c>
      <c r="G109" s="196"/>
      <c r="H109" s="200">
        <v>3.4</v>
      </c>
      <c r="I109" s="201"/>
      <c r="J109" s="196"/>
      <c r="K109" s="196"/>
      <c r="L109" s="202"/>
      <c r="M109" s="203"/>
      <c r="N109" s="204"/>
      <c r="O109" s="204"/>
      <c r="P109" s="204"/>
      <c r="Q109" s="204"/>
      <c r="R109" s="204"/>
      <c r="S109" s="204"/>
      <c r="T109" s="205"/>
      <c r="AT109" s="206" t="s">
        <v>134</v>
      </c>
      <c r="AU109" s="206" t="s">
        <v>83</v>
      </c>
      <c r="AV109" s="10" t="s">
        <v>83</v>
      </c>
      <c r="AW109" s="10" t="s">
        <v>35</v>
      </c>
      <c r="AX109" s="10" t="s">
        <v>72</v>
      </c>
      <c r="AY109" s="206" t="s">
        <v>126</v>
      </c>
    </row>
    <row r="110" spans="2:51" s="12" customFormat="1" ht="13.5">
      <c r="B110" s="227"/>
      <c r="C110" s="228"/>
      <c r="D110" s="197" t="s">
        <v>134</v>
      </c>
      <c r="E110" s="229" t="s">
        <v>21</v>
      </c>
      <c r="F110" s="230" t="s">
        <v>192</v>
      </c>
      <c r="G110" s="228"/>
      <c r="H110" s="231">
        <v>15.4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134</v>
      </c>
      <c r="AU110" s="237" t="s">
        <v>83</v>
      </c>
      <c r="AV110" s="12" t="s">
        <v>132</v>
      </c>
      <c r="AW110" s="12" t="s">
        <v>35</v>
      </c>
      <c r="AX110" s="12" t="s">
        <v>80</v>
      </c>
      <c r="AY110" s="237" t="s">
        <v>126</v>
      </c>
    </row>
    <row r="111" spans="2:65" s="1" customFormat="1" ht="16.5" customHeight="1">
      <c r="B111" s="40"/>
      <c r="C111" s="207" t="s">
        <v>162</v>
      </c>
      <c r="D111" s="207" t="s">
        <v>156</v>
      </c>
      <c r="E111" s="208" t="s">
        <v>320</v>
      </c>
      <c r="F111" s="209" t="s">
        <v>321</v>
      </c>
      <c r="G111" s="210" t="s">
        <v>316</v>
      </c>
      <c r="H111" s="211">
        <v>16</v>
      </c>
      <c r="I111" s="212"/>
      <c r="J111" s="213">
        <f>ROUND(I111*H111,2)</f>
        <v>0</v>
      </c>
      <c r="K111" s="209" t="s">
        <v>131</v>
      </c>
      <c r="L111" s="214"/>
      <c r="M111" s="215" t="s">
        <v>21</v>
      </c>
      <c r="N111" s="216" t="s">
        <v>43</v>
      </c>
      <c r="O111" s="41"/>
      <c r="P111" s="192">
        <f>O111*H111</f>
        <v>0</v>
      </c>
      <c r="Q111" s="192">
        <v>0.022</v>
      </c>
      <c r="R111" s="192">
        <f>Q111*H111</f>
        <v>0.352</v>
      </c>
      <c r="S111" s="192">
        <v>0</v>
      </c>
      <c r="T111" s="193">
        <f>S111*H111</f>
        <v>0</v>
      </c>
      <c r="AR111" s="23" t="s">
        <v>159</v>
      </c>
      <c r="AT111" s="23" t="s">
        <v>156</v>
      </c>
      <c r="AU111" s="23" t="s">
        <v>83</v>
      </c>
      <c r="AY111" s="23" t="s">
        <v>126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3" t="s">
        <v>80</v>
      </c>
      <c r="BK111" s="194">
        <f>ROUND(I111*H111,2)</f>
        <v>0</v>
      </c>
      <c r="BL111" s="23" t="s">
        <v>132</v>
      </c>
      <c r="BM111" s="23" t="s">
        <v>322</v>
      </c>
    </row>
    <row r="112" spans="2:51" s="10" customFormat="1" ht="13.5">
      <c r="B112" s="195"/>
      <c r="C112" s="196"/>
      <c r="D112" s="197" t="s">
        <v>134</v>
      </c>
      <c r="E112" s="198" t="s">
        <v>21</v>
      </c>
      <c r="F112" s="199" t="s">
        <v>323</v>
      </c>
      <c r="G112" s="196"/>
      <c r="H112" s="200">
        <v>15.862</v>
      </c>
      <c r="I112" s="201"/>
      <c r="J112" s="196"/>
      <c r="K112" s="196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134</v>
      </c>
      <c r="AU112" s="206" t="s">
        <v>83</v>
      </c>
      <c r="AV112" s="10" t="s">
        <v>83</v>
      </c>
      <c r="AW112" s="10" t="s">
        <v>35</v>
      </c>
      <c r="AX112" s="10" t="s">
        <v>72</v>
      </c>
      <c r="AY112" s="206" t="s">
        <v>126</v>
      </c>
    </row>
    <row r="113" spans="2:51" s="10" customFormat="1" ht="13.5">
      <c r="B113" s="195"/>
      <c r="C113" s="196"/>
      <c r="D113" s="197" t="s">
        <v>134</v>
      </c>
      <c r="E113" s="198" t="s">
        <v>21</v>
      </c>
      <c r="F113" s="199" t="s">
        <v>324</v>
      </c>
      <c r="G113" s="196"/>
      <c r="H113" s="200">
        <v>0.138</v>
      </c>
      <c r="I113" s="201"/>
      <c r="J113" s="196"/>
      <c r="K113" s="196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134</v>
      </c>
      <c r="AU113" s="206" t="s">
        <v>83</v>
      </c>
      <c r="AV113" s="10" t="s">
        <v>83</v>
      </c>
      <c r="AW113" s="10" t="s">
        <v>35</v>
      </c>
      <c r="AX113" s="10" t="s">
        <v>72</v>
      </c>
      <c r="AY113" s="206" t="s">
        <v>126</v>
      </c>
    </row>
    <row r="114" spans="2:51" s="12" customFormat="1" ht="13.5">
      <c r="B114" s="227"/>
      <c r="C114" s="228"/>
      <c r="D114" s="197" t="s">
        <v>134</v>
      </c>
      <c r="E114" s="229" t="s">
        <v>21</v>
      </c>
      <c r="F114" s="230" t="s">
        <v>192</v>
      </c>
      <c r="G114" s="228"/>
      <c r="H114" s="231">
        <v>16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134</v>
      </c>
      <c r="AU114" s="237" t="s">
        <v>83</v>
      </c>
      <c r="AV114" s="12" t="s">
        <v>132</v>
      </c>
      <c r="AW114" s="12" t="s">
        <v>35</v>
      </c>
      <c r="AX114" s="12" t="s">
        <v>80</v>
      </c>
      <c r="AY114" s="237" t="s">
        <v>126</v>
      </c>
    </row>
    <row r="115" spans="2:65" s="1" customFormat="1" ht="25.5" customHeight="1">
      <c r="B115" s="40"/>
      <c r="C115" s="183" t="s">
        <v>159</v>
      </c>
      <c r="D115" s="183" t="s">
        <v>127</v>
      </c>
      <c r="E115" s="184" t="s">
        <v>325</v>
      </c>
      <c r="F115" s="185" t="s">
        <v>326</v>
      </c>
      <c r="G115" s="186" t="s">
        <v>327</v>
      </c>
      <c r="H115" s="187">
        <v>4</v>
      </c>
      <c r="I115" s="188"/>
      <c r="J115" s="189">
        <f>ROUND(I115*H115,2)</f>
        <v>0</v>
      </c>
      <c r="K115" s="185" t="s">
        <v>21</v>
      </c>
      <c r="L115" s="60"/>
      <c r="M115" s="190" t="s">
        <v>21</v>
      </c>
      <c r="N115" s="191" t="s">
        <v>43</v>
      </c>
      <c r="O115" s="41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3" t="s">
        <v>132</v>
      </c>
      <c r="AT115" s="23" t="s">
        <v>127</v>
      </c>
      <c r="AU115" s="23" t="s">
        <v>83</v>
      </c>
      <c r="AY115" s="23" t="s">
        <v>126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3" t="s">
        <v>80</v>
      </c>
      <c r="BK115" s="194">
        <f>ROUND(I115*H115,2)</f>
        <v>0</v>
      </c>
      <c r="BL115" s="23" t="s">
        <v>132</v>
      </c>
      <c r="BM115" s="23" t="s">
        <v>328</v>
      </c>
    </row>
    <row r="116" spans="2:51" s="10" customFormat="1" ht="13.5">
      <c r="B116" s="195"/>
      <c r="C116" s="196"/>
      <c r="D116" s="197" t="s">
        <v>134</v>
      </c>
      <c r="E116" s="198" t="s">
        <v>21</v>
      </c>
      <c r="F116" s="199" t="s">
        <v>132</v>
      </c>
      <c r="G116" s="196"/>
      <c r="H116" s="200">
        <v>4</v>
      </c>
      <c r="I116" s="201"/>
      <c r="J116" s="196"/>
      <c r="K116" s="196"/>
      <c r="L116" s="202"/>
      <c r="M116" s="203"/>
      <c r="N116" s="204"/>
      <c r="O116" s="204"/>
      <c r="P116" s="204"/>
      <c r="Q116" s="204"/>
      <c r="R116" s="204"/>
      <c r="S116" s="204"/>
      <c r="T116" s="205"/>
      <c r="AT116" s="206" t="s">
        <v>134</v>
      </c>
      <c r="AU116" s="206" t="s">
        <v>83</v>
      </c>
      <c r="AV116" s="10" t="s">
        <v>83</v>
      </c>
      <c r="AW116" s="10" t="s">
        <v>35</v>
      </c>
      <c r="AX116" s="10" t="s">
        <v>80</v>
      </c>
      <c r="AY116" s="206" t="s">
        <v>126</v>
      </c>
    </row>
    <row r="117" spans="2:63" s="9" customFormat="1" ht="29.85" customHeight="1">
      <c r="B117" s="169"/>
      <c r="C117" s="170"/>
      <c r="D117" s="171" t="s">
        <v>71</v>
      </c>
      <c r="E117" s="248" t="s">
        <v>329</v>
      </c>
      <c r="F117" s="248" t="s">
        <v>330</v>
      </c>
      <c r="G117" s="170"/>
      <c r="H117" s="170"/>
      <c r="I117" s="173"/>
      <c r="J117" s="249">
        <f>BK117</f>
        <v>0</v>
      </c>
      <c r="K117" s="170"/>
      <c r="L117" s="175"/>
      <c r="M117" s="176"/>
      <c r="N117" s="177"/>
      <c r="O117" s="177"/>
      <c r="P117" s="178">
        <f>P118</f>
        <v>0</v>
      </c>
      <c r="Q117" s="177"/>
      <c r="R117" s="178">
        <f>R118</f>
        <v>0</v>
      </c>
      <c r="S117" s="177"/>
      <c r="T117" s="179">
        <f>T118</f>
        <v>0</v>
      </c>
      <c r="AR117" s="180" t="s">
        <v>80</v>
      </c>
      <c r="AT117" s="181" t="s">
        <v>71</v>
      </c>
      <c r="AU117" s="181" t="s">
        <v>80</v>
      </c>
      <c r="AY117" s="180" t="s">
        <v>126</v>
      </c>
      <c r="BK117" s="182">
        <f>BK118</f>
        <v>0</v>
      </c>
    </row>
    <row r="118" spans="2:65" s="1" customFormat="1" ht="25.5" customHeight="1">
      <c r="B118" s="40"/>
      <c r="C118" s="183" t="s">
        <v>170</v>
      </c>
      <c r="D118" s="183" t="s">
        <v>127</v>
      </c>
      <c r="E118" s="184" t="s">
        <v>331</v>
      </c>
      <c r="F118" s="185" t="s">
        <v>332</v>
      </c>
      <c r="G118" s="186" t="s">
        <v>333</v>
      </c>
      <c r="H118" s="187">
        <v>5.034</v>
      </c>
      <c r="I118" s="188"/>
      <c r="J118" s="189">
        <f>ROUND(I118*H118,2)</f>
        <v>0</v>
      </c>
      <c r="K118" s="185" t="s">
        <v>131</v>
      </c>
      <c r="L118" s="60"/>
      <c r="M118" s="190" t="s">
        <v>21</v>
      </c>
      <c r="N118" s="250" t="s">
        <v>43</v>
      </c>
      <c r="O118" s="251"/>
      <c r="P118" s="252">
        <f>O118*H118</f>
        <v>0</v>
      </c>
      <c r="Q118" s="252">
        <v>0</v>
      </c>
      <c r="R118" s="252">
        <f>Q118*H118</f>
        <v>0</v>
      </c>
      <c r="S118" s="252">
        <v>0</v>
      </c>
      <c r="T118" s="253">
        <f>S118*H118</f>
        <v>0</v>
      </c>
      <c r="AR118" s="23" t="s">
        <v>132</v>
      </c>
      <c r="AT118" s="23" t="s">
        <v>127</v>
      </c>
      <c r="AU118" s="23" t="s">
        <v>83</v>
      </c>
      <c r="AY118" s="23" t="s">
        <v>126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3" t="s">
        <v>80</v>
      </c>
      <c r="BK118" s="194">
        <f>ROUND(I118*H118,2)</f>
        <v>0</v>
      </c>
      <c r="BL118" s="23" t="s">
        <v>132</v>
      </c>
      <c r="BM118" s="23" t="s">
        <v>334</v>
      </c>
    </row>
    <row r="119" spans="2:12" s="1" customFormat="1" ht="6.95" customHeight="1">
      <c r="B119" s="55"/>
      <c r="C119" s="56"/>
      <c r="D119" s="56"/>
      <c r="E119" s="56"/>
      <c r="F119" s="56"/>
      <c r="G119" s="56"/>
      <c r="H119" s="56"/>
      <c r="I119" s="139"/>
      <c r="J119" s="56"/>
      <c r="K119" s="56"/>
      <c r="L119" s="60"/>
    </row>
  </sheetData>
  <sheetProtection algorithmName="SHA-512" hashValue="xEHLja6gv0aqy7OIIg54I+kFBEO6B3eMzYmBjEQDP9nloiI24DCnlSr2s1mjxmJv8PmKzlYiycLUIum0ziRHaQ==" saltValue="mhcDdxQXGY3ecp12VI3gzEgD5qtWJL1mp5FT3FcDJo8JF59Lbbf4UUfinn5Nccyz6dYnYQUyM1FWzPlBfWQ4bA==" spinCount="100000" sheet="1" objects="1" scenarios="1" formatColumns="0" formatRows="0" autoFilter="0"/>
  <autoFilter ref="C80:K118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92</v>
      </c>
      <c r="G1" s="378" t="s">
        <v>93</v>
      </c>
      <c r="H1" s="378"/>
      <c r="I1" s="114"/>
      <c r="J1" s="113" t="s">
        <v>94</v>
      </c>
      <c r="K1" s="112" t="s">
        <v>95</v>
      </c>
      <c r="L1" s="113" t="s">
        <v>96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83</v>
      </c>
    </row>
    <row r="4" spans="2:46" ht="36.95" customHeight="1">
      <c r="B4" s="27"/>
      <c r="C4" s="28"/>
      <c r="D4" s="29" t="s">
        <v>99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REVITALIZACE LESNÍHO KOUPALIŠTĚ V LIBERCI - TERÉNNÍ A SADOVÉ ÚPRAVY</v>
      </c>
      <c r="F7" s="371"/>
      <c r="G7" s="371"/>
      <c r="H7" s="371"/>
      <c r="I7" s="117"/>
      <c r="J7" s="28"/>
      <c r="K7" s="30"/>
    </row>
    <row r="8" spans="2:11" s="1" customFormat="1" ht="13.5">
      <c r="B8" s="40"/>
      <c r="C8" s="41"/>
      <c r="D8" s="36" t="s">
        <v>100</v>
      </c>
      <c r="E8" s="41"/>
      <c r="F8" s="41"/>
      <c r="G8" s="41"/>
      <c r="H8" s="41"/>
      <c r="I8" s="118"/>
      <c r="J8" s="41"/>
      <c r="K8" s="44"/>
    </row>
    <row r="9" spans="2:11" s="1" customFormat="1" ht="36.95" customHeight="1">
      <c r="B9" s="40"/>
      <c r="C9" s="41"/>
      <c r="D9" s="41"/>
      <c r="E9" s="372" t="s">
        <v>335</v>
      </c>
      <c r="F9" s="373"/>
      <c r="G9" s="373"/>
      <c r="H9" s="373"/>
      <c r="I9" s="118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91</v>
      </c>
      <c r="G11" s="41"/>
      <c r="H11" s="41"/>
      <c r="I11" s="119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26. 4. 2018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16.5" customHeight="1">
      <c r="B24" s="121"/>
      <c r="C24" s="122"/>
      <c r="D24" s="122"/>
      <c r="E24" s="339" t="s">
        <v>21</v>
      </c>
      <c r="F24" s="339"/>
      <c r="G24" s="339"/>
      <c r="H24" s="339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38</v>
      </c>
      <c r="E27" s="41"/>
      <c r="F27" s="41"/>
      <c r="G27" s="41"/>
      <c r="H27" s="41"/>
      <c r="I27" s="118"/>
      <c r="J27" s="128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9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30">
        <f>ROUND(SUM(BE81:BE107),2)</f>
        <v>0</v>
      </c>
      <c r="G30" s="41"/>
      <c r="H30" s="41"/>
      <c r="I30" s="131">
        <v>0.21</v>
      </c>
      <c r="J30" s="130">
        <f>ROUND(ROUND((SUM(BE81:BE107)),2)*I30,2)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30">
        <f>ROUND(SUM(BF81:BF107),2)</f>
        <v>0</v>
      </c>
      <c r="G31" s="41"/>
      <c r="H31" s="41"/>
      <c r="I31" s="131">
        <v>0.15</v>
      </c>
      <c r="J31" s="130">
        <f>ROUND(ROUND((SUM(BF81:BF107)),2)*I31,2)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30">
        <f>ROUND(SUM(BG81:BG107),2)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30">
        <f>ROUND(SUM(BH81:BH107),2)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30">
        <f>ROUND(SUM(BI81:BI107),2)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48</v>
      </c>
      <c r="E36" s="78"/>
      <c r="F36" s="78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0"/>
      <c r="C42" s="29" t="s">
        <v>102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REVITALIZACE LESNÍHO KOUPALIŠTĚ V LIBERCI - TERÉNNÍ A SADOVÉ ÚPRAVY</v>
      </c>
      <c r="F45" s="371"/>
      <c r="G45" s="371"/>
      <c r="H45" s="371"/>
      <c r="I45" s="118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SO 03 - OSTATNÍ STAVEBNÍ ÚPRAVY</v>
      </c>
      <c r="F47" s="373"/>
      <c r="G47" s="373"/>
      <c r="H47" s="373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9" t="s">
        <v>25</v>
      </c>
      <c r="J49" s="120" t="str">
        <f>IF(J12="","",J12)</f>
        <v>26. 4. 2018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STATUTÁRNÍ MĚSTO LIBEREC</v>
      </c>
      <c r="G51" s="41"/>
      <c r="H51" s="41"/>
      <c r="I51" s="119" t="s">
        <v>33</v>
      </c>
      <c r="J51" s="339" t="str">
        <f>E21</f>
        <v>ING.JIŘÍ KHOL, IVAN PERGLER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11" s="1" customFormat="1" ht="29.25" customHeight="1">
      <c r="B54" s="40"/>
      <c r="C54" s="144" t="s">
        <v>103</v>
      </c>
      <c r="D54" s="132"/>
      <c r="E54" s="132"/>
      <c r="F54" s="132"/>
      <c r="G54" s="132"/>
      <c r="H54" s="132"/>
      <c r="I54" s="145"/>
      <c r="J54" s="146" t="s">
        <v>104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105</v>
      </c>
      <c r="D56" s="41"/>
      <c r="E56" s="41"/>
      <c r="F56" s="41"/>
      <c r="G56" s="41"/>
      <c r="H56" s="41"/>
      <c r="I56" s="118"/>
      <c r="J56" s="128">
        <f>J81</f>
        <v>0</v>
      </c>
      <c r="K56" s="44"/>
      <c r="AU56" s="23" t="s">
        <v>106</v>
      </c>
    </row>
    <row r="57" spans="2:11" s="7" customFormat="1" ht="24.95" customHeight="1">
      <c r="B57" s="149"/>
      <c r="C57" s="150"/>
      <c r="D57" s="151" t="s">
        <v>283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13" customFormat="1" ht="19.9" customHeight="1">
      <c r="B58" s="241"/>
      <c r="C58" s="242"/>
      <c r="D58" s="243" t="s">
        <v>284</v>
      </c>
      <c r="E58" s="244"/>
      <c r="F58" s="244"/>
      <c r="G58" s="244"/>
      <c r="H58" s="244"/>
      <c r="I58" s="245"/>
      <c r="J58" s="246">
        <f>J83</f>
        <v>0</v>
      </c>
      <c r="K58" s="247"/>
    </row>
    <row r="59" spans="2:11" s="13" customFormat="1" ht="19.9" customHeight="1">
      <c r="B59" s="241"/>
      <c r="C59" s="242"/>
      <c r="D59" s="243" t="s">
        <v>286</v>
      </c>
      <c r="E59" s="244"/>
      <c r="F59" s="244"/>
      <c r="G59" s="244"/>
      <c r="H59" s="244"/>
      <c r="I59" s="245"/>
      <c r="J59" s="246">
        <f>J90</f>
        <v>0</v>
      </c>
      <c r="K59" s="247"/>
    </row>
    <row r="60" spans="2:11" s="13" customFormat="1" ht="19.9" customHeight="1">
      <c r="B60" s="241"/>
      <c r="C60" s="242"/>
      <c r="D60" s="243" t="s">
        <v>336</v>
      </c>
      <c r="E60" s="244"/>
      <c r="F60" s="244"/>
      <c r="G60" s="244"/>
      <c r="H60" s="244"/>
      <c r="I60" s="245"/>
      <c r="J60" s="246">
        <f>J97</f>
        <v>0</v>
      </c>
      <c r="K60" s="247"/>
    </row>
    <row r="61" spans="2:11" s="13" customFormat="1" ht="19.9" customHeight="1">
      <c r="B61" s="241"/>
      <c r="C61" s="242"/>
      <c r="D61" s="243" t="s">
        <v>337</v>
      </c>
      <c r="E61" s="244"/>
      <c r="F61" s="244"/>
      <c r="G61" s="244"/>
      <c r="H61" s="244"/>
      <c r="I61" s="245"/>
      <c r="J61" s="246">
        <f>J104</f>
        <v>0</v>
      </c>
      <c r="K61" s="247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8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9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2"/>
      <c r="J67" s="59"/>
      <c r="K67" s="59"/>
      <c r="L67" s="60"/>
    </row>
    <row r="68" spans="2:12" s="1" customFormat="1" ht="36.95" customHeight="1">
      <c r="B68" s="40"/>
      <c r="C68" s="61" t="s">
        <v>110</v>
      </c>
      <c r="D68" s="62"/>
      <c r="E68" s="62"/>
      <c r="F68" s="62"/>
      <c r="G68" s="62"/>
      <c r="H68" s="62"/>
      <c r="I68" s="156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56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56"/>
      <c r="J70" s="62"/>
      <c r="K70" s="62"/>
      <c r="L70" s="60"/>
    </row>
    <row r="71" spans="2:12" s="1" customFormat="1" ht="16.5" customHeight="1">
      <c r="B71" s="40"/>
      <c r="C71" s="62"/>
      <c r="D71" s="62"/>
      <c r="E71" s="375" t="str">
        <f>E7</f>
        <v>REVITALIZACE LESNÍHO KOUPALIŠTĚ V LIBERCI - TERÉNNÍ A SADOVÉ ÚPRAVY</v>
      </c>
      <c r="F71" s="376"/>
      <c r="G71" s="376"/>
      <c r="H71" s="376"/>
      <c r="I71" s="156"/>
      <c r="J71" s="62"/>
      <c r="K71" s="62"/>
      <c r="L71" s="60"/>
    </row>
    <row r="72" spans="2:12" s="1" customFormat="1" ht="14.45" customHeight="1">
      <c r="B72" s="40"/>
      <c r="C72" s="64" t="s">
        <v>100</v>
      </c>
      <c r="D72" s="62"/>
      <c r="E72" s="62"/>
      <c r="F72" s="62"/>
      <c r="G72" s="62"/>
      <c r="H72" s="62"/>
      <c r="I72" s="156"/>
      <c r="J72" s="62"/>
      <c r="K72" s="62"/>
      <c r="L72" s="60"/>
    </row>
    <row r="73" spans="2:12" s="1" customFormat="1" ht="17.25" customHeight="1">
      <c r="B73" s="40"/>
      <c r="C73" s="62"/>
      <c r="D73" s="62"/>
      <c r="E73" s="350" t="str">
        <f>E9</f>
        <v>SO 03 - OSTATNÍ STAVEBNÍ ÚPRAVY</v>
      </c>
      <c r="F73" s="377"/>
      <c r="G73" s="377"/>
      <c r="H73" s="377"/>
      <c r="I73" s="156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56"/>
      <c r="J74" s="62"/>
      <c r="K74" s="62"/>
      <c r="L74" s="60"/>
    </row>
    <row r="75" spans="2:12" s="1" customFormat="1" ht="18" customHeight="1">
      <c r="B75" s="40"/>
      <c r="C75" s="64" t="s">
        <v>23</v>
      </c>
      <c r="D75" s="62"/>
      <c r="E75" s="62"/>
      <c r="F75" s="157" t="str">
        <f>F12</f>
        <v xml:space="preserve"> </v>
      </c>
      <c r="G75" s="62"/>
      <c r="H75" s="62"/>
      <c r="I75" s="158" t="s">
        <v>25</v>
      </c>
      <c r="J75" s="72" t="str">
        <f>IF(J12="","",J12)</f>
        <v>26. 4. 2018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56"/>
      <c r="J76" s="62"/>
      <c r="K76" s="62"/>
      <c r="L76" s="60"/>
    </row>
    <row r="77" spans="2:12" s="1" customFormat="1" ht="13.5">
      <c r="B77" s="40"/>
      <c r="C77" s="64" t="s">
        <v>27</v>
      </c>
      <c r="D77" s="62"/>
      <c r="E77" s="62"/>
      <c r="F77" s="157" t="str">
        <f>E15</f>
        <v>STATUTÁRNÍ MĚSTO LIBEREC</v>
      </c>
      <c r="G77" s="62"/>
      <c r="H77" s="62"/>
      <c r="I77" s="158" t="s">
        <v>33</v>
      </c>
      <c r="J77" s="157" t="str">
        <f>E21</f>
        <v>ING.JIŘÍ KHOL, IVAN PERGLER</v>
      </c>
      <c r="K77" s="62"/>
      <c r="L77" s="60"/>
    </row>
    <row r="78" spans="2:12" s="1" customFormat="1" ht="14.45" customHeight="1">
      <c r="B78" s="40"/>
      <c r="C78" s="64" t="s">
        <v>31</v>
      </c>
      <c r="D78" s="62"/>
      <c r="E78" s="62"/>
      <c r="F78" s="157" t="str">
        <f>IF(E18="","",E18)</f>
        <v/>
      </c>
      <c r="G78" s="62"/>
      <c r="H78" s="62"/>
      <c r="I78" s="156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56"/>
      <c r="J79" s="62"/>
      <c r="K79" s="62"/>
      <c r="L79" s="60"/>
    </row>
    <row r="80" spans="2:20" s="8" customFormat="1" ht="29.25" customHeight="1">
      <c r="B80" s="159"/>
      <c r="C80" s="160" t="s">
        <v>111</v>
      </c>
      <c r="D80" s="161" t="s">
        <v>57</v>
      </c>
      <c r="E80" s="161" t="s">
        <v>53</v>
      </c>
      <c r="F80" s="161" t="s">
        <v>112</v>
      </c>
      <c r="G80" s="161" t="s">
        <v>113</v>
      </c>
      <c r="H80" s="161" t="s">
        <v>114</v>
      </c>
      <c r="I80" s="162" t="s">
        <v>115</v>
      </c>
      <c r="J80" s="161" t="s">
        <v>104</v>
      </c>
      <c r="K80" s="163" t="s">
        <v>116</v>
      </c>
      <c r="L80" s="164"/>
      <c r="M80" s="80" t="s">
        <v>117</v>
      </c>
      <c r="N80" s="81" t="s">
        <v>42</v>
      </c>
      <c r="O80" s="81" t="s">
        <v>118</v>
      </c>
      <c r="P80" s="81" t="s">
        <v>119</v>
      </c>
      <c r="Q80" s="81" t="s">
        <v>120</v>
      </c>
      <c r="R80" s="81" t="s">
        <v>121</v>
      </c>
      <c r="S80" s="81" t="s">
        <v>122</v>
      </c>
      <c r="T80" s="82" t="s">
        <v>123</v>
      </c>
    </row>
    <row r="81" spans="2:63" s="1" customFormat="1" ht="29.25" customHeight="1">
      <c r="B81" s="40"/>
      <c r="C81" s="86" t="s">
        <v>105</v>
      </c>
      <c r="D81" s="62"/>
      <c r="E81" s="62"/>
      <c r="F81" s="62"/>
      <c r="G81" s="62"/>
      <c r="H81" s="62"/>
      <c r="I81" s="156"/>
      <c r="J81" s="165">
        <f>BK81</f>
        <v>0</v>
      </c>
      <c r="K81" s="62"/>
      <c r="L81" s="60"/>
      <c r="M81" s="83"/>
      <c r="N81" s="84"/>
      <c r="O81" s="84"/>
      <c r="P81" s="166">
        <f>P82</f>
        <v>0</v>
      </c>
      <c r="Q81" s="84"/>
      <c r="R81" s="166">
        <f>R82</f>
        <v>0.0003011</v>
      </c>
      <c r="S81" s="84"/>
      <c r="T81" s="167">
        <f>T82</f>
        <v>7.2565100000000005</v>
      </c>
      <c r="AT81" s="23" t="s">
        <v>71</v>
      </c>
      <c r="AU81" s="23" t="s">
        <v>106</v>
      </c>
      <c r="BK81" s="168">
        <f>BK82</f>
        <v>0</v>
      </c>
    </row>
    <row r="82" spans="2:63" s="9" customFormat="1" ht="37.35" customHeight="1">
      <c r="B82" s="169"/>
      <c r="C82" s="170"/>
      <c r="D82" s="171" t="s">
        <v>71</v>
      </c>
      <c r="E82" s="172" t="s">
        <v>288</v>
      </c>
      <c r="F82" s="172" t="s">
        <v>289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P83+P90+P97+P104</f>
        <v>0</v>
      </c>
      <c r="Q82" s="177"/>
      <c r="R82" s="178">
        <f>R83+R90+R97+R104</f>
        <v>0.0003011</v>
      </c>
      <c r="S82" s="177"/>
      <c r="T82" s="179">
        <f>T83+T90+T97+T104</f>
        <v>7.2565100000000005</v>
      </c>
      <c r="AR82" s="180" t="s">
        <v>80</v>
      </c>
      <c r="AT82" s="181" t="s">
        <v>71</v>
      </c>
      <c r="AU82" s="181" t="s">
        <v>72</v>
      </c>
      <c r="AY82" s="180" t="s">
        <v>126</v>
      </c>
      <c r="BK82" s="182">
        <f>BK83+BK90+BK97+BK104</f>
        <v>0</v>
      </c>
    </row>
    <row r="83" spans="2:63" s="9" customFormat="1" ht="19.9" customHeight="1">
      <c r="B83" s="169"/>
      <c r="C83" s="170"/>
      <c r="D83" s="171" t="s">
        <v>71</v>
      </c>
      <c r="E83" s="248" t="s">
        <v>80</v>
      </c>
      <c r="F83" s="248" t="s">
        <v>290</v>
      </c>
      <c r="G83" s="170"/>
      <c r="H83" s="170"/>
      <c r="I83" s="173"/>
      <c r="J83" s="249">
        <f>BK83</f>
        <v>0</v>
      </c>
      <c r="K83" s="170"/>
      <c r="L83" s="175"/>
      <c r="M83" s="176"/>
      <c r="N83" s="177"/>
      <c r="O83" s="177"/>
      <c r="P83" s="178">
        <f>SUM(P84:P89)</f>
        <v>0</v>
      </c>
      <c r="Q83" s="177"/>
      <c r="R83" s="178">
        <f>SUM(R84:R89)</f>
        <v>0</v>
      </c>
      <c r="S83" s="177"/>
      <c r="T83" s="179">
        <f>SUM(T84:T89)</f>
        <v>0</v>
      </c>
      <c r="AR83" s="180" t="s">
        <v>80</v>
      </c>
      <c r="AT83" s="181" t="s">
        <v>71</v>
      </c>
      <c r="AU83" s="181" t="s">
        <v>80</v>
      </c>
      <c r="AY83" s="180" t="s">
        <v>126</v>
      </c>
      <c r="BK83" s="182">
        <f>SUM(BK84:BK89)</f>
        <v>0</v>
      </c>
    </row>
    <row r="84" spans="2:65" s="1" customFormat="1" ht="38.25" customHeight="1">
      <c r="B84" s="40"/>
      <c r="C84" s="183" t="s">
        <v>80</v>
      </c>
      <c r="D84" s="183" t="s">
        <v>127</v>
      </c>
      <c r="E84" s="184" t="s">
        <v>142</v>
      </c>
      <c r="F84" s="185" t="s">
        <v>143</v>
      </c>
      <c r="G84" s="186" t="s">
        <v>130</v>
      </c>
      <c r="H84" s="187">
        <v>3.666</v>
      </c>
      <c r="I84" s="188"/>
      <c r="J84" s="189">
        <f>ROUND(I84*H84,2)</f>
        <v>0</v>
      </c>
      <c r="K84" s="185" t="s">
        <v>131</v>
      </c>
      <c r="L84" s="60"/>
      <c r="M84" s="190" t="s">
        <v>21</v>
      </c>
      <c r="N84" s="191" t="s">
        <v>43</v>
      </c>
      <c r="O84" s="41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23" t="s">
        <v>132</v>
      </c>
      <c r="AT84" s="23" t="s">
        <v>127</v>
      </c>
      <c r="AU84" s="23" t="s">
        <v>83</v>
      </c>
      <c r="AY84" s="23" t="s">
        <v>126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23" t="s">
        <v>80</v>
      </c>
      <c r="BK84" s="194">
        <f>ROUND(I84*H84,2)</f>
        <v>0</v>
      </c>
      <c r="BL84" s="23" t="s">
        <v>132</v>
      </c>
      <c r="BM84" s="23" t="s">
        <v>338</v>
      </c>
    </row>
    <row r="85" spans="2:51" s="10" customFormat="1" ht="13.5">
      <c r="B85" s="195"/>
      <c r="C85" s="196"/>
      <c r="D85" s="197" t="s">
        <v>134</v>
      </c>
      <c r="E85" s="198" t="s">
        <v>21</v>
      </c>
      <c r="F85" s="199" t="s">
        <v>339</v>
      </c>
      <c r="G85" s="196"/>
      <c r="H85" s="200">
        <v>3.666</v>
      </c>
      <c r="I85" s="201"/>
      <c r="J85" s="196"/>
      <c r="K85" s="196"/>
      <c r="L85" s="202"/>
      <c r="M85" s="203"/>
      <c r="N85" s="204"/>
      <c r="O85" s="204"/>
      <c r="P85" s="204"/>
      <c r="Q85" s="204"/>
      <c r="R85" s="204"/>
      <c r="S85" s="204"/>
      <c r="T85" s="205"/>
      <c r="AT85" s="206" t="s">
        <v>134</v>
      </c>
      <c r="AU85" s="206" t="s">
        <v>83</v>
      </c>
      <c r="AV85" s="10" t="s">
        <v>83</v>
      </c>
      <c r="AW85" s="10" t="s">
        <v>35</v>
      </c>
      <c r="AX85" s="10" t="s">
        <v>80</v>
      </c>
      <c r="AY85" s="206" t="s">
        <v>126</v>
      </c>
    </row>
    <row r="86" spans="2:65" s="1" customFormat="1" ht="25.5" customHeight="1">
      <c r="B86" s="40"/>
      <c r="C86" s="183" t="s">
        <v>83</v>
      </c>
      <c r="D86" s="183" t="s">
        <v>127</v>
      </c>
      <c r="E86" s="184" t="s">
        <v>340</v>
      </c>
      <c r="F86" s="185" t="s">
        <v>341</v>
      </c>
      <c r="G86" s="186" t="s">
        <v>130</v>
      </c>
      <c r="H86" s="187">
        <v>3.666</v>
      </c>
      <c r="I86" s="188"/>
      <c r="J86" s="189">
        <f>ROUND(I86*H86,2)</f>
        <v>0</v>
      </c>
      <c r="K86" s="185" t="s">
        <v>21</v>
      </c>
      <c r="L86" s="60"/>
      <c r="M86" s="190" t="s">
        <v>21</v>
      </c>
      <c r="N86" s="191" t="s">
        <v>43</v>
      </c>
      <c r="O86" s="41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23" t="s">
        <v>132</v>
      </c>
      <c r="AT86" s="23" t="s">
        <v>127</v>
      </c>
      <c r="AU86" s="23" t="s">
        <v>83</v>
      </c>
      <c r="AY86" s="23" t="s">
        <v>126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23" t="s">
        <v>80</v>
      </c>
      <c r="BK86" s="194">
        <f>ROUND(I86*H86,2)</f>
        <v>0</v>
      </c>
      <c r="BL86" s="23" t="s">
        <v>132</v>
      </c>
      <c r="BM86" s="23" t="s">
        <v>342</v>
      </c>
    </row>
    <row r="87" spans="2:51" s="11" customFormat="1" ht="13.5">
      <c r="B87" s="217"/>
      <c r="C87" s="218"/>
      <c r="D87" s="197" t="s">
        <v>134</v>
      </c>
      <c r="E87" s="219" t="s">
        <v>21</v>
      </c>
      <c r="F87" s="220" t="s">
        <v>343</v>
      </c>
      <c r="G87" s="218"/>
      <c r="H87" s="219" t="s">
        <v>21</v>
      </c>
      <c r="I87" s="221"/>
      <c r="J87" s="218"/>
      <c r="K87" s="218"/>
      <c r="L87" s="222"/>
      <c r="M87" s="223"/>
      <c r="N87" s="224"/>
      <c r="O87" s="224"/>
      <c r="P87" s="224"/>
      <c r="Q87" s="224"/>
      <c r="R87" s="224"/>
      <c r="S87" s="224"/>
      <c r="T87" s="225"/>
      <c r="AT87" s="226" t="s">
        <v>134</v>
      </c>
      <c r="AU87" s="226" t="s">
        <v>83</v>
      </c>
      <c r="AV87" s="11" t="s">
        <v>80</v>
      </c>
      <c r="AW87" s="11" t="s">
        <v>35</v>
      </c>
      <c r="AX87" s="11" t="s">
        <v>72</v>
      </c>
      <c r="AY87" s="226" t="s">
        <v>126</v>
      </c>
    </row>
    <row r="88" spans="2:51" s="10" customFormat="1" ht="13.5">
      <c r="B88" s="195"/>
      <c r="C88" s="196"/>
      <c r="D88" s="197" t="s">
        <v>134</v>
      </c>
      <c r="E88" s="198" t="s">
        <v>21</v>
      </c>
      <c r="F88" s="199" t="s">
        <v>339</v>
      </c>
      <c r="G88" s="196"/>
      <c r="H88" s="200">
        <v>3.666</v>
      </c>
      <c r="I88" s="201"/>
      <c r="J88" s="196"/>
      <c r="K88" s="196"/>
      <c r="L88" s="202"/>
      <c r="M88" s="203"/>
      <c r="N88" s="204"/>
      <c r="O88" s="204"/>
      <c r="P88" s="204"/>
      <c r="Q88" s="204"/>
      <c r="R88" s="204"/>
      <c r="S88" s="204"/>
      <c r="T88" s="205"/>
      <c r="AT88" s="206" t="s">
        <v>134</v>
      </c>
      <c r="AU88" s="206" t="s">
        <v>83</v>
      </c>
      <c r="AV88" s="10" t="s">
        <v>83</v>
      </c>
      <c r="AW88" s="10" t="s">
        <v>35</v>
      </c>
      <c r="AX88" s="10" t="s">
        <v>72</v>
      </c>
      <c r="AY88" s="206" t="s">
        <v>126</v>
      </c>
    </row>
    <row r="89" spans="2:51" s="12" customFormat="1" ht="13.5">
      <c r="B89" s="227"/>
      <c r="C89" s="228"/>
      <c r="D89" s="197" t="s">
        <v>134</v>
      </c>
      <c r="E89" s="229" t="s">
        <v>21</v>
      </c>
      <c r="F89" s="230" t="s">
        <v>192</v>
      </c>
      <c r="G89" s="228"/>
      <c r="H89" s="231">
        <v>3.666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AT89" s="237" t="s">
        <v>134</v>
      </c>
      <c r="AU89" s="237" t="s">
        <v>83</v>
      </c>
      <c r="AV89" s="12" t="s">
        <v>132</v>
      </c>
      <c r="AW89" s="12" t="s">
        <v>35</v>
      </c>
      <c r="AX89" s="12" t="s">
        <v>80</v>
      </c>
      <c r="AY89" s="237" t="s">
        <v>126</v>
      </c>
    </row>
    <row r="90" spans="2:63" s="9" customFormat="1" ht="29.85" customHeight="1">
      <c r="B90" s="169"/>
      <c r="C90" s="170"/>
      <c r="D90" s="171" t="s">
        <v>71</v>
      </c>
      <c r="E90" s="248" t="s">
        <v>170</v>
      </c>
      <c r="F90" s="248" t="s">
        <v>313</v>
      </c>
      <c r="G90" s="170"/>
      <c r="H90" s="170"/>
      <c r="I90" s="173"/>
      <c r="J90" s="249">
        <f>BK90</f>
        <v>0</v>
      </c>
      <c r="K90" s="170"/>
      <c r="L90" s="175"/>
      <c r="M90" s="176"/>
      <c r="N90" s="177"/>
      <c r="O90" s="177"/>
      <c r="P90" s="178">
        <f>SUM(P91:P96)</f>
        <v>0</v>
      </c>
      <c r="Q90" s="177"/>
      <c r="R90" s="178">
        <f>SUM(R91:R96)</f>
        <v>0.0003011</v>
      </c>
      <c r="S90" s="177"/>
      <c r="T90" s="179">
        <f>SUM(T91:T96)</f>
        <v>7.2565100000000005</v>
      </c>
      <c r="AR90" s="180" t="s">
        <v>80</v>
      </c>
      <c r="AT90" s="181" t="s">
        <v>71</v>
      </c>
      <c r="AU90" s="181" t="s">
        <v>80</v>
      </c>
      <c r="AY90" s="180" t="s">
        <v>126</v>
      </c>
      <c r="BK90" s="182">
        <f>SUM(BK91:BK96)</f>
        <v>0</v>
      </c>
    </row>
    <row r="91" spans="2:65" s="1" customFormat="1" ht="25.5" customHeight="1">
      <c r="B91" s="40"/>
      <c r="C91" s="183" t="s">
        <v>141</v>
      </c>
      <c r="D91" s="183" t="s">
        <v>127</v>
      </c>
      <c r="E91" s="184" t="s">
        <v>344</v>
      </c>
      <c r="F91" s="185" t="s">
        <v>345</v>
      </c>
      <c r="G91" s="186" t="s">
        <v>130</v>
      </c>
      <c r="H91" s="187">
        <v>3.011</v>
      </c>
      <c r="I91" s="188"/>
      <c r="J91" s="189">
        <f>ROUND(I91*H91,2)</f>
        <v>0</v>
      </c>
      <c r="K91" s="185" t="s">
        <v>131</v>
      </c>
      <c r="L91" s="60"/>
      <c r="M91" s="190" t="s">
        <v>21</v>
      </c>
      <c r="N91" s="191" t="s">
        <v>43</v>
      </c>
      <c r="O91" s="41"/>
      <c r="P91" s="192">
        <f>O91*H91</f>
        <v>0</v>
      </c>
      <c r="Q91" s="192">
        <v>0.0001</v>
      </c>
      <c r="R91" s="192">
        <f>Q91*H91</f>
        <v>0.0003011</v>
      </c>
      <c r="S91" s="192">
        <v>2.41</v>
      </c>
      <c r="T91" s="193">
        <f>S91*H91</f>
        <v>7.2565100000000005</v>
      </c>
      <c r="AR91" s="23" t="s">
        <v>132</v>
      </c>
      <c r="AT91" s="23" t="s">
        <v>127</v>
      </c>
      <c r="AU91" s="23" t="s">
        <v>83</v>
      </c>
      <c r="AY91" s="23" t="s">
        <v>126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3" t="s">
        <v>80</v>
      </c>
      <c r="BK91" s="194">
        <f>ROUND(I91*H91,2)</f>
        <v>0</v>
      </c>
      <c r="BL91" s="23" t="s">
        <v>132</v>
      </c>
      <c r="BM91" s="23" t="s">
        <v>346</v>
      </c>
    </row>
    <row r="92" spans="2:51" s="10" customFormat="1" ht="13.5">
      <c r="B92" s="195"/>
      <c r="C92" s="196"/>
      <c r="D92" s="197" t="s">
        <v>134</v>
      </c>
      <c r="E92" s="198" t="s">
        <v>21</v>
      </c>
      <c r="F92" s="199" t="s">
        <v>347</v>
      </c>
      <c r="G92" s="196"/>
      <c r="H92" s="200">
        <v>3.011</v>
      </c>
      <c r="I92" s="201"/>
      <c r="J92" s="196"/>
      <c r="K92" s="196"/>
      <c r="L92" s="202"/>
      <c r="M92" s="203"/>
      <c r="N92" s="204"/>
      <c r="O92" s="204"/>
      <c r="P92" s="204"/>
      <c r="Q92" s="204"/>
      <c r="R92" s="204"/>
      <c r="S92" s="204"/>
      <c r="T92" s="205"/>
      <c r="AT92" s="206" t="s">
        <v>134</v>
      </c>
      <c r="AU92" s="206" t="s">
        <v>83</v>
      </c>
      <c r="AV92" s="10" t="s">
        <v>83</v>
      </c>
      <c r="AW92" s="10" t="s">
        <v>35</v>
      </c>
      <c r="AX92" s="10" t="s">
        <v>80</v>
      </c>
      <c r="AY92" s="206" t="s">
        <v>126</v>
      </c>
    </row>
    <row r="93" spans="2:65" s="1" customFormat="1" ht="25.5" customHeight="1">
      <c r="B93" s="40"/>
      <c r="C93" s="183" t="s">
        <v>132</v>
      </c>
      <c r="D93" s="183" t="s">
        <v>127</v>
      </c>
      <c r="E93" s="184" t="s">
        <v>348</v>
      </c>
      <c r="F93" s="185" t="s">
        <v>349</v>
      </c>
      <c r="G93" s="186" t="s">
        <v>130</v>
      </c>
      <c r="H93" s="187">
        <v>3</v>
      </c>
      <c r="I93" s="188"/>
      <c r="J93" s="189">
        <f>ROUND(I93*H93,2)</f>
        <v>0</v>
      </c>
      <c r="K93" s="185" t="s">
        <v>21</v>
      </c>
      <c r="L93" s="60"/>
      <c r="M93" s="190" t="s">
        <v>21</v>
      </c>
      <c r="N93" s="191" t="s">
        <v>43</v>
      </c>
      <c r="O93" s="41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3" t="s">
        <v>132</v>
      </c>
      <c r="AT93" s="23" t="s">
        <v>127</v>
      </c>
      <c r="AU93" s="23" t="s">
        <v>83</v>
      </c>
      <c r="AY93" s="23" t="s">
        <v>126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3" t="s">
        <v>80</v>
      </c>
      <c r="BK93" s="194">
        <f>ROUND(I93*H93,2)</f>
        <v>0</v>
      </c>
      <c r="BL93" s="23" t="s">
        <v>132</v>
      </c>
      <c r="BM93" s="23" t="s">
        <v>350</v>
      </c>
    </row>
    <row r="94" spans="2:51" s="10" customFormat="1" ht="13.5">
      <c r="B94" s="195"/>
      <c r="C94" s="196"/>
      <c r="D94" s="197" t="s">
        <v>134</v>
      </c>
      <c r="E94" s="198" t="s">
        <v>21</v>
      </c>
      <c r="F94" s="199" t="s">
        <v>351</v>
      </c>
      <c r="G94" s="196"/>
      <c r="H94" s="200">
        <v>3</v>
      </c>
      <c r="I94" s="201"/>
      <c r="J94" s="196"/>
      <c r="K94" s="196"/>
      <c r="L94" s="202"/>
      <c r="M94" s="203"/>
      <c r="N94" s="204"/>
      <c r="O94" s="204"/>
      <c r="P94" s="204"/>
      <c r="Q94" s="204"/>
      <c r="R94" s="204"/>
      <c r="S94" s="204"/>
      <c r="T94" s="205"/>
      <c r="AT94" s="206" t="s">
        <v>134</v>
      </c>
      <c r="AU94" s="206" t="s">
        <v>83</v>
      </c>
      <c r="AV94" s="10" t="s">
        <v>83</v>
      </c>
      <c r="AW94" s="10" t="s">
        <v>35</v>
      </c>
      <c r="AX94" s="10" t="s">
        <v>80</v>
      </c>
      <c r="AY94" s="206" t="s">
        <v>126</v>
      </c>
    </row>
    <row r="95" spans="2:65" s="1" customFormat="1" ht="25.5" customHeight="1">
      <c r="B95" s="40"/>
      <c r="C95" s="183" t="s">
        <v>149</v>
      </c>
      <c r="D95" s="183" t="s">
        <v>127</v>
      </c>
      <c r="E95" s="184" t="s">
        <v>352</v>
      </c>
      <c r="F95" s="185" t="s">
        <v>353</v>
      </c>
      <c r="G95" s="186" t="s">
        <v>152</v>
      </c>
      <c r="H95" s="187">
        <v>1.5</v>
      </c>
      <c r="I95" s="188"/>
      <c r="J95" s="189">
        <f>ROUND(I95*H95,2)</f>
        <v>0</v>
      </c>
      <c r="K95" s="185" t="s">
        <v>21</v>
      </c>
      <c r="L95" s="60"/>
      <c r="M95" s="190" t="s">
        <v>21</v>
      </c>
      <c r="N95" s="191" t="s">
        <v>43</v>
      </c>
      <c r="O95" s="41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3" t="s">
        <v>132</v>
      </c>
      <c r="AT95" s="23" t="s">
        <v>127</v>
      </c>
      <c r="AU95" s="23" t="s">
        <v>83</v>
      </c>
      <c r="AY95" s="23" t="s">
        <v>126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3" t="s">
        <v>80</v>
      </c>
      <c r="BK95" s="194">
        <f>ROUND(I95*H95,2)</f>
        <v>0</v>
      </c>
      <c r="BL95" s="23" t="s">
        <v>132</v>
      </c>
      <c r="BM95" s="23" t="s">
        <v>354</v>
      </c>
    </row>
    <row r="96" spans="2:51" s="10" customFormat="1" ht="13.5">
      <c r="B96" s="195"/>
      <c r="C96" s="196"/>
      <c r="D96" s="197" t="s">
        <v>134</v>
      </c>
      <c r="E96" s="198" t="s">
        <v>21</v>
      </c>
      <c r="F96" s="199" t="s">
        <v>355</v>
      </c>
      <c r="G96" s="196"/>
      <c r="H96" s="200">
        <v>1.5</v>
      </c>
      <c r="I96" s="201"/>
      <c r="J96" s="196"/>
      <c r="K96" s="196"/>
      <c r="L96" s="202"/>
      <c r="M96" s="203"/>
      <c r="N96" s="204"/>
      <c r="O96" s="204"/>
      <c r="P96" s="204"/>
      <c r="Q96" s="204"/>
      <c r="R96" s="204"/>
      <c r="S96" s="204"/>
      <c r="T96" s="205"/>
      <c r="AT96" s="206" t="s">
        <v>134</v>
      </c>
      <c r="AU96" s="206" t="s">
        <v>83</v>
      </c>
      <c r="AV96" s="10" t="s">
        <v>83</v>
      </c>
      <c r="AW96" s="10" t="s">
        <v>35</v>
      </c>
      <c r="AX96" s="10" t="s">
        <v>80</v>
      </c>
      <c r="AY96" s="206" t="s">
        <v>126</v>
      </c>
    </row>
    <row r="97" spans="2:63" s="9" customFormat="1" ht="29.85" customHeight="1">
      <c r="B97" s="169"/>
      <c r="C97" s="170"/>
      <c r="D97" s="171" t="s">
        <v>71</v>
      </c>
      <c r="E97" s="248" t="s">
        <v>356</v>
      </c>
      <c r="F97" s="248" t="s">
        <v>357</v>
      </c>
      <c r="G97" s="170"/>
      <c r="H97" s="170"/>
      <c r="I97" s="173"/>
      <c r="J97" s="249">
        <f>BK97</f>
        <v>0</v>
      </c>
      <c r="K97" s="170"/>
      <c r="L97" s="175"/>
      <c r="M97" s="176"/>
      <c r="N97" s="177"/>
      <c r="O97" s="177"/>
      <c r="P97" s="178">
        <f>SUM(P98:P103)</f>
        <v>0</v>
      </c>
      <c r="Q97" s="177"/>
      <c r="R97" s="178">
        <f>SUM(R98:R103)</f>
        <v>0</v>
      </c>
      <c r="S97" s="177"/>
      <c r="T97" s="179">
        <f>SUM(T98:T103)</f>
        <v>0</v>
      </c>
      <c r="AR97" s="180" t="s">
        <v>80</v>
      </c>
      <c r="AT97" s="181" t="s">
        <v>71</v>
      </c>
      <c r="AU97" s="181" t="s">
        <v>80</v>
      </c>
      <c r="AY97" s="180" t="s">
        <v>126</v>
      </c>
      <c r="BK97" s="182">
        <f>SUM(BK98:BK103)</f>
        <v>0</v>
      </c>
    </row>
    <row r="98" spans="2:65" s="1" customFormat="1" ht="25.5" customHeight="1">
      <c r="B98" s="40"/>
      <c r="C98" s="183" t="s">
        <v>155</v>
      </c>
      <c r="D98" s="183" t="s">
        <v>127</v>
      </c>
      <c r="E98" s="184" t="s">
        <v>358</v>
      </c>
      <c r="F98" s="185" t="s">
        <v>359</v>
      </c>
      <c r="G98" s="186" t="s">
        <v>333</v>
      </c>
      <c r="H98" s="187">
        <v>7.257</v>
      </c>
      <c r="I98" s="188"/>
      <c r="J98" s="189">
        <f>ROUND(I98*H98,2)</f>
        <v>0</v>
      </c>
      <c r="K98" s="185" t="s">
        <v>131</v>
      </c>
      <c r="L98" s="60"/>
      <c r="M98" s="190" t="s">
        <v>21</v>
      </c>
      <c r="N98" s="191" t="s">
        <v>43</v>
      </c>
      <c r="O98" s="41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3" t="s">
        <v>132</v>
      </c>
      <c r="AT98" s="23" t="s">
        <v>127</v>
      </c>
      <c r="AU98" s="23" t="s">
        <v>83</v>
      </c>
      <c r="AY98" s="23" t="s">
        <v>126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3" t="s">
        <v>80</v>
      </c>
      <c r="BK98" s="194">
        <f>ROUND(I98*H98,2)</f>
        <v>0</v>
      </c>
      <c r="BL98" s="23" t="s">
        <v>132</v>
      </c>
      <c r="BM98" s="23" t="s">
        <v>360</v>
      </c>
    </row>
    <row r="99" spans="2:65" s="1" customFormat="1" ht="25.5" customHeight="1">
      <c r="B99" s="40"/>
      <c r="C99" s="183" t="s">
        <v>162</v>
      </c>
      <c r="D99" s="183" t="s">
        <v>127</v>
      </c>
      <c r="E99" s="184" t="s">
        <v>361</v>
      </c>
      <c r="F99" s="185" t="s">
        <v>362</v>
      </c>
      <c r="G99" s="186" t="s">
        <v>333</v>
      </c>
      <c r="H99" s="187">
        <v>7.257</v>
      </c>
      <c r="I99" s="188"/>
      <c r="J99" s="189">
        <f>ROUND(I99*H99,2)</f>
        <v>0</v>
      </c>
      <c r="K99" s="185" t="s">
        <v>131</v>
      </c>
      <c r="L99" s="60"/>
      <c r="M99" s="190" t="s">
        <v>21</v>
      </c>
      <c r="N99" s="191" t="s">
        <v>43</v>
      </c>
      <c r="O99" s="41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23" t="s">
        <v>132</v>
      </c>
      <c r="AT99" s="23" t="s">
        <v>127</v>
      </c>
      <c r="AU99" s="23" t="s">
        <v>83</v>
      </c>
      <c r="AY99" s="23" t="s">
        <v>126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3" t="s">
        <v>80</v>
      </c>
      <c r="BK99" s="194">
        <f>ROUND(I99*H99,2)</f>
        <v>0</v>
      </c>
      <c r="BL99" s="23" t="s">
        <v>132</v>
      </c>
      <c r="BM99" s="23" t="s">
        <v>363</v>
      </c>
    </row>
    <row r="100" spans="2:65" s="1" customFormat="1" ht="25.5" customHeight="1">
      <c r="B100" s="40"/>
      <c r="C100" s="183" t="s">
        <v>159</v>
      </c>
      <c r="D100" s="183" t="s">
        <v>127</v>
      </c>
      <c r="E100" s="184" t="s">
        <v>364</v>
      </c>
      <c r="F100" s="185" t="s">
        <v>365</v>
      </c>
      <c r="G100" s="186" t="s">
        <v>333</v>
      </c>
      <c r="H100" s="187">
        <v>65.313</v>
      </c>
      <c r="I100" s="188"/>
      <c r="J100" s="189">
        <f>ROUND(I100*H100,2)</f>
        <v>0</v>
      </c>
      <c r="K100" s="185" t="s">
        <v>131</v>
      </c>
      <c r="L100" s="60"/>
      <c r="M100" s="190" t="s">
        <v>21</v>
      </c>
      <c r="N100" s="191" t="s">
        <v>43</v>
      </c>
      <c r="O100" s="41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23" t="s">
        <v>132</v>
      </c>
      <c r="AT100" s="23" t="s">
        <v>127</v>
      </c>
      <c r="AU100" s="23" t="s">
        <v>83</v>
      </c>
      <c r="AY100" s="23" t="s">
        <v>126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3" t="s">
        <v>80</v>
      </c>
      <c r="BK100" s="194">
        <f>ROUND(I100*H100,2)</f>
        <v>0</v>
      </c>
      <c r="BL100" s="23" t="s">
        <v>132</v>
      </c>
      <c r="BM100" s="23" t="s">
        <v>366</v>
      </c>
    </row>
    <row r="101" spans="2:51" s="10" customFormat="1" ht="13.5">
      <c r="B101" s="195"/>
      <c r="C101" s="196"/>
      <c r="D101" s="197" t="s">
        <v>134</v>
      </c>
      <c r="E101" s="198" t="s">
        <v>21</v>
      </c>
      <c r="F101" s="199" t="s">
        <v>367</v>
      </c>
      <c r="G101" s="196"/>
      <c r="H101" s="200">
        <v>65.313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134</v>
      </c>
      <c r="AU101" s="206" t="s">
        <v>83</v>
      </c>
      <c r="AV101" s="10" t="s">
        <v>83</v>
      </c>
      <c r="AW101" s="10" t="s">
        <v>35</v>
      </c>
      <c r="AX101" s="10" t="s">
        <v>80</v>
      </c>
      <c r="AY101" s="206" t="s">
        <v>126</v>
      </c>
    </row>
    <row r="102" spans="2:65" s="1" customFormat="1" ht="16.5" customHeight="1">
      <c r="B102" s="40"/>
      <c r="C102" s="183" t="s">
        <v>170</v>
      </c>
      <c r="D102" s="183" t="s">
        <v>127</v>
      </c>
      <c r="E102" s="184" t="s">
        <v>368</v>
      </c>
      <c r="F102" s="185" t="s">
        <v>369</v>
      </c>
      <c r="G102" s="186" t="s">
        <v>333</v>
      </c>
      <c r="H102" s="187">
        <v>7.257</v>
      </c>
      <c r="I102" s="188"/>
      <c r="J102" s="189">
        <f>ROUND(I102*H102,2)</f>
        <v>0</v>
      </c>
      <c r="K102" s="185" t="s">
        <v>21</v>
      </c>
      <c r="L102" s="60"/>
      <c r="M102" s="190" t="s">
        <v>21</v>
      </c>
      <c r="N102" s="191" t="s">
        <v>43</v>
      </c>
      <c r="O102" s="41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3" t="s">
        <v>132</v>
      </c>
      <c r="AT102" s="23" t="s">
        <v>127</v>
      </c>
      <c r="AU102" s="23" t="s">
        <v>83</v>
      </c>
      <c r="AY102" s="23" t="s">
        <v>126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3" t="s">
        <v>80</v>
      </c>
      <c r="BK102" s="194">
        <f>ROUND(I102*H102,2)</f>
        <v>0</v>
      </c>
      <c r="BL102" s="23" t="s">
        <v>132</v>
      </c>
      <c r="BM102" s="23" t="s">
        <v>370</v>
      </c>
    </row>
    <row r="103" spans="2:51" s="10" customFormat="1" ht="13.5">
      <c r="B103" s="195"/>
      <c r="C103" s="196"/>
      <c r="D103" s="197" t="s">
        <v>134</v>
      </c>
      <c r="E103" s="198" t="s">
        <v>21</v>
      </c>
      <c r="F103" s="199" t="s">
        <v>371</v>
      </c>
      <c r="G103" s="196"/>
      <c r="H103" s="200">
        <v>7.257</v>
      </c>
      <c r="I103" s="201"/>
      <c r="J103" s="196"/>
      <c r="K103" s="196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134</v>
      </c>
      <c r="AU103" s="206" t="s">
        <v>83</v>
      </c>
      <c r="AV103" s="10" t="s">
        <v>83</v>
      </c>
      <c r="AW103" s="10" t="s">
        <v>35</v>
      </c>
      <c r="AX103" s="10" t="s">
        <v>80</v>
      </c>
      <c r="AY103" s="206" t="s">
        <v>126</v>
      </c>
    </row>
    <row r="104" spans="2:63" s="9" customFormat="1" ht="29.85" customHeight="1">
      <c r="B104" s="169"/>
      <c r="C104" s="170"/>
      <c r="D104" s="171" t="s">
        <v>71</v>
      </c>
      <c r="E104" s="248" t="s">
        <v>372</v>
      </c>
      <c r="F104" s="248" t="s">
        <v>373</v>
      </c>
      <c r="G104" s="170"/>
      <c r="H104" s="170"/>
      <c r="I104" s="173"/>
      <c r="J104" s="249">
        <f>BK104</f>
        <v>0</v>
      </c>
      <c r="K104" s="170"/>
      <c r="L104" s="175"/>
      <c r="M104" s="176"/>
      <c r="N104" s="177"/>
      <c r="O104" s="177"/>
      <c r="P104" s="178">
        <f>SUM(P105:P107)</f>
        <v>0</v>
      </c>
      <c r="Q104" s="177"/>
      <c r="R104" s="178">
        <f>SUM(R105:R107)</f>
        <v>0</v>
      </c>
      <c r="S104" s="177"/>
      <c r="T104" s="179">
        <f>SUM(T105:T107)</f>
        <v>0</v>
      </c>
      <c r="AR104" s="180" t="s">
        <v>149</v>
      </c>
      <c r="AT104" s="181" t="s">
        <v>71</v>
      </c>
      <c r="AU104" s="181" t="s">
        <v>80</v>
      </c>
      <c r="AY104" s="180" t="s">
        <v>126</v>
      </c>
      <c r="BK104" s="182">
        <f>SUM(BK105:BK107)</f>
        <v>0</v>
      </c>
    </row>
    <row r="105" spans="2:65" s="1" customFormat="1" ht="16.5" customHeight="1">
      <c r="B105" s="40"/>
      <c r="C105" s="183" t="s">
        <v>174</v>
      </c>
      <c r="D105" s="183" t="s">
        <v>127</v>
      </c>
      <c r="E105" s="184" t="s">
        <v>374</v>
      </c>
      <c r="F105" s="185" t="s">
        <v>375</v>
      </c>
      <c r="G105" s="186" t="s">
        <v>376</v>
      </c>
      <c r="H105" s="187">
        <v>1</v>
      </c>
      <c r="I105" s="188"/>
      <c r="J105" s="189">
        <f>ROUND(I105*H105,2)</f>
        <v>0</v>
      </c>
      <c r="K105" s="185" t="s">
        <v>131</v>
      </c>
      <c r="L105" s="60"/>
      <c r="M105" s="190" t="s">
        <v>21</v>
      </c>
      <c r="N105" s="191" t="s">
        <v>43</v>
      </c>
      <c r="O105" s="41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3" t="s">
        <v>377</v>
      </c>
      <c r="AT105" s="23" t="s">
        <v>127</v>
      </c>
      <c r="AU105" s="23" t="s">
        <v>83</v>
      </c>
      <c r="AY105" s="23" t="s">
        <v>126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3" t="s">
        <v>80</v>
      </c>
      <c r="BK105" s="194">
        <f>ROUND(I105*H105,2)</f>
        <v>0</v>
      </c>
      <c r="BL105" s="23" t="s">
        <v>377</v>
      </c>
      <c r="BM105" s="23" t="s">
        <v>378</v>
      </c>
    </row>
    <row r="106" spans="2:65" s="1" customFormat="1" ht="16.5" customHeight="1">
      <c r="B106" s="40"/>
      <c r="C106" s="183" t="s">
        <v>178</v>
      </c>
      <c r="D106" s="183" t="s">
        <v>127</v>
      </c>
      <c r="E106" s="184" t="s">
        <v>379</v>
      </c>
      <c r="F106" s="185" t="s">
        <v>380</v>
      </c>
      <c r="G106" s="186" t="s">
        <v>376</v>
      </c>
      <c r="H106" s="187">
        <v>1</v>
      </c>
      <c r="I106" s="188"/>
      <c r="J106" s="189">
        <f>ROUND(I106*H106,2)</f>
        <v>0</v>
      </c>
      <c r="K106" s="185" t="s">
        <v>131</v>
      </c>
      <c r="L106" s="60"/>
      <c r="M106" s="190" t="s">
        <v>21</v>
      </c>
      <c r="N106" s="191" t="s">
        <v>43</v>
      </c>
      <c r="O106" s="41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3" t="s">
        <v>377</v>
      </c>
      <c r="AT106" s="23" t="s">
        <v>127</v>
      </c>
      <c r="AU106" s="23" t="s">
        <v>83</v>
      </c>
      <c r="AY106" s="23" t="s">
        <v>126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3" t="s">
        <v>80</v>
      </c>
      <c r="BK106" s="194">
        <f>ROUND(I106*H106,2)</f>
        <v>0</v>
      </c>
      <c r="BL106" s="23" t="s">
        <v>377</v>
      </c>
      <c r="BM106" s="23" t="s">
        <v>381</v>
      </c>
    </row>
    <row r="107" spans="2:65" s="1" customFormat="1" ht="16.5" customHeight="1">
      <c r="B107" s="40"/>
      <c r="C107" s="183" t="s">
        <v>182</v>
      </c>
      <c r="D107" s="183" t="s">
        <v>127</v>
      </c>
      <c r="E107" s="184" t="s">
        <v>382</v>
      </c>
      <c r="F107" s="185" t="s">
        <v>383</v>
      </c>
      <c r="G107" s="186" t="s">
        <v>376</v>
      </c>
      <c r="H107" s="187">
        <v>1</v>
      </c>
      <c r="I107" s="188"/>
      <c r="J107" s="189">
        <f>ROUND(I107*H107,2)</f>
        <v>0</v>
      </c>
      <c r="K107" s="185" t="s">
        <v>131</v>
      </c>
      <c r="L107" s="60"/>
      <c r="M107" s="190" t="s">
        <v>21</v>
      </c>
      <c r="N107" s="250" t="s">
        <v>43</v>
      </c>
      <c r="O107" s="251"/>
      <c r="P107" s="252">
        <f>O107*H107</f>
        <v>0</v>
      </c>
      <c r="Q107" s="252">
        <v>0</v>
      </c>
      <c r="R107" s="252">
        <f>Q107*H107</f>
        <v>0</v>
      </c>
      <c r="S107" s="252">
        <v>0</v>
      </c>
      <c r="T107" s="253">
        <f>S107*H107</f>
        <v>0</v>
      </c>
      <c r="AR107" s="23" t="s">
        <v>377</v>
      </c>
      <c r="AT107" s="23" t="s">
        <v>127</v>
      </c>
      <c r="AU107" s="23" t="s">
        <v>83</v>
      </c>
      <c r="AY107" s="23" t="s">
        <v>126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3" t="s">
        <v>80</v>
      </c>
      <c r="BK107" s="194">
        <f>ROUND(I107*H107,2)</f>
        <v>0</v>
      </c>
      <c r="BL107" s="23" t="s">
        <v>377</v>
      </c>
      <c r="BM107" s="23" t="s">
        <v>384</v>
      </c>
    </row>
    <row r="108" spans="2:12" s="1" customFormat="1" ht="6.95" customHeight="1">
      <c r="B108" s="55"/>
      <c r="C108" s="56"/>
      <c r="D108" s="56"/>
      <c r="E108" s="56"/>
      <c r="F108" s="56"/>
      <c r="G108" s="56"/>
      <c r="H108" s="56"/>
      <c r="I108" s="139"/>
      <c r="J108" s="56"/>
      <c r="K108" s="56"/>
      <c r="L108" s="60"/>
    </row>
  </sheetData>
  <sheetProtection algorithmName="SHA-512" hashValue="OMPW8RiWhxodXXkaBhqkvrB4ljOJn1qoFpolHmfRM04QO5QZ5Bz7VSWaAuTlbYMS4AUAUkdTKAFpeUnUDpYiRw==" saltValue="kJ2xK879Pg3aXV/LTIp7tWxJ+izb3XZ48rFbsI+34Ecb9T1wxjWm8rOE/nsYtsRPDMh8wVDjk+HdoxN3+cWlSw==" spinCount="100000" sheet="1" objects="1" scenarios="1" formatColumns="0" formatRows="0" autoFilter="0"/>
  <autoFilter ref="C80:K107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2" t="s">
        <v>385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>
      <c r="B4" s="260"/>
      <c r="C4" s="386" t="s">
        <v>386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5" t="s">
        <v>387</v>
      </c>
      <c r="D6" s="385"/>
      <c r="E6" s="385"/>
      <c r="F6" s="385"/>
      <c r="G6" s="385"/>
      <c r="H6" s="385"/>
      <c r="I6" s="385"/>
      <c r="J6" s="385"/>
      <c r="K6" s="261"/>
    </row>
    <row r="7" spans="2:11" ht="15" customHeight="1">
      <c r="B7" s="264"/>
      <c r="C7" s="385" t="s">
        <v>388</v>
      </c>
      <c r="D7" s="385"/>
      <c r="E7" s="385"/>
      <c r="F7" s="385"/>
      <c r="G7" s="385"/>
      <c r="H7" s="385"/>
      <c r="I7" s="385"/>
      <c r="J7" s="385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5" t="s">
        <v>389</v>
      </c>
      <c r="D9" s="385"/>
      <c r="E9" s="385"/>
      <c r="F9" s="385"/>
      <c r="G9" s="385"/>
      <c r="H9" s="385"/>
      <c r="I9" s="385"/>
      <c r="J9" s="385"/>
      <c r="K9" s="261"/>
    </row>
    <row r="10" spans="2:11" ht="15" customHeight="1">
      <c r="B10" s="264"/>
      <c r="C10" s="263"/>
      <c r="D10" s="385" t="s">
        <v>390</v>
      </c>
      <c r="E10" s="385"/>
      <c r="F10" s="385"/>
      <c r="G10" s="385"/>
      <c r="H10" s="385"/>
      <c r="I10" s="385"/>
      <c r="J10" s="385"/>
      <c r="K10" s="261"/>
    </row>
    <row r="11" spans="2:11" ht="15" customHeight="1">
      <c r="B11" s="264"/>
      <c r="C11" s="265"/>
      <c r="D11" s="385" t="s">
        <v>391</v>
      </c>
      <c r="E11" s="385"/>
      <c r="F11" s="385"/>
      <c r="G11" s="385"/>
      <c r="H11" s="385"/>
      <c r="I11" s="385"/>
      <c r="J11" s="385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5" t="s">
        <v>392</v>
      </c>
      <c r="E13" s="385"/>
      <c r="F13" s="385"/>
      <c r="G13" s="385"/>
      <c r="H13" s="385"/>
      <c r="I13" s="385"/>
      <c r="J13" s="385"/>
      <c r="K13" s="261"/>
    </row>
    <row r="14" spans="2:11" ht="15" customHeight="1">
      <c r="B14" s="264"/>
      <c r="C14" s="265"/>
      <c r="D14" s="385" t="s">
        <v>393</v>
      </c>
      <c r="E14" s="385"/>
      <c r="F14" s="385"/>
      <c r="G14" s="385"/>
      <c r="H14" s="385"/>
      <c r="I14" s="385"/>
      <c r="J14" s="385"/>
      <c r="K14" s="261"/>
    </row>
    <row r="15" spans="2:11" ht="15" customHeight="1">
      <c r="B15" s="264"/>
      <c r="C15" s="265"/>
      <c r="D15" s="385" t="s">
        <v>394</v>
      </c>
      <c r="E15" s="385"/>
      <c r="F15" s="385"/>
      <c r="G15" s="385"/>
      <c r="H15" s="385"/>
      <c r="I15" s="385"/>
      <c r="J15" s="385"/>
      <c r="K15" s="261"/>
    </row>
    <row r="16" spans="2:11" ht="15" customHeight="1">
      <c r="B16" s="264"/>
      <c r="C16" s="265"/>
      <c r="D16" s="265"/>
      <c r="E16" s="266" t="s">
        <v>79</v>
      </c>
      <c r="F16" s="385" t="s">
        <v>395</v>
      </c>
      <c r="G16" s="385"/>
      <c r="H16" s="385"/>
      <c r="I16" s="385"/>
      <c r="J16" s="385"/>
      <c r="K16" s="261"/>
    </row>
    <row r="17" spans="2:11" ht="15" customHeight="1">
      <c r="B17" s="264"/>
      <c r="C17" s="265"/>
      <c r="D17" s="265"/>
      <c r="E17" s="266" t="s">
        <v>396</v>
      </c>
      <c r="F17" s="385" t="s">
        <v>397</v>
      </c>
      <c r="G17" s="385"/>
      <c r="H17" s="385"/>
      <c r="I17" s="385"/>
      <c r="J17" s="385"/>
      <c r="K17" s="261"/>
    </row>
    <row r="18" spans="2:11" ht="15" customHeight="1">
      <c r="B18" s="264"/>
      <c r="C18" s="265"/>
      <c r="D18" s="265"/>
      <c r="E18" s="266" t="s">
        <v>398</v>
      </c>
      <c r="F18" s="385" t="s">
        <v>399</v>
      </c>
      <c r="G18" s="385"/>
      <c r="H18" s="385"/>
      <c r="I18" s="385"/>
      <c r="J18" s="385"/>
      <c r="K18" s="261"/>
    </row>
    <row r="19" spans="2:11" ht="15" customHeight="1">
      <c r="B19" s="264"/>
      <c r="C19" s="265"/>
      <c r="D19" s="265"/>
      <c r="E19" s="266" t="s">
        <v>400</v>
      </c>
      <c r="F19" s="385" t="s">
        <v>401</v>
      </c>
      <c r="G19" s="385"/>
      <c r="H19" s="385"/>
      <c r="I19" s="385"/>
      <c r="J19" s="385"/>
      <c r="K19" s="261"/>
    </row>
    <row r="20" spans="2:11" ht="15" customHeight="1">
      <c r="B20" s="264"/>
      <c r="C20" s="265"/>
      <c r="D20" s="265"/>
      <c r="E20" s="266" t="s">
        <v>402</v>
      </c>
      <c r="F20" s="385" t="s">
        <v>403</v>
      </c>
      <c r="G20" s="385"/>
      <c r="H20" s="385"/>
      <c r="I20" s="385"/>
      <c r="J20" s="385"/>
      <c r="K20" s="261"/>
    </row>
    <row r="21" spans="2:11" ht="15" customHeight="1">
      <c r="B21" s="264"/>
      <c r="C21" s="265"/>
      <c r="D21" s="265"/>
      <c r="E21" s="266" t="s">
        <v>404</v>
      </c>
      <c r="F21" s="385" t="s">
        <v>405</v>
      </c>
      <c r="G21" s="385"/>
      <c r="H21" s="385"/>
      <c r="I21" s="385"/>
      <c r="J21" s="385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5" t="s">
        <v>406</v>
      </c>
      <c r="D23" s="385"/>
      <c r="E23" s="385"/>
      <c r="F23" s="385"/>
      <c r="G23" s="385"/>
      <c r="H23" s="385"/>
      <c r="I23" s="385"/>
      <c r="J23" s="385"/>
      <c r="K23" s="261"/>
    </row>
    <row r="24" spans="2:11" ht="15" customHeight="1">
      <c r="B24" s="264"/>
      <c r="C24" s="385" t="s">
        <v>407</v>
      </c>
      <c r="D24" s="385"/>
      <c r="E24" s="385"/>
      <c r="F24" s="385"/>
      <c r="G24" s="385"/>
      <c r="H24" s="385"/>
      <c r="I24" s="385"/>
      <c r="J24" s="385"/>
      <c r="K24" s="261"/>
    </row>
    <row r="25" spans="2:11" ht="15" customHeight="1">
      <c r="B25" s="264"/>
      <c r="C25" s="263"/>
      <c r="D25" s="385" t="s">
        <v>408</v>
      </c>
      <c r="E25" s="385"/>
      <c r="F25" s="385"/>
      <c r="G25" s="385"/>
      <c r="H25" s="385"/>
      <c r="I25" s="385"/>
      <c r="J25" s="385"/>
      <c r="K25" s="261"/>
    </row>
    <row r="26" spans="2:11" ht="15" customHeight="1">
      <c r="B26" s="264"/>
      <c r="C26" s="265"/>
      <c r="D26" s="385" t="s">
        <v>409</v>
      </c>
      <c r="E26" s="385"/>
      <c r="F26" s="385"/>
      <c r="G26" s="385"/>
      <c r="H26" s="385"/>
      <c r="I26" s="385"/>
      <c r="J26" s="385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5" t="s">
        <v>410</v>
      </c>
      <c r="E28" s="385"/>
      <c r="F28" s="385"/>
      <c r="G28" s="385"/>
      <c r="H28" s="385"/>
      <c r="I28" s="385"/>
      <c r="J28" s="385"/>
      <c r="K28" s="261"/>
    </row>
    <row r="29" spans="2:11" ht="15" customHeight="1">
      <c r="B29" s="264"/>
      <c r="C29" s="265"/>
      <c r="D29" s="385" t="s">
        <v>411</v>
      </c>
      <c r="E29" s="385"/>
      <c r="F29" s="385"/>
      <c r="G29" s="385"/>
      <c r="H29" s="385"/>
      <c r="I29" s="385"/>
      <c r="J29" s="385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5" t="s">
        <v>412</v>
      </c>
      <c r="E31" s="385"/>
      <c r="F31" s="385"/>
      <c r="G31" s="385"/>
      <c r="H31" s="385"/>
      <c r="I31" s="385"/>
      <c r="J31" s="385"/>
      <c r="K31" s="261"/>
    </row>
    <row r="32" spans="2:11" ht="15" customHeight="1">
      <c r="B32" s="264"/>
      <c r="C32" s="265"/>
      <c r="D32" s="385" t="s">
        <v>413</v>
      </c>
      <c r="E32" s="385"/>
      <c r="F32" s="385"/>
      <c r="G32" s="385"/>
      <c r="H32" s="385"/>
      <c r="I32" s="385"/>
      <c r="J32" s="385"/>
      <c r="K32" s="261"/>
    </row>
    <row r="33" spans="2:11" ht="15" customHeight="1">
      <c r="B33" s="264"/>
      <c r="C33" s="265"/>
      <c r="D33" s="385" t="s">
        <v>414</v>
      </c>
      <c r="E33" s="385"/>
      <c r="F33" s="385"/>
      <c r="G33" s="385"/>
      <c r="H33" s="385"/>
      <c r="I33" s="385"/>
      <c r="J33" s="385"/>
      <c r="K33" s="261"/>
    </row>
    <row r="34" spans="2:11" ht="15" customHeight="1">
      <c r="B34" s="264"/>
      <c r="C34" s="265"/>
      <c r="D34" s="263"/>
      <c r="E34" s="267" t="s">
        <v>111</v>
      </c>
      <c r="F34" s="263"/>
      <c r="G34" s="385" t="s">
        <v>415</v>
      </c>
      <c r="H34" s="385"/>
      <c r="I34" s="385"/>
      <c r="J34" s="385"/>
      <c r="K34" s="261"/>
    </row>
    <row r="35" spans="2:11" ht="30.75" customHeight="1">
      <c r="B35" s="264"/>
      <c r="C35" s="265"/>
      <c r="D35" s="263"/>
      <c r="E35" s="267" t="s">
        <v>416</v>
      </c>
      <c r="F35" s="263"/>
      <c r="G35" s="385" t="s">
        <v>417</v>
      </c>
      <c r="H35" s="385"/>
      <c r="I35" s="385"/>
      <c r="J35" s="385"/>
      <c r="K35" s="261"/>
    </row>
    <row r="36" spans="2:11" ht="15" customHeight="1">
      <c r="B36" s="264"/>
      <c r="C36" s="265"/>
      <c r="D36" s="263"/>
      <c r="E36" s="267" t="s">
        <v>53</v>
      </c>
      <c r="F36" s="263"/>
      <c r="G36" s="385" t="s">
        <v>418</v>
      </c>
      <c r="H36" s="385"/>
      <c r="I36" s="385"/>
      <c r="J36" s="385"/>
      <c r="K36" s="261"/>
    </row>
    <row r="37" spans="2:11" ht="15" customHeight="1">
      <c r="B37" s="264"/>
      <c r="C37" s="265"/>
      <c r="D37" s="263"/>
      <c r="E37" s="267" t="s">
        <v>112</v>
      </c>
      <c r="F37" s="263"/>
      <c r="G37" s="385" t="s">
        <v>419</v>
      </c>
      <c r="H37" s="385"/>
      <c r="I37" s="385"/>
      <c r="J37" s="385"/>
      <c r="K37" s="261"/>
    </row>
    <row r="38" spans="2:11" ht="15" customHeight="1">
      <c r="B38" s="264"/>
      <c r="C38" s="265"/>
      <c r="D38" s="263"/>
      <c r="E38" s="267" t="s">
        <v>113</v>
      </c>
      <c r="F38" s="263"/>
      <c r="G38" s="385" t="s">
        <v>420</v>
      </c>
      <c r="H38" s="385"/>
      <c r="I38" s="385"/>
      <c r="J38" s="385"/>
      <c r="K38" s="261"/>
    </row>
    <row r="39" spans="2:11" ht="15" customHeight="1">
      <c r="B39" s="264"/>
      <c r="C39" s="265"/>
      <c r="D39" s="263"/>
      <c r="E39" s="267" t="s">
        <v>114</v>
      </c>
      <c r="F39" s="263"/>
      <c r="G39" s="385" t="s">
        <v>421</v>
      </c>
      <c r="H39" s="385"/>
      <c r="I39" s="385"/>
      <c r="J39" s="385"/>
      <c r="K39" s="261"/>
    </row>
    <row r="40" spans="2:11" ht="15" customHeight="1">
      <c r="B40" s="264"/>
      <c r="C40" s="265"/>
      <c r="D40" s="263"/>
      <c r="E40" s="267" t="s">
        <v>422</v>
      </c>
      <c r="F40" s="263"/>
      <c r="G40" s="385" t="s">
        <v>423</v>
      </c>
      <c r="H40" s="385"/>
      <c r="I40" s="385"/>
      <c r="J40" s="385"/>
      <c r="K40" s="261"/>
    </row>
    <row r="41" spans="2:11" ht="15" customHeight="1">
      <c r="B41" s="264"/>
      <c r="C41" s="265"/>
      <c r="D41" s="263"/>
      <c r="E41" s="267"/>
      <c r="F41" s="263"/>
      <c r="G41" s="385" t="s">
        <v>424</v>
      </c>
      <c r="H41" s="385"/>
      <c r="I41" s="385"/>
      <c r="J41" s="385"/>
      <c r="K41" s="261"/>
    </row>
    <row r="42" spans="2:11" ht="15" customHeight="1">
      <c r="B42" s="264"/>
      <c r="C42" s="265"/>
      <c r="D42" s="263"/>
      <c r="E42" s="267" t="s">
        <v>425</v>
      </c>
      <c r="F42" s="263"/>
      <c r="G42" s="385" t="s">
        <v>426</v>
      </c>
      <c r="H42" s="385"/>
      <c r="I42" s="385"/>
      <c r="J42" s="385"/>
      <c r="K42" s="261"/>
    </row>
    <row r="43" spans="2:11" ht="15" customHeight="1">
      <c r="B43" s="264"/>
      <c r="C43" s="265"/>
      <c r="D43" s="263"/>
      <c r="E43" s="267" t="s">
        <v>116</v>
      </c>
      <c r="F43" s="263"/>
      <c r="G43" s="385" t="s">
        <v>427</v>
      </c>
      <c r="H43" s="385"/>
      <c r="I43" s="385"/>
      <c r="J43" s="385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5" t="s">
        <v>428</v>
      </c>
      <c r="E45" s="385"/>
      <c r="F45" s="385"/>
      <c r="G45" s="385"/>
      <c r="H45" s="385"/>
      <c r="I45" s="385"/>
      <c r="J45" s="385"/>
      <c r="K45" s="261"/>
    </row>
    <row r="46" spans="2:11" ht="15" customHeight="1">
      <c r="B46" s="264"/>
      <c r="C46" s="265"/>
      <c r="D46" s="265"/>
      <c r="E46" s="385" t="s">
        <v>429</v>
      </c>
      <c r="F46" s="385"/>
      <c r="G46" s="385"/>
      <c r="H46" s="385"/>
      <c r="I46" s="385"/>
      <c r="J46" s="385"/>
      <c r="K46" s="261"/>
    </row>
    <row r="47" spans="2:11" ht="15" customHeight="1">
      <c r="B47" s="264"/>
      <c r="C47" s="265"/>
      <c r="D47" s="265"/>
      <c r="E47" s="385" t="s">
        <v>430</v>
      </c>
      <c r="F47" s="385"/>
      <c r="G47" s="385"/>
      <c r="H47" s="385"/>
      <c r="I47" s="385"/>
      <c r="J47" s="385"/>
      <c r="K47" s="261"/>
    </row>
    <row r="48" spans="2:11" ht="15" customHeight="1">
      <c r="B48" s="264"/>
      <c r="C48" s="265"/>
      <c r="D48" s="265"/>
      <c r="E48" s="385" t="s">
        <v>431</v>
      </c>
      <c r="F48" s="385"/>
      <c r="G48" s="385"/>
      <c r="H48" s="385"/>
      <c r="I48" s="385"/>
      <c r="J48" s="385"/>
      <c r="K48" s="261"/>
    </row>
    <row r="49" spans="2:11" ht="15" customHeight="1">
      <c r="B49" s="264"/>
      <c r="C49" s="265"/>
      <c r="D49" s="385" t="s">
        <v>432</v>
      </c>
      <c r="E49" s="385"/>
      <c r="F49" s="385"/>
      <c r="G49" s="385"/>
      <c r="H49" s="385"/>
      <c r="I49" s="385"/>
      <c r="J49" s="385"/>
      <c r="K49" s="261"/>
    </row>
    <row r="50" spans="2:11" ht="25.5" customHeight="1">
      <c r="B50" s="260"/>
      <c r="C50" s="386" t="s">
        <v>433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5" t="s">
        <v>434</v>
      </c>
      <c r="D52" s="385"/>
      <c r="E52" s="385"/>
      <c r="F52" s="385"/>
      <c r="G52" s="385"/>
      <c r="H52" s="385"/>
      <c r="I52" s="385"/>
      <c r="J52" s="385"/>
      <c r="K52" s="261"/>
    </row>
    <row r="53" spans="2:11" ht="15" customHeight="1">
      <c r="B53" s="260"/>
      <c r="C53" s="385" t="s">
        <v>435</v>
      </c>
      <c r="D53" s="385"/>
      <c r="E53" s="385"/>
      <c r="F53" s="385"/>
      <c r="G53" s="385"/>
      <c r="H53" s="385"/>
      <c r="I53" s="385"/>
      <c r="J53" s="385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5" t="s">
        <v>436</v>
      </c>
      <c r="D55" s="385"/>
      <c r="E55" s="385"/>
      <c r="F55" s="385"/>
      <c r="G55" s="385"/>
      <c r="H55" s="385"/>
      <c r="I55" s="385"/>
      <c r="J55" s="385"/>
      <c r="K55" s="261"/>
    </row>
    <row r="56" spans="2:11" ht="15" customHeight="1">
      <c r="B56" s="260"/>
      <c r="C56" s="265"/>
      <c r="D56" s="385" t="s">
        <v>437</v>
      </c>
      <c r="E56" s="385"/>
      <c r="F56" s="385"/>
      <c r="G56" s="385"/>
      <c r="H56" s="385"/>
      <c r="I56" s="385"/>
      <c r="J56" s="385"/>
      <c r="K56" s="261"/>
    </row>
    <row r="57" spans="2:11" ht="15" customHeight="1">
      <c r="B57" s="260"/>
      <c r="C57" s="265"/>
      <c r="D57" s="385" t="s">
        <v>438</v>
      </c>
      <c r="E57" s="385"/>
      <c r="F57" s="385"/>
      <c r="G57" s="385"/>
      <c r="H57" s="385"/>
      <c r="I57" s="385"/>
      <c r="J57" s="385"/>
      <c r="K57" s="261"/>
    </row>
    <row r="58" spans="2:11" ht="15" customHeight="1">
      <c r="B58" s="260"/>
      <c r="C58" s="265"/>
      <c r="D58" s="385" t="s">
        <v>439</v>
      </c>
      <c r="E58" s="385"/>
      <c r="F58" s="385"/>
      <c r="G58" s="385"/>
      <c r="H58" s="385"/>
      <c r="I58" s="385"/>
      <c r="J58" s="385"/>
      <c r="K58" s="261"/>
    </row>
    <row r="59" spans="2:11" ht="15" customHeight="1">
      <c r="B59" s="260"/>
      <c r="C59" s="265"/>
      <c r="D59" s="385" t="s">
        <v>440</v>
      </c>
      <c r="E59" s="385"/>
      <c r="F59" s="385"/>
      <c r="G59" s="385"/>
      <c r="H59" s="385"/>
      <c r="I59" s="385"/>
      <c r="J59" s="385"/>
      <c r="K59" s="261"/>
    </row>
    <row r="60" spans="2:11" ht="15" customHeight="1">
      <c r="B60" s="260"/>
      <c r="C60" s="265"/>
      <c r="D60" s="384" t="s">
        <v>441</v>
      </c>
      <c r="E60" s="384"/>
      <c r="F60" s="384"/>
      <c r="G60" s="384"/>
      <c r="H60" s="384"/>
      <c r="I60" s="384"/>
      <c r="J60" s="384"/>
      <c r="K60" s="261"/>
    </row>
    <row r="61" spans="2:11" ht="15" customHeight="1">
      <c r="B61" s="260"/>
      <c r="C61" s="265"/>
      <c r="D61" s="385" t="s">
        <v>442</v>
      </c>
      <c r="E61" s="385"/>
      <c r="F61" s="385"/>
      <c r="G61" s="385"/>
      <c r="H61" s="385"/>
      <c r="I61" s="385"/>
      <c r="J61" s="385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5" t="s">
        <v>443</v>
      </c>
      <c r="E63" s="385"/>
      <c r="F63" s="385"/>
      <c r="G63" s="385"/>
      <c r="H63" s="385"/>
      <c r="I63" s="385"/>
      <c r="J63" s="385"/>
      <c r="K63" s="261"/>
    </row>
    <row r="64" spans="2:11" ht="15" customHeight="1">
      <c r="B64" s="260"/>
      <c r="C64" s="265"/>
      <c r="D64" s="384" t="s">
        <v>444</v>
      </c>
      <c r="E64" s="384"/>
      <c r="F64" s="384"/>
      <c r="G64" s="384"/>
      <c r="H64" s="384"/>
      <c r="I64" s="384"/>
      <c r="J64" s="384"/>
      <c r="K64" s="261"/>
    </row>
    <row r="65" spans="2:11" ht="15" customHeight="1">
      <c r="B65" s="260"/>
      <c r="C65" s="265"/>
      <c r="D65" s="385" t="s">
        <v>445</v>
      </c>
      <c r="E65" s="385"/>
      <c r="F65" s="385"/>
      <c r="G65" s="385"/>
      <c r="H65" s="385"/>
      <c r="I65" s="385"/>
      <c r="J65" s="385"/>
      <c r="K65" s="261"/>
    </row>
    <row r="66" spans="2:11" ht="15" customHeight="1">
      <c r="B66" s="260"/>
      <c r="C66" s="265"/>
      <c r="D66" s="385" t="s">
        <v>446</v>
      </c>
      <c r="E66" s="385"/>
      <c r="F66" s="385"/>
      <c r="G66" s="385"/>
      <c r="H66" s="385"/>
      <c r="I66" s="385"/>
      <c r="J66" s="385"/>
      <c r="K66" s="261"/>
    </row>
    <row r="67" spans="2:11" ht="15" customHeight="1">
      <c r="B67" s="260"/>
      <c r="C67" s="265"/>
      <c r="D67" s="385" t="s">
        <v>447</v>
      </c>
      <c r="E67" s="385"/>
      <c r="F67" s="385"/>
      <c r="G67" s="385"/>
      <c r="H67" s="385"/>
      <c r="I67" s="385"/>
      <c r="J67" s="385"/>
      <c r="K67" s="261"/>
    </row>
    <row r="68" spans="2:11" ht="15" customHeight="1">
      <c r="B68" s="260"/>
      <c r="C68" s="265"/>
      <c r="D68" s="385" t="s">
        <v>448</v>
      </c>
      <c r="E68" s="385"/>
      <c r="F68" s="385"/>
      <c r="G68" s="385"/>
      <c r="H68" s="385"/>
      <c r="I68" s="385"/>
      <c r="J68" s="385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3" t="s">
        <v>96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>
      <c r="B74" s="277"/>
      <c r="C74" s="279" t="s">
        <v>449</v>
      </c>
      <c r="D74" s="279"/>
      <c r="E74" s="279"/>
      <c r="F74" s="279" t="s">
        <v>450</v>
      </c>
      <c r="G74" s="280"/>
      <c r="H74" s="279" t="s">
        <v>112</v>
      </c>
      <c r="I74" s="279" t="s">
        <v>57</v>
      </c>
      <c r="J74" s="279" t="s">
        <v>451</v>
      </c>
      <c r="K74" s="278"/>
    </row>
    <row r="75" spans="2:11" ht="17.25" customHeight="1">
      <c r="B75" s="277"/>
      <c r="C75" s="281" t="s">
        <v>452</v>
      </c>
      <c r="D75" s="281"/>
      <c r="E75" s="281"/>
      <c r="F75" s="282" t="s">
        <v>453</v>
      </c>
      <c r="G75" s="283"/>
      <c r="H75" s="281"/>
      <c r="I75" s="281"/>
      <c r="J75" s="281" t="s">
        <v>454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53</v>
      </c>
      <c r="D77" s="284"/>
      <c r="E77" s="284"/>
      <c r="F77" s="286" t="s">
        <v>455</v>
      </c>
      <c r="G77" s="285"/>
      <c r="H77" s="267" t="s">
        <v>456</v>
      </c>
      <c r="I77" s="267" t="s">
        <v>457</v>
      </c>
      <c r="J77" s="267">
        <v>20</v>
      </c>
      <c r="K77" s="278"/>
    </row>
    <row r="78" spans="2:11" ht="15" customHeight="1">
      <c r="B78" s="277"/>
      <c r="C78" s="267" t="s">
        <v>458</v>
      </c>
      <c r="D78" s="267"/>
      <c r="E78" s="267"/>
      <c r="F78" s="286" t="s">
        <v>455</v>
      </c>
      <c r="G78" s="285"/>
      <c r="H78" s="267" t="s">
        <v>459</v>
      </c>
      <c r="I78" s="267" t="s">
        <v>457</v>
      </c>
      <c r="J78" s="267">
        <v>120</v>
      </c>
      <c r="K78" s="278"/>
    </row>
    <row r="79" spans="2:11" ht="15" customHeight="1">
      <c r="B79" s="287"/>
      <c r="C79" s="267" t="s">
        <v>460</v>
      </c>
      <c r="D79" s="267"/>
      <c r="E79" s="267"/>
      <c r="F79" s="286" t="s">
        <v>461</v>
      </c>
      <c r="G79" s="285"/>
      <c r="H79" s="267" t="s">
        <v>462</v>
      </c>
      <c r="I79" s="267" t="s">
        <v>457</v>
      </c>
      <c r="J79" s="267">
        <v>50</v>
      </c>
      <c r="K79" s="278"/>
    </row>
    <row r="80" spans="2:11" ht="15" customHeight="1">
      <c r="B80" s="287"/>
      <c r="C80" s="267" t="s">
        <v>463</v>
      </c>
      <c r="D80" s="267"/>
      <c r="E80" s="267"/>
      <c r="F80" s="286" t="s">
        <v>455</v>
      </c>
      <c r="G80" s="285"/>
      <c r="H80" s="267" t="s">
        <v>464</v>
      </c>
      <c r="I80" s="267" t="s">
        <v>465</v>
      </c>
      <c r="J80" s="267"/>
      <c r="K80" s="278"/>
    </row>
    <row r="81" spans="2:11" ht="15" customHeight="1">
      <c r="B81" s="287"/>
      <c r="C81" s="288" t="s">
        <v>466</v>
      </c>
      <c r="D81" s="288"/>
      <c r="E81" s="288"/>
      <c r="F81" s="289" t="s">
        <v>461</v>
      </c>
      <c r="G81" s="288"/>
      <c r="H81" s="288" t="s">
        <v>467</v>
      </c>
      <c r="I81" s="288" t="s">
        <v>457</v>
      </c>
      <c r="J81" s="288">
        <v>15</v>
      </c>
      <c r="K81" s="278"/>
    </row>
    <row r="82" spans="2:11" ht="15" customHeight="1">
      <c r="B82" s="287"/>
      <c r="C82" s="288" t="s">
        <v>468</v>
      </c>
      <c r="D82" s="288"/>
      <c r="E82" s="288"/>
      <c r="F82" s="289" t="s">
        <v>461</v>
      </c>
      <c r="G82" s="288"/>
      <c r="H82" s="288" t="s">
        <v>469</v>
      </c>
      <c r="I82" s="288" t="s">
        <v>457</v>
      </c>
      <c r="J82" s="288">
        <v>15</v>
      </c>
      <c r="K82" s="278"/>
    </row>
    <row r="83" spans="2:11" ht="15" customHeight="1">
      <c r="B83" s="287"/>
      <c r="C83" s="288" t="s">
        <v>470</v>
      </c>
      <c r="D83" s="288"/>
      <c r="E83" s="288"/>
      <c r="F83" s="289" t="s">
        <v>461</v>
      </c>
      <c r="G83" s="288"/>
      <c r="H83" s="288" t="s">
        <v>471</v>
      </c>
      <c r="I83" s="288" t="s">
        <v>457</v>
      </c>
      <c r="J83" s="288">
        <v>20</v>
      </c>
      <c r="K83" s="278"/>
    </row>
    <row r="84" spans="2:11" ht="15" customHeight="1">
      <c r="B84" s="287"/>
      <c r="C84" s="288" t="s">
        <v>472</v>
      </c>
      <c r="D84" s="288"/>
      <c r="E84" s="288"/>
      <c r="F84" s="289" t="s">
        <v>461</v>
      </c>
      <c r="G84" s="288"/>
      <c r="H84" s="288" t="s">
        <v>473</v>
      </c>
      <c r="I84" s="288" t="s">
        <v>457</v>
      </c>
      <c r="J84" s="288">
        <v>20</v>
      </c>
      <c r="K84" s="278"/>
    </row>
    <row r="85" spans="2:11" ht="15" customHeight="1">
      <c r="B85" s="287"/>
      <c r="C85" s="267" t="s">
        <v>474</v>
      </c>
      <c r="D85" s="267"/>
      <c r="E85" s="267"/>
      <c r="F85" s="286" t="s">
        <v>461</v>
      </c>
      <c r="G85" s="285"/>
      <c r="H85" s="267" t="s">
        <v>475</v>
      </c>
      <c r="I85" s="267" t="s">
        <v>457</v>
      </c>
      <c r="J85" s="267">
        <v>50</v>
      </c>
      <c r="K85" s="278"/>
    </row>
    <row r="86" spans="2:11" ht="15" customHeight="1">
      <c r="B86" s="287"/>
      <c r="C86" s="267" t="s">
        <v>476</v>
      </c>
      <c r="D86" s="267"/>
      <c r="E86" s="267"/>
      <c r="F86" s="286" t="s">
        <v>461</v>
      </c>
      <c r="G86" s="285"/>
      <c r="H86" s="267" t="s">
        <v>477</v>
      </c>
      <c r="I86" s="267" t="s">
        <v>457</v>
      </c>
      <c r="J86" s="267">
        <v>20</v>
      </c>
      <c r="K86" s="278"/>
    </row>
    <row r="87" spans="2:11" ht="15" customHeight="1">
      <c r="B87" s="287"/>
      <c r="C87" s="267" t="s">
        <v>478</v>
      </c>
      <c r="D87" s="267"/>
      <c r="E87" s="267"/>
      <c r="F87" s="286" t="s">
        <v>461</v>
      </c>
      <c r="G87" s="285"/>
      <c r="H87" s="267" t="s">
        <v>479</v>
      </c>
      <c r="I87" s="267" t="s">
        <v>457</v>
      </c>
      <c r="J87" s="267">
        <v>20</v>
      </c>
      <c r="K87" s="278"/>
    </row>
    <row r="88" spans="2:11" ht="15" customHeight="1">
      <c r="B88" s="287"/>
      <c r="C88" s="267" t="s">
        <v>480</v>
      </c>
      <c r="D88" s="267"/>
      <c r="E88" s="267"/>
      <c r="F88" s="286" t="s">
        <v>461</v>
      </c>
      <c r="G88" s="285"/>
      <c r="H88" s="267" t="s">
        <v>481</v>
      </c>
      <c r="I88" s="267" t="s">
        <v>457</v>
      </c>
      <c r="J88" s="267">
        <v>50</v>
      </c>
      <c r="K88" s="278"/>
    </row>
    <row r="89" spans="2:11" ht="15" customHeight="1">
      <c r="B89" s="287"/>
      <c r="C89" s="267" t="s">
        <v>482</v>
      </c>
      <c r="D89" s="267"/>
      <c r="E89" s="267"/>
      <c r="F89" s="286" t="s">
        <v>461</v>
      </c>
      <c r="G89" s="285"/>
      <c r="H89" s="267" t="s">
        <v>482</v>
      </c>
      <c r="I89" s="267" t="s">
        <v>457</v>
      </c>
      <c r="J89" s="267">
        <v>50</v>
      </c>
      <c r="K89" s="278"/>
    </row>
    <row r="90" spans="2:11" ht="15" customHeight="1">
      <c r="B90" s="287"/>
      <c r="C90" s="267" t="s">
        <v>117</v>
      </c>
      <c r="D90" s="267"/>
      <c r="E90" s="267"/>
      <c r="F90" s="286" t="s">
        <v>461</v>
      </c>
      <c r="G90" s="285"/>
      <c r="H90" s="267" t="s">
        <v>483</v>
      </c>
      <c r="I90" s="267" t="s">
        <v>457</v>
      </c>
      <c r="J90" s="267">
        <v>255</v>
      </c>
      <c r="K90" s="278"/>
    </row>
    <row r="91" spans="2:11" ht="15" customHeight="1">
      <c r="B91" s="287"/>
      <c r="C91" s="267" t="s">
        <v>484</v>
      </c>
      <c r="D91" s="267"/>
      <c r="E91" s="267"/>
      <c r="F91" s="286" t="s">
        <v>455</v>
      </c>
      <c r="G91" s="285"/>
      <c r="H91" s="267" t="s">
        <v>485</v>
      </c>
      <c r="I91" s="267" t="s">
        <v>486</v>
      </c>
      <c r="J91" s="267"/>
      <c r="K91" s="278"/>
    </row>
    <row r="92" spans="2:11" ht="15" customHeight="1">
      <c r="B92" s="287"/>
      <c r="C92" s="267" t="s">
        <v>487</v>
      </c>
      <c r="D92" s="267"/>
      <c r="E92" s="267"/>
      <c r="F92" s="286" t="s">
        <v>455</v>
      </c>
      <c r="G92" s="285"/>
      <c r="H92" s="267" t="s">
        <v>488</v>
      </c>
      <c r="I92" s="267" t="s">
        <v>489</v>
      </c>
      <c r="J92" s="267"/>
      <c r="K92" s="278"/>
    </row>
    <row r="93" spans="2:11" ht="15" customHeight="1">
      <c r="B93" s="287"/>
      <c r="C93" s="267" t="s">
        <v>490</v>
      </c>
      <c r="D93" s="267"/>
      <c r="E93" s="267"/>
      <c r="F93" s="286" t="s">
        <v>455</v>
      </c>
      <c r="G93" s="285"/>
      <c r="H93" s="267" t="s">
        <v>490</v>
      </c>
      <c r="I93" s="267" t="s">
        <v>489</v>
      </c>
      <c r="J93" s="267"/>
      <c r="K93" s="278"/>
    </row>
    <row r="94" spans="2:11" ht="15" customHeight="1">
      <c r="B94" s="287"/>
      <c r="C94" s="267" t="s">
        <v>38</v>
      </c>
      <c r="D94" s="267"/>
      <c r="E94" s="267"/>
      <c r="F94" s="286" t="s">
        <v>455</v>
      </c>
      <c r="G94" s="285"/>
      <c r="H94" s="267" t="s">
        <v>491</v>
      </c>
      <c r="I94" s="267" t="s">
        <v>489</v>
      </c>
      <c r="J94" s="267"/>
      <c r="K94" s="278"/>
    </row>
    <row r="95" spans="2:11" ht="15" customHeight="1">
      <c r="B95" s="287"/>
      <c r="C95" s="267" t="s">
        <v>48</v>
      </c>
      <c r="D95" s="267"/>
      <c r="E95" s="267"/>
      <c r="F95" s="286" t="s">
        <v>455</v>
      </c>
      <c r="G95" s="285"/>
      <c r="H95" s="267" t="s">
        <v>492</v>
      </c>
      <c r="I95" s="267" t="s">
        <v>489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3" t="s">
        <v>493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>
      <c r="B101" s="277"/>
      <c r="C101" s="279" t="s">
        <v>449</v>
      </c>
      <c r="D101" s="279"/>
      <c r="E101" s="279"/>
      <c r="F101" s="279" t="s">
        <v>450</v>
      </c>
      <c r="G101" s="280"/>
      <c r="H101" s="279" t="s">
        <v>112</v>
      </c>
      <c r="I101" s="279" t="s">
        <v>57</v>
      </c>
      <c r="J101" s="279" t="s">
        <v>451</v>
      </c>
      <c r="K101" s="278"/>
    </row>
    <row r="102" spans="2:11" ht="17.25" customHeight="1">
      <c r="B102" s="277"/>
      <c r="C102" s="281" t="s">
        <v>452</v>
      </c>
      <c r="D102" s="281"/>
      <c r="E102" s="281"/>
      <c r="F102" s="282" t="s">
        <v>453</v>
      </c>
      <c r="G102" s="283"/>
      <c r="H102" s="281"/>
      <c r="I102" s="281"/>
      <c r="J102" s="281" t="s">
        <v>454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53</v>
      </c>
      <c r="D104" s="284"/>
      <c r="E104" s="284"/>
      <c r="F104" s="286" t="s">
        <v>455</v>
      </c>
      <c r="G104" s="295"/>
      <c r="H104" s="267" t="s">
        <v>494</v>
      </c>
      <c r="I104" s="267" t="s">
        <v>457</v>
      </c>
      <c r="J104" s="267">
        <v>20</v>
      </c>
      <c r="K104" s="278"/>
    </row>
    <row r="105" spans="2:11" ht="15" customHeight="1">
      <c r="B105" s="277"/>
      <c r="C105" s="267" t="s">
        <v>458</v>
      </c>
      <c r="D105" s="267"/>
      <c r="E105" s="267"/>
      <c r="F105" s="286" t="s">
        <v>455</v>
      </c>
      <c r="G105" s="267"/>
      <c r="H105" s="267" t="s">
        <v>494</v>
      </c>
      <c r="I105" s="267" t="s">
        <v>457</v>
      </c>
      <c r="J105" s="267">
        <v>120</v>
      </c>
      <c r="K105" s="278"/>
    </row>
    <row r="106" spans="2:11" ht="15" customHeight="1">
      <c r="B106" s="287"/>
      <c r="C106" s="267" t="s">
        <v>460</v>
      </c>
      <c r="D106" s="267"/>
      <c r="E106" s="267"/>
      <c r="F106" s="286" t="s">
        <v>461</v>
      </c>
      <c r="G106" s="267"/>
      <c r="H106" s="267" t="s">
        <v>494</v>
      </c>
      <c r="I106" s="267" t="s">
        <v>457</v>
      </c>
      <c r="J106" s="267">
        <v>50</v>
      </c>
      <c r="K106" s="278"/>
    </row>
    <row r="107" spans="2:11" ht="15" customHeight="1">
      <c r="B107" s="287"/>
      <c r="C107" s="267" t="s">
        <v>463</v>
      </c>
      <c r="D107" s="267"/>
      <c r="E107" s="267"/>
      <c r="F107" s="286" t="s">
        <v>455</v>
      </c>
      <c r="G107" s="267"/>
      <c r="H107" s="267" t="s">
        <v>494</v>
      </c>
      <c r="I107" s="267" t="s">
        <v>465</v>
      </c>
      <c r="J107" s="267"/>
      <c r="K107" s="278"/>
    </row>
    <row r="108" spans="2:11" ht="15" customHeight="1">
      <c r="B108" s="287"/>
      <c r="C108" s="267" t="s">
        <v>474</v>
      </c>
      <c r="D108" s="267"/>
      <c r="E108" s="267"/>
      <c r="F108" s="286" t="s">
        <v>461</v>
      </c>
      <c r="G108" s="267"/>
      <c r="H108" s="267" t="s">
        <v>494</v>
      </c>
      <c r="I108" s="267" t="s">
        <v>457</v>
      </c>
      <c r="J108" s="267">
        <v>50</v>
      </c>
      <c r="K108" s="278"/>
    </row>
    <row r="109" spans="2:11" ht="15" customHeight="1">
      <c r="B109" s="287"/>
      <c r="C109" s="267" t="s">
        <v>482</v>
      </c>
      <c r="D109" s="267"/>
      <c r="E109" s="267"/>
      <c r="F109" s="286" t="s">
        <v>461</v>
      </c>
      <c r="G109" s="267"/>
      <c r="H109" s="267" t="s">
        <v>494</v>
      </c>
      <c r="I109" s="267" t="s">
        <v>457</v>
      </c>
      <c r="J109" s="267">
        <v>50</v>
      </c>
      <c r="K109" s="278"/>
    </row>
    <row r="110" spans="2:11" ht="15" customHeight="1">
      <c r="B110" s="287"/>
      <c r="C110" s="267" t="s">
        <v>480</v>
      </c>
      <c r="D110" s="267"/>
      <c r="E110" s="267"/>
      <c r="F110" s="286" t="s">
        <v>461</v>
      </c>
      <c r="G110" s="267"/>
      <c r="H110" s="267" t="s">
        <v>494</v>
      </c>
      <c r="I110" s="267" t="s">
        <v>457</v>
      </c>
      <c r="J110" s="267">
        <v>50</v>
      </c>
      <c r="K110" s="278"/>
    </row>
    <row r="111" spans="2:11" ht="15" customHeight="1">
      <c r="B111" s="287"/>
      <c r="C111" s="267" t="s">
        <v>53</v>
      </c>
      <c r="D111" s="267"/>
      <c r="E111" s="267"/>
      <c r="F111" s="286" t="s">
        <v>455</v>
      </c>
      <c r="G111" s="267"/>
      <c r="H111" s="267" t="s">
        <v>495</v>
      </c>
      <c r="I111" s="267" t="s">
        <v>457</v>
      </c>
      <c r="J111" s="267">
        <v>20</v>
      </c>
      <c r="K111" s="278"/>
    </row>
    <row r="112" spans="2:11" ht="15" customHeight="1">
      <c r="B112" s="287"/>
      <c r="C112" s="267" t="s">
        <v>496</v>
      </c>
      <c r="D112" s="267"/>
      <c r="E112" s="267"/>
      <c r="F112" s="286" t="s">
        <v>455</v>
      </c>
      <c r="G112" s="267"/>
      <c r="H112" s="267" t="s">
        <v>497</v>
      </c>
      <c r="I112" s="267" t="s">
        <v>457</v>
      </c>
      <c r="J112" s="267">
        <v>120</v>
      </c>
      <c r="K112" s="278"/>
    </row>
    <row r="113" spans="2:11" ht="15" customHeight="1">
      <c r="B113" s="287"/>
      <c r="C113" s="267" t="s">
        <v>38</v>
      </c>
      <c r="D113" s="267"/>
      <c r="E113" s="267"/>
      <c r="F113" s="286" t="s">
        <v>455</v>
      </c>
      <c r="G113" s="267"/>
      <c r="H113" s="267" t="s">
        <v>498</v>
      </c>
      <c r="I113" s="267" t="s">
        <v>489</v>
      </c>
      <c r="J113" s="267"/>
      <c r="K113" s="278"/>
    </row>
    <row r="114" spans="2:11" ht="15" customHeight="1">
      <c r="B114" s="287"/>
      <c r="C114" s="267" t="s">
        <v>48</v>
      </c>
      <c r="D114" s="267"/>
      <c r="E114" s="267"/>
      <c r="F114" s="286" t="s">
        <v>455</v>
      </c>
      <c r="G114" s="267"/>
      <c r="H114" s="267" t="s">
        <v>499</v>
      </c>
      <c r="I114" s="267" t="s">
        <v>489</v>
      </c>
      <c r="J114" s="267"/>
      <c r="K114" s="278"/>
    </row>
    <row r="115" spans="2:11" ht="15" customHeight="1">
      <c r="B115" s="287"/>
      <c r="C115" s="267" t="s">
        <v>57</v>
      </c>
      <c r="D115" s="267"/>
      <c r="E115" s="267"/>
      <c r="F115" s="286" t="s">
        <v>455</v>
      </c>
      <c r="G115" s="267"/>
      <c r="H115" s="267" t="s">
        <v>500</v>
      </c>
      <c r="I115" s="267" t="s">
        <v>501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2" t="s">
        <v>502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>
      <c r="B121" s="304"/>
      <c r="C121" s="279" t="s">
        <v>449</v>
      </c>
      <c r="D121" s="279"/>
      <c r="E121" s="279"/>
      <c r="F121" s="279" t="s">
        <v>450</v>
      </c>
      <c r="G121" s="280"/>
      <c r="H121" s="279" t="s">
        <v>112</v>
      </c>
      <c r="I121" s="279" t="s">
        <v>57</v>
      </c>
      <c r="J121" s="279" t="s">
        <v>451</v>
      </c>
      <c r="K121" s="305"/>
    </row>
    <row r="122" spans="2:11" ht="17.25" customHeight="1">
      <c r="B122" s="304"/>
      <c r="C122" s="281" t="s">
        <v>452</v>
      </c>
      <c r="D122" s="281"/>
      <c r="E122" s="281"/>
      <c r="F122" s="282" t="s">
        <v>453</v>
      </c>
      <c r="G122" s="283"/>
      <c r="H122" s="281"/>
      <c r="I122" s="281"/>
      <c r="J122" s="281" t="s">
        <v>454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458</v>
      </c>
      <c r="D124" s="284"/>
      <c r="E124" s="284"/>
      <c r="F124" s="286" t="s">
        <v>455</v>
      </c>
      <c r="G124" s="267"/>
      <c r="H124" s="267" t="s">
        <v>494</v>
      </c>
      <c r="I124" s="267" t="s">
        <v>457</v>
      </c>
      <c r="J124" s="267">
        <v>120</v>
      </c>
      <c r="K124" s="308"/>
    </row>
    <row r="125" spans="2:11" ht="15" customHeight="1">
      <c r="B125" s="306"/>
      <c r="C125" s="267" t="s">
        <v>503</v>
      </c>
      <c r="D125" s="267"/>
      <c r="E125" s="267"/>
      <c r="F125" s="286" t="s">
        <v>455</v>
      </c>
      <c r="G125" s="267"/>
      <c r="H125" s="267" t="s">
        <v>504</v>
      </c>
      <c r="I125" s="267" t="s">
        <v>457</v>
      </c>
      <c r="J125" s="267" t="s">
        <v>505</v>
      </c>
      <c r="K125" s="308"/>
    </row>
    <row r="126" spans="2:11" ht="15" customHeight="1">
      <c r="B126" s="306"/>
      <c r="C126" s="267" t="s">
        <v>404</v>
      </c>
      <c r="D126" s="267"/>
      <c r="E126" s="267"/>
      <c r="F126" s="286" t="s">
        <v>455</v>
      </c>
      <c r="G126" s="267"/>
      <c r="H126" s="267" t="s">
        <v>506</v>
      </c>
      <c r="I126" s="267" t="s">
        <v>457</v>
      </c>
      <c r="J126" s="267" t="s">
        <v>505</v>
      </c>
      <c r="K126" s="308"/>
    </row>
    <row r="127" spans="2:11" ht="15" customHeight="1">
      <c r="B127" s="306"/>
      <c r="C127" s="267" t="s">
        <v>466</v>
      </c>
      <c r="D127" s="267"/>
      <c r="E127" s="267"/>
      <c r="F127" s="286" t="s">
        <v>461</v>
      </c>
      <c r="G127" s="267"/>
      <c r="H127" s="267" t="s">
        <v>467</v>
      </c>
      <c r="I127" s="267" t="s">
        <v>457</v>
      </c>
      <c r="J127" s="267">
        <v>15</v>
      </c>
      <c r="K127" s="308"/>
    </row>
    <row r="128" spans="2:11" ht="15" customHeight="1">
      <c r="B128" s="306"/>
      <c r="C128" s="288" t="s">
        <v>468</v>
      </c>
      <c r="D128" s="288"/>
      <c r="E128" s="288"/>
      <c r="F128" s="289" t="s">
        <v>461</v>
      </c>
      <c r="G128" s="288"/>
      <c r="H128" s="288" t="s">
        <v>469</v>
      </c>
      <c r="I128" s="288" t="s">
        <v>457</v>
      </c>
      <c r="J128" s="288">
        <v>15</v>
      </c>
      <c r="K128" s="308"/>
    </row>
    <row r="129" spans="2:11" ht="15" customHeight="1">
      <c r="B129" s="306"/>
      <c r="C129" s="288" t="s">
        <v>470</v>
      </c>
      <c r="D129" s="288"/>
      <c r="E129" s="288"/>
      <c r="F129" s="289" t="s">
        <v>461</v>
      </c>
      <c r="G129" s="288"/>
      <c r="H129" s="288" t="s">
        <v>471</v>
      </c>
      <c r="I129" s="288" t="s">
        <v>457</v>
      </c>
      <c r="J129" s="288">
        <v>20</v>
      </c>
      <c r="K129" s="308"/>
    </row>
    <row r="130" spans="2:11" ht="15" customHeight="1">
      <c r="B130" s="306"/>
      <c r="C130" s="288" t="s">
        <v>472</v>
      </c>
      <c r="D130" s="288"/>
      <c r="E130" s="288"/>
      <c r="F130" s="289" t="s">
        <v>461</v>
      </c>
      <c r="G130" s="288"/>
      <c r="H130" s="288" t="s">
        <v>473</v>
      </c>
      <c r="I130" s="288" t="s">
        <v>457</v>
      </c>
      <c r="J130" s="288">
        <v>20</v>
      </c>
      <c r="K130" s="308"/>
    </row>
    <row r="131" spans="2:11" ht="15" customHeight="1">
      <c r="B131" s="306"/>
      <c r="C131" s="267" t="s">
        <v>460</v>
      </c>
      <c r="D131" s="267"/>
      <c r="E131" s="267"/>
      <c r="F131" s="286" t="s">
        <v>461</v>
      </c>
      <c r="G131" s="267"/>
      <c r="H131" s="267" t="s">
        <v>494</v>
      </c>
      <c r="I131" s="267" t="s">
        <v>457</v>
      </c>
      <c r="J131" s="267">
        <v>50</v>
      </c>
      <c r="K131" s="308"/>
    </row>
    <row r="132" spans="2:11" ht="15" customHeight="1">
      <c r="B132" s="306"/>
      <c r="C132" s="267" t="s">
        <v>474</v>
      </c>
      <c r="D132" s="267"/>
      <c r="E132" s="267"/>
      <c r="F132" s="286" t="s">
        <v>461</v>
      </c>
      <c r="G132" s="267"/>
      <c r="H132" s="267" t="s">
        <v>494</v>
      </c>
      <c r="I132" s="267" t="s">
        <v>457</v>
      </c>
      <c r="J132" s="267">
        <v>50</v>
      </c>
      <c r="K132" s="308"/>
    </row>
    <row r="133" spans="2:11" ht="15" customHeight="1">
      <c r="B133" s="306"/>
      <c r="C133" s="267" t="s">
        <v>480</v>
      </c>
      <c r="D133" s="267"/>
      <c r="E133" s="267"/>
      <c r="F133" s="286" t="s">
        <v>461</v>
      </c>
      <c r="G133" s="267"/>
      <c r="H133" s="267" t="s">
        <v>494</v>
      </c>
      <c r="I133" s="267" t="s">
        <v>457</v>
      </c>
      <c r="J133" s="267">
        <v>50</v>
      </c>
      <c r="K133" s="308"/>
    </row>
    <row r="134" spans="2:11" ht="15" customHeight="1">
      <c r="B134" s="306"/>
      <c r="C134" s="267" t="s">
        <v>482</v>
      </c>
      <c r="D134" s="267"/>
      <c r="E134" s="267"/>
      <c r="F134" s="286" t="s">
        <v>461</v>
      </c>
      <c r="G134" s="267"/>
      <c r="H134" s="267" t="s">
        <v>494</v>
      </c>
      <c r="I134" s="267" t="s">
        <v>457</v>
      </c>
      <c r="J134" s="267">
        <v>50</v>
      </c>
      <c r="K134" s="308"/>
    </row>
    <row r="135" spans="2:11" ht="15" customHeight="1">
      <c r="B135" s="306"/>
      <c r="C135" s="267" t="s">
        <v>117</v>
      </c>
      <c r="D135" s="267"/>
      <c r="E135" s="267"/>
      <c r="F135" s="286" t="s">
        <v>461</v>
      </c>
      <c r="G135" s="267"/>
      <c r="H135" s="267" t="s">
        <v>507</v>
      </c>
      <c r="I135" s="267" t="s">
        <v>457</v>
      </c>
      <c r="J135" s="267">
        <v>255</v>
      </c>
      <c r="K135" s="308"/>
    </row>
    <row r="136" spans="2:11" ht="15" customHeight="1">
      <c r="B136" s="306"/>
      <c r="C136" s="267" t="s">
        <v>484</v>
      </c>
      <c r="D136" s="267"/>
      <c r="E136" s="267"/>
      <c r="F136" s="286" t="s">
        <v>455</v>
      </c>
      <c r="G136" s="267"/>
      <c r="H136" s="267" t="s">
        <v>508</v>
      </c>
      <c r="I136" s="267" t="s">
        <v>486</v>
      </c>
      <c r="J136" s="267"/>
      <c r="K136" s="308"/>
    </row>
    <row r="137" spans="2:11" ht="15" customHeight="1">
      <c r="B137" s="306"/>
      <c r="C137" s="267" t="s">
        <v>487</v>
      </c>
      <c r="D137" s="267"/>
      <c r="E137" s="267"/>
      <c r="F137" s="286" t="s">
        <v>455</v>
      </c>
      <c r="G137" s="267"/>
      <c r="H137" s="267" t="s">
        <v>509</v>
      </c>
      <c r="I137" s="267" t="s">
        <v>489</v>
      </c>
      <c r="J137" s="267"/>
      <c r="K137" s="308"/>
    </row>
    <row r="138" spans="2:11" ht="15" customHeight="1">
      <c r="B138" s="306"/>
      <c r="C138" s="267" t="s">
        <v>490</v>
      </c>
      <c r="D138" s="267"/>
      <c r="E138" s="267"/>
      <c r="F138" s="286" t="s">
        <v>455</v>
      </c>
      <c r="G138" s="267"/>
      <c r="H138" s="267" t="s">
        <v>490</v>
      </c>
      <c r="I138" s="267" t="s">
        <v>489</v>
      </c>
      <c r="J138" s="267"/>
      <c r="K138" s="308"/>
    </row>
    <row r="139" spans="2:11" ht="15" customHeight="1">
      <c r="B139" s="306"/>
      <c r="C139" s="267" t="s">
        <v>38</v>
      </c>
      <c r="D139" s="267"/>
      <c r="E139" s="267"/>
      <c r="F139" s="286" t="s">
        <v>455</v>
      </c>
      <c r="G139" s="267"/>
      <c r="H139" s="267" t="s">
        <v>510</v>
      </c>
      <c r="I139" s="267" t="s">
        <v>489</v>
      </c>
      <c r="J139" s="267"/>
      <c r="K139" s="308"/>
    </row>
    <row r="140" spans="2:11" ht="15" customHeight="1">
      <c r="B140" s="306"/>
      <c r="C140" s="267" t="s">
        <v>511</v>
      </c>
      <c r="D140" s="267"/>
      <c r="E140" s="267"/>
      <c r="F140" s="286" t="s">
        <v>455</v>
      </c>
      <c r="G140" s="267"/>
      <c r="H140" s="267" t="s">
        <v>512</v>
      </c>
      <c r="I140" s="267" t="s">
        <v>489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3" t="s">
        <v>513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>
      <c r="B146" s="277"/>
      <c r="C146" s="279" t="s">
        <v>449</v>
      </c>
      <c r="D146" s="279"/>
      <c r="E146" s="279"/>
      <c r="F146" s="279" t="s">
        <v>450</v>
      </c>
      <c r="G146" s="280"/>
      <c r="H146" s="279" t="s">
        <v>112</v>
      </c>
      <c r="I146" s="279" t="s">
        <v>57</v>
      </c>
      <c r="J146" s="279" t="s">
        <v>451</v>
      </c>
      <c r="K146" s="278"/>
    </row>
    <row r="147" spans="2:11" ht="17.25" customHeight="1">
      <c r="B147" s="277"/>
      <c r="C147" s="281" t="s">
        <v>452</v>
      </c>
      <c r="D147" s="281"/>
      <c r="E147" s="281"/>
      <c r="F147" s="282" t="s">
        <v>453</v>
      </c>
      <c r="G147" s="283"/>
      <c r="H147" s="281"/>
      <c r="I147" s="281"/>
      <c r="J147" s="281" t="s">
        <v>454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458</v>
      </c>
      <c r="D149" s="267"/>
      <c r="E149" s="267"/>
      <c r="F149" s="313" t="s">
        <v>455</v>
      </c>
      <c r="G149" s="267"/>
      <c r="H149" s="312" t="s">
        <v>494</v>
      </c>
      <c r="I149" s="312" t="s">
        <v>457</v>
      </c>
      <c r="J149" s="312">
        <v>120</v>
      </c>
      <c r="K149" s="308"/>
    </row>
    <row r="150" spans="2:11" ht="15" customHeight="1">
      <c r="B150" s="287"/>
      <c r="C150" s="312" t="s">
        <v>503</v>
      </c>
      <c r="D150" s="267"/>
      <c r="E150" s="267"/>
      <c r="F150" s="313" t="s">
        <v>455</v>
      </c>
      <c r="G150" s="267"/>
      <c r="H150" s="312" t="s">
        <v>514</v>
      </c>
      <c r="I150" s="312" t="s">
        <v>457</v>
      </c>
      <c r="J150" s="312" t="s">
        <v>505</v>
      </c>
      <c r="K150" s="308"/>
    </row>
    <row r="151" spans="2:11" ht="15" customHeight="1">
      <c r="B151" s="287"/>
      <c r="C151" s="312" t="s">
        <v>404</v>
      </c>
      <c r="D151" s="267"/>
      <c r="E151" s="267"/>
      <c r="F151" s="313" t="s">
        <v>455</v>
      </c>
      <c r="G151" s="267"/>
      <c r="H151" s="312" t="s">
        <v>515</v>
      </c>
      <c r="I151" s="312" t="s">
        <v>457</v>
      </c>
      <c r="J151" s="312" t="s">
        <v>505</v>
      </c>
      <c r="K151" s="308"/>
    </row>
    <row r="152" spans="2:11" ht="15" customHeight="1">
      <c r="B152" s="287"/>
      <c r="C152" s="312" t="s">
        <v>460</v>
      </c>
      <c r="D152" s="267"/>
      <c r="E152" s="267"/>
      <c r="F152" s="313" t="s">
        <v>461</v>
      </c>
      <c r="G152" s="267"/>
      <c r="H152" s="312" t="s">
        <v>494</v>
      </c>
      <c r="I152" s="312" t="s">
        <v>457</v>
      </c>
      <c r="J152" s="312">
        <v>50</v>
      </c>
      <c r="K152" s="308"/>
    </row>
    <row r="153" spans="2:11" ht="15" customHeight="1">
      <c r="B153" s="287"/>
      <c r="C153" s="312" t="s">
        <v>463</v>
      </c>
      <c r="D153" s="267"/>
      <c r="E153" s="267"/>
      <c r="F153" s="313" t="s">
        <v>455</v>
      </c>
      <c r="G153" s="267"/>
      <c r="H153" s="312" t="s">
        <v>494</v>
      </c>
      <c r="I153" s="312" t="s">
        <v>465</v>
      </c>
      <c r="J153" s="312"/>
      <c r="K153" s="308"/>
    </row>
    <row r="154" spans="2:11" ht="15" customHeight="1">
      <c r="B154" s="287"/>
      <c r="C154" s="312" t="s">
        <v>474</v>
      </c>
      <c r="D154" s="267"/>
      <c r="E154" s="267"/>
      <c r="F154" s="313" t="s">
        <v>461</v>
      </c>
      <c r="G154" s="267"/>
      <c r="H154" s="312" t="s">
        <v>494</v>
      </c>
      <c r="I154" s="312" t="s">
        <v>457</v>
      </c>
      <c r="J154" s="312">
        <v>50</v>
      </c>
      <c r="K154" s="308"/>
    </row>
    <row r="155" spans="2:11" ht="15" customHeight="1">
      <c r="B155" s="287"/>
      <c r="C155" s="312" t="s">
        <v>482</v>
      </c>
      <c r="D155" s="267"/>
      <c r="E155" s="267"/>
      <c r="F155" s="313" t="s">
        <v>461</v>
      </c>
      <c r="G155" s="267"/>
      <c r="H155" s="312" t="s">
        <v>494</v>
      </c>
      <c r="I155" s="312" t="s">
        <v>457</v>
      </c>
      <c r="J155" s="312">
        <v>50</v>
      </c>
      <c r="K155" s="308"/>
    </row>
    <row r="156" spans="2:11" ht="15" customHeight="1">
      <c r="B156" s="287"/>
      <c r="C156" s="312" t="s">
        <v>480</v>
      </c>
      <c r="D156" s="267"/>
      <c r="E156" s="267"/>
      <c r="F156" s="313" t="s">
        <v>461</v>
      </c>
      <c r="G156" s="267"/>
      <c r="H156" s="312" t="s">
        <v>494</v>
      </c>
      <c r="I156" s="312" t="s">
        <v>457</v>
      </c>
      <c r="J156" s="312">
        <v>50</v>
      </c>
      <c r="K156" s="308"/>
    </row>
    <row r="157" spans="2:11" ht="15" customHeight="1">
      <c r="B157" s="287"/>
      <c r="C157" s="312" t="s">
        <v>103</v>
      </c>
      <c r="D157" s="267"/>
      <c r="E157" s="267"/>
      <c r="F157" s="313" t="s">
        <v>455</v>
      </c>
      <c r="G157" s="267"/>
      <c r="H157" s="312" t="s">
        <v>516</v>
      </c>
      <c r="I157" s="312" t="s">
        <v>457</v>
      </c>
      <c r="J157" s="312" t="s">
        <v>517</v>
      </c>
      <c r="K157" s="308"/>
    </row>
    <row r="158" spans="2:11" ht="15" customHeight="1">
      <c r="B158" s="287"/>
      <c r="C158" s="312" t="s">
        <v>518</v>
      </c>
      <c r="D158" s="267"/>
      <c r="E158" s="267"/>
      <c r="F158" s="313" t="s">
        <v>455</v>
      </c>
      <c r="G158" s="267"/>
      <c r="H158" s="312" t="s">
        <v>519</v>
      </c>
      <c r="I158" s="312" t="s">
        <v>489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2" t="s">
        <v>520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>
      <c r="B164" s="258"/>
      <c r="C164" s="279" t="s">
        <v>449</v>
      </c>
      <c r="D164" s="279"/>
      <c r="E164" s="279"/>
      <c r="F164" s="279" t="s">
        <v>450</v>
      </c>
      <c r="G164" s="316"/>
      <c r="H164" s="317" t="s">
        <v>112</v>
      </c>
      <c r="I164" s="317" t="s">
        <v>57</v>
      </c>
      <c r="J164" s="279" t="s">
        <v>451</v>
      </c>
      <c r="K164" s="259"/>
    </row>
    <row r="165" spans="2:11" ht="17.25" customHeight="1">
      <c r="B165" s="260"/>
      <c r="C165" s="281" t="s">
        <v>452</v>
      </c>
      <c r="D165" s="281"/>
      <c r="E165" s="281"/>
      <c r="F165" s="282" t="s">
        <v>453</v>
      </c>
      <c r="G165" s="318"/>
      <c r="H165" s="319"/>
      <c r="I165" s="319"/>
      <c r="J165" s="281" t="s">
        <v>454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458</v>
      </c>
      <c r="D167" s="267"/>
      <c r="E167" s="267"/>
      <c r="F167" s="286" t="s">
        <v>455</v>
      </c>
      <c r="G167" s="267"/>
      <c r="H167" s="267" t="s">
        <v>494</v>
      </c>
      <c r="I167" s="267" t="s">
        <v>457</v>
      </c>
      <c r="J167" s="267">
        <v>120</v>
      </c>
      <c r="K167" s="308"/>
    </row>
    <row r="168" spans="2:11" ht="15" customHeight="1">
      <c r="B168" s="287"/>
      <c r="C168" s="267" t="s">
        <v>503</v>
      </c>
      <c r="D168" s="267"/>
      <c r="E168" s="267"/>
      <c r="F168" s="286" t="s">
        <v>455</v>
      </c>
      <c r="G168" s="267"/>
      <c r="H168" s="267" t="s">
        <v>504</v>
      </c>
      <c r="I168" s="267" t="s">
        <v>457</v>
      </c>
      <c r="J168" s="267" t="s">
        <v>505</v>
      </c>
      <c r="K168" s="308"/>
    </row>
    <row r="169" spans="2:11" ht="15" customHeight="1">
      <c r="B169" s="287"/>
      <c r="C169" s="267" t="s">
        <v>404</v>
      </c>
      <c r="D169" s="267"/>
      <c r="E169" s="267"/>
      <c r="F169" s="286" t="s">
        <v>455</v>
      </c>
      <c r="G169" s="267"/>
      <c r="H169" s="267" t="s">
        <v>521</v>
      </c>
      <c r="I169" s="267" t="s">
        <v>457</v>
      </c>
      <c r="J169" s="267" t="s">
        <v>505</v>
      </c>
      <c r="K169" s="308"/>
    </row>
    <row r="170" spans="2:11" ht="15" customHeight="1">
      <c r="B170" s="287"/>
      <c r="C170" s="267" t="s">
        <v>460</v>
      </c>
      <c r="D170" s="267"/>
      <c r="E170" s="267"/>
      <c r="F170" s="286" t="s">
        <v>461</v>
      </c>
      <c r="G170" s="267"/>
      <c r="H170" s="267" t="s">
        <v>521</v>
      </c>
      <c r="I170" s="267" t="s">
        <v>457</v>
      </c>
      <c r="J170" s="267">
        <v>50</v>
      </c>
      <c r="K170" s="308"/>
    </row>
    <row r="171" spans="2:11" ht="15" customHeight="1">
      <c r="B171" s="287"/>
      <c r="C171" s="267" t="s">
        <v>463</v>
      </c>
      <c r="D171" s="267"/>
      <c r="E171" s="267"/>
      <c r="F171" s="286" t="s">
        <v>455</v>
      </c>
      <c r="G171" s="267"/>
      <c r="H171" s="267" t="s">
        <v>521</v>
      </c>
      <c r="I171" s="267" t="s">
        <v>465</v>
      </c>
      <c r="J171" s="267"/>
      <c r="K171" s="308"/>
    </row>
    <row r="172" spans="2:11" ht="15" customHeight="1">
      <c r="B172" s="287"/>
      <c r="C172" s="267" t="s">
        <v>474</v>
      </c>
      <c r="D172" s="267"/>
      <c r="E172" s="267"/>
      <c r="F172" s="286" t="s">
        <v>461</v>
      </c>
      <c r="G172" s="267"/>
      <c r="H172" s="267" t="s">
        <v>521</v>
      </c>
      <c r="I172" s="267" t="s">
        <v>457</v>
      </c>
      <c r="J172" s="267">
        <v>50</v>
      </c>
      <c r="K172" s="308"/>
    </row>
    <row r="173" spans="2:11" ht="15" customHeight="1">
      <c r="B173" s="287"/>
      <c r="C173" s="267" t="s">
        <v>482</v>
      </c>
      <c r="D173" s="267"/>
      <c r="E173" s="267"/>
      <c r="F173" s="286" t="s">
        <v>461</v>
      </c>
      <c r="G173" s="267"/>
      <c r="H173" s="267" t="s">
        <v>521</v>
      </c>
      <c r="I173" s="267" t="s">
        <v>457</v>
      </c>
      <c r="J173" s="267">
        <v>50</v>
      </c>
      <c r="K173" s="308"/>
    </row>
    <row r="174" spans="2:11" ht="15" customHeight="1">
      <c r="B174" s="287"/>
      <c r="C174" s="267" t="s">
        <v>480</v>
      </c>
      <c r="D174" s="267"/>
      <c r="E174" s="267"/>
      <c r="F174" s="286" t="s">
        <v>461</v>
      </c>
      <c r="G174" s="267"/>
      <c r="H174" s="267" t="s">
        <v>521</v>
      </c>
      <c r="I174" s="267" t="s">
        <v>457</v>
      </c>
      <c r="J174" s="267">
        <v>50</v>
      </c>
      <c r="K174" s="308"/>
    </row>
    <row r="175" spans="2:11" ht="15" customHeight="1">
      <c r="B175" s="287"/>
      <c r="C175" s="267" t="s">
        <v>111</v>
      </c>
      <c r="D175" s="267"/>
      <c r="E175" s="267"/>
      <c r="F175" s="286" t="s">
        <v>455</v>
      </c>
      <c r="G175" s="267"/>
      <c r="H175" s="267" t="s">
        <v>522</v>
      </c>
      <c r="I175" s="267" t="s">
        <v>523</v>
      </c>
      <c r="J175" s="267"/>
      <c r="K175" s="308"/>
    </row>
    <row r="176" spans="2:11" ht="15" customHeight="1">
      <c r="B176" s="287"/>
      <c r="C176" s="267" t="s">
        <v>57</v>
      </c>
      <c r="D176" s="267"/>
      <c r="E176" s="267"/>
      <c r="F176" s="286" t="s">
        <v>455</v>
      </c>
      <c r="G176" s="267"/>
      <c r="H176" s="267" t="s">
        <v>524</v>
      </c>
      <c r="I176" s="267" t="s">
        <v>525</v>
      </c>
      <c r="J176" s="267">
        <v>1</v>
      </c>
      <c r="K176" s="308"/>
    </row>
    <row r="177" spans="2:11" ht="15" customHeight="1">
      <c r="B177" s="287"/>
      <c r="C177" s="267" t="s">
        <v>53</v>
      </c>
      <c r="D177" s="267"/>
      <c r="E177" s="267"/>
      <c r="F177" s="286" t="s">
        <v>455</v>
      </c>
      <c r="G177" s="267"/>
      <c r="H177" s="267" t="s">
        <v>526</v>
      </c>
      <c r="I177" s="267" t="s">
        <v>457</v>
      </c>
      <c r="J177" s="267">
        <v>20</v>
      </c>
      <c r="K177" s="308"/>
    </row>
    <row r="178" spans="2:11" ht="15" customHeight="1">
      <c r="B178" s="287"/>
      <c r="C178" s="267" t="s">
        <v>112</v>
      </c>
      <c r="D178" s="267"/>
      <c r="E178" s="267"/>
      <c r="F178" s="286" t="s">
        <v>455</v>
      </c>
      <c r="G178" s="267"/>
      <c r="H178" s="267" t="s">
        <v>527</v>
      </c>
      <c r="I178" s="267" t="s">
        <v>457</v>
      </c>
      <c r="J178" s="267">
        <v>255</v>
      </c>
      <c r="K178" s="308"/>
    </row>
    <row r="179" spans="2:11" ht="15" customHeight="1">
      <c r="B179" s="287"/>
      <c r="C179" s="267" t="s">
        <v>113</v>
      </c>
      <c r="D179" s="267"/>
      <c r="E179" s="267"/>
      <c r="F179" s="286" t="s">
        <v>455</v>
      </c>
      <c r="G179" s="267"/>
      <c r="H179" s="267" t="s">
        <v>420</v>
      </c>
      <c r="I179" s="267" t="s">
        <v>457</v>
      </c>
      <c r="J179" s="267">
        <v>10</v>
      </c>
      <c r="K179" s="308"/>
    </row>
    <row r="180" spans="2:11" ht="15" customHeight="1">
      <c r="B180" s="287"/>
      <c r="C180" s="267" t="s">
        <v>114</v>
      </c>
      <c r="D180" s="267"/>
      <c r="E180" s="267"/>
      <c r="F180" s="286" t="s">
        <v>455</v>
      </c>
      <c r="G180" s="267"/>
      <c r="H180" s="267" t="s">
        <v>528</v>
      </c>
      <c r="I180" s="267" t="s">
        <v>489</v>
      </c>
      <c r="J180" s="267"/>
      <c r="K180" s="308"/>
    </row>
    <row r="181" spans="2:11" ht="15" customHeight="1">
      <c r="B181" s="287"/>
      <c r="C181" s="267" t="s">
        <v>529</v>
      </c>
      <c r="D181" s="267"/>
      <c r="E181" s="267"/>
      <c r="F181" s="286" t="s">
        <v>455</v>
      </c>
      <c r="G181" s="267"/>
      <c r="H181" s="267" t="s">
        <v>530</v>
      </c>
      <c r="I181" s="267" t="s">
        <v>489</v>
      </c>
      <c r="J181" s="267"/>
      <c r="K181" s="308"/>
    </row>
    <row r="182" spans="2:11" ht="15" customHeight="1">
      <c r="B182" s="287"/>
      <c r="C182" s="267" t="s">
        <v>518</v>
      </c>
      <c r="D182" s="267"/>
      <c r="E182" s="267"/>
      <c r="F182" s="286" t="s">
        <v>455</v>
      </c>
      <c r="G182" s="267"/>
      <c r="H182" s="267" t="s">
        <v>531</v>
      </c>
      <c r="I182" s="267" t="s">
        <v>489</v>
      </c>
      <c r="J182" s="267"/>
      <c r="K182" s="308"/>
    </row>
    <row r="183" spans="2:11" ht="15" customHeight="1">
      <c r="B183" s="287"/>
      <c r="C183" s="267" t="s">
        <v>116</v>
      </c>
      <c r="D183" s="267"/>
      <c r="E183" s="267"/>
      <c r="F183" s="286" t="s">
        <v>461</v>
      </c>
      <c r="G183" s="267"/>
      <c r="H183" s="267" t="s">
        <v>532</v>
      </c>
      <c r="I183" s="267" t="s">
        <v>457</v>
      </c>
      <c r="J183" s="267">
        <v>50</v>
      </c>
      <c r="K183" s="308"/>
    </row>
    <row r="184" spans="2:11" ht="15" customHeight="1">
      <c r="B184" s="287"/>
      <c r="C184" s="267" t="s">
        <v>533</v>
      </c>
      <c r="D184" s="267"/>
      <c r="E184" s="267"/>
      <c r="F184" s="286" t="s">
        <v>461</v>
      </c>
      <c r="G184" s="267"/>
      <c r="H184" s="267" t="s">
        <v>534</v>
      </c>
      <c r="I184" s="267" t="s">
        <v>535</v>
      </c>
      <c r="J184" s="267"/>
      <c r="K184" s="308"/>
    </row>
    <row r="185" spans="2:11" ht="15" customHeight="1">
      <c r="B185" s="287"/>
      <c r="C185" s="267" t="s">
        <v>536</v>
      </c>
      <c r="D185" s="267"/>
      <c r="E185" s="267"/>
      <c r="F185" s="286" t="s">
        <v>461</v>
      </c>
      <c r="G185" s="267"/>
      <c r="H185" s="267" t="s">
        <v>537</v>
      </c>
      <c r="I185" s="267" t="s">
        <v>535</v>
      </c>
      <c r="J185" s="267"/>
      <c r="K185" s="308"/>
    </row>
    <row r="186" spans="2:11" ht="15" customHeight="1">
      <c r="B186" s="287"/>
      <c r="C186" s="267" t="s">
        <v>538</v>
      </c>
      <c r="D186" s="267"/>
      <c r="E186" s="267"/>
      <c r="F186" s="286" t="s">
        <v>461</v>
      </c>
      <c r="G186" s="267"/>
      <c r="H186" s="267" t="s">
        <v>539</v>
      </c>
      <c r="I186" s="267" t="s">
        <v>535</v>
      </c>
      <c r="J186" s="267"/>
      <c r="K186" s="308"/>
    </row>
    <row r="187" spans="2:11" ht="15" customHeight="1">
      <c r="B187" s="287"/>
      <c r="C187" s="320" t="s">
        <v>540</v>
      </c>
      <c r="D187" s="267"/>
      <c r="E187" s="267"/>
      <c r="F187" s="286" t="s">
        <v>461</v>
      </c>
      <c r="G187" s="267"/>
      <c r="H187" s="267" t="s">
        <v>541</v>
      </c>
      <c r="I187" s="267" t="s">
        <v>542</v>
      </c>
      <c r="J187" s="321" t="s">
        <v>543</v>
      </c>
      <c r="K187" s="308"/>
    </row>
    <row r="188" spans="2:11" ht="15" customHeight="1">
      <c r="B188" s="287"/>
      <c r="C188" s="272" t="s">
        <v>42</v>
      </c>
      <c r="D188" s="267"/>
      <c r="E188" s="267"/>
      <c r="F188" s="286" t="s">
        <v>455</v>
      </c>
      <c r="G188" s="267"/>
      <c r="H188" s="263" t="s">
        <v>544</v>
      </c>
      <c r="I188" s="267" t="s">
        <v>545</v>
      </c>
      <c r="J188" s="267"/>
      <c r="K188" s="308"/>
    </row>
    <row r="189" spans="2:11" ht="15" customHeight="1">
      <c r="B189" s="287"/>
      <c r="C189" s="272" t="s">
        <v>546</v>
      </c>
      <c r="D189" s="267"/>
      <c r="E189" s="267"/>
      <c r="F189" s="286" t="s">
        <v>455</v>
      </c>
      <c r="G189" s="267"/>
      <c r="H189" s="267" t="s">
        <v>547</v>
      </c>
      <c r="I189" s="267" t="s">
        <v>489</v>
      </c>
      <c r="J189" s="267"/>
      <c r="K189" s="308"/>
    </row>
    <row r="190" spans="2:11" ht="15" customHeight="1">
      <c r="B190" s="287"/>
      <c r="C190" s="272" t="s">
        <v>548</v>
      </c>
      <c r="D190" s="267"/>
      <c r="E190" s="267"/>
      <c r="F190" s="286" t="s">
        <v>455</v>
      </c>
      <c r="G190" s="267"/>
      <c r="H190" s="267" t="s">
        <v>549</v>
      </c>
      <c r="I190" s="267" t="s">
        <v>489</v>
      </c>
      <c r="J190" s="267"/>
      <c r="K190" s="308"/>
    </row>
    <row r="191" spans="2:11" ht="15" customHeight="1">
      <c r="B191" s="287"/>
      <c r="C191" s="272" t="s">
        <v>550</v>
      </c>
      <c r="D191" s="267"/>
      <c r="E191" s="267"/>
      <c r="F191" s="286" t="s">
        <v>461</v>
      </c>
      <c r="G191" s="267"/>
      <c r="H191" s="267" t="s">
        <v>551</v>
      </c>
      <c r="I191" s="267" t="s">
        <v>489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2" t="s">
        <v>552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>
      <c r="B198" s="258"/>
      <c r="C198" s="323" t="s">
        <v>553</v>
      </c>
      <c r="D198" s="323"/>
      <c r="E198" s="323"/>
      <c r="F198" s="323" t="s">
        <v>554</v>
      </c>
      <c r="G198" s="324"/>
      <c r="H198" s="381" t="s">
        <v>555</v>
      </c>
      <c r="I198" s="381"/>
      <c r="J198" s="381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545</v>
      </c>
      <c r="D200" s="267"/>
      <c r="E200" s="267"/>
      <c r="F200" s="286" t="s">
        <v>43</v>
      </c>
      <c r="G200" s="267"/>
      <c r="H200" s="379" t="s">
        <v>556</v>
      </c>
      <c r="I200" s="379"/>
      <c r="J200" s="379"/>
      <c r="K200" s="308"/>
    </row>
    <row r="201" spans="2:11" ht="15" customHeight="1">
      <c r="B201" s="287"/>
      <c r="C201" s="293"/>
      <c r="D201" s="267"/>
      <c r="E201" s="267"/>
      <c r="F201" s="286" t="s">
        <v>44</v>
      </c>
      <c r="G201" s="267"/>
      <c r="H201" s="379" t="s">
        <v>557</v>
      </c>
      <c r="I201" s="379"/>
      <c r="J201" s="379"/>
      <c r="K201" s="308"/>
    </row>
    <row r="202" spans="2:11" ht="15" customHeight="1">
      <c r="B202" s="287"/>
      <c r="C202" s="293"/>
      <c r="D202" s="267"/>
      <c r="E202" s="267"/>
      <c r="F202" s="286" t="s">
        <v>47</v>
      </c>
      <c r="G202" s="267"/>
      <c r="H202" s="379" t="s">
        <v>558</v>
      </c>
      <c r="I202" s="379"/>
      <c r="J202" s="379"/>
      <c r="K202" s="308"/>
    </row>
    <row r="203" spans="2:11" ht="15" customHeight="1">
      <c r="B203" s="287"/>
      <c r="C203" s="267"/>
      <c r="D203" s="267"/>
      <c r="E203" s="267"/>
      <c r="F203" s="286" t="s">
        <v>45</v>
      </c>
      <c r="G203" s="267"/>
      <c r="H203" s="379" t="s">
        <v>559</v>
      </c>
      <c r="I203" s="379"/>
      <c r="J203" s="379"/>
      <c r="K203" s="308"/>
    </row>
    <row r="204" spans="2:11" ht="15" customHeight="1">
      <c r="B204" s="287"/>
      <c r="C204" s="267"/>
      <c r="D204" s="267"/>
      <c r="E204" s="267"/>
      <c r="F204" s="286" t="s">
        <v>46</v>
      </c>
      <c r="G204" s="267"/>
      <c r="H204" s="379" t="s">
        <v>560</v>
      </c>
      <c r="I204" s="379"/>
      <c r="J204" s="379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501</v>
      </c>
      <c r="D206" s="267"/>
      <c r="E206" s="267"/>
      <c r="F206" s="286" t="s">
        <v>79</v>
      </c>
      <c r="G206" s="267"/>
      <c r="H206" s="379" t="s">
        <v>561</v>
      </c>
      <c r="I206" s="379"/>
      <c r="J206" s="379"/>
      <c r="K206" s="308"/>
    </row>
    <row r="207" spans="2:11" ht="15" customHeight="1">
      <c r="B207" s="287"/>
      <c r="C207" s="293"/>
      <c r="D207" s="267"/>
      <c r="E207" s="267"/>
      <c r="F207" s="286" t="s">
        <v>398</v>
      </c>
      <c r="G207" s="267"/>
      <c r="H207" s="379" t="s">
        <v>399</v>
      </c>
      <c r="I207" s="379"/>
      <c r="J207" s="379"/>
      <c r="K207" s="308"/>
    </row>
    <row r="208" spans="2:11" ht="15" customHeight="1">
      <c r="B208" s="287"/>
      <c r="C208" s="267"/>
      <c r="D208" s="267"/>
      <c r="E208" s="267"/>
      <c r="F208" s="286" t="s">
        <v>396</v>
      </c>
      <c r="G208" s="267"/>
      <c r="H208" s="379" t="s">
        <v>562</v>
      </c>
      <c r="I208" s="379"/>
      <c r="J208" s="379"/>
      <c r="K208" s="308"/>
    </row>
    <row r="209" spans="2:11" ht="15" customHeight="1">
      <c r="B209" s="325"/>
      <c r="C209" s="293"/>
      <c r="D209" s="293"/>
      <c r="E209" s="293"/>
      <c r="F209" s="286" t="s">
        <v>400</v>
      </c>
      <c r="G209" s="272"/>
      <c r="H209" s="380" t="s">
        <v>401</v>
      </c>
      <c r="I209" s="380"/>
      <c r="J209" s="380"/>
      <c r="K209" s="326"/>
    </row>
    <row r="210" spans="2:11" ht="15" customHeight="1">
      <c r="B210" s="325"/>
      <c r="C210" s="293"/>
      <c r="D210" s="293"/>
      <c r="E210" s="293"/>
      <c r="F210" s="286" t="s">
        <v>402</v>
      </c>
      <c r="G210" s="272"/>
      <c r="H210" s="380" t="s">
        <v>563</v>
      </c>
      <c r="I210" s="380"/>
      <c r="J210" s="380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525</v>
      </c>
      <c r="D212" s="293"/>
      <c r="E212" s="293"/>
      <c r="F212" s="286">
        <v>1</v>
      </c>
      <c r="G212" s="272"/>
      <c r="H212" s="380" t="s">
        <v>564</v>
      </c>
      <c r="I212" s="380"/>
      <c r="J212" s="380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0" t="s">
        <v>565</v>
      </c>
      <c r="I213" s="380"/>
      <c r="J213" s="380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0" t="s">
        <v>566</v>
      </c>
      <c r="I214" s="380"/>
      <c r="J214" s="380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0" t="s">
        <v>567</v>
      </c>
      <c r="I215" s="380"/>
      <c r="J215" s="380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Marie-PC\Marie</dc:creator>
  <cp:keywords/>
  <dc:description/>
  <cp:lastModifiedBy>Cimbálová Jana</cp:lastModifiedBy>
  <dcterms:created xsi:type="dcterms:W3CDTF">2018-04-27T10:51:55Z</dcterms:created>
  <dcterms:modified xsi:type="dcterms:W3CDTF">2018-04-27T10:59:00Z</dcterms:modified>
  <cp:category/>
  <cp:version/>
  <cp:contentType/>
  <cp:contentStatus/>
</cp:coreProperties>
</file>