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SO 301 - Kanalizační..." sheetId="2" r:id="rId2"/>
    <sheet name="02 - SO 302 - Splašková k..." sheetId="3" r:id="rId3"/>
    <sheet name="03 - SO 303 - Dešťová kan..." sheetId="4" r:id="rId4"/>
    <sheet name="04 - VRN - Vedlejší rozpo..." sheetId="5" r:id="rId5"/>
    <sheet name="Pokyny pro vyplnění" sheetId="6" r:id="rId6"/>
  </sheets>
  <definedNames>
    <definedName name="_xlnm.Print_Area" localSheetId="0">'Rekapitulace stavby'!$D$4:$AO$33,'Rekapitulace stavby'!$C$39:$AQ$56</definedName>
    <definedName name="_xlnm._FilterDatabase" localSheetId="1" hidden="1">'01 - SO 301 - Kanalizační...'!$C$85:$K$469</definedName>
    <definedName name="_xlnm.Print_Area" localSheetId="1">'01 - SO 301 - Kanalizační...'!$C$4:$J$36,'01 - SO 301 - Kanalizační...'!$C$42:$J$67,'01 - SO 301 - Kanalizační...'!$C$73:$K$469</definedName>
    <definedName name="_xlnm._FilterDatabase" localSheetId="2" hidden="1">'02 - SO 302 - Splašková k...'!$C$85:$K$366</definedName>
    <definedName name="_xlnm.Print_Area" localSheetId="2">'02 - SO 302 - Splašková k...'!$C$4:$J$36,'02 - SO 302 - Splašková k...'!$C$42:$J$67,'02 - SO 302 - Splašková k...'!$C$73:$K$366</definedName>
    <definedName name="_xlnm._FilterDatabase" localSheetId="3" hidden="1">'03 - SO 303 - Dešťová kan...'!$C$85:$K$491</definedName>
    <definedName name="_xlnm.Print_Area" localSheetId="3">'03 - SO 303 - Dešťová kan...'!$C$4:$J$36,'03 - SO 303 - Dešťová kan...'!$C$42:$J$67,'03 - SO 303 - Dešťová kan...'!$C$73:$K$491</definedName>
    <definedName name="_xlnm._FilterDatabase" localSheetId="4" hidden="1">'04 - VRN - Vedlejší rozpo...'!$C$81:$K$107</definedName>
    <definedName name="_xlnm.Print_Area" localSheetId="4">'04 - VRN - Vedlejší rozpo...'!$C$4:$J$36,'04 - VRN - Vedlejší rozpo...'!$C$42:$J$63,'04 - VRN - Vedlejší rozpo...'!$C$69:$K$107</definedName>
    <definedName name="_xlnm.Print_Area" localSheetId="5">'Pokyny pro vyplnění'!$B$2:$K$69,'Pokyny pro vyplnění'!$B$72:$K$116,'Pokyny pro vyplnění'!$B$119:$K$188,'Pokyny pro vyplnění'!$B$196:$K$216</definedName>
    <definedName name="_xlnm.Print_Titles" localSheetId="0">'Rekapitulace stavby'!$49:$49</definedName>
    <definedName name="_xlnm.Print_Titles" localSheetId="1">'01 - SO 301 - Kanalizační...'!$85:$85</definedName>
    <definedName name="_xlnm.Print_Titles" localSheetId="2">'02 - SO 302 - Splašková k...'!$85:$85</definedName>
    <definedName name="_xlnm.Print_Titles" localSheetId="3">'03 - SO 303 - Dešťová kan...'!$85:$85</definedName>
    <definedName name="_xlnm.Print_Titles" localSheetId="4">'04 - VRN - Vedlejší rozpo...'!$81:$81</definedName>
  </definedNames>
  <calcPr fullCalcOnLoad="1"/>
</workbook>
</file>

<file path=xl/sharedStrings.xml><?xml version="1.0" encoding="utf-8"?>
<sst xmlns="http://schemas.openxmlformats.org/spreadsheetml/2006/main" count="10230" uniqueCount="1334">
  <si>
    <t>Export VZ</t>
  </si>
  <si>
    <t>List obsahuje:</t>
  </si>
  <si>
    <t>1) Rekapitulace stavby</t>
  </si>
  <si>
    <t>2) Rekapitulace objektů stavby a soupisů prací</t>
  </si>
  <si>
    <t>3.0</t>
  </si>
  <si>
    <t>ZAMOK</t>
  </si>
  <si>
    <t>False</t>
  </si>
  <si>
    <t>{8e886018-6203-4821-b2fb-c9d4effe13c4}</t>
  </si>
  <si>
    <t>0,01</t>
  </si>
  <si>
    <t>21</t>
  </si>
  <si>
    <t>15</t>
  </si>
  <si>
    <t>REKAPITULACE STAVBY</t>
  </si>
  <si>
    <t>v ---  níže se nacházejí doplnkové a pomocné údaje k sestavám  --- v</t>
  </si>
  <si>
    <t>Návod na vyplnění</t>
  </si>
  <si>
    <t>0,001</t>
  </si>
  <si>
    <t>Kód:</t>
  </si>
  <si>
    <t>2017028-KLUB</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</si>
  <si>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</si>
  <si>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</si>
  <si>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Mateřská škola Klubíčko, Jugoslávská 128/1, k.ú. Liberec - Janův Důl</t>
  </si>
  <si>
    <t>0,1</t>
  </si>
  <si>
    <t>KSO:</t>
  </si>
  <si>
    <t>827 21 11</t>
  </si>
  <si>
    <t>CC-CZ:</t>
  </si>
  <si>
    <t>2223</t>
  </si>
  <si>
    <t>1</t>
  </si>
  <si>
    <t>Místo:</t>
  </si>
  <si>
    <t>Liberec</t>
  </si>
  <si>
    <t>Datum:</t>
  </si>
  <si>
    <t>19. 2. 2018</t>
  </si>
  <si>
    <t>10</t>
  </si>
  <si>
    <t>100</t>
  </si>
  <si>
    <t>Zadavatel:</t>
  </si>
  <si>
    <t>IČ:</t>
  </si>
  <si>
    <t>00262978</t>
  </si>
  <si>
    <t>Statutární město Liberec</t>
  </si>
  <si>
    <t>DIČ:</t>
  </si>
  <si>
    <t>CZ00262978</t>
  </si>
  <si>
    <t>Uchazeč:</t>
  </si>
  <si>
    <t>Vyplň údaj</t>
  </si>
  <si>
    <t>Projektant:</t>
  </si>
  <si>
    <t>27497763</t>
  </si>
  <si>
    <t>SNOWPLAN, spol. s r.o.</t>
  </si>
  <si>
    <t>CZ27497763</t>
  </si>
  <si>
    <t>True</t>
  </si>
  <si>
    <t>Poznámka:</t>
  </si>
  <si>
    <t>Soupis prací je sestaven za využití položek Cenové soustavy ÚRS. Cenové a technické podmínky položek Cenové soustavy ÚRS, které nejsou uvedeny v soupisu prací (tzv.úvodní části katalogů) jsu neomezeně dálkově k dispozici na www.cs-urs.cz. Položky soupisu prací, které nemají ve sloupci "Cenová soustava" uveden žádný údaj, nepochází z Cenové soustavy ÚRS.
Je-li v kontrolním rozpočtu nebo v soupisu prací uvedena v kolonce ,,popis" obchodní značka jakéhokoliv materiálu, výrobku nebo technologie, má tento název pouze informativní charakter.
Pro ocenění a následně pro realizaci je možné použít i jiný materiál, výrobek nebo technologií, se srovnatelnými nebo lepšími užitnými vlastnostmi ,které odpovídají požadavkům dokumentace.</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</si>
  <si>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</si>
  <si>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</si>
  <si>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</si>
  <si>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</si>
  <si>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</si>
  <si>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</si>
  <si>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</si>
  <si>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</si>
  <si>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</si>
  <si>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</si>
  <si>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</si>
  <si>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</si>
  <si>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</si>
  <si>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</si>
  <si>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</si>
  <si>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</si>
  <si>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</si>
  <si>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</si>
  <si>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</si>
  <si>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</si>
  <si>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</si>
  <si>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</si>
  <si>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</si>
  <si>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</si>
  <si>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</si>
  <si>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</si>
  <si>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</si>
  <si>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</si>
  <si>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</si>
  <si>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</si>
  <si>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</si>
  <si>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</si>
  <si>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</si>
  <si>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
  </si>
  <si>
    <t>D</t>
  </si>
  <si>
    <t>0</t>
  </si>
  <si>
    <t>###NOIMPORT###</t>
  </si>
  <si>
    <t>IMPORT</t>
  </si>
  <si>
    <t>{00000000-0000-0000-0000-000000000000}</t>
  </si>
  <si>
    <t>/</t>
  </si>
  <si>
    <t>01</t>
  </si>
  <si>
    <t>SO 301 - Kanalizační přípojka</t>
  </si>
  <si>
    <t>STA</t>
  </si>
  <si>
    <t>{08951bb4-71fb-414b-811d-d46590d58645}</t>
  </si>
  <si>
    <t>2</t>
  </si>
  <si>
    <t>02</t>
  </si>
  <si>
    <t>SO 302 - Splašková kanalizace</t>
  </si>
  <si>
    <t>{741fb7bc-0548-4ce9-a079-74e47e81d256}</t>
  </si>
  <si>
    <t>03</t>
  </si>
  <si>
    <t>SO 303 - Dešťová kanalizace</t>
  </si>
  <si>
    <t>{551e1df9-6cd4-4a09-8781-8b2d0d0743e6}</t>
  </si>
  <si>
    <t>04</t>
  </si>
  <si>
    <t>VRN - Vedlejší rozpočtové náklady</t>
  </si>
  <si>
    <t>{0326092e-b2a1-43e6-b3b0-3a4a3099a992}</t>
  </si>
  <si>
    <t>1) Krycí list soupisu</t>
  </si>
  <si>
    <t>2) Rekapitulace</t>
  </si>
  <si>
    <t>3) Soupis prací</t>
  </si>
  <si>
    <t>Zpět na list:</t>
  </si>
  <si>
    <t>Rekapitulace stavby</t>
  </si>
  <si>
    <t>KRYCÍ LIST SOUPISU</t>
  </si>
  <si>
    <t>Objekt:</t>
  </si>
  <si>
    <t>01 - SO 301 - Kanalizační přípojka</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</si>
  <si>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</si>
  <si>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</si>
  <si>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</si>
  <si>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</si>
  <si>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</si>
  <si>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</si>
  <si>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</si>
  <si>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</si>
  <si>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</si>
  <si>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</si>
  <si>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</si>
  <si>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</si>
  <si>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</si>
  <si>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</si>
  <si>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</si>
  <si>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</si>
  <si>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</si>
  <si>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</si>
  <si>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</si>
  <si>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</si>
  <si>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</si>
  <si>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</si>
  <si>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</si>
  <si>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</si>
  <si>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</si>
  <si>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</si>
  <si>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</si>
  <si>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</si>
  <si>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</si>
  <si>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</si>
  <si>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</si>
  <si>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</si>
  <si>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</si>
  <si>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</si>
  <si>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</si>
  <si>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z betonových nebo kamenných dlaždic komunikací pro pěší ručně</t>
  </si>
  <si>
    <t>m2</t>
  </si>
  <si>
    <t>CS ÚRS 2018 01</t>
  </si>
  <si>
    <t>4</t>
  </si>
  <si>
    <t>-877774737</t>
  </si>
  <si>
    <t>PP</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</si>
  <si>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</si>
  <si>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</si>
  <si>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</si>
  <si>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</si>
  <si>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1,5*0,8</t>
  </si>
  <si>
    <t>113106123</t>
  </si>
  <si>
    <t>Rozebrání dlažeb ze zámkových dlaždic komunikací pro pěší ručně</t>
  </si>
  <si>
    <t>752591303</t>
  </si>
  <si>
    <t>Rozebrání dlažeb komunikací pro pěší s přemístěním hmot na skládku na vzdálenost do 3 m nebo s naložením na dopravní prostředek s ložem z kameniva nebo živice a s jakoukoliv výplní spár ručně ze zámkové dlažby</t>
  </si>
  <si>
    <t>"odečteno digitálně" 4,0</t>
  </si>
  <si>
    <t>3</t>
  </si>
  <si>
    <t>113107122</t>
  </si>
  <si>
    <t>Odstranění podkladu z kameniva drceného tl 200 mm ručně</t>
  </si>
  <si>
    <t>883223620</t>
  </si>
  <si>
    <t>Odstranění podkladů nebo krytů ručně s přemístěním hmot na skládku na vzdálenost do 3 m nebo s naložením na dopravní prostředek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</si>
  <si>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</si>
  <si>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"dlažba" 1,5*0,8</t>
  </si>
  <si>
    <t>"zámk.dl." 4,0</t>
  </si>
  <si>
    <t>Součet</t>
  </si>
  <si>
    <t>113107322</t>
  </si>
  <si>
    <t>Odstranění podkladu z kameniva drceného tl 200 mm strojně pl do 50 m2</t>
  </si>
  <si>
    <t>-1338240762</t>
  </si>
  <si>
    <t>Odstranění podkladů nebo krytů strojně plochy jednotlivě do 50 m2 s přemístěním hmot na skládku na vzdálenost do 3 m nebo s naložením na dopravní prostředek z kameniva hrubého drceného, o tl. vrstvy přes 100 do 200 mm</t>
  </si>
  <si>
    <t>"asfalt" 4,0*1,0</t>
  </si>
  <si>
    <t>5</t>
  </si>
  <si>
    <t>113107341</t>
  </si>
  <si>
    <t>Odstranění podkladu živičného tl 50 mm strojně pl do 50 m2</t>
  </si>
  <si>
    <t>1001285587</t>
  </si>
  <si>
    <t>Odstranění podkladů nebo krytů strojně plochy jednotlivě do 50 m2 s přemístěním hmot na skládku na vzdálenost do 3 m nebo s naložením na dopravní prostředek živičných, o tl. vrstvy do 50 mm</t>
  </si>
  <si>
    <t>"odečteno digitálně" 8,0</t>
  </si>
  <si>
    <t>6</t>
  </si>
  <si>
    <t>113107342</t>
  </si>
  <si>
    <t>Odstranění podkladu živičného tl 100 mm strojně pl do 50 m2</t>
  </si>
  <si>
    <t>-879984915</t>
  </si>
  <si>
    <t>Odstranění podkladů nebo krytů strojně plochy jednotlivě do 50 m2 s přemístěním hmot na skládku na vzdálenost do 3 m nebo s naložením na dopravní prostředek živičných, o tl. vrstvy přes 50 do 100 mm</t>
  </si>
  <si>
    <t>4,0*1,0</t>
  </si>
  <si>
    <t>7</t>
  </si>
  <si>
    <t>113153111-R</t>
  </si>
  <si>
    <t>Odstranění podkladů zpevněných ploch z kameniva stabilizovaného cementem</t>
  </si>
  <si>
    <t>1455290058</t>
  </si>
  <si>
    <t>Odstranění podkladů zpevněných ploch s přemístěním na skládku na vzdálenost do 20 m nebo s naložením na dopravní prostředek ze štěrkopísku stabilizovaného cementem</t>
  </si>
  <si>
    <t>8</t>
  </si>
  <si>
    <t>119001422</t>
  </si>
  <si>
    <t>Dočasné zajištění kabelů a kabelových tratí z 6 volně ložených kabelů</t>
  </si>
  <si>
    <t>m</t>
  </si>
  <si>
    <t>1065360290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</si>
  <si>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přes 3 do 6 kabelů</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</si>
  <si>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</si>
  <si>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9</t>
  </si>
  <si>
    <t>121101103</t>
  </si>
  <si>
    <t>Sejmutí ornice s přemístěním na vzdálenost do 250 m</t>
  </si>
  <si>
    <t>m3</t>
  </si>
  <si>
    <t>275203631</t>
  </si>
  <si>
    <t>Sejmutí ornice nebo lesní půdy  s vodorovným přemístěním na hromady v místě upotřebení nebo na dočasné či trvalé skládky se složením, na vzdálenost přes 100 do 250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</si>
  <si>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</si>
  <si>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12,1*1,0*0,1</t>
  </si>
  <si>
    <t>132201201</t>
  </si>
  <si>
    <t>Hloubení rýh š do 2000 mm v hornině tř. 3 objemu do 100 m3</t>
  </si>
  <si>
    <t>641035928</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</si>
  <si>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</si>
  <si>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</si>
  <si>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"pr.hl.přípojka" (3,02+1,32+1,3+1,3)/4</t>
  </si>
  <si>
    <t>Mezisoučet</t>
  </si>
  <si>
    <t>"KA150" 7,2*1,0*1,735</t>
  </si>
  <si>
    <t>"PVC150" 9,3*1,0*1,735</t>
  </si>
  <si>
    <t>"rozšíření pro šachty DN1000" (((2,2*2,2*0,57)*2)+((1,1*2,2*1,735)*2))</t>
  </si>
  <si>
    <t>"kom" -(4,0*1,0*0,44)</t>
  </si>
  <si>
    <t>"zp.plochy" -(3,3*1,0*0,3)</t>
  </si>
  <si>
    <t>"ornice" -(12,1*1,0*0,1)</t>
  </si>
  <si>
    <t>"hloubení rýh 50%" 38,583*0,5</t>
  </si>
  <si>
    <t>11</t>
  </si>
  <si>
    <t>132201209</t>
  </si>
  <si>
    <t>Příplatek za lepivost k hloubení rýh š do 2000 mm v hornině tř. 3</t>
  </si>
  <si>
    <t>-1816194580</t>
  </si>
  <si>
    <t>Hloubení zapažených i nezapažených rýh šířky přes 600 do 2 000 mm  s urovnáním dna do předepsaného profilu a spádu v hornině tř. 3 Příplatek k cenám za lepivost horniny tř. 3</t>
  </si>
  <si>
    <t>"hloubení rýh 50%" 38,583*0,5*0,3</t>
  </si>
  <si>
    <t>12</t>
  </si>
  <si>
    <t>132301201</t>
  </si>
  <si>
    <t>Hloubení rýh š do 2000 mm v hornině tř. 4 objemu do 100 m3</t>
  </si>
  <si>
    <t>-632377370</t>
  </si>
  <si>
    <t>Hloubení zapažených i nezapažených rýh šířky přes 600 do 2 000 mm  s urovnáním dna do předepsaného profilu a spádu v hornině tř. 4 do 100 m3</t>
  </si>
  <si>
    <t>13</t>
  </si>
  <si>
    <t>132301209</t>
  </si>
  <si>
    <t>Příplatek za lepivost k hloubení rýh š do 2000 mm v hornině tř. 4</t>
  </si>
  <si>
    <t>610201695</t>
  </si>
  <si>
    <t>Hloubení zapažených i nezapažených rýh šířky přes 600 do 2 000 mm  s urovnáním dna do předepsaného profilu a spádu v hornině tř. 4 Příplatek k cenám za lepivost horniny tř. 4</t>
  </si>
  <si>
    <t>14</t>
  </si>
  <si>
    <t>151101102</t>
  </si>
  <si>
    <t>Zřízení příložného pažení a rozepření stěn rýh hl do 4 m</t>
  </si>
  <si>
    <t>-27518468</t>
  </si>
  <si>
    <t>Zřízení pažení a rozepření stěn rýh pro podzemní vedení pro všechny šířky rýhy  příložné pro jakoukoliv mezerovitost,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</si>
  <si>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</si>
  <si>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"KA150" 7,2*2,0*1,735</t>
  </si>
  <si>
    <t>"PVC150" 9,3*2,0*1,735</t>
  </si>
  <si>
    <t>151101112</t>
  </si>
  <si>
    <t>Odstranění příložného pažení a rozepření stěn rýh hl do 4 m</t>
  </si>
  <si>
    <t>-743566470</t>
  </si>
  <si>
    <t>Odstranění pažení a rozepření stěn rýh pro podzemní vedení  s uložením materiálu na vzdálenost do 3 m od kraje výkopu příložné, hloubky přes 2 do 4 m</t>
  </si>
  <si>
    <t>16</t>
  </si>
  <si>
    <t>161101101</t>
  </si>
  <si>
    <t>Svislé přemístění výkopku z horniny tř. 1 až 4 hl výkopu do 2,5 m</t>
  </si>
  <si>
    <t>113005809</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</si>
  <si>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</si>
  <si>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</si>
  <si>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17</t>
  </si>
  <si>
    <t>162301101</t>
  </si>
  <si>
    <t>Vodorovné přemístění do 500 m výkopku/sypaniny z horniny tř. 1 až 4</t>
  </si>
  <si>
    <t>-1087060080</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</si>
  <si>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</si>
  <si>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</si>
  <si>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"odvoz na mezideponii a zpět"</t>
  </si>
  <si>
    <t>"zpětný zásyp" 13,629</t>
  </si>
  <si>
    <t>"ornice" 1,21</t>
  </si>
  <si>
    <t>18</t>
  </si>
  <si>
    <t>162701102</t>
  </si>
  <si>
    <t>Vodorovné přemístění do 7000 m výkopku/sypaniny z horniny tř. 1 až 4</t>
  </si>
  <si>
    <t>21982166</t>
  </si>
  <si>
    <t>Vodorovné přemístění výkopku nebo sypaniny po suchu  na obvyklém dopravním prostředku, bez naložení výkopku, avšak se složením bez rozhrnutí z horniny tř. 1 až 4 na vzdálenost přes 6 000 do 7000 m</t>
  </si>
  <si>
    <t>"odvoz na skládku výkopku na vzdálenost 7 km"</t>
  </si>
  <si>
    <t>"zpětný zásyp" -13,629</t>
  </si>
  <si>
    <t>19</t>
  </si>
  <si>
    <t>167101101</t>
  </si>
  <si>
    <t>Nakládání výkopku z hornin tř. 1 až 4 do 100 m3</t>
  </si>
  <si>
    <t>326188762</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</si>
  <si>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</si>
  <si>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</si>
  <si>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20</t>
  </si>
  <si>
    <t>171201201</t>
  </si>
  <si>
    <t>Uložení sypaniny na skládky</t>
  </si>
  <si>
    <t>-988979510</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</si>
  <si>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</si>
  <si>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</si>
  <si>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171201211</t>
  </si>
  <si>
    <t>Poplatek za uložení stavebního odpadu - zeminy a kameniva na skládce</t>
  </si>
  <si>
    <t>t</t>
  </si>
  <si>
    <t>-974404151</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</si>
  <si>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</si>
  <si>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</si>
  <si>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"měrná hmotnost 1,8 CÚ2018" 24,954*1,8</t>
  </si>
  <si>
    <t>22</t>
  </si>
  <si>
    <t>174101101</t>
  </si>
  <si>
    <t>Zásyp jam, šachet rýh nebo kolem objektů sypaninou se zhutněním</t>
  </si>
  <si>
    <t>-1558566138</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</si>
  <si>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</si>
  <si>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</si>
  <si>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"lože potrubí" -1,395</t>
  </si>
  <si>
    <t>"lože šachty" -0,614</t>
  </si>
  <si>
    <t>"obsyp" -8,019</t>
  </si>
  <si>
    <t>"bet. sedlo" -0,709</t>
  </si>
  <si>
    <t>"podklad bet." -0,588</t>
  </si>
  <si>
    <t>23</t>
  </si>
  <si>
    <t>M</t>
  </si>
  <si>
    <t>pol.3</t>
  </si>
  <si>
    <t>štěrk frakce 5-32</t>
  </si>
  <si>
    <t>-1632947076</t>
  </si>
  <si>
    <t>kamenivo přírodní drcené hutné pro stavební účely PDK (drobné, hrubé a štěrkodrť) štěrkodrtě ČSN EN 13043 frakce   5-32</t>
  </si>
  <si>
    <t>"měrná hmotnost 2,0, zásyp 50%" 13,629*2,0</t>
  </si>
  <si>
    <t>24</t>
  </si>
  <si>
    <t>-138712886</t>
  </si>
  <si>
    <t>25</t>
  </si>
  <si>
    <t>175151101</t>
  </si>
  <si>
    <t>Obsypání potrubí strojně sypaninou bez prohození, uloženou do 3 m</t>
  </si>
  <si>
    <t>-1693691640</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</si>
  <si>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</si>
  <si>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</si>
  <si>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"KA150" 7,2*1,0*0,618</t>
  </si>
  <si>
    <t>"PVC150" 9,3*1,0*0,46</t>
  </si>
  <si>
    <t>"sedlo" -0,709</t>
  </si>
  <si>
    <t>26</t>
  </si>
  <si>
    <t>583373030</t>
  </si>
  <si>
    <t>štěrkopísek frakce 0-8</t>
  </si>
  <si>
    <t>1031275215</t>
  </si>
  <si>
    <t>"měr. hmotnost 2,0" 8,019*2,0</t>
  </si>
  <si>
    <t>27</t>
  </si>
  <si>
    <t>180405114</t>
  </si>
  <si>
    <t>Založení trávníku ve vegetačních prefabrikátech výsevem směsi semene v rovině a ve svahu do 1:5</t>
  </si>
  <si>
    <t>-862517288</t>
  </si>
  <si>
    <t>Založení trávníků ve vegetačních prefabrikátech  výsevem směsi substrátu a semene v rovině nebo na svahu do 1:5</t>
  </si>
  <si>
    <t xml:space="preserve">Poznámka k souboru cen:
1. V cenách jsou započteny i náklady pokosení, naložení a odvoz odpadu do 20 km se složením. 2. V cenách nejsou započteny náklady na: a) přípravu půdy, b) travní semeno a substrát, tyto náklady se oceňují ve specifikaci, c) vypletí a zalévání; tyto práce se oceňují cenami části C02 souborů cen 185 80-42 Vypletí a 185 80-43 Zalití rostlin vodou, d) konstrukci podloží a dodání zatravňovacích prefabrikátů, e) uložení odpadu na skládce. </t>
  </si>
  <si>
    <t>12,1*1,0</t>
  </si>
  <si>
    <t>28</t>
  </si>
  <si>
    <t>005724700</t>
  </si>
  <si>
    <t>osivo směs travní univerzál</t>
  </si>
  <si>
    <t>kg</t>
  </si>
  <si>
    <t>1238589450</t>
  </si>
  <si>
    <t>12,1*0,03 'Přepočtené koeficientem množství</t>
  </si>
  <si>
    <t>29</t>
  </si>
  <si>
    <t>181301102</t>
  </si>
  <si>
    <t>Rozprostření ornice tl vrstvy do 150 mm pl do 500 m2 v rovině nebo ve svahu do 1:5</t>
  </si>
  <si>
    <t>696028497</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</si>
  <si>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</si>
  <si>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</si>
  <si>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30</t>
  </si>
  <si>
    <t>pol1</t>
  </si>
  <si>
    <t>Dočasné zajištění inženýrských sítí</t>
  </si>
  <si>
    <t>-45264469</t>
  </si>
  <si>
    <t>Zakládání</t>
  </si>
  <si>
    <t>31</t>
  </si>
  <si>
    <t>212755214</t>
  </si>
  <si>
    <t>Trativody z drenážních trubek plastových flexibilních D 100 mm bez lože</t>
  </si>
  <si>
    <t>439694574</t>
  </si>
  <si>
    <t>Trativody bez lože z drenážních trubek  plastových flexibilních D 100 mm</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</si>
  <si>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</si>
  <si>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"KA150" 7,2</t>
  </si>
  <si>
    <t>"PVC150" 9,3</t>
  </si>
  <si>
    <t>Svislé a kompletní konstrukce</t>
  </si>
  <si>
    <t>32</t>
  </si>
  <si>
    <t>348171120</t>
  </si>
  <si>
    <t>Osazení rámového oplocení výšky do 1,5 m ve sklonu svahu do 15°</t>
  </si>
  <si>
    <t>-1637020867</t>
  </si>
  <si>
    <t>Osazení oplocení z dílců  kovových rámových, na ocelové sloupky do 15° sklonu svahu, výšky přes 1,0 do 1,5 m</t>
  </si>
  <si>
    <t xml:space="preserve">Poznámka k souboru cen:
1. V cenách nejsou započteny náklady na dodávku dílců, tyto se oceňují ve specifikaci. </t>
  </si>
  <si>
    <t>33</t>
  </si>
  <si>
    <t>359901111</t>
  </si>
  <si>
    <t>Vyčištění stok</t>
  </si>
  <si>
    <t>37123709</t>
  </si>
  <si>
    <t>Vyčištění stok  jakékoliv výšky</t>
  </si>
  <si>
    <t xml:space="preserve">Poznámka k souboru cen:
1. Cena je určena pro konečné vyčištění stok před předáním a převzetím. </t>
  </si>
  <si>
    <t>34</t>
  </si>
  <si>
    <t>359901211</t>
  </si>
  <si>
    <t>Monitoring stoky jakékoli výšky na nové kanalizaci</t>
  </si>
  <si>
    <t>-1607732980</t>
  </si>
  <si>
    <t>Monitoring stok (kamerový systém) jakékoli výšky nová kanalizace</t>
  </si>
  <si>
    <t xml:space="preserve">Poznámka k souboru cen:
1. V ceně jsou započteny náklady na zhotovení záznamu o prohlídce a protokolu prohlídky. </t>
  </si>
  <si>
    <t>Vodorovné konstrukce</t>
  </si>
  <si>
    <t>35</t>
  </si>
  <si>
    <t>451541111</t>
  </si>
  <si>
    <t>Lože pod potrubí otevřený výkop ze štěrkodrtě</t>
  </si>
  <si>
    <t>825563550</t>
  </si>
  <si>
    <t>Lože pod potrubí, stoky a drobné objekty v otevřeném výkopu ze štěrkodrtě 0-63 mm</t>
  </si>
  <si>
    <t xml:space="preserve">Poznámka k souboru cen:
1. Ceny -1111 a -1192 lze použít i pro zřízení sběrných vrstev nad drenážními trubkami. 2. V cenách -5111 a -1192 jsou započteny i náklady na prohození výkopku získaného při zemních pracích. </t>
  </si>
  <si>
    <t>"podklad štěrk šachta DN1000" (1,6*1,6*0,12)*2,0</t>
  </si>
  <si>
    <t>36</t>
  </si>
  <si>
    <t>451573111</t>
  </si>
  <si>
    <t>Lože pod potrubí otevřený výkop ze štěrkopísku</t>
  </si>
  <si>
    <t>-1949377478</t>
  </si>
  <si>
    <t>Lože pod potrubí, stoky a drobné objekty v otevřeném výkopu z písku a štěrkopísku do 63 mm</t>
  </si>
  <si>
    <t>"PVC150" 9,3*1,0*0,15</t>
  </si>
  <si>
    <t>37</t>
  </si>
  <si>
    <t>452112111</t>
  </si>
  <si>
    <t>Osazení betonových prstenců nebo rámů v do 100 mm</t>
  </si>
  <si>
    <t>kus</t>
  </si>
  <si>
    <t>-734128467</t>
  </si>
  <si>
    <t>Osazení betonových dílců prstenců nebo rámů pod poklopy a mříže, výšky do 100 mm</t>
  </si>
  <si>
    <t xml:space="preserve">Poznámka k souboru cen:
1. V cenách nejsou započteny náklady na dodávku betonových výrobků; tyto se oceňují ve specifikaci. </t>
  </si>
  <si>
    <t>38</t>
  </si>
  <si>
    <t>5922417_100</t>
  </si>
  <si>
    <t>prstenec betonový vyrovnávací 62,5x10x12 cm</t>
  </si>
  <si>
    <t>-800828786</t>
  </si>
  <si>
    <t>prstenec betonový vyrovnávací 62,5x8x12 cm</t>
  </si>
  <si>
    <t>39</t>
  </si>
  <si>
    <t>452112121</t>
  </si>
  <si>
    <t>Osazení betonových prstenců nebo rámů v do 200 mm</t>
  </si>
  <si>
    <t>297137592</t>
  </si>
  <si>
    <t>Osazení betonových dílců prstenců nebo rámů pod poklopy a mříže, výšky přes 100 do 200 mm</t>
  </si>
  <si>
    <t>40</t>
  </si>
  <si>
    <t>5922417_120</t>
  </si>
  <si>
    <t>prstenec betonový vyrovnávací 62,5x12x12 cm</t>
  </si>
  <si>
    <t>-2011620062</t>
  </si>
  <si>
    <t>41</t>
  </si>
  <si>
    <t>452311131</t>
  </si>
  <si>
    <t>Podkladní desky z betonu prostého tř. C 12/15 otevřený výkop</t>
  </si>
  <si>
    <t>-1846408921</t>
  </si>
  <si>
    <t>Podkladní a zajišťovací konstrukce z betonu prostého v otevřeném výkopu desky pod potrubí, stoky a drobné objekty z betonu tř. C 12/15</t>
  </si>
  <si>
    <t xml:space="preserve">Poznámka k souboru cen:
1. Ceny -1121 až -1181 a -1192 lze použít i pro ochrannou vrstvu pod železobetonové konstrukce. 2. Ceny -2121 až -2181 a -2192 jsou určeny pro jakékoliv úkosy sedel. </t>
  </si>
  <si>
    <t>"podklad bet. šachty DN1000" (1,4*1,4*0,15)*2,0</t>
  </si>
  <si>
    <t>42</t>
  </si>
  <si>
    <t>452312131</t>
  </si>
  <si>
    <t>Sedlové lože z betonu prostého tř. C 12/15 otevřený výkop</t>
  </si>
  <si>
    <t>-543549461</t>
  </si>
  <si>
    <t>Podkladní a zajišťovací konstrukce z betonu prostého v otevřeném výkopu sedlové lože pod potrubí z betonu tř. C 12/15</t>
  </si>
  <si>
    <t>"DN150" 7,2*0,5*0,197</t>
  </si>
  <si>
    <t>43</t>
  </si>
  <si>
    <t>452351101</t>
  </si>
  <si>
    <t>Bednění podkladních desek nebo bloků nebo sedlového lože otevřený výkop</t>
  </si>
  <si>
    <t>1108261680</t>
  </si>
  <si>
    <t>Bednění podkladních a zajišťovacích konstrukcí v otevřeném výkopu desek nebo sedlových loží pod potrubí, stoky a drobné objekty</t>
  </si>
  <si>
    <t>"šahta DN1000" ((1,4*0,15)*4)*2,0</t>
  </si>
  <si>
    <t>"sedlové lože" (7,2*0,197)*2,0</t>
  </si>
  <si>
    <t>44</t>
  </si>
  <si>
    <t>452368211</t>
  </si>
  <si>
    <t>Výztuž podkladních desek nebo bloků nebo pražců otevřený výkop ze svařovaných sítí Kari</t>
  </si>
  <si>
    <t>-637046263</t>
  </si>
  <si>
    <t>Výztuž podkladních desek, bloků nebo pražců v otevřeném výkopu ze svařovaných sítí typu Kari</t>
  </si>
  <si>
    <t>"měrná hmotnost 3,03 kg/m2" 7,84*0,00303</t>
  </si>
  <si>
    <t>Komunikace pozemní</t>
  </si>
  <si>
    <t>45</t>
  </si>
  <si>
    <t>564861111</t>
  </si>
  <si>
    <t>Podklad ze štěrkodrtě ŠD tl 200 mm</t>
  </si>
  <si>
    <t>1636665672</t>
  </si>
  <si>
    <t>Podklad ze štěrkodrti ŠD  s rozprostřením a zhutněním, po zhutnění tl. 200 mm</t>
  </si>
  <si>
    <t>"komunikace" 4,0*1,0</t>
  </si>
  <si>
    <t>"zámková dlažba" 3,6</t>
  </si>
  <si>
    <t>"bet. dlažba" 3,4</t>
  </si>
  <si>
    <t>46</t>
  </si>
  <si>
    <t>565155111</t>
  </si>
  <si>
    <t>Asfaltový beton vrstva podkladní ACP 16 (obalované kamenivo OKS) tl 70 mm š do 3 m</t>
  </si>
  <si>
    <t>-1745964309</t>
  </si>
  <si>
    <t>Asfaltový beton vrstva podkladní ACP 16 (obalované kamenivo střednězrnné - OKS)  s rozprostřením a zhutněním v pruhu šířky do 3 m, po zhutnění tl. 70 mm</t>
  </si>
  <si>
    <t xml:space="preserve">Poznámka k souboru cen:
1. ČSN EN 13108-1 připouští pro ACP 16 pouze tl. 50 až 80 mm. </t>
  </si>
  <si>
    <t>47</t>
  </si>
  <si>
    <t>567122112</t>
  </si>
  <si>
    <t>Podklad ze směsi stmelené cementem SC C 8/10 (KSC I) tl 130 mm</t>
  </si>
  <si>
    <t>-254322975</t>
  </si>
  <si>
    <t>Podklad ze směsi stmelené cementem SC bez dilatačních spár, s rozprostřením a zhutněním SC C 8/10 (KSC I), po zhutnění tl. 130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</si>
  <si>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</si>
  <si>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48</t>
  </si>
  <si>
    <t>573211111</t>
  </si>
  <si>
    <t>Postřik živičný spojovací z asfaltu v množství 0,60 kg/m2</t>
  </si>
  <si>
    <t>1478121110</t>
  </si>
  <si>
    <t>Postřik spojovací PS bez posypu kamenivem z asfaltu silničního, v množství 0,60 kg/m2</t>
  </si>
  <si>
    <t>49</t>
  </si>
  <si>
    <t>577134111</t>
  </si>
  <si>
    <t>Asfaltový beton vrstva obrusná ACO 11 (ABS) tř. I tl 40 mm š do 3 m z nemodifikovaného asfaltu</t>
  </si>
  <si>
    <t>-967674625</t>
  </si>
  <si>
    <t>Asfaltový beton vrstva obrusná ACO 11 (ABS)  s rozprostřením a se zhutněním z nemodifikovaného asfaltu v pruhu šířky do 3 m tř. I, po zhutnění tl. 40 mm</t>
  </si>
  <si>
    <t xml:space="preserve">Poznámka k souboru cen:
1. ČSN EN 13108-1 připouští pro ACO 11 pouze tl. 35 až 50 mm. </t>
  </si>
  <si>
    <t>50</t>
  </si>
  <si>
    <t>596211110</t>
  </si>
  <si>
    <t>Kladení zámkové dlažby komunikací pro pěší tl 60 mm skupiny A pl do 50 m2</t>
  </si>
  <si>
    <t>511482011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</si>
  <si>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</si>
  <si>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</si>
  <si>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51</t>
  </si>
  <si>
    <t>596811120</t>
  </si>
  <si>
    <t>Kladení betonové dlažby komunikací pro pěší do lože z kameniva vel do 0,09 m2 plochy do 50 m2</t>
  </si>
  <si>
    <t>-807581523</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</si>
  <si>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</si>
  <si>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</si>
  <si>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Trubní vedení</t>
  </si>
  <si>
    <t>52</t>
  </si>
  <si>
    <t>831312121</t>
  </si>
  <si>
    <t>Montáž potrubí z trub kameninových hrdlových s integrovaným těsněním výkop sklon do 20 % DN 150</t>
  </si>
  <si>
    <t>-539006084</t>
  </si>
  <si>
    <t>Montáž potrubí z trub kameninových  hrdlových s integrovaným těsněním v otevřeném výkopu ve sklonu do 20 % DN 150</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</si>
  <si>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</si>
  <si>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53</t>
  </si>
  <si>
    <t>597106750</t>
  </si>
  <si>
    <t>trouba kameninová glazovaná DN 150mm L1,50m spojovací systém F</t>
  </si>
  <si>
    <t>1343127018</t>
  </si>
  <si>
    <t>"trasa" 7,2</t>
  </si>
  <si>
    <t>"GZ" -0,6</t>
  </si>
  <si>
    <t>"GA" -0,6</t>
  </si>
  <si>
    <t>6*1,015 'Přepočtené koeficientem množství</t>
  </si>
  <si>
    <t>54</t>
  </si>
  <si>
    <t>59710001</t>
  </si>
  <si>
    <t>trouba kameninová glazovaná zkrácená DN150mm L60(75)cm spojovací systém F</t>
  </si>
  <si>
    <t>1370080159</t>
  </si>
  <si>
    <t>1,0*0,6</t>
  </si>
  <si>
    <t>55</t>
  </si>
  <si>
    <t>59710007</t>
  </si>
  <si>
    <t>trouba kameninová glazovaná zkrácená bez hrdla DN 150mm L 60(75)cm spojovací systém F</t>
  </si>
  <si>
    <t>-658814542</t>
  </si>
  <si>
    <t>56</t>
  </si>
  <si>
    <t>837312221</t>
  </si>
  <si>
    <t>Montáž kameninových tvarovek jednoosých s integrovaným těsněním otevřený výkop DN 150</t>
  </si>
  <si>
    <t>-553456</t>
  </si>
  <si>
    <t>Montáž kameninových tvarovek na potrubí z trub kameninových  v otevřeném výkopu s integrovaným těsněním jednoosých DN 150</t>
  </si>
  <si>
    <t xml:space="preserve">Poznámka k souboru cen: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</si>
  <si>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57</t>
  </si>
  <si>
    <t>597118700</t>
  </si>
  <si>
    <t>vložka kameninová glazovaná šachtová DN150mm spojovací systém F</t>
  </si>
  <si>
    <t>1988816106</t>
  </si>
  <si>
    <t>1*1,015 'Přepočtené koeficientem množství</t>
  </si>
  <si>
    <t>58</t>
  </si>
  <si>
    <t>871315221</t>
  </si>
  <si>
    <t>Kanalizační potrubí z tvrdého PVC jednovrstvé tuhost třídy SN8 DN 160</t>
  </si>
  <si>
    <t>22905926</t>
  </si>
  <si>
    <t>Kanalizační potrubí z tvrdého PVC v otevřeném výkopu ve sklonu do 20 %, hladkého plnostěnného jednovrstvého, tuhost třídy SN 8 DN 160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</si>
  <si>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</si>
  <si>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9,3*1,01 'Přepočtené koeficientem množství</t>
  </si>
  <si>
    <t>59</t>
  </si>
  <si>
    <t>892312121</t>
  </si>
  <si>
    <t>Tlaková zkouška vzduchem potrubí DN 150 těsnícím vakem ucpávkovým</t>
  </si>
  <si>
    <t>úsek</t>
  </si>
  <si>
    <t>-998239012</t>
  </si>
  <si>
    <t>Tlakové zkoušky vzduchem těsnícími vaky ucpávkovými DN 150</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</si>
  <si>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</si>
  <si>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60</t>
  </si>
  <si>
    <t>894411121</t>
  </si>
  <si>
    <t>Zřízení šachet kanalizačních z betonových dílců na potrubí DN nad 200 do 300 dno beton tř. C 25/30</t>
  </si>
  <si>
    <t>866250516</t>
  </si>
  <si>
    <t>Zřízení šachet kanalizačních z betonových dílců výšky vstupu do 1,50 m s obložením dna betonem tř. C 25/30, na potrubí DN přes 200 do 300</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</si>
  <si>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</si>
  <si>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61</t>
  </si>
  <si>
    <t>59224315</t>
  </si>
  <si>
    <t>deska betonová zákrytová pro kruhové šachty 100/62,5 x 16,5 cm</t>
  </si>
  <si>
    <t>1215910686</t>
  </si>
  <si>
    <t>62</t>
  </si>
  <si>
    <t>59224348</t>
  </si>
  <si>
    <t>těsnění elastomerové pro spojení šachetních dílů DN 1000</t>
  </si>
  <si>
    <t>1768280161</t>
  </si>
  <si>
    <t>63</t>
  </si>
  <si>
    <t>59224337</t>
  </si>
  <si>
    <t>dno betonové šachty kanalizační přímé 100x60x40 cm</t>
  </si>
  <si>
    <t>1468499346</t>
  </si>
  <si>
    <t>64</t>
  </si>
  <si>
    <t>899104112</t>
  </si>
  <si>
    <t>Osazení poklopů litinových nebo ocelových včetně rámů pro třídu zatížení D400, E600</t>
  </si>
  <si>
    <t>289356294</t>
  </si>
  <si>
    <t>Osazení poklopů litinových a ocelových včetně rámů pro třídu zatížení D400, E600</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</si>
  <si>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</si>
  <si>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65</t>
  </si>
  <si>
    <t>59224660</t>
  </si>
  <si>
    <t>poklop šachtový betonová výplň+litina 785(610)x16mm D 400mm bez odvětrání</t>
  </si>
  <si>
    <t>-1183514172</t>
  </si>
  <si>
    <t>Ostatní konstrukce a práce, bourání</t>
  </si>
  <si>
    <t>66</t>
  </si>
  <si>
    <t>919112233</t>
  </si>
  <si>
    <t>Řezání spár pro vytvoření komůrky š 20 mm hl 40 mm pro těsnící zálivku v živičném krytu</t>
  </si>
  <si>
    <t>1937188884</t>
  </si>
  <si>
    <t>Řezání dilatačních spár v živičném krytu  vytvoření komůrky pro těsnící zálivku šířky 20 mm, hloubky 40 mm</t>
  </si>
  <si>
    <t xml:space="preserve">Poznámka k souboru cen:
1. V cenách jsou započteny i náklady na vyčištění spár po řezání. </t>
  </si>
  <si>
    <t>67</t>
  </si>
  <si>
    <t>919121132</t>
  </si>
  <si>
    <t>Těsnění spár zálivkou za studena pro komůrky š 20 mm hl 40 mm s těsnicím profilem</t>
  </si>
  <si>
    <t>-842901102</t>
  </si>
  <si>
    <t>Utěsnění dilatačních spár zálivkou za studena  v cementobetonovém nebo živičném krytu včetně adhezního nátěru s těsnicím profilem pod zálivkou, pro komůrky šířky 20 mm, hloubky 40 mm</t>
  </si>
  <si>
    <t xml:space="preserve">Poznámka k souboru cen:
1. V cenách jsou započteny i náklady na vyčištění spár před těsněním a zalitím a náklady na impregnaci, těsnění a zalití spár včetně dodání hmot. </t>
  </si>
  <si>
    <t>68</t>
  </si>
  <si>
    <t>919735111</t>
  </si>
  <si>
    <t>Řezání stávajícího živičného krytu hl do 50 mm</t>
  </si>
  <si>
    <t>1702350343</t>
  </si>
  <si>
    <t>Řezání stávajícího živičného krytu nebo podkladu  hloubky do 50 mm</t>
  </si>
  <si>
    <t xml:space="preserve">Poznámka k souboru cen:
1. V cenách jsou započteny i náklady na spotřebu vody. </t>
  </si>
  <si>
    <t>69</t>
  </si>
  <si>
    <t>919735112</t>
  </si>
  <si>
    <t>Řezání stávajícího živičného krytu hl do 100 mm</t>
  </si>
  <si>
    <t>-675502435</t>
  </si>
  <si>
    <t>Řezání stávajícího živičného krytu nebo podkladu  hloubky přes 50 do 100 mm</t>
  </si>
  <si>
    <t>70</t>
  </si>
  <si>
    <t>919-R1</t>
  </si>
  <si>
    <t>Přesazování stromů</t>
  </si>
  <si>
    <t>ks</t>
  </si>
  <si>
    <t>-1839618975</t>
  </si>
  <si>
    <t>Přesazování stromů včetně plynýrky, založení záhonu, sadovnických prací,výkopu jamky, výměny zeminy, hnojiva, zálivky 
vyjmutí keře s kořenovým balem a přesazení do nové polohy, ošetření dřeviny a kořenů</t>
  </si>
  <si>
    <t>71</t>
  </si>
  <si>
    <t>919-R2</t>
  </si>
  <si>
    <t>Ošetření dřevin</t>
  </si>
  <si>
    <t>312285041</t>
  </si>
  <si>
    <t>Oštření dřevin - uložení, skladování a péče vč. ošetření v období přesazování</t>
  </si>
  <si>
    <t>72</t>
  </si>
  <si>
    <t>919-R3</t>
  </si>
  <si>
    <t>Demontáž herního prvku - dětský kolotoč</t>
  </si>
  <si>
    <t>637469405</t>
  </si>
  <si>
    <t>73</t>
  </si>
  <si>
    <t>966072811</t>
  </si>
  <si>
    <t>Rozebrání rámového oplocení na ocelové sloupky výšky do 2m</t>
  </si>
  <si>
    <t>-1713053014</t>
  </si>
  <si>
    <t>Rozebrání oplocení z dílců  rámových na ocelové sloupky, výšky přes 1 do 2 m</t>
  </si>
  <si>
    <t xml:space="preserve">Poznámka k souboru cen:
1. V cenách nejsou započteny náklady na demontáž sloupků. </t>
  </si>
  <si>
    <t>74</t>
  </si>
  <si>
    <t>977151128</t>
  </si>
  <si>
    <t>Jádrové vrty diamantovými korunkami do D 300 mm do stavebních materiálů</t>
  </si>
  <si>
    <t>-913852159</t>
  </si>
  <si>
    <t>Jádrové vrty diamantovými korunkami do stavebních materiálů (železobetonu, betonu, cihel, obkladů, dlažeb, kamene) průměru přes 250 do 300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</si>
  <si>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</si>
  <si>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1,0*0,15</t>
  </si>
  <si>
    <t>75</t>
  </si>
  <si>
    <t>979054441</t>
  </si>
  <si>
    <t>Očištění vybouraných z desek nebo dlaždic s původním spárováním z kameniva těženého</t>
  </si>
  <si>
    <t>-1496217588</t>
  </si>
  <si>
    <t>Očištění vybouraných prvků komunikací od spojovacího materiálu s odklizením a uložením očištěných hmot a spojovacího materiálu na skládku na vzdálenost do 10 m dlaždic, desek nebo tvarovek s původním vyplněním spár kamenivem těženým</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</si>
  <si>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</si>
  <si>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76</t>
  </si>
  <si>
    <t>979054451</t>
  </si>
  <si>
    <t>Očištění vybouraných zámkových dlaždic s původním spárováním z kameniva těženého</t>
  </si>
  <si>
    <t>520713549</t>
  </si>
  <si>
    <t>Očištění vybouraných prvků komunikací od spojovacího materiálu s odklizením a uložením očištěných hmot a spojovacího materiálu na skládku na vzdálenost do 10 m zámkových dlaždic s vyplněním spár kamenivem</t>
  </si>
  <si>
    <t>997</t>
  </si>
  <si>
    <t>Přesun sutě</t>
  </si>
  <si>
    <t>77</t>
  </si>
  <si>
    <t>997013501</t>
  </si>
  <si>
    <t>Odvoz suti a vybouraných hmot na skládku nebo meziskládku do 1 km se složením</t>
  </si>
  <si>
    <t>1325034481</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</si>
  <si>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</si>
  <si>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</si>
  <si>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"beton prostý" 7,04</t>
  </si>
  <si>
    <t>"ŽB" 0,042</t>
  </si>
  <si>
    <t>"asfalt" 0,784+0,88</t>
  </si>
  <si>
    <t>"kolotoč" 0,87</t>
  </si>
  <si>
    <t>"odvoz na skládku 7 km"</t>
  </si>
  <si>
    <t>78</t>
  </si>
  <si>
    <t>997013509</t>
  </si>
  <si>
    <t>Příplatek k odvozu suti a vybouraných hmot na skládku ZKD 1 km přes 1 km</t>
  </si>
  <si>
    <t>-485200906</t>
  </si>
  <si>
    <t>Odvoz suti a vybouraných hmot na skládku nebo meziskládku  se složením, na vzdálenost Příplatek k ceně za každý další i započatý 1 km přes 1 km</t>
  </si>
  <si>
    <t>"odvoz na skládku 7 km" 9,616*6</t>
  </si>
  <si>
    <t>79</t>
  </si>
  <si>
    <t>997221551</t>
  </si>
  <si>
    <t>Vodorovná doprava suti ze sypkých materiálů do 1 km</t>
  </si>
  <si>
    <t>-458955503</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</si>
  <si>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</si>
  <si>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</si>
  <si>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"kamenivo" 1,16+1,508</t>
  </si>
  <si>
    <t>"celková vzdálenost 7 km"</t>
  </si>
  <si>
    <t>80</t>
  </si>
  <si>
    <t>997221559</t>
  </si>
  <si>
    <t>Příplatek ZKD 1 km u vodorovné dopravy suti ze sypkých materiálů</t>
  </si>
  <si>
    <t>-1031465116</t>
  </si>
  <si>
    <t>Vodorovná doprava suti  bez naložení, ale se složením a s hrubým urovnáním Příplatek k ceně za každý další i započatý 1 km přes 1 km</t>
  </si>
  <si>
    <t>"celková vzdálenost 7 Km" 2,668*6</t>
  </si>
  <si>
    <t>81</t>
  </si>
  <si>
    <t>997221815</t>
  </si>
  <si>
    <t>Poplatek za uložení na skládce (skládkovné) stavebního odpadu betonového kód odpadu 170 101</t>
  </si>
  <si>
    <t>918636120</t>
  </si>
  <si>
    <t>Poplatek za uložení stavebního odpadu na skládce (skládkovné) z prostého betonu zatříděného do Katalogu odpadů pod kódem 170 101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</si>
  <si>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</si>
  <si>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82</t>
  </si>
  <si>
    <t>997221825</t>
  </si>
  <si>
    <t>Poplatek za uložení na skládce (skládkovné) stavebního odpadu železobetonového kód odpadu 170 101</t>
  </si>
  <si>
    <t>1825326469</t>
  </si>
  <si>
    <t>Poplatek za uložení stavebního odpadu na skládce (skládkovné) z armovaného betonu zatříděného do Katalogu odpadů pod kódem 170 101</t>
  </si>
  <si>
    <t>83</t>
  </si>
  <si>
    <t>997221845</t>
  </si>
  <si>
    <t>Poplatek za uložení na skládce (skládkovné) odpadu asfaltového bez dehtu kód odpadu 170 302</t>
  </si>
  <si>
    <t>529195768</t>
  </si>
  <si>
    <t>Poplatek za uložení stavebního odpadu na skládce (skládkovné) asfaltového bez obsahu dehtu zatříděného do Katalogu odpadů pod kódem 170 302</t>
  </si>
  <si>
    <t>"živice" 0,784+0,88</t>
  </si>
  <si>
    <t>84</t>
  </si>
  <si>
    <t>997221855</t>
  </si>
  <si>
    <t>Poplatek za uložení na skládce (skládkovné) zeminy a kameniva kód odpadu 170 504</t>
  </si>
  <si>
    <t>1933814169</t>
  </si>
  <si>
    <t>85</t>
  </si>
  <si>
    <t>šrot</t>
  </si>
  <si>
    <t>Odpočet za výnos za šrotovné (naložení a odvoz v rámci vnitrostavenišní dopravy a odvozů)</t>
  </si>
  <si>
    <t>-459390029</t>
  </si>
  <si>
    <t>Šrotovné</t>
  </si>
  <si>
    <t>"šrot" 0,87</t>
  </si>
  <si>
    <t>998</t>
  </si>
  <si>
    <t>Přesun hmot</t>
  </si>
  <si>
    <t>86</t>
  </si>
  <si>
    <t>998275101</t>
  </si>
  <si>
    <t>Přesun hmot pro trubní vedení z trub kameninových otevřený výkop</t>
  </si>
  <si>
    <t>-658902831</t>
  </si>
  <si>
    <t>Přesun hmot pro trubní vedení hloubené z trub kameninových pro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</si>
  <si>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</si>
  <si>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02 - SO 302 - Splašková kanalizace</t>
  </si>
  <si>
    <t>111211111</t>
  </si>
  <si>
    <t>Spálení jehličnatého klestu se snášením D do 30 cm ve svahu do 1:3</t>
  </si>
  <si>
    <t>-1089514949</t>
  </si>
  <si>
    <t>Pálení větví stromů se snášením na hromady  jehličnatých v rovině nebo ve svahu do 1:3, průměru kmene do 30 cm</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</si>
  <si>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</si>
  <si>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112101121</t>
  </si>
  <si>
    <t>Odstranění stromů jehličnatých průměru kmene do 300 mm</t>
  </si>
  <si>
    <t>529292813</t>
  </si>
  <si>
    <t>Odstranění stromů s odřezáním kmene a s odvětvením jehličnatých bez odkornění, průměru kmene přes 100 do 300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</si>
  <si>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</si>
  <si>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112201101</t>
  </si>
  <si>
    <t>Odstranění pařezů D do 300 mm</t>
  </si>
  <si>
    <t>603829065</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</si>
  <si>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</si>
  <si>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</si>
  <si>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513757379</t>
  </si>
  <si>
    <t>12,0*0,8</t>
  </si>
  <si>
    <t>-1626781917</t>
  </si>
  <si>
    <t>-1703456234</t>
  </si>
  <si>
    <t>-1477334672</t>
  </si>
  <si>
    <t>36,9*0,8*0,1</t>
  </si>
  <si>
    <t>130-R1</t>
  </si>
  <si>
    <t>Příplatek za ztížení vykopávky v blízkosti kořenového systému stávajícího stromu</t>
  </si>
  <si>
    <t>1283713125</t>
  </si>
  <si>
    <t>"S2" 7,0*0,8*1,36</t>
  </si>
  <si>
    <t>"S3" 9,0*0,8*1,333</t>
  </si>
  <si>
    <t>132212201</t>
  </si>
  <si>
    <t>Hloubení rýh š přes 600 do 2000 mm ručním nebo pneum nářadím v soudržných horninách tř. 3</t>
  </si>
  <si>
    <t>-1322606710</t>
  </si>
  <si>
    <t>Hloubení zapažených i nezapažených rýh šířky přes 600 do 2 000 mm ručním nebo pneumatickým nářadím  s urovnáním dna do předepsaného profilu a spádu v horninách tř. 3 soudržných</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</si>
  <si>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</si>
  <si>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"pr.hl.S2" (1,3+1,4+1,38)/3</t>
  </si>
  <si>
    <t>"pr.hl.S3" (1,3+1,35+1,35)/3</t>
  </si>
  <si>
    <t>"S2" 28,5*0,8*1,36</t>
  </si>
  <si>
    <t>"S3" 15,3*0,8*1,333</t>
  </si>
  <si>
    <t>"ornice" -(36,9*0,8*0,1)</t>
  </si>
  <si>
    <t>"zp.plochy" -(12,0*0,8*0,3)</t>
  </si>
  <si>
    <t>"hloubení rýh 50%" 41,492*0,5</t>
  </si>
  <si>
    <t>132212209</t>
  </si>
  <si>
    <t>Příplatek za lepivost u hloubení rýh š do 2000 mm ručním nebo pneum nářadím v hornině tř. 3</t>
  </si>
  <si>
    <t>1951236911</t>
  </si>
  <si>
    <t>Hloubení zapažených i nezapažených rýh šířky přes 600 do 2 000 mm ručním nebo pneumatickým nářadím  s urovnáním dna do předepsaného profilu a spádu v horninách tř. 3 Příplatek k cenám za lepivost horniny tř. 3</t>
  </si>
  <si>
    <t>"hloubení rýh 50%" 41,492*0,5*0,3</t>
  </si>
  <si>
    <t>132312202</t>
  </si>
  <si>
    <t>Hloubení rýh š přes 600 do 2000 mm ručním nebo pneum nářadím v nesoudržných horninách tř. 4</t>
  </si>
  <si>
    <t>2036977016</t>
  </si>
  <si>
    <t>Hloubení zapažených i nezapažených rýh šířky přes 600 do 2 000 mm ručním nebo pneumatickým nářadím  s urovnáním dna do předepsaného profilu a spádu v horninách tř. 4 nesoudržných</t>
  </si>
  <si>
    <t>132312209</t>
  </si>
  <si>
    <t>Příplatek za lepivost u hloubení rýh š do 2000 mm ručním nebo pneum nářadím v hornině tř. 4</t>
  </si>
  <si>
    <t>-1867476277</t>
  </si>
  <si>
    <t>Hloubení zapažených i nezapažených rýh šířky přes 600 do 2 000 mm ručním nebo pneumatickým nářadím  s urovnáním dna do předepsaného profilu a spádu v horninách tř. 4 Příplatek k cenám za lepivost horniny tř. 4</t>
  </si>
  <si>
    <t>2032604558</t>
  </si>
  <si>
    <t>"S2" 28,5*2,0*1,36</t>
  </si>
  <si>
    <t>"S3" 23,9*2,0*1,333</t>
  </si>
  <si>
    <t>268246907</t>
  </si>
  <si>
    <t>161101501</t>
  </si>
  <si>
    <t>Svislé přemístění výkopku nošením svisle do v 3 m v hornině tř. 1 až 4</t>
  </si>
  <si>
    <t>1183554836</t>
  </si>
  <si>
    <t>Svislé přemístění výkopku nošením  bez naložení, avšak s vyprázdněním nádoby na hromady nebo do dopravního prostředku, na každých, třeba i započatých 3 m výšky z horniny tř. 1 až 4</t>
  </si>
  <si>
    <t>-1452175811</t>
  </si>
  <si>
    <t>"zpětný zásyp" 12,481</t>
  </si>
  <si>
    <t>"ornice" 2,952</t>
  </si>
  <si>
    <t>-1117546416</t>
  </si>
  <si>
    <t>"zpětný zásyp" -12,481</t>
  </si>
  <si>
    <t>-12456648</t>
  </si>
  <si>
    <t>-1196975227</t>
  </si>
  <si>
    <t>1066062212</t>
  </si>
  <si>
    <t>"měrná hmotnost 1,8 CÚ2018" 29,011*1,8</t>
  </si>
  <si>
    <t>1846431844</t>
  </si>
  <si>
    <t>"S3" 23,9*0,8*1,333</t>
  </si>
  <si>
    <t>"lože potrubí" -6,288</t>
  </si>
  <si>
    <t>"lože šachty" -0,13</t>
  </si>
  <si>
    <t>"obsyp" -19,283</t>
  </si>
  <si>
    <t>"rušený septik" 2,0*4,0*2,5</t>
  </si>
  <si>
    <t>83757030</t>
  </si>
  <si>
    <t>"měrná hmotnost 2,0, zásyp 50%" 32,481*2,0</t>
  </si>
  <si>
    <t>508469700</t>
  </si>
  <si>
    <t>1920596600</t>
  </si>
  <si>
    <t>"S2" 28,5*0,8*0,46</t>
  </si>
  <si>
    <t>"S3" 23,9*0,8*0,46</t>
  </si>
  <si>
    <t>-989188981</t>
  </si>
  <si>
    <t>"měr. hmotnost 2,0" 19,283*2,0</t>
  </si>
  <si>
    <t>-2089254260</t>
  </si>
  <si>
    <t>36,9*0,8</t>
  </si>
  <si>
    <t>-520912388</t>
  </si>
  <si>
    <t>29,52*0,03 'Přepočtené koeficientem množství</t>
  </si>
  <si>
    <t>-718466019</t>
  </si>
  <si>
    <t>-1956289724</t>
  </si>
  <si>
    <t>-1293357608</t>
  </si>
  <si>
    <t>"S2" 28,5</t>
  </si>
  <si>
    <t>"S3" 23,9</t>
  </si>
  <si>
    <t>-1337305733</t>
  </si>
  <si>
    <t>-1010135314</t>
  </si>
  <si>
    <t>-234963573</t>
  </si>
  <si>
    <t>"podklad štěrk šachta DN400" (0,6*0,6*0,12)*3,0</t>
  </si>
  <si>
    <t>-1739644751</t>
  </si>
  <si>
    <t>"S2" 28,5*0,8*0,15</t>
  </si>
  <si>
    <t>"S3" 23,9*0,8*0,15</t>
  </si>
  <si>
    <t>989712507</t>
  </si>
  <si>
    <t>-1181122310</t>
  </si>
  <si>
    <t>949509408</t>
  </si>
  <si>
    <t>52,4*1,01 'Přepočtené koeficientem množství</t>
  </si>
  <si>
    <t>877315211</t>
  </si>
  <si>
    <t>Montáž tvarovek z tvrdého PVC-systém KG nebo z polypropylenu-systém KG 2000 jednoosé DN 150</t>
  </si>
  <si>
    <t>-1299879446</t>
  </si>
  <si>
    <t>Montáž tvarovek na kanalizačním potrubí z trub z plastu  z tvrdého PVC nebo z polypropylenu v otevřeném výkopu jednoosých DN 150</t>
  </si>
  <si>
    <t xml:space="preserve">Poznámka k souboru cen:
1. V cenách nejsou započteny náklady na dodání tvarovek. Tvarovky se oceňují ve ve specifikaci. </t>
  </si>
  <si>
    <t>28611360</t>
  </si>
  <si>
    <t>koleno kanalizace PVC KG 150x30°</t>
  </si>
  <si>
    <t>-1028094691</t>
  </si>
  <si>
    <t>-1862176625</t>
  </si>
  <si>
    <t>894812008</t>
  </si>
  <si>
    <t>Revizní a čistící šachta z PP šachtové dno DN 400/200 pravý a levý přítok</t>
  </si>
  <si>
    <t>66239767</t>
  </si>
  <si>
    <t>Revizní a čistící šachta z polypropylenu PP pro hladké trouby DN 400 šachtové dno (DN šachty / DN trubního vedení) DN 400/200 pravý a levý přítok</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</si>
  <si>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</si>
  <si>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894812032</t>
  </si>
  <si>
    <t>Revizní a čistící šachta z PP DN 400 šachtová roura korugovaná bez hrdla světlé hloubky 1500 mm</t>
  </si>
  <si>
    <t>1211153355</t>
  </si>
  <si>
    <t>Revizní a čistící šachta z polypropylenu PP pro hladké trouby DN 400 roura šachtová korugovaná bez hrdla, světlé hloubky 1500 mm</t>
  </si>
  <si>
    <t>894812041</t>
  </si>
  <si>
    <t>Příplatek k rourám revizní a čistící šachty z PP DN 400 za uříznutí šachtové roury</t>
  </si>
  <si>
    <t>1384190152</t>
  </si>
  <si>
    <t>Revizní a čistící šachta z polypropylenu PP pro hladké trouby DN 400 roura šachtová korugovaná Příplatek k cenám 2031 - 2035 za uříznutí šachtové roury</t>
  </si>
  <si>
    <t>894812062</t>
  </si>
  <si>
    <t>Revizní a čistící šachta z PP DN 400 poklop litinový s betonovým rámem pro zatížení 12,5 t</t>
  </si>
  <si>
    <t>-1052470194</t>
  </si>
  <si>
    <t>Revizní a čistící šachta z polypropylenu PP pro hladké trouby DN 400 poklop litinový (pro zatížení) s betonovým rámem (12,5 t)</t>
  </si>
  <si>
    <t>962052211</t>
  </si>
  <si>
    <t>Bourání zdiva nadzákladového ze ŽB přes 1 m3</t>
  </si>
  <si>
    <t>665714681</t>
  </si>
  <si>
    <t>Bourání zdiva železobetonového  nadzákladového, objemu přes 1 m3</t>
  </si>
  <si>
    <t xml:space="preserve">Poznámka k souboru cen:
1. Bourání pilířů o průřezu přes 0,36 m2 se oceňuje cenami - 2210 a -2211 jako bourání zdiva nadzákladového železobetonového. </t>
  </si>
  <si>
    <t>"stěny do hloubky 0,5 m"</t>
  </si>
  <si>
    <t>((2,8*4,8)-(2,0*4,0))*0,5</t>
  </si>
  <si>
    <t>963051113</t>
  </si>
  <si>
    <t>Bourání ŽB stropů deskových tl přes 80 mm</t>
  </si>
  <si>
    <t>-1059849327</t>
  </si>
  <si>
    <t>Bourání železobetonových stropů  deskových, tl. přes 80 mm</t>
  </si>
  <si>
    <t xml:space="preserve">Poznámka k souboru cen:
1. Cenu -1313 lze použít i pro bourání bedničkových stropů. Množství jednotek se určuje v m3 včetně dutin. </t>
  </si>
  <si>
    <t>"stropní deska"</t>
  </si>
  <si>
    <t>2,8*4,8*0,4</t>
  </si>
  <si>
    <t>-381369165</t>
  </si>
  <si>
    <t>4,15*0,8</t>
  </si>
  <si>
    <t>985131111</t>
  </si>
  <si>
    <t>Očištění ploch stěn, rubu kleneb a podlah tlakovou vodou</t>
  </si>
  <si>
    <t>744356367</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</si>
  <si>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</si>
  <si>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2,0*2,0*2,5</t>
  </si>
  <si>
    <t>2,0*4,0*2,5</t>
  </si>
  <si>
    <t>985139111</t>
  </si>
  <si>
    <t>Příplatek k očištění ploch za práci ve stísněném prostoru</t>
  </si>
  <si>
    <t>-1333884343</t>
  </si>
  <si>
    <t>Očištění ploch Příplatek k cenám za práci ve stísněném prostoru</t>
  </si>
  <si>
    <t>985-R1</t>
  </si>
  <si>
    <t>Vyčerpání stávajícího septiku feka vozem vč. likvidace</t>
  </si>
  <si>
    <t>-1593655327</t>
  </si>
  <si>
    <t xml:space="preserve">vyčerpání stávajícího septiku feka vozem
odvoz a likvidace na čistírně odpadních vod
</t>
  </si>
  <si>
    <t>"zrušený septik" 2,0*4,0*2,5</t>
  </si>
  <si>
    <t>985-R3</t>
  </si>
  <si>
    <t>Desinfekce stávajícího septiku</t>
  </si>
  <si>
    <t>440302269</t>
  </si>
  <si>
    <t>997002611</t>
  </si>
  <si>
    <t>Nakládání suti a vybouraných hmot</t>
  </si>
  <si>
    <t>-1595726043</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</si>
  <si>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</si>
  <si>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</si>
  <si>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"ŽB" 19,43</t>
  </si>
  <si>
    <t>-426230867</t>
  </si>
  <si>
    <t>"odvoz na skládku Krásná Studánka - 7 km"</t>
  </si>
  <si>
    <t>-1543687963</t>
  </si>
  <si>
    <t>"odvoz na skládku Krásná Studánka - 7 km" 19,43*6</t>
  </si>
  <si>
    <t>481671599</t>
  </si>
  <si>
    <t>"kamenivo" 2,784</t>
  </si>
  <si>
    <t>683167780</t>
  </si>
  <si>
    <t>"celková vzdálenost 7 Km" 2,784*6</t>
  </si>
  <si>
    <t>1292956795</t>
  </si>
  <si>
    <t>-1342775341</t>
  </si>
  <si>
    <t>998276101</t>
  </si>
  <si>
    <t>Přesun hmot pro trubní vedení z trub z plastických hmot otevřený výkop</t>
  </si>
  <si>
    <t>426929723</t>
  </si>
  <si>
    <t>Přesun hmot pro trubní vedení hloubené z trub z plastických hmot nebo sklolaminátových pro vodovody nebo kanalizace v otevřeném výkopu dopravní vzdálenost do 15 m</t>
  </si>
  <si>
    <t>03 - SO 303 - Dešťová kanalizace</t>
  </si>
  <si>
    <t>-1865247195</t>
  </si>
  <si>
    <t>4,5*0,8</t>
  </si>
  <si>
    <t>-2049586279</t>
  </si>
  <si>
    <t>"dlažba" 4,5*0,8</t>
  </si>
  <si>
    <t>113107131</t>
  </si>
  <si>
    <t>Odstranění podkladu z betonu prostého tl 150 mm ručně</t>
  </si>
  <si>
    <t>1331725078</t>
  </si>
  <si>
    <t>Odstranění podkladů nebo krytů ručně s přemístěním hmot na skládku na vzdálenost do 3 m nebo s naložením na dopravní prostředek z betonu prostého, o tl. vrstvy přes 100 do 150 mm</t>
  </si>
  <si>
    <t>"odečteno digitálně" 13,7</t>
  </si>
  <si>
    <t>113107162</t>
  </si>
  <si>
    <t>Odstranění podkladu z kameniva drceného tl 200 mm strojně pl přes 50 do 200 m2</t>
  </si>
  <si>
    <t>1142620568</t>
  </si>
  <si>
    <t>Odstranění podkladů nebo krytů strojně plochy jednotlivě přes 50 m2 do 200 m2 s přemístěním hmot na skládku na vzdálenost do 20 m nebo s naložením na dopravní prostředek z kameniva hrubého drceného, o tl. vrstvy přes 100 do 200 mm</t>
  </si>
  <si>
    <t>"panely" 20,4*3,0</t>
  </si>
  <si>
    <t>113151111</t>
  </si>
  <si>
    <t>Rozebrání zpevněných ploch ze silničních dílců</t>
  </si>
  <si>
    <t>-1286581622</t>
  </si>
  <si>
    <t>Rozebírání zpevněných ploch  s přemístěním na skládku na vzdálenost do 20 m nebo s naložením na dopravní prostředek ze silničních panelů</t>
  </si>
  <si>
    <t xml:space="preserve">Poznámka k souboru cen:
1. Cena je určena pro rozebírání silničních panelů jakýchkoliv rozměrů kladených do lože z kameniva včetně odstranění lože. </t>
  </si>
  <si>
    <t>20,4*3,0</t>
  </si>
  <si>
    <t>1805514335</t>
  </si>
  <si>
    <t>-1428263998</t>
  </si>
  <si>
    <t>"trasa" 45,2*0,8*0,1</t>
  </si>
  <si>
    <t>"VG" 7,2*5,6*0,1</t>
  </si>
  <si>
    <t>131201201</t>
  </si>
  <si>
    <t>Hloubení jam zapažených v hornině tř. 3 objemu do 100 m3</t>
  </si>
  <si>
    <t>-591310970</t>
  </si>
  <si>
    <t>Hloubení zapažených jam a zářezů  s urovnáním dna do předepsaného profilu a spádu v hornině tř. 3 do 100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</si>
  <si>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</si>
  <si>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"pr.hl."1,86</t>
  </si>
  <si>
    <t>7,2*5,6*1,86</t>
  </si>
  <si>
    <t>"ornice" -(7,2*5,6*0,1)</t>
  </si>
  <si>
    <t>"hloubení jam 50%" 70,963*0,5</t>
  </si>
  <si>
    <t>131201209</t>
  </si>
  <si>
    <t>Příplatek za lepivost u hloubení jam zapažených v hornině tř. 3</t>
  </si>
  <si>
    <t>-235529423</t>
  </si>
  <si>
    <t>Hloubení zapažených jam a zářezů  s urovnáním dna do předepsaného profilu a spádu Příplatek k cenám za lepivost horniny tř. 3</t>
  </si>
  <si>
    <t>"hloubení jam 50%" 70,963*0,5*0,3</t>
  </si>
  <si>
    <t>131301201</t>
  </si>
  <si>
    <t>Hloubení jam zapažených v hornině tř. 4 objemu do 100 m3</t>
  </si>
  <si>
    <t>-671281974</t>
  </si>
  <si>
    <t>Hloubení zapažených jam a zářezů  s urovnáním dna do předepsaného profilu a spádu v hornině tř. 4 do 100 m3</t>
  </si>
  <si>
    <t>131301209</t>
  </si>
  <si>
    <t>Příplatek za lepivost u hloubení jam zapažených v hornině tř. 4</t>
  </si>
  <si>
    <t>135499712</t>
  </si>
  <si>
    <t>Hloubení zapažených jam a zářezů  s urovnáním dna do předepsaného profilu a spádu Příplatek k cenám za lepivost horniny tř. 4</t>
  </si>
  <si>
    <t>-83654531</t>
  </si>
  <si>
    <t>"pr.hl.D1-odtok" (1,33+1,3+1,3)/3</t>
  </si>
  <si>
    <t>"pr.hl.D1-nátok" (2,15+1,13+1,1)/3</t>
  </si>
  <si>
    <t>"pr.hl.D2" (1,13+1,1+1,22+1,15)/4</t>
  </si>
  <si>
    <t>"pr.hl.DS" (1,13+1,1+1,15+1,1+0,5+0,5+0,5+0,5)/8</t>
  </si>
  <si>
    <t>"D1-odtok" 3,8*0,8*1,31</t>
  </si>
  <si>
    <t>"D1-nátok" 22,2*0,8*1,46</t>
  </si>
  <si>
    <t>"D2" 42,0*0,8*1,15</t>
  </si>
  <si>
    <t>"DS" 7,5*0,8*0,81</t>
  </si>
  <si>
    <t>"ornice" -(45,2*0,8*0,1)</t>
  </si>
  <si>
    <t>"zp.plochy" -(4,5*0,8*0,3)</t>
  </si>
  <si>
    <t>"panel_beton" -(14,0*0,8*0,35)</t>
  </si>
  <si>
    <t>"hloubení rýh 50%" 64,796*0,5</t>
  </si>
  <si>
    <t>-1816834832</t>
  </si>
  <si>
    <t>"hloubení rýh 50%" 64,796*0,5*0,3</t>
  </si>
  <si>
    <t>-1162186039</t>
  </si>
  <si>
    <t>2129053948</t>
  </si>
  <si>
    <t>-1214024418</t>
  </si>
  <si>
    <t>"hloubení rýh"</t>
  </si>
  <si>
    <t>"D1-odtok" 3,8*2,0*1,31</t>
  </si>
  <si>
    <t>"D1-nátok" 22,2*2,0*1,46</t>
  </si>
  <si>
    <t>"D2" 42,0*2,0*1,15</t>
  </si>
  <si>
    <t xml:space="preserve">"hloubení jam" </t>
  </si>
  <si>
    <t>(7,2*1,86*2,0)+(5,6*1,86*2,0)</t>
  </si>
  <si>
    <t>-1652713461</t>
  </si>
  <si>
    <t>2120107147</t>
  </si>
  <si>
    <t>"hloubení jam"</t>
  </si>
  <si>
    <t>-41720438</t>
  </si>
  <si>
    <t>-547444429</t>
  </si>
  <si>
    <t>"zpětný zásyp" 39,0</t>
  </si>
  <si>
    <t>"ornice" 7,648</t>
  </si>
  <si>
    <t>1435072765</t>
  </si>
  <si>
    <t>"zpětný zásyp" -39,0</t>
  </si>
  <si>
    <t>-1393406023</t>
  </si>
  <si>
    <t>104253100</t>
  </si>
  <si>
    <t>1081851777</t>
  </si>
  <si>
    <t>"měrná hmotnost 1,8 CÚ2018" 96,759*1,8</t>
  </si>
  <si>
    <t>-346107126</t>
  </si>
  <si>
    <t>"lože potrubí" -9,06</t>
  </si>
  <si>
    <t>"lože šachty" -0,605</t>
  </si>
  <si>
    <t>"obsyp" -27,58</t>
  </si>
  <si>
    <t>"boxy" -14,78</t>
  </si>
  <si>
    <t>"bet.deska" -0,294</t>
  </si>
  <si>
    <t>"obet.šachty" -0,96</t>
  </si>
  <si>
    <t>"lože VG" -4,48</t>
  </si>
  <si>
    <t>135687300</t>
  </si>
  <si>
    <t>"měrná hmotnost 2,0, zásyp 50%" 39,0*2,0</t>
  </si>
  <si>
    <t>-901319523</t>
  </si>
  <si>
    <t>1130317789</t>
  </si>
  <si>
    <t>"D1-odtok" 3,8*0,8*0,46</t>
  </si>
  <si>
    <t>"D1-nátok" 22,2*0,8*0,46</t>
  </si>
  <si>
    <t>"D2" 42,0*0,8*0,46</t>
  </si>
  <si>
    <t>"DS" 7,5*0,8*0,426</t>
  </si>
  <si>
    <t>-1405077697</t>
  </si>
  <si>
    <t>"měr. hmotnost 2,0" 27,58*2,0</t>
  </si>
  <si>
    <t>-163041933</t>
  </si>
  <si>
    <t>"trasa" 45,2*0,8</t>
  </si>
  <si>
    <t>"VG" 7,2*5,6</t>
  </si>
  <si>
    <t>1548506240</t>
  </si>
  <si>
    <t>76,48*0,03 'Přepočtené koeficientem množství</t>
  </si>
  <si>
    <t>1825758714</t>
  </si>
  <si>
    <t>348370258</t>
  </si>
  <si>
    <t>-1882586837</t>
  </si>
  <si>
    <t>"D1" 26,0</t>
  </si>
  <si>
    <t>"D2" 42,0</t>
  </si>
  <si>
    <t>"DS" 7,5</t>
  </si>
  <si>
    <t>291211111</t>
  </si>
  <si>
    <t>Zřízení plochy ze silničních panelů do lože tl 50 mm z kameniva</t>
  </si>
  <si>
    <t>-1352537706</t>
  </si>
  <si>
    <t>Zřízení zpevněné plochy ze silničních panelů  osazených do lože tl. 50 mm z kameniva</t>
  </si>
  <si>
    <t xml:space="preserve">Poznámka k souboru cen:
1. Ceny jsou určeny pro zpevnění plochy při zakládání objektů mechanizmy o hmotnosti přes 20 t. 2. V ceně jsou započteny i náklady na: a) kamenivo frakce 0 - 32 mm, b) rozprostření podkladu, c) osazení silničních panelů. 3. V ceně nejsou započteny náklady na dodávku silničních panelů; tato dodávka se oceňuje ve specifikaci s dvojnásobnou obratovostí. Předepíše-li projekt ponechat tento materiál jako trvale zabudovaný i po založení objektu, oceňuje se toto dodání bez obratovosti. </t>
  </si>
  <si>
    <t>59381001</t>
  </si>
  <si>
    <t>panel silniční 300x120x15 cm</t>
  </si>
  <si>
    <t>-1898371539</t>
  </si>
  <si>
    <t>-2117307132</t>
  </si>
  <si>
    <t>898939403</t>
  </si>
  <si>
    <t>-290374279</t>
  </si>
  <si>
    <t>"podklad štěrk šachta DN400" (0,6*0,6*0,12)*5,0</t>
  </si>
  <si>
    <t>"FS" 1,8*1,8*0,12</t>
  </si>
  <si>
    <t>-1378471131</t>
  </si>
  <si>
    <t>"D1" 26,0*0,8*0,15</t>
  </si>
  <si>
    <t>"D2" 42,0*0,8*0,15</t>
  </si>
  <si>
    <t>"DS" 7,5*0,8*0,15</t>
  </si>
  <si>
    <t>1307080786</t>
  </si>
  <si>
    <t>"FS" 1,4*1,4*0,15</t>
  </si>
  <si>
    <t>-1584322597</t>
  </si>
  <si>
    <t>"FS" (1,4*0,15)*4,0</t>
  </si>
  <si>
    <t>188362080</t>
  </si>
  <si>
    <t>"měrná hmotnost 3,03 kg/m2" 3,92*0,00303</t>
  </si>
  <si>
    <t>-1547944946</t>
  </si>
  <si>
    <t>"bet. plocha" 13,7</t>
  </si>
  <si>
    <t>581124115</t>
  </si>
  <si>
    <t>Kryt z betonu komunikace pro pěší tl. 150 mm</t>
  </si>
  <si>
    <t>361738835</t>
  </si>
  <si>
    <t>Kryt z prostého betonu komunikací pro pěší  tl. 150 mm</t>
  </si>
  <si>
    <t xml:space="preserve">Poznámka k souboru cen:
1. V cenách nejsou započteny náklady na popř. projektem předepsané: a) živičné postřiky, nátěry nebo mezivrstvy, které se oceňují cenami souborů cen stavebního dílu 57 Kryty pozemních komunikací, b) vložky z lepenky, které se oceňují cenami souboru cen 919 7. -51 Vložka pod litý asfalt, c) dilatační spáry řezané a vkládané, které se oceňují cenami souborů cen 911 11-1 Řezání dilatačních spár a 911 12-. Těsnění dilatačních spár, d) postřiky povrchu ochrannou emulzí, které se oceňují cenou 919 74-8111 Postřik cementobetonového povrchu krytu nebo podkladu ochrannou emulzí, e) ošetření povrchu betonového krytu vodou, které se oceňují cenou 919 74-1111 Ošetření cementobetonové plochy vodou. </t>
  </si>
  <si>
    <t>-1322664735</t>
  </si>
  <si>
    <t>871275211</t>
  </si>
  <si>
    <t>Kanalizační potrubí z tvrdého PVC-systém KG tuhost třídy SN4 DN125</t>
  </si>
  <si>
    <t>CS ÚRS 2015 01</t>
  </si>
  <si>
    <t>883566930</t>
  </si>
  <si>
    <t>Kanalizační potrubí z tvrdého PVC systém KG v otevřeném výkopu ve sklonu do 20 %, tuhost třídy SN 4 DN 125</t>
  </si>
  <si>
    <t xml:space="preserve">Poznámka k souboru cen:
1. V cenách jsou započteny i náklady na dodání trub včetně gumového těsnění. 2. Použití trub dle tuhostí: a) třída SN 4: kanalizační řady, přípojky, odvodňování pozemků b) třída SN 8: vysoké teplotní a mechanické zatížení. </t>
  </si>
  <si>
    <t>7,5*1,01 'Přepočtené koeficientem množství</t>
  </si>
  <si>
    <t>1548960508</t>
  </si>
  <si>
    <t>68*1,01 'Přepočtené koeficientem množství</t>
  </si>
  <si>
    <t>877265271</t>
  </si>
  <si>
    <t>Montáž lapače střešních splavenin z tvrdého PVC-systém KG DN 100</t>
  </si>
  <si>
    <t>710614770</t>
  </si>
  <si>
    <t>Montáž tvarovek na kanalizačním potrubí z trub z plastu  z tvrdého PVC nebo z polypropylenu v otevřeném výkopu lapačů střešních splavenin DN 100</t>
  </si>
  <si>
    <t>56231160</t>
  </si>
  <si>
    <t>lapač střešních splavenin PP se zápachovou klapkou a lapacím košem DN 110</t>
  </si>
  <si>
    <t>-1605172784</t>
  </si>
  <si>
    <t>877275211</t>
  </si>
  <si>
    <t>Montáž tvarovek z tvrdého PVC-systém KG nebo z polypropylenu-systém KG 2000 jednoosé DN 125</t>
  </si>
  <si>
    <t>-922821631</t>
  </si>
  <si>
    <t>Montáž tvarovek na kanalizačním potrubí z trub z plastu  z tvrdého PVC nebo z polypropylenu v otevřeném výkopu jednoosých DN 125</t>
  </si>
  <si>
    <t>28611502</t>
  </si>
  <si>
    <t>redukce kanalizační PVC 125/110</t>
  </si>
  <si>
    <t>118679045</t>
  </si>
  <si>
    <t>-734307065</t>
  </si>
  <si>
    <t>28611363</t>
  </si>
  <si>
    <t>koleno kanalizační PVC KG 150x87°</t>
  </si>
  <si>
    <t>480867405</t>
  </si>
  <si>
    <t>koleno kanalizační PVC 1KG 50x87°</t>
  </si>
  <si>
    <t>877315221</t>
  </si>
  <si>
    <t>Montáž tvarovek z tvrdého PVC-systém KG nebo z polypropylenu-systém KG 2000 dvouosé DN 150</t>
  </si>
  <si>
    <t>323874639</t>
  </si>
  <si>
    <t>Montáž tvarovek na kanalizačním potrubí z trub z plastu  z tvrdého PVC nebo z polypropylenu v otevřeném výkopu dvouosých DN 150</t>
  </si>
  <si>
    <t>28611391</t>
  </si>
  <si>
    <t>odbočka kanalizační plastová s hrdlem KG 150/125/45°</t>
  </si>
  <si>
    <t>1148549664</t>
  </si>
  <si>
    <t>877315261</t>
  </si>
  <si>
    <t>Montáž dvorní vpusti z tvrdého PVC-systém KG DN 150</t>
  </si>
  <si>
    <t>148872710</t>
  </si>
  <si>
    <t>Montáž tvarovek na kanalizačním potrubí z trub z plastu  z tvrdého PVC nebo z polypropylenu v otevřeném výkopu dvorních vpusťí DN 150</t>
  </si>
  <si>
    <t>56231166</t>
  </si>
  <si>
    <t>vpusť dvorní se záp.klapkou a lapač.písku DN 160</t>
  </si>
  <si>
    <t>2036560166</t>
  </si>
  <si>
    <t>-1203728845</t>
  </si>
  <si>
    <t>-1737921843</t>
  </si>
  <si>
    <t>1250903526</t>
  </si>
  <si>
    <t>-1237725823</t>
  </si>
  <si>
    <t>-288519788</t>
  </si>
  <si>
    <t>895971113</t>
  </si>
  <si>
    <t>Zasakovací box z polypropylenu PP bez revize pro vsakování jednořadová galerie objemu do 20 m3</t>
  </si>
  <si>
    <t>soubor</t>
  </si>
  <si>
    <t>1520134955</t>
  </si>
  <si>
    <t>Zasakovací boxy z polypropylenu PP  bez možnosti revize a čištění pro vsakování deštových vod v jednořadové galerii o celkovém objemu přes 5 m3 do 20 m3</t>
  </si>
  <si>
    <t xml:space="preserve">Poznámka k souboru cen:
1. V cenách jsou započteny i náklady na zhutněnou vyrovnávací násypnou vrstvu ze štěrku 16/32 tl. 200 mm. 2. V cenách -2113 až – 2236 jsou započteny i náklady na: a) dvě vstupní hrdla (nátoky) v dimenzi DN 160/315 b) šachtový adaptér DN 600/315, šachtovou rouru a poklop s prstencem. 3. V cenách nejsou započteny náklady na: a) fixování zasakovacích boxů obsypem, který se oceňuje cenami souboru 174.0-11 zásyp sypaninou z jakékoliv horniny katalogu 800-1 Zemní práce části A01, b) napojení stávajícího kanalizačního potrubí, c) dodání dešťové šachty pro zasakovací boxy a retenci. Tyto se oceňují cenami souboru cen 894 81-2... této části katalogu. </t>
  </si>
  <si>
    <t>895-R</t>
  </si>
  <si>
    <t>Filtrační šachta</t>
  </si>
  <si>
    <t>181726651</t>
  </si>
  <si>
    <t xml:space="preserve">Filtrační šachta z polypropylenu DN1000 s jemnou filtrační vložkou. Osazení šachty před vtokem do zasakovacích boxů
</t>
  </si>
  <si>
    <t>899620131</t>
  </si>
  <si>
    <t>Obetonování plastové šachty z polypropylenu betonem prostým tř. C 16/20 otevřený výkop</t>
  </si>
  <si>
    <t>-735897598</t>
  </si>
  <si>
    <t>Obetonování plastových šachet z polypropylenu betonem prostým v otevřeném výkopu, beton tř. C 16/20</t>
  </si>
  <si>
    <t>1,0*0,6*1,6</t>
  </si>
  <si>
    <t>899640112</t>
  </si>
  <si>
    <t>Bednění pro obetonování plastových šachet  kruhových otevřený výkop</t>
  </si>
  <si>
    <t>-1976842580</t>
  </si>
  <si>
    <t>Bednění pro obetonování plastových šachet v otevřeném výkopu kruhových</t>
  </si>
  <si>
    <t>2,0*(0,6*1,6)</t>
  </si>
  <si>
    <t>1,0*1,6</t>
  </si>
  <si>
    <t>919726123</t>
  </si>
  <si>
    <t>Geotextilie pro ochranu, separaci a filtraci netkaná měrná hmotnost do 500 g/m2</t>
  </si>
  <si>
    <t>99576025</t>
  </si>
  <si>
    <t>Geotextilie netkaná pro ochranu, separaci nebo filtraci měrná hmotnost přes 300 do 500 g/m2</t>
  </si>
  <si>
    <t xml:space="preserve">Poznámka k souboru cen:
1. V cenách jsou započteny i náklady na položení a dodání geotextilie včetně přesahů. </t>
  </si>
  <si>
    <t>4,0*5,6*2,0</t>
  </si>
  <si>
    <t>5,6*0,66*2,0</t>
  </si>
  <si>
    <t>4,0*0,66*2,0</t>
  </si>
  <si>
    <t>"přesahy 20%" 57,472*1,2</t>
  </si>
  <si>
    <t>-1636373429</t>
  </si>
  <si>
    <t>"beton" 4,453</t>
  </si>
  <si>
    <t>-1191885573</t>
  </si>
  <si>
    <t>"bet" 4,453</t>
  </si>
  <si>
    <t>-1269416708</t>
  </si>
  <si>
    <t>"odvoz na skládku Krásná Studánka - 7 km" 4,453*6</t>
  </si>
  <si>
    <t>1939144622</t>
  </si>
  <si>
    <t>"kamenivo" 17,748+1,044</t>
  </si>
  <si>
    <t>-393040532</t>
  </si>
  <si>
    <t>"celková vzdálenost 7 Km" 18,792*6</t>
  </si>
  <si>
    <t>324940902</t>
  </si>
  <si>
    <t>"beton prostý" 18,792</t>
  </si>
  <si>
    <t>79138255</t>
  </si>
  <si>
    <t>"kamenivo" 4,453</t>
  </si>
  <si>
    <t>601322237</t>
  </si>
  <si>
    <t>04 - VRN - Vedlejší rozpočtové náklady</t>
  </si>
  <si>
    <t xml:space="preserve">    0 -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</si>
  <si>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</si>
  <si>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</si>
  <si>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</si>
  <si>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</si>
  <si>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VRN</t>
  </si>
  <si>
    <t>Vedlejší rozpočtové náklady</t>
  </si>
  <si>
    <t>030001000</t>
  </si>
  <si>
    <t>Zařízení staveniště</t>
  </si>
  <si>
    <t>Kč</t>
  </si>
  <si>
    <t>1024</t>
  </si>
  <si>
    <t>-126375171</t>
  </si>
  <si>
    <t>Vytyčení inženýrských sítí před zahájením výstavby</t>
  </si>
  <si>
    <t>999055610</t>
  </si>
  <si>
    <t>VRN1</t>
  </si>
  <si>
    <t>Průzkumné, geodetické a projektové práce</t>
  </si>
  <si>
    <t>012103000</t>
  </si>
  <si>
    <t>Geodetické práce před výstavbou</t>
  </si>
  <si>
    <t>-689673718</t>
  </si>
  <si>
    <t>012203000</t>
  </si>
  <si>
    <t>Geodetické práce při provádění stavby</t>
  </si>
  <si>
    <t>131421280</t>
  </si>
  <si>
    <t>012303000</t>
  </si>
  <si>
    <t>Geodetické práce po výstavbě</t>
  </si>
  <si>
    <t>-1931583922</t>
  </si>
  <si>
    <t>013244000</t>
  </si>
  <si>
    <t>Dokumentace pro provádění stavby</t>
  </si>
  <si>
    <t>-1908939014</t>
  </si>
  <si>
    <t>013254000</t>
  </si>
  <si>
    <t>Dokumentace skutečného provedení stavby</t>
  </si>
  <si>
    <t>538903798</t>
  </si>
  <si>
    <t>VRN3</t>
  </si>
  <si>
    <t>Dopravně inženýrské opatření</t>
  </si>
  <si>
    <t>2095842006</t>
  </si>
  <si>
    <t>VRN4</t>
  </si>
  <si>
    <t>Inženýrská činnost</t>
  </si>
  <si>
    <t>043134000</t>
  </si>
  <si>
    <t>Zkoušky zatěžovací</t>
  </si>
  <si>
    <t>-1468658737</t>
  </si>
  <si>
    <t>VRN9</t>
  </si>
  <si>
    <t>Ostatní náklady</t>
  </si>
  <si>
    <t>090001000</t>
  </si>
  <si>
    <t>1184491847</t>
  </si>
  <si>
    <t>P</t>
  </si>
  <si>
    <t>Poznámka k položce:
fotodokumentace</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</si>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</sst>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7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8"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5" xfId="0" applyNumberFormat="1" applyFont="1" applyBorder="1" applyAlignment="1" applyProtection="1">
      <alignment/>
      <protection/>
    </xf>
    <xf numFmtId="166" fontId="34" fillId="0" borderId="16"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38"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0"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0"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0"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spans="2:71" ht="36.95"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20</v>
      </c>
    </row>
    <row r="7" spans="2:71" ht="14.4" customHeight="1">
      <c r="B7" s="28"/>
      <c r="C7" s="29"/>
      <c r="D7" s="40"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23</v>
      </c>
      <c r="AL7" s="29"/>
      <c r="AM7" s="29"/>
      <c r="AN7" s="35" t="s">
        <v>24</v>
      </c>
      <c r="AO7" s="29"/>
      <c r="AP7" s="29"/>
      <c r="AQ7" s="31"/>
      <c r="BE7" s="39"/>
      <c r="BS7" s="24" t="s">
        <v>25</v>
      </c>
    </row>
    <row r="8" spans="2:71" ht="14.4" customHeight="1">
      <c r="B8" s="28"/>
      <c r="C8" s="29"/>
      <c r="D8" s="40" t="s">
        <v>26</v>
      </c>
      <c r="E8" s="29"/>
      <c r="F8" s="29"/>
      <c r="G8" s="29"/>
      <c r="H8" s="29"/>
      <c r="I8" s="29"/>
      <c r="J8" s="29"/>
      <c r="K8" s="35" t="s">
        <v>27</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28</v>
      </c>
      <c r="AL8" s="29"/>
      <c r="AM8" s="29"/>
      <c r="AN8" s="41" t="s">
        <v>29</v>
      </c>
      <c r="AO8" s="29"/>
      <c r="AP8" s="29"/>
      <c r="AQ8" s="31"/>
      <c r="BE8" s="39"/>
      <c r="BS8" s="24" t="s">
        <v>30</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31</v>
      </c>
    </row>
    <row r="10" spans="2:71" ht="14.4" customHeight="1">
      <c r="B10" s="28"/>
      <c r="C10" s="29"/>
      <c r="D10" s="40"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33</v>
      </c>
      <c r="AL10" s="29"/>
      <c r="AM10" s="29"/>
      <c r="AN10" s="35" t="s">
        <v>34</v>
      </c>
      <c r="AO10" s="29"/>
      <c r="AP10" s="29"/>
      <c r="AQ10" s="31"/>
      <c r="BE10" s="39"/>
      <c r="BS10" s="24" t="s">
        <v>20</v>
      </c>
    </row>
    <row r="11" spans="2:71" ht="18.45" customHeight="1">
      <c r="B11" s="28"/>
      <c r="C11" s="29"/>
      <c r="D11" s="29"/>
      <c r="E11" s="35" t="s">
        <v>35</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36</v>
      </c>
      <c r="AL11" s="29"/>
      <c r="AM11" s="29"/>
      <c r="AN11" s="35" t="s">
        <v>37</v>
      </c>
      <c r="AO11" s="29"/>
      <c r="AP11" s="29"/>
      <c r="AQ11" s="31"/>
      <c r="BE11" s="39"/>
      <c r="BS11" s="24" t="s">
        <v>20</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20</v>
      </c>
    </row>
    <row r="13" spans="2:71" ht="14.4" customHeight="1">
      <c r="B13" s="28"/>
      <c r="C13" s="29"/>
      <c r="D13" s="40" t="s">
        <v>38</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33</v>
      </c>
      <c r="AL13" s="29"/>
      <c r="AM13" s="29"/>
      <c r="AN13" s="42" t="s">
        <v>39</v>
      </c>
      <c r="AO13" s="29"/>
      <c r="AP13" s="29"/>
      <c r="AQ13" s="31"/>
      <c r="BE13" s="39"/>
      <c r="BS13" s="24" t="s">
        <v>20</v>
      </c>
    </row>
    <row r="14" spans="2:71" ht="13.5">
      <c r="B14" s="28"/>
      <c r="C14" s="29"/>
      <c r="D14" s="29"/>
      <c r="E14" s="42" t="s">
        <v>39</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36</v>
      </c>
      <c r="AL14" s="29"/>
      <c r="AM14" s="29"/>
      <c r="AN14" s="42" t="s">
        <v>39</v>
      </c>
      <c r="AO14" s="29"/>
      <c r="AP14" s="29"/>
      <c r="AQ14" s="31"/>
      <c r="BE14" s="39"/>
      <c r="BS14" s="24" t="s">
        <v>20</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40</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33</v>
      </c>
      <c r="AL16" s="29"/>
      <c r="AM16" s="29"/>
      <c r="AN16" s="35" t="s">
        <v>41</v>
      </c>
      <c r="AO16" s="29"/>
      <c r="AP16" s="29"/>
      <c r="AQ16" s="31"/>
      <c r="BE16" s="39"/>
      <c r="BS16" s="24" t="s">
        <v>6</v>
      </c>
    </row>
    <row r="17" spans="2:71" ht="18.45" customHeight="1">
      <c r="B17" s="28"/>
      <c r="C17" s="29"/>
      <c r="D17" s="29"/>
      <c r="E17" s="35" t="s">
        <v>42</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36</v>
      </c>
      <c r="AL17" s="29"/>
      <c r="AM17" s="29"/>
      <c r="AN17" s="35" t="s">
        <v>43</v>
      </c>
      <c r="AO17" s="29"/>
      <c r="AP17" s="29"/>
      <c r="AQ17" s="31"/>
      <c r="BE17" s="39"/>
      <c r="BS17" s="24" t="s">
        <v>44</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spans="2:71" ht="14.4" customHeight="1">
      <c r="B19" s="28"/>
      <c r="C19" s="29"/>
      <c r="D19" s="40" t="s">
        <v>45</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spans="2:71" ht="99.75" customHeight="1">
      <c r="B20" s="28"/>
      <c r="C20" s="29"/>
      <c r="D20" s="29"/>
      <c r="E20" s="44" t="s">
        <v>46</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pans="2:57" s="1" customFormat="1" ht="25.9" customHeight="1">
      <c r="B23" s="46"/>
      <c r="C23" s="47"/>
      <c r="D23" s="48" t="s">
        <v>47</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9"/>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pans="2:57" s="1" customFormat="1" ht="13.5">
      <c r="B25" s="46"/>
      <c r="C25" s="47"/>
      <c r="D25" s="47"/>
      <c r="E25" s="47"/>
      <c r="F25" s="47"/>
      <c r="G25" s="47"/>
      <c r="H25" s="47"/>
      <c r="I25" s="47"/>
      <c r="J25" s="47"/>
      <c r="K25" s="47"/>
      <c r="L25" s="52" t="s">
        <v>48</v>
      </c>
      <c r="M25" s="52"/>
      <c r="N25" s="52"/>
      <c r="O25" s="52"/>
      <c r="P25" s="47"/>
      <c r="Q25" s="47"/>
      <c r="R25" s="47"/>
      <c r="S25" s="47"/>
      <c r="T25" s="47"/>
      <c r="U25" s="47"/>
      <c r="V25" s="47"/>
      <c r="W25" s="52" t="s">
        <v>49</v>
      </c>
      <c r="X25" s="52"/>
      <c r="Y25" s="52"/>
      <c r="Z25" s="52"/>
      <c r="AA25" s="52"/>
      <c r="AB25" s="52"/>
      <c r="AC25" s="52"/>
      <c r="AD25" s="52"/>
      <c r="AE25" s="52"/>
      <c r="AF25" s="47"/>
      <c r="AG25" s="47"/>
      <c r="AH25" s="47"/>
      <c r="AI25" s="47"/>
      <c r="AJ25" s="47"/>
      <c r="AK25" s="52" t="s">
        <v>50</v>
      </c>
      <c r="AL25" s="52"/>
      <c r="AM25" s="52"/>
      <c r="AN25" s="52"/>
      <c r="AO25" s="52"/>
      <c r="AP25" s="47"/>
      <c r="AQ25" s="51"/>
      <c r="BE25" s="39"/>
    </row>
    <row r="26" spans="2:57" s="2" customFormat="1" ht="14.4" customHeight="1">
      <c r="B26" s="53"/>
      <c r="C26" s="54"/>
      <c r="D26" s="55" t="s">
        <v>51</v>
      </c>
      <c r="E26" s="54"/>
      <c r="F26" s="55" t="s">
        <v>52</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pans="2:57" s="2" customFormat="1" ht="14.4" customHeight="1">
      <c r="B27" s="53"/>
      <c r="C27" s="54"/>
      <c r="D27" s="54"/>
      <c r="E27" s="54"/>
      <c r="F27" s="55" t="s">
        <v>53</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spans="2:57" s="2" customFormat="1" ht="14.4" customHeight="1" hidden="1">
      <c r="B28" s="53"/>
      <c r="C28" s="54"/>
      <c r="D28" s="54"/>
      <c r="E28" s="54"/>
      <c r="F28" s="55" t="s">
        <v>54</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9"/>
    </row>
    <row r="29" spans="2:57" s="2" customFormat="1" ht="14.4" customHeight="1" hidden="1">
      <c r="B29" s="53"/>
      <c r="C29" s="54"/>
      <c r="D29" s="54"/>
      <c r="E29" s="54"/>
      <c r="F29" s="55" t="s">
        <v>55</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9"/>
    </row>
    <row r="30" spans="2:57" s="2" customFormat="1" ht="14.4" customHeight="1" hidden="1">
      <c r="B30" s="53"/>
      <c r="C30" s="54"/>
      <c r="D30" s="54"/>
      <c r="E30" s="54"/>
      <c r="F30" s="55" t="s">
        <v>56</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9"/>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pans="2:57" s="1" customFormat="1" ht="25.9" customHeight="1">
      <c r="B32" s="46"/>
      <c r="C32" s="59"/>
      <c r="D32" s="60" t="s">
        <v>57</v>
      </c>
      <c r="E32" s="61"/>
      <c r="F32" s="61"/>
      <c r="G32" s="61"/>
      <c r="H32" s="61"/>
      <c r="I32" s="61"/>
      <c r="J32" s="61"/>
      <c r="K32" s="61"/>
      <c r="L32" s="61"/>
      <c r="M32" s="61"/>
      <c r="N32" s="61"/>
      <c r="O32" s="61"/>
      <c r="P32" s="61"/>
      <c r="Q32" s="61"/>
      <c r="R32" s="61"/>
      <c r="S32" s="61"/>
      <c r="T32" s="62" t="s">
        <v>58</v>
      </c>
      <c r="U32" s="61"/>
      <c r="V32" s="61"/>
      <c r="W32" s="61"/>
      <c r="X32" s="63" t="s">
        <v>59</v>
      </c>
      <c r="Y32" s="61"/>
      <c r="Z32" s="61"/>
      <c r="AA32" s="61"/>
      <c r="AB32" s="61"/>
      <c r="AC32" s="61"/>
      <c r="AD32" s="61"/>
      <c r="AE32" s="61"/>
      <c r="AF32" s="61"/>
      <c r="AG32" s="61"/>
      <c r="AH32" s="61"/>
      <c r="AI32" s="61"/>
      <c r="AJ32" s="61"/>
      <c r="AK32" s="64">
        <f>SUM(AK23:AK30)</f>
        <v>0</v>
      </c>
      <c r="AL32" s="61"/>
      <c r="AM32" s="61"/>
      <c r="AN32" s="61"/>
      <c r="AO32" s="65"/>
      <c r="AP32" s="59"/>
      <c r="AQ32" s="66"/>
      <c r="BE32" s="39"/>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60</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2017028-KLUB</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Mateřská škola Klubíčko, Jugoslávská 128/1, k.ú. Liberec - Janův Důl</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26</v>
      </c>
      <c r="D44" s="74"/>
      <c r="E44" s="74"/>
      <c r="F44" s="74"/>
      <c r="G44" s="74"/>
      <c r="H44" s="74"/>
      <c r="I44" s="74"/>
      <c r="J44" s="74"/>
      <c r="K44" s="74"/>
      <c r="L44" s="84" t="str">
        <f>IF(K8="","",K8)</f>
        <v>Liberec</v>
      </c>
      <c r="M44" s="74"/>
      <c r="N44" s="74"/>
      <c r="O44" s="74"/>
      <c r="P44" s="74"/>
      <c r="Q44" s="74"/>
      <c r="R44" s="74"/>
      <c r="S44" s="74"/>
      <c r="T44" s="74"/>
      <c r="U44" s="74"/>
      <c r="V44" s="74"/>
      <c r="W44" s="74"/>
      <c r="X44" s="74"/>
      <c r="Y44" s="74"/>
      <c r="Z44" s="74"/>
      <c r="AA44" s="74"/>
      <c r="AB44" s="74"/>
      <c r="AC44" s="74"/>
      <c r="AD44" s="74"/>
      <c r="AE44" s="74"/>
      <c r="AF44" s="74"/>
      <c r="AG44" s="74"/>
      <c r="AH44" s="74"/>
      <c r="AI44" s="76" t="s">
        <v>28</v>
      </c>
      <c r="AJ44" s="74"/>
      <c r="AK44" s="74"/>
      <c r="AL44" s="74"/>
      <c r="AM44" s="85" t="str">
        <f>IF(AN8="","",AN8)</f>
        <v>19. 2. 2018</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32</v>
      </c>
      <c r="D46" s="74"/>
      <c r="E46" s="74"/>
      <c r="F46" s="74"/>
      <c r="G46" s="74"/>
      <c r="H46" s="74"/>
      <c r="I46" s="74"/>
      <c r="J46" s="74"/>
      <c r="K46" s="74"/>
      <c r="L46" s="77" t="str">
        <f>IF(E11="","",E11)</f>
        <v>Statutární město Liberec</v>
      </c>
      <c r="M46" s="74"/>
      <c r="N46" s="74"/>
      <c r="O46" s="74"/>
      <c r="P46" s="74"/>
      <c r="Q46" s="74"/>
      <c r="R46" s="74"/>
      <c r="S46" s="74"/>
      <c r="T46" s="74"/>
      <c r="U46" s="74"/>
      <c r="V46" s="74"/>
      <c r="W46" s="74"/>
      <c r="X46" s="74"/>
      <c r="Y46" s="74"/>
      <c r="Z46" s="74"/>
      <c r="AA46" s="74"/>
      <c r="AB46" s="74"/>
      <c r="AC46" s="74"/>
      <c r="AD46" s="74"/>
      <c r="AE46" s="74"/>
      <c r="AF46" s="74"/>
      <c r="AG46" s="74"/>
      <c r="AH46" s="74"/>
      <c r="AI46" s="76" t="s">
        <v>40</v>
      </c>
      <c r="AJ46" s="74"/>
      <c r="AK46" s="74"/>
      <c r="AL46" s="74"/>
      <c r="AM46" s="77" t="str">
        <f>IF(E17="","",E17)</f>
        <v>SNOWPLAN, spol. s r.o.</v>
      </c>
      <c r="AN46" s="77"/>
      <c r="AO46" s="77"/>
      <c r="AP46" s="77"/>
      <c r="AQ46" s="74"/>
      <c r="AR46" s="72"/>
      <c r="AS46" s="86" t="s">
        <v>61</v>
      </c>
      <c r="AT46" s="87"/>
      <c r="AU46" s="88"/>
      <c r="AV46" s="88"/>
      <c r="AW46" s="88"/>
      <c r="AX46" s="88"/>
      <c r="AY46" s="88"/>
      <c r="AZ46" s="88"/>
      <c r="BA46" s="88"/>
      <c r="BB46" s="88"/>
      <c r="BC46" s="88"/>
      <c r="BD46" s="89"/>
    </row>
    <row r="47" spans="2:56" s="1" customFormat="1" ht="13.5">
      <c r="B47" s="46"/>
      <c r="C47" s="76" t="s">
        <v>38</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62</v>
      </c>
      <c r="D49" s="97"/>
      <c r="E49" s="97"/>
      <c r="F49" s="97"/>
      <c r="G49" s="97"/>
      <c r="H49" s="98"/>
      <c r="I49" s="99" t="s">
        <v>63</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64</v>
      </c>
      <c r="AH49" s="97"/>
      <c r="AI49" s="97"/>
      <c r="AJ49" s="97"/>
      <c r="AK49" s="97"/>
      <c r="AL49" s="97"/>
      <c r="AM49" s="97"/>
      <c r="AN49" s="99" t="s">
        <v>65</v>
      </c>
      <c r="AO49" s="97"/>
      <c r="AP49" s="97"/>
      <c r="AQ49" s="101" t="s">
        <v>66</v>
      </c>
      <c r="AR49" s="72"/>
      <c r="AS49" s="102" t="s">
        <v>67</v>
      </c>
      <c r="AT49" s="103" t="s">
        <v>68</v>
      </c>
      <c r="AU49" s="103" t="s">
        <v>69</v>
      </c>
      <c r="AV49" s="103" t="s">
        <v>70</v>
      </c>
      <c r="AW49" s="103" t="s">
        <v>71</v>
      </c>
      <c r="AX49" s="103" t="s">
        <v>72</v>
      </c>
      <c r="AY49" s="103" t="s">
        <v>73</v>
      </c>
      <c r="AZ49" s="103" t="s">
        <v>74</v>
      </c>
      <c r="BA49" s="103" t="s">
        <v>75</v>
      </c>
      <c r="BB49" s="103" t="s">
        <v>76</v>
      </c>
      <c r="BC49" s="103" t="s">
        <v>77</v>
      </c>
      <c r="BD49" s="104" t="s">
        <v>78</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79</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ROUND(SUM(AG52:AG55),2)</f>
        <v>0</v>
      </c>
      <c r="AH51" s="110"/>
      <c r="AI51" s="110"/>
      <c r="AJ51" s="110"/>
      <c r="AK51" s="110"/>
      <c r="AL51" s="110"/>
      <c r="AM51" s="110"/>
      <c r="AN51" s="111">
        <f>SUM(AG51,AT51)</f>
        <v>0</v>
      </c>
      <c r="AO51" s="111"/>
      <c r="AP51" s="111"/>
      <c r="AQ51" s="112" t="s">
        <v>80</v>
      </c>
      <c r="AR51" s="83"/>
      <c r="AS51" s="113">
        <f>ROUND(SUM(AS52:AS55),2)</f>
        <v>0</v>
      </c>
      <c r="AT51" s="114">
        <f>ROUND(SUM(AV51:AW51),2)</f>
        <v>0</v>
      </c>
      <c r="AU51" s="115">
        <f>ROUND(SUM(AU52:AU55),5)</f>
        <v>0</v>
      </c>
      <c r="AV51" s="114">
        <f>ROUND(AZ51*L26,2)</f>
        <v>0</v>
      </c>
      <c r="AW51" s="114">
        <f>ROUND(BA51*L27,2)</f>
        <v>0</v>
      </c>
      <c r="AX51" s="114">
        <f>ROUND(BB51*L26,2)</f>
        <v>0</v>
      </c>
      <c r="AY51" s="114">
        <f>ROUND(BC51*L27,2)</f>
        <v>0</v>
      </c>
      <c r="AZ51" s="114">
        <f>ROUND(SUM(AZ52:AZ55),2)</f>
        <v>0</v>
      </c>
      <c r="BA51" s="114">
        <f>ROUND(SUM(BA52:BA55),2)</f>
        <v>0</v>
      </c>
      <c r="BB51" s="114">
        <f>ROUND(SUM(BB52:BB55),2)</f>
        <v>0</v>
      </c>
      <c r="BC51" s="114">
        <f>ROUND(SUM(BC52:BC55),2)</f>
        <v>0</v>
      </c>
      <c r="BD51" s="116">
        <f>ROUND(SUM(BD52:BD55),2)</f>
        <v>0</v>
      </c>
      <c r="BS51" s="117" t="s">
        <v>81</v>
      </c>
      <c r="BT51" s="117" t="s">
        <v>82</v>
      </c>
      <c r="BU51" s="118" t="s">
        <v>83</v>
      </c>
      <c r="BV51" s="117" t="s">
        <v>84</v>
      </c>
      <c r="BW51" s="117" t="s">
        <v>7</v>
      </c>
      <c r="BX51" s="117" t="s">
        <v>85</v>
      </c>
      <c r="CL51" s="117" t="s">
        <v>22</v>
      </c>
    </row>
    <row r="52" spans="1:91" s="5" customFormat="1" ht="16.5" customHeight="1">
      <c r="A52" s="119" t="s">
        <v>86</v>
      </c>
      <c r="B52" s="120"/>
      <c r="C52" s="121"/>
      <c r="D52" s="122" t="s">
        <v>87</v>
      </c>
      <c r="E52" s="122"/>
      <c r="F52" s="122"/>
      <c r="G52" s="122"/>
      <c r="H52" s="122"/>
      <c r="I52" s="123"/>
      <c r="J52" s="122" t="s">
        <v>88</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'01 - SO 301 - Kanalizační...'!J27</f>
        <v>0</v>
      </c>
      <c r="AH52" s="123"/>
      <c r="AI52" s="123"/>
      <c r="AJ52" s="123"/>
      <c r="AK52" s="123"/>
      <c r="AL52" s="123"/>
      <c r="AM52" s="123"/>
      <c r="AN52" s="124">
        <f>SUM(AG52,AT52)</f>
        <v>0</v>
      </c>
      <c r="AO52" s="123"/>
      <c r="AP52" s="123"/>
      <c r="AQ52" s="125" t="s">
        <v>89</v>
      </c>
      <c r="AR52" s="126"/>
      <c r="AS52" s="127">
        <v>0</v>
      </c>
      <c r="AT52" s="128">
        <f>ROUND(SUM(AV52:AW52),2)</f>
        <v>0</v>
      </c>
      <c r="AU52" s="129">
        <f>'01 - SO 301 - Kanalizační...'!P86</f>
        <v>0</v>
      </c>
      <c r="AV52" s="128">
        <f>'01 - SO 301 - Kanalizační...'!J30</f>
        <v>0</v>
      </c>
      <c r="AW52" s="128">
        <f>'01 - SO 301 - Kanalizační...'!J31</f>
        <v>0</v>
      </c>
      <c r="AX52" s="128">
        <f>'01 - SO 301 - Kanalizační...'!J32</f>
        <v>0</v>
      </c>
      <c r="AY52" s="128">
        <f>'01 - SO 301 - Kanalizační...'!J33</f>
        <v>0</v>
      </c>
      <c r="AZ52" s="128">
        <f>'01 - SO 301 - Kanalizační...'!F30</f>
        <v>0</v>
      </c>
      <c r="BA52" s="128">
        <f>'01 - SO 301 - Kanalizační...'!F31</f>
        <v>0</v>
      </c>
      <c r="BB52" s="128">
        <f>'01 - SO 301 - Kanalizační...'!F32</f>
        <v>0</v>
      </c>
      <c r="BC52" s="128">
        <f>'01 - SO 301 - Kanalizační...'!F33</f>
        <v>0</v>
      </c>
      <c r="BD52" s="130">
        <f>'01 - SO 301 - Kanalizační...'!F34</f>
        <v>0</v>
      </c>
      <c r="BT52" s="131" t="s">
        <v>25</v>
      </c>
      <c r="BV52" s="131" t="s">
        <v>84</v>
      </c>
      <c r="BW52" s="131" t="s">
        <v>90</v>
      </c>
      <c r="BX52" s="131" t="s">
        <v>7</v>
      </c>
      <c r="CL52" s="131" t="s">
        <v>22</v>
      </c>
      <c r="CM52" s="131" t="s">
        <v>91</v>
      </c>
    </row>
    <row r="53" spans="1:91" s="5" customFormat="1" ht="16.5" customHeight="1">
      <c r="A53" s="119" t="s">
        <v>86</v>
      </c>
      <c r="B53" s="120"/>
      <c r="C53" s="121"/>
      <c r="D53" s="122" t="s">
        <v>92</v>
      </c>
      <c r="E53" s="122"/>
      <c r="F53" s="122"/>
      <c r="G53" s="122"/>
      <c r="H53" s="122"/>
      <c r="I53" s="123"/>
      <c r="J53" s="122" t="s">
        <v>93</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'02 - SO 302 - Splašková k...'!J27</f>
        <v>0</v>
      </c>
      <c r="AH53" s="123"/>
      <c r="AI53" s="123"/>
      <c r="AJ53" s="123"/>
      <c r="AK53" s="123"/>
      <c r="AL53" s="123"/>
      <c r="AM53" s="123"/>
      <c r="AN53" s="124">
        <f>SUM(AG53,AT53)</f>
        <v>0</v>
      </c>
      <c r="AO53" s="123"/>
      <c r="AP53" s="123"/>
      <c r="AQ53" s="125" t="s">
        <v>89</v>
      </c>
      <c r="AR53" s="126"/>
      <c r="AS53" s="127">
        <v>0</v>
      </c>
      <c r="AT53" s="128">
        <f>ROUND(SUM(AV53:AW53),2)</f>
        <v>0</v>
      </c>
      <c r="AU53" s="129">
        <f>'02 - SO 302 - Splašková k...'!P86</f>
        <v>0</v>
      </c>
      <c r="AV53" s="128">
        <f>'02 - SO 302 - Splašková k...'!J30</f>
        <v>0</v>
      </c>
      <c r="AW53" s="128">
        <f>'02 - SO 302 - Splašková k...'!J31</f>
        <v>0</v>
      </c>
      <c r="AX53" s="128">
        <f>'02 - SO 302 - Splašková k...'!J32</f>
        <v>0</v>
      </c>
      <c r="AY53" s="128">
        <f>'02 - SO 302 - Splašková k...'!J33</f>
        <v>0</v>
      </c>
      <c r="AZ53" s="128">
        <f>'02 - SO 302 - Splašková k...'!F30</f>
        <v>0</v>
      </c>
      <c r="BA53" s="128">
        <f>'02 - SO 302 - Splašková k...'!F31</f>
        <v>0</v>
      </c>
      <c r="BB53" s="128">
        <f>'02 - SO 302 - Splašková k...'!F32</f>
        <v>0</v>
      </c>
      <c r="BC53" s="128">
        <f>'02 - SO 302 - Splašková k...'!F33</f>
        <v>0</v>
      </c>
      <c r="BD53" s="130">
        <f>'02 - SO 302 - Splašková k...'!F34</f>
        <v>0</v>
      </c>
      <c r="BT53" s="131" t="s">
        <v>25</v>
      </c>
      <c r="BV53" s="131" t="s">
        <v>84</v>
      </c>
      <c r="BW53" s="131" t="s">
        <v>94</v>
      </c>
      <c r="BX53" s="131" t="s">
        <v>7</v>
      </c>
      <c r="CL53" s="131" t="s">
        <v>22</v>
      </c>
      <c r="CM53" s="131" t="s">
        <v>91</v>
      </c>
    </row>
    <row r="54" spans="1:91" s="5" customFormat="1" ht="16.5" customHeight="1">
      <c r="A54" s="119" t="s">
        <v>86</v>
      </c>
      <c r="B54" s="120"/>
      <c r="C54" s="121"/>
      <c r="D54" s="122" t="s">
        <v>95</v>
      </c>
      <c r="E54" s="122"/>
      <c r="F54" s="122"/>
      <c r="G54" s="122"/>
      <c r="H54" s="122"/>
      <c r="I54" s="123"/>
      <c r="J54" s="122" t="s">
        <v>96</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4">
        <f>'03 - SO 303 - Dešťová kan...'!J27</f>
        <v>0</v>
      </c>
      <c r="AH54" s="123"/>
      <c r="AI54" s="123"/>
      <c r="AJ54" s="123"/>
      <c r="AK54" s="123"/>
      <c r="AL54" s="123"/>
      <c r="AM54" s="123"/>
      <c r="AN54" s="124">
        <f>SUM(AG54,AT54)</f>
        <v>0</v>
      </c>
      <c r="AO54" s="123"/>
      <c r="AP54" s="123"/>
      <c r="AQ54" s="125" t="s">
        <v>89</v>
      </c>
      <c r="AR54" s="126"/>
      <c r="AS54" s="127">
        <v>0</v>
      </c>
      <c r="AT54" s="128">
        <f>ROUND(SUM(AV54:AW54),2)</f>
        <v>0</v>
      </c>
      <c r="AU54" s="129">
        <f>'03 - SO 303 - Dešťová kan...'!P86</f>
        <v>0</v>
      </c>
      <c r="AV54" s="128">
        <f>'03 - SO 303 - Dešťová kan...'!J30</f>
        <v>0</v>
      </c>
      <c r="AW54" s="128">
        <f>'03 - SO 303 - Dešťová kan...'!J31</f>
        <v>0</v>
      </c>
      <c r="AX54" s="128">
        <f>'03 - SO 303 - Dešťová kan...'!J32</f>
        <v>0</v>
      </c>
      <c r="AY54" s="128">
        <f>'03 - SO 303 - Dešťová kan...'!J33</f>
        <v>0</v>
      </c>
      <c r="AZ54" s="128">
        <f>'03 - SO 303 - Dešťová kan...'!F30</f>
        <v>0</v>
      </c>
      <c r="BA54" s="128">
        <f>'03 - SO 303 - Dešťová kan...'!F31</f>
        <v>0</v>
      </c>
      <c r="BB54" s="128">
        <f>'03 - SO 303 - Dešťová kan...'!F32</f>
        <v>0</v>
      </c>
      <c r="BC54" s="128">
        <f>'03 - SO 303 - Dešťová kan...'!F33</f>
        <v>0</v>
      </c>
      <c r="BD54" s="130">
        <f>'03 - SO 303 - Dešťová kan...'!F34</f>
        <v>0</v>
      </c>
      <c r="BT54" s="131" t="s">
        <v>25</v>
      </c>
      <c r="BV54" s="131" t="s">
        <v>84</v>
      </c>
      <c r="BW54" s="131" t="s">
        <v>97</v>
      </c>
      <c r="BX54" s="131" t="s">
        <v>7</v>
      </c>
      <c r="CL54" s="131" t="s">
        <v>22</v>
      </c>
      <c r="CM54" s="131" t="s">
        <v>91</v>
      </c>
    </row>
    <row r="55" spans="1:91" s="5" customFormat="1" ht="16.5" customHeight="1">
      <c r="A55" s="119" t="s">
        <v>86</v>
      </c>
      <c r="B55" s="120"/>
      <c r="C55" s="121"/>
      <c r="D55" s="122" t="s">
        <v>98</v>
      </c>
      <c r="E55" s="122"/>
      <c r="F55" s="122"/>
      <c r="G55" s="122"/>
      <c r="H55" s="122"/>
      <c r="I55" s="123"/>
      <c r="J55" s="122" t="s">
        <v>99</v>
      </c>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4">
        <f>'04 - VRN - Vedlejší rozpo...'!J27</f>
        <v>0</v>
      </c>
      <c r="AH55" s="123"/>
      <c r="AI55" s="123"/>
      <c r="AJ55" s="123"/>
      <c r="AK55" s="123"/>
      <c r="AL55" s="123"/>
      <c r="AM55" s="123"/>
      <c r="AN55" s="124">
        <f>SUM(AG55,AT55)</f>
        <v>0</v>
      </c>
      <c r="AO55" s="123"/>
      <c r="AP55" s="123"/>
      <c r="AQ55" s="125" t="s">
        <v>89</v>
      </c>
      <c r="AR55" s="126"/>
      <c r="AS55" s="132">
        <v>0</v>
      </c>
      <c r="AT55" s="133">
        <f>ROUND(SUM(AV55:AW55),2)</f>
        <v>0</v>
      </c>
      <c r="AU55" s="134">
        <f>'04 - VRN - Vedlejší rozpo...'!P82</f>
        <v>0</v>
      </c>
      <c r="AV55" s="133">
        <f>'04 - VRN - Vedlejší rozpo...'!J30</f>
        <v>0</v>
      </c>
      <c r="AW55" s="133">
        <f>'04 - VRN - Vedlejší rozpo...'!J31</f>
        <v>0</v>
      </c>
      <c r="AX55" s="133">
        <f>'04 - VRN - Vedlejší rozpo...'!J32</f>
        <v>0</v>
      </c>
      <c r="AY55" s="133">
        <f>'04 - VRN - Vedlejší rozpo...'!J33</f>
        <v>0</v>
      </c>
      <c r="AZ55" s="133">
        <f>'04 - VRN - Vedlejší rozpo...'!F30</f>
        <v>0</v>
      </c>
      <c r="BA55" s="133">
        <f>'04 - VRN - Vedlejší rozpo...'!F31</f>
        <v>0</v>
      </c>
      <c r="BB55" s="133">
        <f>'04 - VRN - Vedlejší rozpo...'!F32</f>
        <v>0</v>
      </c>
      <c r="BC55" s="133">
        <f>'04 - VRN - Vedlejší rozpo...'!F33</f>
        <v>0</v>
      </c>
      <c r="BD55" s="135">
        <f>'04 - VRN - Vedlejší rozpo...'!F34</f>
        <v>0</v>
      </c>
      <c r="BT55" s="131" t="s">
        <v>25</v>
      </c>
      <c r="BV55" s="131" t="s">
        <v>84</v>
      </c>
      <c r="BW55" s="131" t="s">
        <v>100</v>
      </c>
      <c r="BX55" s="131" t="s">
        <v>7</v>
      </c>
      <c r="CL55" s="131" t="s">
        <v>22</v>
      </c>
      <c r="CM55" s="131" t="s">
        <v>91</v>
      </c>
    </row>
    <row r="56" spans="2:44" s="1" customFormat="1" ht="30" customHeight="1">
      <c r="B56" s="46"/>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2"/>
    </row>
    <row r="57" spans="2:44" s="1" customFormat="1" ht="6.95" customHeight="1">
      <c r="B57" s="67"/>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72"/>
    </row>
  </sheetData>
  <sheetProtection password="CC35" sheet="1" objects="1" scenarios="1" formatColumns="0" formatRows="0"/>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G51:AM51"/>
    <mergeCell ref="AN51:AP51"/>
    <mergeCell ref="AR2:BE2"/>
  </mergeCells>
  <hyperlinks>
    <hyperlink ref="K1:S1" location="C2" display="1) Rekapitulace stavby"/>
    <hyperlink ref="W1:AI1" location="C51" display="2) Rekapitulace objektů stavby a soupisů prací"/>
    <hyperlink ref="A52" location="'01 - SO 301 - Kanalizační...'!C2" display="/"/>
    <hyperlink ref="A53" location="'02 - SO 302 - Splašková k...'!C2" display="/"/>
    <hyperlink ref="A54" location="'03 - SO 303 - Dešťová kan...'!C2" display="/"/>
    <hyperlink ref="A55" location="'04 - VRN - Vedlejší rozpo...'!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47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101</v>
      </c>
      <c r="G1" s="139" t="s">
        <v>102</v>
      </c>
      <c r="H1" s="139"/>
      <c r="I1" s="140"/>
      <c r="J1" s="139" t="s">
        <v>103</v>
      </c>
      <c r="K1" s="138" t="s">
        <v>104</v>
      </c>
      <c r="L1" s="139" t="s">
        <v>105</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90</v>
      </c>
    </row>
    <row r="3" spans="2:46" ht="6.95" customHeight="1">
      <c r="B3" s="25"/>
      <c r="C3" s="26"/>
      <c r="D3" s="26"/>
      <c r="E3" s="26"/>
      <c r="F3" s="26"/>
      <c r="G3" s="26"/>
      <c r="H3" s="26"/>
      <c r="I3" s="141"/>
      <c r="J3" s="26"/>
      <c r="K3" s="27"/>
      <c r="AT3" s="24" t="s">
        <v>91</v>
      </c>
    </row>
    <row r="4" spans="2:46" ht="36.95" customHeight="1">
      <c r="B4" s="28"/>
      <c r="C4" s="29"/>
      <c r="D4" s="30" t="s">
        <v>106</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Mateřská škola Klubíčko, Jugoslávská 128/1, k.ú. Liberec - Janův Důl</v>
      </c>
      <c r="F7" s="40"/>
      <c r="G7" s="40"/>
      <c r="H7" s="40"/>
      <c r="I7" s="142"/>
      <c r="J7" s="29"/>
      <c r="K7" s="31"/>
    </row>
    <row r="8" spans="2:11" s="1" customFormat="1" ht="13.5">
      <c r="B8" s="46"/>
      <c r="C8" s="47"/>
      <c r="D8" s="40" t="s">
        <v>107</v>
      </c>
      <c r="E8" s="47"/>
      <c r="F8" s="47"/>
      <c r="G8" s="47"/>
      <c r="H8" s="47"/>
      <c r="I8" s="144"/>
      <c r="J8" s="47"/>
      <c r="K8" s="51"/>
    </row>
    <row r="9" spans="2:11" s="1" customFormat="1" ht="36.95" customHeight="1">
      <c r="B9" s="46"/>
      <c r="C9" s="47"/>
      <c r="D9" s="47"/>
      <c r="E9" s="145" t="s">
        <v>108</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21</v>
      </c>
      <c r="E11" s="47"/>
      <c r="F11" s="35" t="s">
        <v>22</v>
      </c>
      <c r="G11" s="47"/>
      <c r="H11" s="47"/>
      <c r="I11" s="146" t="s">
        <v>23</v>
      </c>
      <c r="J11" s="35" t="s">
        <v>80</v>
      </c>
      <c r="K11" s="51"/>
    </row>
    <row r="12" spans="2:11" s="1" customFormat="1" ht="14.4" customHeight="1">
      <c r="B12" s="46"/>
      <c r="C12" s="47"/>
      <c r="D12" s="40" t="s">
        <v>26</v>
      </c>
      <c r="E12" s="47"/>
      <c r="F12" s="35" t="s">
        <v>27</v>
      </c>
      <c r="G12" s="47"/>
      <c r="H12" s="47"/>
      <c r="I12" s="146" t="s">
        <v>28</v>
      </c>
      <c r="J12" s="147" t="str">
        <f>'Rekapitulace stavby'!AN8</f>
        <v>19. 2. 2018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32</v>
      </c>
      <c r="E14" s="47"/>
      <c r="F14" s="47"/>
      <c r="G14" s="47"/>
      <c r="H14" s="47"/>
      <c r="I14" s="146" t="s">
        <v>33</v>
      </c>
      <c r="J14" s="35" t="s">
        <v>34</v>
      </c>
      <c r="K14" s="51"/>
    </row>
    <row r="15" spans="2:11" s="1" customFormat="1" ht="18" customHeight="1">
      <c r="B15" s="46"/>
      <c r="C15" s="47"/>
      <c r="D15" s="47"/>
      <c r="E15" s="35" t="s">
        <v>35</v>
      </c>
      <c r="F15" s="47"/>
      <c r="G15" s="47"/>
      <c r="H15" s="47"/>
      <c r="I15" s="146" t="s">
        <v>36</v>
      </c>
      <c r="J15" s="35" t="s">
        <v>37</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38</v>
      </c>
      <c r="E17" s="47"/>
      <c r="F17" s="47"/>
      <c r="G17" s="47"/>
      <c r="H17" s="47"/>
      <c r="I17" s="146" t="s">
        <v>33</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36</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40</v>
      </c>
      <c r="E20" s="47"/>
      <c r="F20" s="47"/>
      <c r="G20" s="47"/>
      <c r="H20" s="47"/>
      <c r="I20" s="146" t="s">
        <v>33</v>
      </c>
      <c r="J20" s="35" t="s">
        <v>41</v>
      </c>
      <c r="K20" s="51"/>
    </row>
    <row r="21" spans="2:11" s="1" customFormat="1" ht="18" customHeight="1">
      <c r="B21" s="46"/>
      <c r="C21" s="47"/>
      <c r="D21" s="47"/>
      <c r="E21" s="35" t="s">
        <v>42</v>
      </c>
      <c r="F21" s="47"/>
      <c r="G21" s="47"/>
      <c r="H21" s="47"/>
      <c r="I21" s="146" t="s">
        <v>36</v>
      </c>
      <c r="J21" s="35" t="s">
        <v>43</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45</v>
      </c>
      <c r="E23" s="47"/>
      <c r="F23" s="47"/>
      <c r="G23" s="47"/>
      <c r="H23" s="47"/>
      <c r="I23" s="144"/>
      <c r="J23" s="47"/>
      <c r="K23" s="51"/>
    </row>
    <row r="24" spans="2:11" s="6" customFormat="1" ht="16.5" customHeight="1">
      <c r="B24" s="148"/>
      <c r="C24" s="149"/>
      <c r="D24" s="149"/>
      <c r="E24" s="44" t="s">
        <v>80</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47</v>
      </c>
      <c r="E27" s="47"/>
      <c r="F27" s="47"/>
      <c r="G27" s="47"/>
      <c r="H27" s="47"/>
      <c r="I27" s="144"/>
      <c r="J27" s="155">
        <f>ROUND(J86,2)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49</v>
      </c>
      <c r="G29" s="47"/>
      <c r="H29" s="47"/>
      <c r="I29" s="156" t="s">
        <v>48</v>
      </c>
      <c r="J29" s="52" t="s">
        <v>50</v>
      </c>
      <c r="K29" s="51"/>
    </row>
    <row r="30" spans="2:11" s="1" customFormat="1" ht="14.4" customHeight="1">
      <c r="B30" s="46"/>
      <c r="C30" s="47"/>
      <c r="D30" s="55" t="s">
        <v>51</v>
      </c>
      <c r="E30" s="55" t="s">
        <v>52</v>
      </c>
      <c r="F30" s="157">
        <f>ROUND(SUM(BE86:BE469),2)</f>
        <v>0</v>
      </c>
      <c r="G30" s="47"/>
      <c r="H30" s="47"/>
      <c r="I30" s="158">
        <v>0.21</v>
      </c>
      <c r="J30" s="157">
        <f>ROUND(ROUND((SUM(BE86:BE469)),2)*I30,2)</f>
        <v>0</v>
      </c>
      <c r="K30" s="51"/>
    </row>
    <row r="31" spans="2:11" s="1" customFormat="1" ht="14.4" customHeight="1">
      <c r="B31" s="46"/>
      <c r="C31" s="47"/>
      <c r="D31" s="47"/>
      <c r="E31" s="55" t="s">
        <v>53</v>
      </c>
      <c r="F31" s="157">
        <f>ROUND(SUM(BF86:BF469),2)</f>
        <v>0</v>
      </c>
      <c r="G31" s="47"/>
      <c r="H31" s="47"/>
      <c r="I31" s="158">
        <v>0.15</v>
      </c>
      <c r="J31" s="157">
        <f>ROUND(ROUND((SUM(BF86:BF469)),2)*I31,2)</f>
        <v>0</v>
      </c>
      <c r="K31" s="51"/>
    </row>
    <row r="32" spans="2:11" s="1" customFormat="1" ht="14.4" customHeight="1" hidden="1">
      <c r="B32" s="46"/>
      <c r="C32" s="47"/>
      <c r="D32" s="47"/>
      <c r="E32" s="55" t="s">
        <v>54</v>
      </c>
      <c r="F32" s="157">
        <f>ROUND(SUM(BG86:BG469),2)</f>
        <v>0</v>
      </c>
      <c r="G32" s="47"/>
      <c r="H32" s="47"/>
      <c r="I32" s="158">
        <v>0.21</v>
      </c>
      <c r="J32" s="157">
        <v>0</v>
      </c>
      <c r="K32" s="51"/>
    </row>
    <row r="33" spans="2:11" s="1" customFormat="1" ht="14.4" customHeight="1" hidden="1">
      <c r="B33" s="46"/>
      <c r="C33" s="47"/>
      <c r="D33" s="47"/>
      <c r="E33" s="55" t="s">
        <v>55</v>
      </c>
      <c r="F33" s="157">
        <f>ROUND(SUM(BH86:BH469),2)</f>
        <v>0</v>
      </c>
      <c r="G33" s="47"/>
      <c r="H33" s="47"/>
      <c r="I33" s="158">
        <v>0.15</v>
      </c>
      <c r="J33" s="157">
        <v>0</v>
      </c>
      <c r="K33" s="51"/>
    </row>
    <row r="34" spans="2:11" s="1" customFormat="1" ht="14.4" customHeight="1" hidden="1">
      <c r="B34" s="46"/>
      <c r="C34" s="47"/>
      <c r="D34" s="47"/>
      <c r="E34" s="55" t="s">
        <v>56</v>
      </c>
      <c r="F34" s="157">
        <f>ROUND(SUM(BI86:BI469),2)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57</v>
      </c>
      <c r="E36" s="98"/>
      <c r="F36" s="98"/>
      <c r="G36" s="161" t="s">
        <v>58</v>
      </c>
      <c r="H36" s="162" t="s">
        <v>59</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109</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Mateřská škola Klubíčko, Jugoslávská 128/1, k.ú. Liberec - Janův Důl</v>
      </c>
      <c r="F45" s="40"/>
      <c r="G45" s="40"/>
      <c r="H45" s="40"/>
      <c r="I45" s="144"/>
      <c r="J45" s="47"/>
      <c r="K45" s="51"/>
    </row>
    <row r="46" spans="2:11" s="1" customFormat="1" ht="14.4" customHeight="1">
      <c r="B46" s="46"/>
      <c r="C46" s="40" t="s">
        <v>107</v>
      </c>
      <c r="D46" s="47"/>
      <c r="E46" s="47"/>
      <c r="F46" s="47"/>
      <c r="G46" s="47"/>
      <c r="H46" s="47"/>
      <c r="I46" s="144"/>
      <c r="J46" s="47"/>
      <c r="K46" s="51"/>
    </row>
    <row r="47" spans="2:11" s="1" customFormat="1" ht="17.25" customHeight="1">
      <c r="B47" s="46"/>
      <c r="C47" s="47"/>
      <c r="D47" s="47"/>
      <c r="E47" s="145" t="str">
        <f>E9</f>
        <v>01 - SO 301 - Kanalizační přípojka</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26</v>
      </c>
      <c r="D49" s="47"/>
      <c r="E49" s="47"/>
      <c r="F49" s="35" t="str">
        <f>F12</f>
        <v>Liberec</v>
      </c>
      <c r="G49" s="47"/>
      <c r="H49" s="47"/>
      <c r="I49" s="146" t="s">
        <v>28</v>
      </c>
      <c r="J49" s="147" t="str">
        <f>IF(J12="","",J12)</f>
        <v>19. 2. 2018</v>
      </c>
      <c r="K49" s="51"/>
    </row>
    <row r="50" spans="2:11" s="1" customFormat="1" ht="6.95" customHeight="1">
      <c r="B50" s="46"/>
      <c r="C50" s="47"/>
      <c r="D50" s="47"/>
      <c r="E50" s="47"/>
      <c r="F50" s="47"/>
      <c r="G50" s="47"/>
      <c r="H50" s="47"/>
      <c r="I50" s="144"/>
      <c r="J50" s="47"/>
      <c r="K50" s="51"/>
    </row>
    <row r="51" spans="2:11" s="1" customFormat="1" ht="13.5">
      <c r="B51" s="46"/>
      <c r="C51" s="40" t="s">
        <v>32</v>
      </c>
      <c r="D51" s="47"/>
      <c r="E51" s="47"/>
      <c r="F51" s="35" t="str">
        <f>E15</f>
        <v>Statutární město Liberec</v>
      </c>
      <c r="G51" s="47"/>
      <c r="H51" s="47"/>
      <c r="I51" s="146" t="s">
        <v>40</v>
      </c>
      <c r="J51" s="44" t="str">
        <f>E21</f>
        <v>SNOWPLAN, spol. s r.o.</v>
      </c>
      <c r="K51" s="51"/>
    </row>
    <row r="52" spans="2:11" s="1" customFormat="1" ht="14.4" customHeight="1">
      <c r="B52" s="46"/>
      <c r="C52" s="40" t="s">
        <v>38</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110</v>
      </c>
      <c r="D54" s="159"/>
      <c r="E54" s="159"/>
      <c r="F54" s="159"/>
      <c r="G54" s="159"/>
      <c r="H54" s="159"/>
      <c r="I54" s="173"/>
      <c r="J54" s="174" t="s">
        <v>111</v>
      </c>
      <c r="K54" s="175"/>
    </row>
    <row r="55" spans="2:11" s="1" customFormat="1" ht="10.3" customHeight="1">
      <c r="B55" s="46"/>
      <c r="C55" s="47"/>
      <c r="D55" s="47"/>
      <c r="E55" s="47"/>
      <c r="F55" s="47"/>
      <c r="G55" s="47"/>
      <c r="H55" s="47"/>
      <c r="I55" s="144"/>
      <c r="J55" s="47"/>
      <c r="K55" s="51"/>
    </row>
    <row r="56" spans="2:47" s="1" customFormat="1" ht="29.25" customHeight="1">
      <c r="B56" s="46"/>
      <c r="C56" s="176" t="s">
        <v>112</v>
      </c>
      <c r="D56" s="47"/>
      <c r="E56" s="47"/>
      <c r="F56" s="47"/>
      <c r="G56" s="47"/>
      <c r="H56" s="47"/>
      <c r="I56" s="144"/>
      <c r="J56" s="155">
        <f>J86</f>
        <v>0</v>
      </c>
      <c r="K56" s="51"/>
      <c r="AU56" s="24" t="s">
        <v>113</v>
      </c>
    </row>
    <row r="57" spans="2:11" s="7" customFormat="1" ht="24.95" customHeight="1">
      <c r="B57" s="177"/>
      <c r="C57" s="178"/>
      <c r="D57" s="179" t="s">
        <v>114</v>
      </c>
      <c r="E57" s="180"/>
      <c r="F57" s="180"/>
      <c r="G57" s="180"/>
      <c r="H57" s="180"/>
      <c r="I57" s="181"/>
      <c r="J57" s="182">
        <f>J87</f>
        <v>0</v>
      </c>
      <c r="K57" s="183"/>
    </row>
    <row r="58" spans="2:11" s="8" customFormat="1" ht="19.9" customHeight="1">
      <c r="B58" s="184"/>
      <c r="C58" s="185"/>
      <c r="D58" s="186" t="s">
        <v>115</v>
      </c>
      <c r="E58" s="187"/>
      <c r="F58" s="187"/>
      <c r="G58" s="187"/>
      <c r="H58" s="187"/>
      <c r="I58" s="188"/>
      <c r="J58" s="189">
        <f>J88</f>
        <v>0</v>
      </c>
      <c r="K58" s="190"/>
    </row>
    <row r="59" spans="2:11" s="8" customFormat="1" ht="19.9" customHeight="1">
      <c r="B59" s="184"/>
      <c r="C59" s="185"/>
      <c r="D59" s="186" t="s">
        <v>116</v>
      </c>
      <c r="E59" s="187"/>
      <c r="F59" s="187"/>
      <c r="G59" s="187"/>
      <c r="H59" s="187"/>
      <c r="I59" s="188"/>
      <c r="J59" s="189">
        <f>J255</f>
        <v>0</v>
      </c>
      <c r="K59" s="190"/>
    </row>
    <row r="60" spans="2:11" s="8" customFormat="1" ht="19.9" customHeight="1">
      <c r="B60" s="184"/>
      <c r="C60" s="185"/>
      <c r="D60" s="186" t="s">
        <v>117</v>
      </c>
      <c r="E60" s="187"/>
      <c r="F60" s="187"/>
      <c r="G60" s="187"/>
      <c r="H60" s="187"/>
      <c r="I60" s="188"/>
      <c r="J60" s="189">
        <f>J262</f>
        <v>0</v>
      </c>
      <c r="K60" s="190"/>
    </row>
    <row r="61" spans="2:11" s="8" customFormat="1" ht="19.9" customHeight="1">
      <c r="B61" s="184"/>
      <c r="C61" s="185"/>
      <c r="D61" s="186" t="s">
        <v>118</v>
      </c>
      <c r="E61" s="187"/>
      <c r="F61" s="187"/>
      <c r="G61" s="187"/>
      <c r="H61" s="187"/>
      <c r="I61" s="188"/>
      <c r="J61" s="189">
        <f>J278</f>
        <v>0</v>
      </c>
      <c r="K61" s="190"/>
    </row>
    <row r="62" spans="2:11" s="8" customFormat="1" ht="19.9" customHeight="1">
      <c r="B62" s="184"/>
      <c r="C62" s="185"/>
      <c r="D62" s="186" t="s">
        <v>119</v>
      </c>
      <c r="E62" s="187"/>
      <c r="F62" s="187"/>
      <c r="G62" s="187"/>
      <c r="H62" s="187"/>
      <c r="I62" s="188"/>
      <c r="J62" s="189">
        <f>J315</f>
        <v>0</v>
      </c>
      <c r="K62" s="190"/>
    </row>
    <row r="63" spans="2:11" s="8" customFormat="1" ht="19.9" customHeight="1">
      <c r="B63" s="184"/>
      <c r="C63" s="185"/>
      <c r="D63" s="186" t="s">
        <v>120</v>
      </c>
      <c r="E63" s="187"/>
      <c r="F63" s="187"/>
      <c r="G63" s="187"/>
      <c r="H63" s="187"/>
      <c r="I63" s="188"/>
      <c r="J63" s="189">
        <f>J345</f>
        <v>0</v>
      </c>
      <c r="K63" s="190"/>
    </row>
    <row r="64" spans="2:11" s="8" customFormat="1" ht="19.9" customHeight="1">
      <c r="B64" s="184"/>
      <c r="C64" s="185"/>
      <c r="D64" s="186" t="s">
        <v>121</v>
      </c>
      <c r="E64" s="187"/>
      <c r="F64" s="187"/>
      <c r="G64" s="187"/>
      <c r="H64" s="187"/>
      <c r="I64" s="188"/>
      <c r="J64" s="189">
        <f>J389</f>
        <v>0</v>
      </c>
      <c r="K64" s="190"/>
    </row>
    <row r="65" spans="2:11" s="8" customFormat="1" ht="19.9" customHeight="1">
      <c r="B65" s="184"/>
      <c r="C65" s="185"/>
      <c r="D65" s="186" t="s">
        <v>122</v>
      </c>
      <c r="E65" s="187"/>
      <c r="F65" s="187"/>
      <c r="G65" s="187"/>
      <c r="H65" s="187"/>
      <c r="I65" s="188"/>
      <c r="J65" s="189">
        <f>J423</f>
        <v>0</v>
      </c>
      <c r="K65" s="190"/>
    </row>
    <row r="66" spans="2:11" s="8" customFormat="1" ht="19.9" customHeight="1">
      <c r="B66" s="184"/>
      <c r="C66" s="185"/>
      <c r="D66" s="186" t="s">
        <v>123</v>
      </c>
      <c r="E66" s="187"/>
      <c r="F66" s="187"/>
      <c r="G66" s="187"/>
      <c r="H66" s="187"/>
      <c r="I66" s="188"/>
      <c r="J66" s="189">
        <f>J466</f>
        <v>0</v>
      </c>
      <c r="K66" s="190"/>
    </row>
    <row r="67" spans="2:11" s="1" customFormat="1" ht="21.8" customHeight="1">
      <c r="B67" s="46"/>
      <c r="C67" s="47"/>
      <c r="D67" s="47"/>
      <c r="E67" s="47"/>
      <c r="F67" s="47"/>
      <c r="G67" s="47"/>
      <c r="H67" s="47"/>
      <c r="I67" s="144"/>
      <c r="J67" s="47"/>
      <c r="K67" s="51"/>
    </row>
    <row r="68" spans="2:11" s="1" customFormat="1" ht="6.95" customHeight="1">
      <c r="B68" s="67"/>
      <c r="C68" s="68"/>
      <c r="D68" s="68"/>
      <c r="E68" s="68"/>
      <c r="F68" s="68"/>
      <c r="G68" s="68"/>
      <c r="H68" s="68"/>
      <c r="I68" s="166"/>
      <c r="J68" s="68"/>
      <c r="K68" s="69"/>
    </row>
    <row r="72" spans="2:12" s="1" customFormat="1" ht="6.95" customHeight="1">
      <c r="B72" s="70"/>
      <c r="C72" s="71"/>
      <c r="D72" s="71"/>
      <c r="E72" s="71"/>
      <c r="F72" s="71"/>
      <c r="G72" s="71"/>
      <c r="H72" s="71"/>
      <c r="I72" s="169"/>
      <c r="J72" s="71"/>
      <c r="K72" s="71"/>
      <c r="L72" s="72"/>
    </row>
    <row r="73" spans="2:12" s="1" customFormat="1" ht="36.95" customHeight="1">
      <c r="B73" s="46"/>
      <c r="C73" s="73" t="s">
        <v>124</v>
      </c>
      <c r="D73" s="74"/>
      <c r="E73" s="74"/>
      <c r="F73" s="74"/>
      <c r="G73" s="74"/>
      <c r="H73" s="74"/>
      <c r="I73" s="191"/>
      <c r="J73" s="74"/>
      <c r="K73" s="74"/>
      <c r="L73" s="72"/>
    </row>
    <row r="74" spans="2:12" s="1" customFormat="1" ht="6.95" customHeight="1">
      <c r="B74" s="46"/>
      <c r="C74" s="74"/>
      <c r="D74" s="74"/>
      <c r="E74" s="74"/>
      <c r="F74" s="74"/>
      <c r="G74" s="74"/>
      <c r="H74" s="74"/>
      <c r="I74" s="191"/>
      <c r="J74" s="74"/>
      <c r="K74" s="74"/>
      <c r="L74" s="72"/>
    </row>
    <row r="75" spans="2:12" s="1" customFormat="1" ht="14.4" customHeight="1">
      <c r="B75" s="46"/>
      <c r="C75" s="76" t="s">
        <v>18</v>
      </c>
      <c r="D75" s="74"/>
      <c r="E75" s="74"/>
      <c r="F75" s="74"/>
      <c r="G75" s="74"/>
      <c r="H75" s="74"/>
      <c r="I75" s="191"/>
      <c r="J75" s="74"/>
      <c r="K75" s="74"/>
      <c r="L75" s="72"/>
    </row>
    <row r="76" spans="2:12" s="1" customFormat="1" ht="16.5" customHeight="1">
      <c r="B76" s="46"/>
      <c r="C76" s="74"/>
      <c r="D76" s="74"/>
      <c r="E76" s="192" t="str">
        <f>E7</f>
        <v>Mateřská škola Klubíčko, Jugoslávská 128/1, k.ú. Liberec - Janův Důl</v>
      </c>
      <c r="F76" s="76"/>
      <c r="G76" s="76"/>
      <c r="H76" s="76"/>
      <c r="I76" s="191"/>
      <c r="J76" s="74"/>
      <c r="K76" s="74"/>
      <c r="L76" s="72"/>
    </row>
    <row r="77" spans="2:12" s="1" customFormat="1" ht="14.4" customHeight="1">
      <c r="B77" s="46"/>
      <c r="C77" s="76" t="s">
        <v>107</v>
      </c>
      <c r="D77" s="74"/>
      <c r="E77" s="74"/>
      <c r="F77" s="74"/>
      <c r="G77" s="74"/>
      <c r="H77" s="74"/>
      <c r="I77" s="191"/>
      <c r="J77" s="74"/>
      <c r="K77" s="74"/>
      <c r="L77" s="72"/>
    </row>
    <row r="78" spans="2:12" s="1" customFormat="1" ht="17.25" customHeight="1">
      <c r="B78" s="46"/>
      <c r="C78" s="74"/>
      <c r="D78" s="74"/>
      <c r="E78" s="82" t="str">
        <f>E9</f>
        <v>01 - SO 301 - Kanalizační přípojka</v>
      </c>
      <c r="F78" s="74"/>
      <c r="G78" s="74"/>
      <c r="H78" s="74"/>
      <c r="I78" s="191"/>
      <c r="J78" s="74"/>
      <c r="K78" s="74"/>
      <c r="L78" s="72"/>
    </row>
    <row r="79" spans="2:12" s="1" customFormat="1" ht="6.95" customHeight="1">
      <c r="B79" s="46"/>
      <c r="C79" s="74"/>
      <c r="D79" s="74"/>
      <c r="E79" s="74"/>
      <c r="F79" s="74"/>
      <c r="G79" s="74"/>
      <c r="H79" s="74"/>
      <c r="I79" s="191"/>
      <c r="J79" s="74"/>
      <c r="K79" s="74"/>
      <c r="L79" s="72"/>
    </row>
    <row r="80" spans="2:12" s="1" customFormat="1" ht="18" customHeight="1">
      <c r="B80" s="46"/>
      <c r="C80" s="76" t="s">
        <v>26</v>
      </c>
      <c r="D80" s="74"/>
      <c r="E80" s="74"/>
      <c r="F80" s="193" t="str">
        <f>F12</f>
        <v>Liberec</v>
      </c>
      <c r="G80" s="74"/>
      <c r="H80" s="74"/>
      <c r="I80" s="194" t="s">
        <v>28</v>
      </c>
      <c r="J80" s="85" t="str">
        <f>IF(J12="","",J12)</f>
        <v>19. 2. 2018</v>
      </c>
      <c r="K80" s="74"/>
      <c r="L80" s="72"/>
    </row>
    <row r="81" spans="2:12" s="1" customFormat="1" ht="6.95" customHeight="1">
      <c r="B81" s="46"/>
      <c r="C81" s="74"/>
      <c r="D81" s="74"/>
      <c r="E81" s="74"/>
      <c r="F81" s="74"/>
      <c r="G81" s="74"/>
      <c r="H81" s="74"/>
      <c r="I81" s="191"/>
      <c r="J81" s="74"/>
      <c r="K81" s="74"/>
      <c r="L81" s="72"/>
    </row>
    <row r="82" spans="2:12" s="1" customFormat="1" ht="13.5">
      <c r="B82" s="46"/>
      <c r="C82" s="76" t="s">
        <v>32</v>
      </c>
      <c r="D82" s="74"/>
      <c r="E82" s="74"/>
      <c r="F82" s="193" t="str">
        <f>E15</f>
        <v>Statutární město Liberec</v>
      </c>
      <c r="G82" s="74"/>
      <c r="H82" s="74"/>
      <c r="I82" s="194" t="s">
        <v>40</v>
      </c>
      <c r="J82" s="193" t="str">
        <f>E21</f>
        <v>SNOWPLAN, spol. s r.o.</v>
      </c>
      <c r="K82" s="74"/>
      <c r="L82" s="72"/>
    </row>
    <row r="83" spans="2:12" s="1" customFormat="1" ht="14.4" customHeight="1">
      <c r="B83" s="46"/>
      <c r="C83" s="76" t="s">
        <v>38</v>
      </c>
      <c r="D83" s="74"/>
      <c r="E83" s="74"/>
      <c r="F83" s="193" t="str">
        <f>IF(E18="","",E18)</f>
        <v/>
      </c>
      <c r="G83" s="74"/>
      <c r="H83" s="74"/>
      <c r="I83" s="191"/>
      <c r="J83" s="74"/>
      <c r="K83" s="74"/>
      <c r="L83" s="72"/>
    </row>
    <row r="84" spans="2:12" s="1" customFormat="1" ht="10.3" customHeight="1">
      <c r="B84" s="46"/>
      <c r="C84" s="74"/>
      <c r="D84" s="74"/>
      <c r="E84" s="74"/>
      <c r="F84" s="74"/>
      <c r="G84" s="74"/>
      <c r="H84" s="74"/>
      <c r="I84" s="191"/>
      <c r="J84" s="74"/>
      <c r="K84" s="74"/>
      <c r="L84" s="72"/>
    </row>
    <row r="85" spans="2:20" s="9" customFormat="1" ht="29.25" customHeight="1">
      <c r="B85" s="195"/>
      <c r="C85" s="196" t="s">
        <v>125</v>
      </c>
      <c r="D85" s="197" t="s">
        <v>66</v>
      </c>
      <c r="E85" s="197" t="s">
        <v>62</v>
      </c>
      <c r="F85" s="197" t="s">
        <v>126</v>
      </c>
      <c r="G85" s="197" t="s">
        <v>127</v>
      </c>
      <c r="H85" s="197" t="s">
        <v>128</v>
      </c>
      <c r="I85" s="198" t="s">
        <v>129</v>
      </c>
      <c r="J85" s="197" t="s">
        <v>111</v>
      </c>
      <c r="K85" s="199" t="s">
        <v>130</v>
      </c>
      <c r="L85" s="200"/>
      <c r="M85" s="102" t="s">
        <v>131</v>
      </c>
      <c r="N85" s="103" t="s">
        <v>51</v>
      </c>
      <c r="O85" s="103" t="s">
        <v>132</v>
      </c>
      <c r="P85" s="103" t="s">
        <v>133</v>
      </c>
      <c r="Q85" s="103" t="s">
        <v>134</v>
      </c>
      <c r="R85" s="103" t="s">
        <v>135</v>
      </c>
      <c r="S85" s="103" t="s">
        <v>136</v>
      </c>
      <c r="T85" s="104" t="s">
        <v>137</v>
      </c>
    </row>
    <row r="86" spans="2:63" s="1" customFormat="1" ht="29.25" customHeight="1">
      <c r="B86" s="46"/>
      <c r="C86" s="108" t="s">
        <v>112</v>
      </c>
      <c r="D86" s="74"/>
      <c r="E86" s="74"/>
      <c r="F86" s="74"/>
      <c r="G86" s="74"/>
      <c r="H86" s="74"/>
      <c r="I86" s="191"/>
      <c r="J86" s="201">
        <f>BK86</f>
        <v>0</v>
      </c>
      <c r="K86" s="74"/>
      <c r="L86" s="72"/>
      <c r="M86" s="105"/>
      <c r="N86" s="106"/>
      <c r="O86" s="106"/>
      <c r="P86" s="202">
        <f>P87</f>
        <v>0</v>
      </c>
      <c r="Q86" s="106"/>
      <c r="R86" s="202">
        <f>R87</f>
        <v>14.573645679999998</v>
      </c>
      <c r="S86" s="106"/>
      <c r="T86" s="203">
        <f>T87</f>
        <v>13.66745</v>
      </c>
      <c r="AT86" s="24" t="s">
        <v>81</v>
      </c>
      <c r="AU86" s="24" t="s">
        <v>113</v>
      </c>
      <c r="BK86" s="204">
        <f>BK87</f>
        <v>0</v>
      </c>
    </row>
    <row r="87" spans="2:63" s="10" customFormat="1" ht="37.4" customHeight="1">
      <c r="B87" s="205"/>
      <c r="C87" s="206"/>
      <c r="D87" s="207" t="s">
        <v>81</v>
      </c>
      <c r="E87" s="208" t="s">
        <v>138</v>
      </c>
      <c r="F87" s="208" t="s">
        <v>139</v>
      </c>
      <c r="G87" s="206"/>
      <c r="H87" s="206"/>
      <c r="I87" s="209"/>
      <c r="J87" s="210">
        <f>BK87</f>
        <v>0</v>
      </c>
      <c r="K87" s="206"/>
      <c r="L87" s="211"/>
      <c r="M87" s="212"/>
      <c r="N87" s="213"/>
      <c r="O87" s="213"/>
      <c r="P87" s="214">
        <f>P88+P255+P262+P278+P315+P345+P389+P423+P466</f>
        <v>0</v>
      </c>
      <c r="Q87" s="213"/>
      <c r="R87" s="214">
        <f>R88+R255+R262+R278+R315+R345+R389+R423+R466</f>
        <v>14.573645679999998</v>
      </c>
      <c r="S87" s="213"/>
      <c r="T87" s="215">
        <f>T88+T255+T262+T278+T315+T345+T389+T423+T466</f>
        <v>13.66745</v>
      </c>
      <c r="AR87" s="216" t="s">
        <v>25</v>
      </c>
      <c r="AT87" s="217" t="s">
        <v>81</v>
      </c>
      <c r="AU87" s="217" t="s">
        <v>82</v>
      </c>
      <c r="AY87" s="216" t="s">
        <v>140</v>
      </c>
      <c r="BK87" s="218">
        <f>BK88+BK255+BK262+BK278+BK315+BK345+BK389+BK423+BK466</f>
        <v>0</v>
      </c>
    </row>
    <row r="88" spans="2:63" s="10" customFormat="1" ht="19.9" customHeight="1">
      <c r="B88" s="205"/>
      <c r="C88" s="206"/>
      <c r="D88" s="207" t="s">
        <v>81</v>
      </c>
      <c r="E88" s="219" t="s">
        <v>25</v>
      </c>
      <c r="F88" s="219" t="s">
        <v>141</v>
      </c>
      <c r="G88" s="206"/>
      <c r="H88" s="206"/>
      <c r="I88" s="209"/>
      <c r="J88" s="220">
        <f>BK88</f>
        <v>0</v>
      </c>
      <c r="K88" s="206"/>
      <c r="L88" s="211"/>
      <c r="M88" s="212"/>
      <c r="N88" s="213"/>
      <c r="O88" s="213"/>
      <c r="P88" s="214">
        <f>SUM(P89:P254)</f>
        <v>0</v>
      </c>
      <c r="Q88" s="213"/>
      <c r="R88" s="214">
        <f>SUM(R89:R254)</f>
        <v>0.29114975</v>
      </c>
      <c r="S88" s="213"/>
      <c r="T88" s="215">
        <f>SUM(T89:T254)</f>
        <v>12.718</v>
      </c>
      <c r="AR88" s="216" t="s">
        <v>25</v>
      </c>
      <c r="AT88" s="217" t="s">
        <v>81</v>
      </c>
      <c r="AU88" s="217" t="s">
        <v>25</v>
      </c>
      <c r="AY88" s="216" t="s">
        <v>140</v>
      </c>
      <c r="BK88" s="218">
        <f>SUM(BK89:BK254)</f>
        <v>0</v>
      </c>
    </row>
    <row r="89" spans="2:65" s="1" customFormat="1" ht="25.5" customHeight="1">
      <c r="B89" s="46"/>
      <c r="C89" s="221" t="s">
        <v>25</v>
      </c>
      <c r="D89" s="221" t="s">
        <v>142</v>
      </c>
      <c r="E89" s="222" t="s">
        <v>143</v>
      </c>
      <c r="F89" s="223" t="s">
        <v>144</v>
      </c>
      <c r="G89" s="224" t="s">
        <v>145</v>
      </c>
      <c r="H89" s="225">
        <v>1.2</v>
      </c>
      <c r="I89" s="226"/>
      <c r="J89" s="227">
        <f>ROUND(I89*H89,2)</f>
        <v>0</v>
      </c>
      <c r="K89" s="223" t="s">
        <v>146</v>
      </c>
      <c r="L89" s="72"/>
      <c r="M89" s="228" t="s">
        <v>80</v>
      </c>
      <c r="N89" s="229" t="s">
        <v>52</v>
      </c>
      <c r="O89" s="47"/>
      <c r="P89" s="230">
        <f>O89*H89</f>
        <v>0</v>
      </c>
      <c r="Q89" s="230">
        <v>0</v>
      </c>
      <c r="R89" s="230">
        <f>Q89*H89</f>
        <v>0</v>
      </c>
      <c r="S89" s="230">
        <v>0.255</v>
      </c>
      <c r="T89" s="231">
        <f>S89*H89</f>
        <v>0.306</v>
      </c>
      <c r="AR89" s="24" t="s">
        <v>147</v>
      </c>
      <c r="AT89" s="24" t="s">
        <v>142</v>
      </c>
      <c r="AU89" s="24" t="s">
        <v>91</v>
      </c>
      <c r="AY89" s="24" t="s">
        <v>140</v>
      </c>
      <c r="BE89" s="232">
        <f>IF(N89="základní",J89,0)</f>
        <v>0</v>
      </c>
      <c r="BF89" s="232">
        <f>IF(N89="snížená",J89,0)</f>
        <v>0</v>
      </c>
      <c r="BG89" s="232">
        <f>IF(N89="zákl. přenesená",J89,0)</f>
        <v>0</v>
      </c>
      <c r="BH89" s="232">
        <f>IF(N89="sníž. přenesená",J89,0)</f>
        <v>0</v>
      </c>
      <c r="BI89" s="232">
        <f>IF(N89="nulová",J89,0)</f>
        <v>0</v>
      </c>
      <c r="BJ89" s="24" t="s">
        <v>25</v>
      </c>
      <c r="BK89" s="232">
        <f>ROUND(I89*H89,2)</f>
        <v>0</v>
      </c>
      <c r="BL89" s="24" t="s">
        <v>147</v>
      </c>
      <c r="BM89" s="24" t="s">
        <v>148</v>
      </c>
    </row>
    <row r="90" spans="2:47" s="1" customFormat="1" ht="13.5">
      <c r="B90" s="46"/>
      <c r="C90" s="74"/>
      <c r="D90" s="233" t="s">
        <v>149</v>
      </c>
      <c r="E90" s="74"/>
      <c r="F90" s="234" t="s">
        <v>150</v>
      </c>
      <c r="G90" s="74"/>
      <c r="H90" s="74"/>
      <c r="I90" s="191"/>
      <c r="J90" s="74"/>
      <c r="K90" s="74"/>
      <c r="L90" s="72"/>
      <c r="M90" s="235"/>
      <c r="N90" s="47"/>
      <c r="O90" s="47"/>
      <c r="P90" s="47"/>
      <c r="Q90" s="47"/>
      <c r="R90" s="47"/>
      <c r="S90" s="47"/>
      <c r="T90" s="95"/>
      <c r="AT90" s="24" t="s">
        <v>149</v>
      </c>
      <c r="AU90" s="24" t="s">
        <v>91</v>
      </c>
    </row>
    <row r="91" spans="2:47" s="1" customFormat="1" ht="13.5">
      <c r="B91" s="46"/>
      <c r="C91" s="74"/>
      <c r="D91" s="233" t="s">
        <v>151</v>
      </c>
      <c r="E91" s="74"/>
      <c r="F91" s="236" t="s">
        <v>152</v>
      </c>
      <c r="G91" s="74"/>
      <c r="H91" s="74"/>
      <c r="I91" s="191"/>
      <c r="J91" s="74"/>
      <c r="K91" s="74"/>
      <c r="L91" s="72"/>
      <c r="M91" s="235"/>
      <c r="N91" s="47"/>
      <c r="O91" s="47"/>
      <c r="P91" s="47"/>
      <c r="Q91" s="47"/>
      <c r="R91" s="47"/>
      <c r="S91" s="47"/>
      <c r="T91" s="95"/>
      <c r="AT91" s="24" t="s">
        <v>151</v>
      </c>
      <c r="AU91" s="24" t="s">
        <v>91</v>
      </c>
    </row>
    <row r="92" spans="2:51" s="11" customFormat="1" ht="13.5">
      <c r="B92" s="237"/>
      <c r="C92" s="238"/>
      <c r="D92" s="233" t="s">
        <v>153</v>
      </c>
      <c r="E92" s="239" t="s">
        <v>80</v>
      </c>
      <c r="F92" s="240" t="s">
        <v>154</v>
      </c>
      <c r="G92" s="238"/>
      <c r="H92" s="241">
        <v>1.2</v>
      </c>
      <c r="I92" s="242"/>
      <c r="J92" s="238"/>
      <c r="K92" s="238"/>
      <c r="L92" s="243"/>
      <c r="M92" s="244"/>
      <c r="N92" s="245"/>
      <c r="O92" s="245"/>
      <c r="P92" s="245"/>
      <c r="Q92" s="245"/>
      <c r="R92" s="245"/>
      <c r="S92" s="245"/>
      <c r="T92" s="246"/>
      <c r="AT92" s="247" t="s">
        <v>153</v>
      </c>
      <c r="AU92" s="247" t="s">
        <v>91</v>
      </c>
      <c r="AV92" s="11" t="s">
        <v>91</v>
      </c>
      <c r="AW92" s="11" t="s">
        <v>44</v>
      </c>
      <c r="AX92" s="11" t="s">
        <v>25</v>
      </c>
      <c r="AY92" s="247" t="s">
        <v>140</v>
      </c>
    </row>
    <row r="93" spans="2:65" s="1" customFormat="1" ht="16.5" customHeight="1">
      <c r="B93" s="46"/>
      <c r="C93" s="221" t="s">
        <v>91</v>
      </c>
      <c r="D93" s="221" t="s">
        <v>142</v>
      </c>
      <c r="E93" s="222" t="s">
        <v>155</v>
      </c>
      <c r="F93" s="223" t="s">
        <v>156</v>
      </c>
      <c r="G93" s="224" t="s">
        <v>145</v>
      </c>
      <c r="H93" s="225">
        <v>4</v>
      </c>
      <c r="I93" s="226"/>
      <c r="J93" s="227">
        <f>ROUND(I93*H93,2)</f>
        <v>0</v>
      </c>
      <c r="K93" s="223" t="s">
        <v>146</v>
      </c>
      <c r="L93" s="72"/>
      <c r="M93" s="228" t="s">
        <v>80</v>
      </c>
      <c r="N93" s="229" t="s">
        <v>52</v>
      </c>
      <c r="O93" s="47"/>
      <c r="P93" s="230">
        <f>O93*H93</f>
        <v>0</v>
      </c>
      <c r="Q93" s="230">
        <v>0</v>
      </c>
      <c r="R93" s="230">
        <f>Q93*H93</f>
        <v>0</v>
      </c>
      <c r="S93" s="230">
        <v>0.26</v>
      </c>
      <c r="T93" s="231">
        <f>S93*H93</f>
        <v>1.04</v>
      </c>
      <c r="AR93" s="24" t="s">
        <v>147</v>
      </c>
      <c r="AT93" s="24" t="s">
        <v>142</v>
      </c>
      <c r="AU93" s="24" t="s">
        <v>91</v>
      </c>
      <c r="AY93" s="24" t="s">
        <v>140</v>
      </c>
      <c r="BE93" s="232">
        <f>IF(N93="základní",J93,0)</f>
        <v>0</v>
      </c>
      <c r="BF93" s="232">
        <f>IF(N93="snížená",J93,0)</f>
        <v>0</v>
      </c>
      <c r="BG93" s="232">
        <f>IF(N93="zákl. přenesená",J93,0)</f>
        <v>0</v>
      </c>
      <c r="BH93" s="232">
        <f>IF(N93="sníž. přenesená",J93,0)</f>
        <v>0</v>
      </c>
      <c r="BI93" s="232">
        <f>IF(N93="nulová",J93,0)</f>
        <v>0</v>
      </c>
      <c r="BJ93" s="24" t="s">
        <v>25</v>
      </c>
      <c r="BK93" s="232">
        <f>ROUND(I93*H93,2)</f>
        <v>0</v>
      </c>
      <c r="BL93" s="24" t="s">
        <v>147</v>
      </c>
      <c r="BM93" s="24" t="s">
        <v>157</v>
      </c>
    </row>
    <row r="94" spans="2:47" s="1" customFormat="1" ht="13.5">
      <c r="B94" s="46"/>
      <c r="C94" s="74"/>
      <c r="D94" s="233" t="s">
        <v>149</v>
      </c>
      <c r="E94" s="74"/>
      <c r="F94" s="234" t="s">
        <v>158</v>
      </c>
      <c r="G94" s="74"/>
      <c r="H94" s="74"/>
      <c r="I94" s="191"/>
      <c r="J94" s="74"/>
      <c r="K94" s="74"/>
      <c r="L94" s="72"/>
      <c r="M94" s="235"/>
      <c r="N94" s="47"/>
      <c r="O94" s="47"/>
      <c r="P94" s="47"/>
      <c r="Q94" s="47"/>
      <c r="R94" s="47"/>
      <c r="S94" s="47"/>
      <c r="T94" s="95"/>
      <c r="AT94" s="24" t="s">
        <v>149</v>
      </c>
      <c r="AU94" s="24" t="s">
        <v>91</v>
      </c>
    </row>
    <row r="95" spans="2:47" s="1" customFormat="1" ht="13.5">
      <c r="B95" s="46"/>
      <c r="C95" s="74"/>
      <c r="D95" s="233" t="s">
        <v>151</v>
      </c>
      <c r="E95" s="74"/>
      <c r="F95" s="236" t="s">
        <v>152</v>
      </c>
      <c r="G95" s="74"/>
      <c r="H95" s="74"/>
      <c r="I95" s="191"/>
      <c r="J95" s="74"/>
      <c r="K95" s="74"/>
      <c r="L95" s="72"/>
      <c r="M95" s="235"/>
      <c r="N95" s="47"/>
      <c r="O95" s="47"/>
      <c r="P95" s="47"/>
      <c r="Q95" s="47"/>
      <c r="R95" s="47"/>
      <c r="S95" s="47"/>
      <c r="T95" s="95"/>
      <c r="AT95" s="24" t="s">
        <v>151</v>
      </c>
      <c r="AU95" s="24" t="s">
        <v>91</v>
      </c>
    </row>
    <row r="96" spans="2:51" s="11" customFormat="1" ht="13.5">
      <c r="B96" s="237"/>
      <c r="C96" s="238"/>
      <c r="D96" s="233" t="s">
        <v>153</v>
      </c>
      <c r="E96" s="239" t="s">
        <v>80</v>
      </c>
      <c r="F96" s="240" t="s">
        <v>159</v>
      </c>
      <c r="G96" s="238"/>
      <c r="H96" s="241">
        <v>4</v>
      </c>
      <c r="I96" s="242"/>
      <c r="J96" s="238"/>
      <c r="K96" s="238"/>
      <c r="L96" s="243"/>
      <c r="M96" s="244"/>
      <c r="N96" s="245"/>
      <c r="O96" s="245"/>
      <c r="P96" s="245"/>
      <c r="Q96" s="245"/>
      <c r="R96" s="245"/>
      <c r="S96" s="245"/>
      <c r="T96" s="246"/>
      <c r="AT96" s="247" t="s">
        <v>153</v>
      </c>
      <c r="AU96" s="247" t="s">
        <v>91</v>
      </c>
      <c r="AV96" s="11" t="s">
        <v>91</v>
      </c>
      <c r="AW96" s="11" t="s">
        <v>44</v>
      </c>
      <c r="AX96" s="11" t="s">
        <v>25</v>
      </c>
      <c r="AY96" s="247" t="s">
        <v>140</v>
      </c>
    </row>
    <row r="97" spans="2:65" s="1" customFormat="1" ht="16.5" customHeight="1">
      <c r="B97" s="46"/>
      <c r="C97" s="221" t="s">
        <v>160</v>
      </c>
      <c r="D97" s="221" t="s">
        <v>142</v>
      </c>
      <c r="E97" s="222" t="s">
        <v>161</v>
      </c>
      <c r="F97" s="223" t="s">
        <v>162</v>
      </c>
      <c r="G97" s="224" t="s">
        <v>145</v>
      </c>
      <c r="H97" s="225">
        <v>5.2</v>
      </c>
      <c r="I97" s="226"/>
      <c r="J97" s="227">
        <f>ROUND(I97*H97,2)</f>
        <v>0</v>
      </c>
      <c r="K97" s="223" t="s">
        <v>146</v>
      </c>
      <c r="L97" s="72"/>
      <c r="M97" s="228" t="s">
        <v>80</v>
      </c>
      <c r="N97" s="229" t="s">
        <v>52</v>
      </c>
      <c r="O97" s="47"/>
      <c r="P97" s="230">
        <f>O97*H97</f>
        <v>0</v>
      </c>
      <c r="Q97" s="230">
        <v>0</v>
      </c>
      <c r="R97" s="230">
        <f>Q97*H97</f>
        <v>0</v>
      </c>
      <c r="S97" s="230">
        <v>0.29</v>
      </c>
      <c r="T97" s="231">
        <f>S97*H97</f>
        <v>1.508</v>
      </c>
      <c r="AR97" s="24" t="s">
        <v>147</v>
      </c>
      <c r="AT97" s="24" t="s">
        <v>142</v>
      </c>
      <c r="AU97" s="24" t="s">
        <v>91</v>
      </c>
      <c r="AY97" s="24" t="s">
        <v>140</v>
      </c>
      <c r="BE97" s="232">
        <f>IF(N97="základní",J97,0)</f>
        <v>0</v>
      </c>
      <c r="BF97" s="232">
        <f>IF(N97="snížená",J97,0)</f>
        <v>0</v>
      </c>
      <c r="BG97" s="232">
        <f>IF(N97="zákl. přenesená",J97,0)</f>
        <v>0</v>
      </c>
      <c r="BH97" s="232">
        <f>IF(N97="sníž. přenesená",J97,0)</f>
        <v>0</v>
      </c>
      <c r="BI97" s="232">
        <f>IF(N97="nulová",J97,0)</f>
        <v>0</v>
      </c>
      <c r="BJ97" s="24" t="s">
        <v>25</v>
      </c>
      <c r="BK97" s="232">
        <f>ROUND(I97*H97,2)</f>
        <v>0</v>
      </c>
      <c r="BL97" s="24" t="s">
        <v>147</v>
      </c>
      <c r="BM97" s="24" t="s">
        <v>163</v>
      </c>
    </row>
    <row r="98" spans="2:47" s="1" customFormat="1" ht="13.5">
      <c r="B98" s="46"/>
      <c r="C98" s="74"/>
      <c r="D98" s="233" t="s">
        <v>149</v>
      </c>
      <c r="E98" s="74"/>
      <c r="F98" s="234" t="s">
        <v>164</v>
      </c>
      <c r="G98" s="74"/>
      <c r="H98" s="74"/>
      <c r="I98" s="191"/>
      <c r="J98" s="74"/>
      <c r="K98" s="74"/>
      <c r="L98" s="72"/>
      <c r="M98" s="235"/>
      <c r="N98" s="47"/>
      <c r="O98" s="47"/>
      <c r="P98" s="47"/>
      <c r="Q98" s="47"/>
      <c r="R98" s="47"/>
      <c r="S98" s="47"/>
      <c r="T98" s="95"/>
      <c r="AT98" s="24" t="s">
        <v>149</v>
      </c>
      <c r="AU98" s="24" t="s">
        <v>91</v>
      </c>
    </row>
    <row r="99" spans="2:47" s="1" customFormat="1" ht="13.5">
      <c r="B99" s="46"/>
      <c r="C99" s="74"/>
      <c r="D99" s="233" t="s">
        <v>151</v>
      </c>
      <c r="E99" s="74"/>
      <c r="F99" s="236" t="s">
        <v>165</v>
      </c>
      <c r="G99" s="74"/>
      <c r="H99" s="74"/>
      <c r="I99" s="191"/>
      <c r="J99" s="74"/>
      <c r="K99" s="74"/>
      <c r="L99" s="72"/>
      <c r="M99" s="235"/>
      <c r="N99" s="47"/>
      <c r="O99" s="47"/>
      <c r="P99" s="47"/>
      <c r="Q99" s="47"/>
      <c r="R99" s="47"/>
      <c r="S99" s="47"/>
      <c r="T99" s="95"/>
      <c r="AT99" s="24" t="s">
        <v>151</v>
      </c>
      <c r="AU99" s="24" t="s">
        <v>91</v>
      </c>
    </row>
    <row r="100" spans="2:51" s="11" customFormat="1" ht="13.5">
      <c r="B100" s="237"/>
      <c r="C100" s="238"/>
      <c r="D100" s="233" t="s">
        <v>153</v>
      </c>
      <c r="E100" s="239" t="s">
        <v>80</v>
      </c>
      <c r="F100" s="240" t="s">
        <v>166</v>
      </c>
      <c r="G100" s="238"/>
      <c r="H100" s="241">
        <v>1.2</v>
      </c>
      <c r="I100" s="242"/>
      <c r="J100" s="238"/>
      <c r="K100" s="238"/>
      <c r="L100" s="243"/>
      <c r="M100" s="244"/>
      <c r="N100" s="245"/>
      <c r="O100" s="245"/>
      <c r="P100" s="245"/>
      <c r="Q100" s="245"/>
      <c r="R100" s="245"/>
      <c r="S100" s="245"/>
      <c r="T100" s="246"/>
      <c r="AT100" s="247" t="s">
        <v>153</v>
      </c>
      <c r="AU100" s="247" t="s">
        <v>91</v>
      </c>
      <c r="AV100" s="11" t="s">
        <v>91</v>
      </c>
      <c r="AW100" s="11" t="s">
        <v>44</v>
      </c>
      <c r="AX100" s="11" t="s">
        <v>82</v>
      </c>
      <c r="AY100" s="247" t="s">
        <v>140</v>
      </c>
    </row>
    <row r="101" spans="2:51" s="11" customFormat="1" ht="13.5">
      <c r="B101" s="237"/>
      <c r="C101" s="238"/>
      <c r="D101" s="233" t="s">
        <v>153</v>
      </c>
      <c r="E101" s="239" t="s">
        <v>80</v>
      </c>
      <c r="F101" s="240" t="s">
        <v>167</v>
      </c>
      <c r="G101" s="238"/>
      <c r="H101" s="241">
        <v>4</v>
      </c>
      <c r="I101" s="242"/>
      <c r="J101" s="238"/>
      <c r="K101" s="238"/>
      <c r="L101" s="243"/>
      <c r="M101" s="244"/>
      <c r="N101" s="245"/>
      <c r="O101" s="245"/>
      <c r="P101" s="245"/>
      <c r="Q101" s="245"/>
      <c r="R101" s="245"/>
      <c r="S101" s="245"/>
      <c r="T101" s="246"/>
      <c r="AT101" s="247" t="s">
        <v>153</v>
      </c>
      <c r="AU101" s="247" t="s">
        <v>91</v>
      </c>
      <c r="AV101" s="11" t="s">
        <v>91</v>
      </c>
      <c r="AW101" s="11" t="s">
        <v>44</v>
      </c>
      <c r="AX101" s="11" t="s">
        <v>82</v>
      </c>
      <c r="AY101" s="247" t="s">
        <v>140</v>
      </c>
    </row>
    <row r="102" spans="2:51" s="12" customFormat="1" ht="13.5">
      <c r="B102" s="248"/>
      <c r="C102" s="249"/>
      <c r="D102" s="233" t="s">
        <v>153</v>
      </c>
      <c r="E102" s="250" t="s">
        <v>80</v>
      </c>
      <c r="F102" s="251" t="s">
        <v>168</v>
      </c>
      <c r="G102" s="249"/>
      <c r="H102" s="252">
        <v>5.2</v>
      </c>
      <c r="I102" s="253"/>
      <c r="J102" s="249"/>
      <c r="K102" s="249"/>
      <c r="L102" s="254"/>
      <c r="M102" s="255"/>
      <c r="N102" s="256"/>
      <c r="O102" s="256"/>
      <c r="P102" s="256"/>
      <c r="Q102" s="256"/>
      <c r="R102" s="256"/>
      <c r="S102" s="256"/>
      <c r="T102" s="257"/>
      <c r="AT102" s="258" t="s">
        <v>153</v>
      </c>
      <c r="AU102" s="258" t="s">
        <v>91</v>
      </c>
      <c r="AV102" s="12" t="s">
        <v>147</v>
      </c>
      <c r="AW102" s="12" t="s">
        <v>44</v>
      </c>
      <c r="AX102" s="12" t="s">
        <v>25</v>
      </c>
      <c r="AY102" s="258" t="s">
        <v>140</v>
      </c>
    </row>
    <row r="103" spans="2:65" s="1" customFormat="1" ht="16.5" customHeight="1">
      <c r="B103" s="46"/>
      <c r="C103" s="221" t="s">
        <v>147</v>
      </c>
      <c r="D103" s="221" t="s">
        <v>142</v>
      </c>
      <c r="E103" s="222" t="s">
        <v>169</v>
      </c>
      <c r="F103" s="223" t="s">
        <v>170</v>
      </c>
      <c r="G103" s="224" t="s">
        <v>145</v>
      </c>
      <c r="H103" s="225">
        <v>4</v>
      </c>
      <c r="I103" s="226"/>
      <c r="J103" s="227">
        <f>ROUND(I103*H103,2)</f>
        <v>0</v>
      </c>
      <c r="K103" s="223" t="s">
        <v>146</v>
      </c>
      <c r="L103" s="72"/>
      <c r="M103" s="228" t="s">
        <v>80</v>
      </c>
      <c r="N103" s="229" t="s">
        <v>52</v>
      </c>
      <c r="O103" s="47"/>
      <c r="P103" s="230">
        <f>O103*H103</f>
        <v>0</v>
      </c>
      <c r="Q103" s="230">
        <v>0</v>
      </c>
      <c r="R103" s="230">
        <f>Q103*H103</f>
        <v>0</v>
      </c>
      <c r="S103" s="230">
        <v>0.29</v>
      </c>
      <c r="T103" s="231">
        <f>S103*H103</f>
        <v>1.16</v>
      </c>
      <c r="AR103" s="24" t="s">
        <v>147</v>
      </c>
      <c r="AT103" s="24" t="s">
        <v>142</v>
      </c>
      <c r="AU103" s="24" t="s">
        <v>91</v>
      </c>
      <c r="AY103" s="24" t="s">
        <v>140</v>
      </c>
      <c r="BE103" s="232">
        <f>IF(N103="základní",J103,0)</f>
        <v>0</v>
      </c>
      <c r="BF103" s="232">
        <f>IF(N103="snížená",J103,0)</f>
        <v>0</v>
      </c>
      <c r="BG103" s="232">
        <f>IF(N103="zákl. přenesená",J103,0)</f>
        <v>0</v>
      </c>
      <c r="BH103" s="232">
        <f>IF(N103="sníž. přenesená",J103,0)</f>
        <v>0</v>
      </c>
      <c r="BI103" s="232">
        <f>IF(N103="nulová",J103,0)</f>
        <v>0</v>
      </c>
      <c r="BJ103" s="24" t="s">
        <v>25</v>
      </c>
      <c r="BK103" s="232">
        <f>ROUND(I103*H103,2)</f>
        <v>0</v>
      </c>
      <c r="BL103" s="24" t="s">
        <v>147</v>
      </c>
      <c r="BM103" s="24" t="s">
        <v>171</v>
      </c>
    </row>
    <row r="104" spans="2:47" s="1" customFormat="1" ht="13.5">
      <c r="B104" s="46"/>
      <c r="C104" s="74"/>
      <c r="D104" s="233" t="s">
        <v>149</v>
      </c>
      <c r="E104" s="74"/>
      <c r="F104" s="234" t="s">
        <v>172</v>
      </c>
      <c r="G104" s="74"/>
      <c r="H104" s="74"/>
      <c r="I104" s="191"/>
      <c r="J104" s="74"/>
      <c r="K104" s="74"/>
      <c r="L104" s="72"/>
      <c r="M104" s="235"/>
      <c r="N104" s="47"/>
      <c r="O104" s="47"/>
      <c r="P104" s="47"/>
      <c r="Q104" s="47"/>
      <c r="R104" s="47"/>
      <c r="S104" s="47"/>
      <c r="T104" s="95"/>
      <c r="AT104" s="24" t="s">
        <v>149</v>
      </c>
      <c r="AU104" s="24" t="s">
        <v>91</v>
      </c>
    </row>
    <row r="105" spans="2:47" s="1" customFormat="1" ht="13.5">
      <c r="B105" s="46"/>
      <c r="C105" s="74"/>
      <c r="D105" s="233" t="s">
        <v>151</v>
      </c>
      <c r="E105" s="74"/>
      <c r="F105" s="236" t="s">
        <v>165</v>
      </c>
      <c r="G105" s="74"/>
      <c r="H105" s="74"/>
      <c r="I105" s="191"/>
      <c r="J105" s="74"/>
      <c r="K105" s="74"/>
      <c r="L105" s="72"/>
      <c r="M105" s="235"/>
      <c r="N105" s="47"/>
      <c r="O105" s="47"/>
      <c r="P105" s="47"/>
      <c r="Q105" s="47"/>
      <c r="R105" s="47"/>
      <c r="S105" s="47"/>
      <c r="T105" s="95"/>
      <c r="AT105" s="24" t="s">
        <v>151</v>
      </c>
      <c r="AU105" s="24" t="s">
        <v>91</v>
      </c>
    </row>
    <row r="106" spans="2:51" s="11" customFormat="1" ht="13.5">
      <c r="B106" s="237"/>
      <c r="C106" s="238"/>
      <c r="D106" s="233" t="s">
        <v>153</v>
      </c>
      <c r="E106" s="239" t="s">
        <v>80</v>
      </c>
      <c r="F106" s="240" t="s">
        <v>173</v>
      </c>
      <c r="G106" s="238"/>
      <c r="H106" s="241">
        <v>4</v>
      </c>
      <c r="I106" s="242"/>
      <c r="J106" s="238"/>
      <c r="K106" s="238"/>
      <c r="L106" s="243"/>
      <c r="M106" s="244"/>
      <c r="N106" s="245"/>
      <c r="O106" s="245"/>
      <c r="P106" s="245"/>
      <c r="Q106" s="245"/>
      <c r="R106" s="245"/>
      <c r="S106" s="245"/>
      <c r="T106" s="246"/>
      <c r="AT106" s="247" t="s">
        <v>153</v>
      </c>
      <c r="AU106" s="247" t="s">
        <v>91</v>
      </c>
      <c r="AV106" s="11" t="s">
        <v>91</v>
      </c>
      <c r="AW106" s="11" t="s">
        <v>44</v>
      </c>
      <c r="AX106" s="11" t="s">
        <v>82</v>
      </c>
      <c r="AY106" s="247" t="s">
        <v>140</v>
      </c>
    </row>
    <row r="107" spans="2:51" s="12" customFormat="1" ht="13.5">
      <c r="B107" s="248"/>
      <c r="C107" s="249"/>
      <c r="D107" s="233" t="s">
        <v>153</v>
      </c>
      <c r="E107" s="250" t="s">
        <v>80</v>
      </c>
      <c r="F107" s="251" t="s">
        <v>168</v>
      </c>
      <c r="G107" s="249"/>
      <c r="H107" s="252">
        <v>4</v>
      </c>
      <c r="I107" s="253"/>
      <c r="J107" s="249"/>
      <c r="K107" s="249"/>
      <c r="L107" s="254"/>
      <c r="M107" s="255"/>
      <c r="N107" s="256"/>
      <c r="O107" s="256"/>
      <c r="P107" s="256"/>
      <c r="Q107" s="256"/>
      <c r="R107" s="256"/>
      <c r="S107" s="256"/>
      <c r="T107" s="257"/>
      <c r="AT107" s="258" t="s">
        <v>153</v>
      </c>
      <c r="AU107" s="258" t="s">
        <v>91</v>
      </c>
      <c r="AV107" s="12" t="s">
        <v>147</v>
      </c>
      <c r="AW107" s="12" t="s">
        <v>44</v>
      </c>
      <c r="AX107" s="12" t="s">
        <v>25</v>
      </c>
      <c r="AY107" s="258" t="s">
        <v>140</v>
      </c>
    </row>
    <row r="108" spans="2:65" s="1" customFormat="1" ht="16.5" customHeight="1">
      <c r="B108" s="46"/>
      <c r="C108" s="221" t="s">
        <v>174</v>
      </c>
      <c r="D108" s="221" t="s">
        <v>142</v>
      </c>
      <c r="E108" s="222" t="s">
        <v>175</v>
      </c>
      <c r="F108" s="223" t="s">
        <v>176</v>
      </c>
      <c r="G108" s="224" t="s">
        <v>145</v>
      </c>
      <c r="H108" s="225">
        <v>8</v>
      </c>
      <c r="I108" s="226"/>
      <c r="J108" s="227">
        <f>ROUND(I108*H108,2)</f>
        <v>0</v>
      </c>
      <c r="K108" s="223" t="s">
        <v>146</v>
      </c>
      <c r="L108" s="72"/>
      <c r="M108" s="228" t="s">
        <v>80</v>
      </c>
      <c r="N108" s="229" t="s">
        <v>52</v>
      </c>
      <c r="O108" s="47"/>
      <c r="P108" s="230">
        <f>O108*H108</f>
        <v>0</v>
      </c>
      <c r="Q108" s="230">
        <v>0</v>
      </c>
      <c r="R108" s="230">
        <f>Q108*H108</f>
        <v>0</v>
      </c>
      <c r="S108" s="230">
        <v>0.098</v>
      </c>
      <c r="T108" s="231">
        <f>S108*H108</f>
        <v>0.784</v>
      </c>
      <c r="AR108" s="24" t="s">
        <v>147</v>
      </c>
      <c r="AT108" s="24" t="s">
        <v>142</v>
      </c>
      <c r="AU108" s="24" t="s">
        <v>91</v>
      </c>
      <c r="AY108" s="24" t="s">
        <v>140</v>
      </c>
      <c r="BE108" s="232">
        <f>IF(N108="základní",J108,0)</f>
        <v>0</v>
      </c>
      <c r="BF108" s="232">
        <f>IF(N108="snížená",J108,0)</f>
        <v>0</v>
      </c>
      <c r="BG108" s="232">
        <f>IF(N108="zákl. přenesená",J108,0)</f>
        <v>0</v>
      </c>
      <c r="BH108" s="232">
        <f>IF(N108="sníž. přenesená",J108,0)</f>
        <v>0</v>
      </c>
      <c r="BI108" s="232">
        <f>IF(N108="nulová",J108,0)</f>
        <v>0</v>
      </c>
      <c r="BJ108" s="24" t="s">
        <v>25</v>
      </c>
      <c r="BK108" s="232">
        <f>ROUND(I108*H108,2)</f>
        <v>0</v>
      </c>
      <c r="BL108" s="24" t="s">
        <v>147</v>
      </c>
      <c r="BM108" s="24" t="s">
        <v>177</v>
      </c>
    </row>
    <row r="109" spans="2:47" s="1" customFormat="1" ht="13.5">
      <c r="B109" s="46"/>
      <c r="C109" s="74"/>
      <c r="D109" s="233" t="s">
        <v>149</v>
      </c>
      <c r="E109" s="74"/>
      <c r="F109" s="234" t="s">
        <v>178</v>
      </c>
      <c r="G109" s="74"/>
      <c r="H109" s="74"/>
      <c r="I109" s="191"/>
      <c r="J109" s="74"/>
      <c r="K109" s="74"/>
      <c r="L109" s="72"/>
      <c r="M109" s="235"/>
      <c r="N109" s="47"/>
      <c r="O109" s="47"/>
      <c r="P109" s="47"/>
      <c r="Q109" s="47"/>
      <c r="R109" s="47"/>
      <c r="S109" s="47"/>
      <c r="T109" s="95"/>
      <c r="AT109" s="24" t="s">
        <v>149</v>
      </c>
      <c r="AU109" s="24" t="s">
        <v>91</v>
      </c>
    </row>
    <row r="110" spans="2:47" s="1" customFormat="1" ht="13.5">
      <c r="B110" s="46"/>
      <c r="C110" s="74"/>
      <c r="D110" s="233" t="s">
        <v>151</v>
      </c>
      <c r="E110" s="74"/>
      <c r="F110" s="236" t="s">
        <v>165</v>
      </c>
      <c r="G110" s="74"/>
      <c r="H110" s="74"/>
      <c r="I110" s="191"/>
      <c r="J110" s="74"/>
      <c r="K110" s="74"/>
      <c r="L110" s="72"/>
      <c r="M110" s="235"/>
      <c r="N110" s="47"/>
      <c r="O110" s="47"/>
      <c r="P110" s="47"/>
      <c r="Q110" s="47"/>
      <c r="R110" s="47"/>
      <c r="S110" s="47"/>
      <c r="T110" s="95"/>
      <c r="AT110" s="24" t="s">
        <v>151</v>
      </c>
      <c r="AU110" s="24" t="s">
        <v>91</v>
      </c>
    </row>
    <row r="111" spans="2:51" s="11" customFormat="1" ht="13.5">
      <c r="B111" s="237"/>
      <c r="C111" s="238"/>
      <c r="D111" s="233" t="s">
        <v>153</v>
      </c>
      <c r="E111" s="239" t="s">
        <v>80</v>
      </c>
      <c r="F111" s="240" t="s">
        <v>179</v>
      </c>
      <c r="G111" s="238"/>
      <c r="H111" s="241">
        <v>8</v>
      </c>
      <c r="I111" s="242"/>
      <c r="J111" s="238"/>
      <c r="K111" s="238"/>
      <c r="L111" s="243"/>
      <c r="M111" s="244"/>
      <c r="N111" s="245"/>
      <c r="O111" s="245"/>
      <c r="P111" s="245"/>
      <c r="Q111" s="245"/>
      <c r="R111" s="245"/>
      <c r="S111" s="245"/>
      <c r="T111" s="246"/>
      <c r="AT111" s="247" t="s">
        <v>153</v>
      </c>
      <c r="AU111" s="247" t="s">
        <v>91</v>
      </c>
      <c r="AV111" s="11" t="s">
        <v>91</v>
      </c>
      <c r="AW111" s="11" t="s">
        <v>44</v>
      </c>
      <c r="AX111" s="11" t="s">
        <v>25</v>
      </c>
      <c r="AY111" s="247" t="s">
        <v>140</v>
      </c>
    </row>
    <row r="112" spans="2:65" s="1" customFormat="1" ht="16.5" customHeight="1">
      <c r="B112" s="46"/>
      <c r="C112" s="221" t="s">
        <v>180</v>
      </c>
      <c r="D112" s="221" t="s">
        <v>142</v>
      </c>
      <c r="E112" s="222" t="s">
        <v>181</v>
      </c>
      <c r="F112" s="223" t="s">
        <v>182</v>
      </c>
      <c r="G112" s="224" t="s">
        <v>145</v>
      </c>
      <c r="H112" s="225">
        <v>4</v>
      </c>
      <c r="I112" s="226"/>
      <c r="J112" s="227">
        <f>ROUND(I112*H112,2)</f>
        <v>0</v>
      </c>
      <c r="K112" s="223" t="s">
        <v>146</v>
      </c>
      <c r="L112" s="72"/>
      <c r="M112" s="228" t="s">
        <v>80</v>
      </c>
      <c r="N112" s="229" t="s">
        <v>52</v>
      </c>
      <c r="O112" s="47"/>
      <c r="P112" s="230">
        <f>O112*H112</f>
        <v>0</v>
      </c>
      <c r="Q112" s="230">
        <v>0</v>
      </c>
      <c r="R112" s="230">
        <f>Q112*H112</f>
        <v>0</v>
      </c>
      <c r="S112" s="230">
        <v>0.22</v>
      </c>
      <c r="T112" s="231">
        <f>S112*H112</f>
        <v>0.88</v>
      </c>
      <c r="AR112" s="24" t="s">
        <v>147</v>
      </c>
      <c r="AT112" s="24" t="s">
        <v>142</v>
      </c>
      <c r="AU112" s="24" t="s">
        <v>91</v>
      </c>
      <c r="AY112" s="24" t="s">
        <v>140</v>
      </c>
      <c r="BE112" s="232">
        <f>IF(N112="základní",J112,0)</f>
        <v>0</v>
      </c>
      <c r="BF112" s="232">
        <f>IF(N112="snížená",J112,0)</f>
        <v>0</v>
      </c>
      <c r="BG112" s="232">
        <f>IF(N112="zákl. přenesená",J112,0)</f>
        <v>0</v>
      </c>
      <c r="BH112" s="232">
        <f>IF(N112="sníž. přenesená",J112,0)</f>
        <v>0</v>
      </c>
      <c r="BI112" s="232">
        <f>IF(N112="nulová",J112,0)</f>
        <v>0</v>
      </c>
      <c r="BJ112" s="24" t="s">
        <v>25</v>
      </c>
      <c r="BK112" s="232">
        <f>ROUND(I112*H112,2)</f>
        <v>0</v>
      </c>
      <c r="BL112" s="24" t="s">
        <v>147</v>
      </c>
      <c r="BM112" s="24" t="s">
        <v>183</v>
      </c>
    </row>
    <row r="113" spans="2:47" s="1" customFormat="1" ht="13.5">
      <c r="B113" s="46"/>
      <c r="C113" s="74"/>
      <c r="D113" s="233" t="s">
        <v>149</v>
      </c>
      <c r="E113" s="74"/>
      <c r="F113" s="234" t="s">
        <v>184</v>
      </c>
      <c r="G113" s="74"/>
      <c r="H113" s="74"/>
      <c r="I113" s="191"/>
      <c r="J113" s="74"/>
      <c r="K113" s="74"/>
      <c r="L113" s="72"/>
      <c r="M113" s="235"/>
      <c r="N113" s="47"/>
      <c r="O113" s="47"/>
      <c r="P113" s="47"/>
      <c r="Q113" s="47"/>
      <c r="R113" s="47"/>
      <c r="S113" s="47"/>
      <c r="T113" s="95"/>
      <c r="AT113" s="24" t="s">
        <v>149</v>
      </c>
      <c r="AU113" s="24" t="s">
        <v>91</v>
      </c>
    </row>
    <row r="114" spans="2:47" s="1" customFormat="1" ht="13.5">
      <c r="B114" s="46"/>
      <c r="C114" s="74"/>
      <c r="D114" s="233" t="s">
        <v>151</v>
      </c>
      <c r="E114" s="74"/>
      <c r="F114" s="236" t="s">
        <v>165</v>
      </c>
      <c r="G114" s="74"/>
      <c r="H114" s="74"/>
      <c r="I114" s="191"/>
      <c r="J114" s="74"/>
      <c r="K114" s="74"/>
      <c r="L114" s="72"/>
      <c r="M114" s="235"/>
      <c r="N114" s="47"/>
      <c r="O114" s="47"/>
      <c r="P114" s="47"/>
      <c r="Q114" s="47"/>
      <c r="R114" s="47"/>
      <c r="S114" s="47"/>
      <c r="T114" s="95"/>
      <c r="AT114" s="24" t="s">
        <v>151</v>
      </c>
      <c r="AU114" s="24" t="s">
        <v>91</v>
      </c>
    </row>
    <row r="115" spans="2:51" s="11" customFormat="1" ht="13.5">
      <c r="B115" s="237"/>
      <c r="C115" s="238"/>
      <c r="D115" s="233" t="s">
        <v>153</v>
      </c>
      <c r="E115" s="239" t="s">
        <v>80</v>
      </c>
      <c r="F115" s="240" t="s">
        <v>185</v>
      </c>
      <c r="G115" s="238"/>
      <c r="H115" s="241">
        <v>4</v>
      </c>
      <c r="I115" s="242"/>
      <c r="J115" s="238"/>
      <c r="K115" s="238"/>
      <c r="L115" s="243"/>
      <c r="M115" s="244"/>
      <c r="N115" s="245"/>
      <c r="O115" s="245"/>
      <c r="P115" s="245"/>
      <c r="Q115" s="245"/>
      <c r="R115" s="245"/>
      <c r="S115" s="245"/>
      <c r="T115" s="246"/>
      <c r="AT115" s="247" t="s">
        <v>153</v>
      </c>
      <c r="AU115" s="247" t="s">
        <v>91</v>
      </c>
      <c r="AV115" s="11" t="s">
        <v>91</v>
      </c>
      <c r="AW115" s="11" t="s">
        <v>44</v>
      </c>
      <c r="AX115" s="11" t="s">
        <v>25</v>
      </c>
      <c r="AY115" s="247" t="s">
        <v>140</v>
      </c>
    </row>
    <row r="116" spans="2:65" s="1" customFormat="1" ht="16.5" customHeight="1">
      <c r="B116" s="46"/>
      <c r="C116" s="221" t="s">
        <v>186</v>
      </c>
      <c r="D116" s="221" t="s">
        <v>142</v>
      </c>
      <c r="E116" s="222" t="s">
        <v>187</v>
      </c>
      <c r="F116" s="223" t="s">
        <v>188</v>
      </c>
      <c r="G116" s="224" t="s">
        <v>145</v>
      </c>
      <c r="H116" s="225">
        <v>4</v>
      </c>
      <c r="I116" s="226"/>
      <c r="J116" s="227">
        <f>ROUND(I116*H116,2)</f>
        <v>0</v>
      </c>
      <c r="K116" s="223" t="s">
        <v>80</v>
      </c>
      <c r="L116" s="72"/>
      <c r="M116" s="228" t="s">
        <v>80</v>
      </c>
      <c r="N116" s="229" t="s">
        <v>52</v>
      </c>
      <c r="O116" s="47"/>
      <c r="P116" s="230">
        <f>O116*H116</f>
        <v>0</v>
      </c>
      <c r="Q116" s="230">
        <v>0</v>
      </c>
      <c r="R116" s="230">
        <f>Q116*H116</f>
        <v>0</v>
      </c>
      <c r="S116" s="230">
        <v>1.76</v>
      </c>
      <c r="T116" s="231">
        <f>S116*H116</f>
        <v>7.04</v>
      </c>
      <c r="AR116" s="24" t="s">
        <v>147</v>
      </c>
      <c r="AT116" s="24" t="s">
        <v>142</v>
      </c>
      <c r="AU116" s="24" t="s">
        <v>91</v>
      </c>
      <c r="AY116" s="24" t="s">
        <v>140</v>
      </c>
      <c r="BE116" s="232">
        <f>IF(N116="základní",J116,0)</f>
        <v>0</v>
      </c>
      <c r="BF116" s="232">
        <f>IF(N116="snížená",J116,0)</f>
        <v>0</v>
      </c>
      <c r="BG116" s="232">
        <f>IF(N116="zákl. přenesená",J116,0)</f>
        <v>0</v>
      </c>
      <c r="BH116" s="232">
        <f>IF(N116="sníž. přenesená",J116,0)</f>
        <v>0</v>
      </c>
      <c r="BI116" s="232">
        <f>IF(N116="nulová",J116,0)</f>
        <v>0</v>
      </c>
      <c r="BJ116" s="24" t="s">
        <v>25</v>
      </c>
      <c r="BK116" s="232">
        <f>ROUND(I116*H116,2)</f>
        <v>0</v>
      </c>
      <c r="BL116" s="24" t="s">
        <v>147</v>
      </c>
      <c r="BM116" s="24" t="s">
        <v>189</v>
      </c>
    </row>
    <row r="117" spans="2:47" s="1" customFormat="1" ht="13.5">
      <c r="B117" s="46"/>
      <c r="C117" s="74"/>
      <c r="D117" s="233" t="s">
        <v>149</v>
      </c>
      <c r="E117" s="74"/>
      <c r="F117" s="234" t="s">
        <v>190</v>
      </c>
      <c r="G117" s="74"/>
      <c r="H117" s="74"/>
      <c r="I117" s="191"/>
      <c r="J117" s="74"/>
      <c r="K117" s="74"/>
      <c r="L117" s="72"/>
      <c r="M117" s="235"/>
      <c r="N117" s="47"/>
      <c r="O117" s="47"/>
      <c r="P117" s="47"/>
      <c r="Q117" s="47"/>
      <c r="R117" s="47"/>
      <c r="S117" s="47"/>
      <c r="T117" s="95"/>
      <c r="AT117" s="24" t="s">
        <v>149</v>
      </c>
      <c r="AU117" s="24" t="s">
        <v>91</v>
      </c>
    </row>
    <row r="118" spans="2:51" s="11" customFormat="1" ht="13.5">
      <c r="B118" s="237"/>
      <c r="C118" s="238"/>
      <c r="D118" s="233" t="s">
        <v>153</v>
      </c>
      <c r="E118" s="239" t="s">
        <v>80</v>
      </c>
      <c r="F118" s="240" t="s">
        <v>185</v>
      </c>
      <c r="G118" s="238"/>
      <c r="H118" s="241">
        <v>4</v>
      </c>
      <c r="I118" s="242"/>
      <c r="J118" s="238"/>
      <c r="K118" s="238"/>
      <c r="L118" s="243"/>
      <c r="M118" s="244"/>
      <c r="N118" s="245"/>
      <c r="O118" s="245"/>
      <c r="P118" s="245"/>
      <c r="Q118" s="245"/>
      <c r="R118" s="245"/>
      <c r="S118" s="245"/>
      <c r="T118" s="246"/>
      <c r="AT118" s="247" t="s">
        <v>153</v>
      </c>
      <c r="AU118" s="247" t="s">
        <v>91</v>
      </c>
      <c r="AV118" s="11" t="s">
        <v>91</v>
      </c>
      <c r="AW118" s="11" t="s">
        <v>44</v>
      </c>
      <c r="AX118" s="11" t="s">
        <v>25</v>
      </c>
      <c r="AY118" s="247" t="s">
        <v>140</v>
      </c>
    </row>
    <row r="119" spans="2:65" s="1" customFormat="1" ht="16.5" customHeight="1">
      <c r="B119" s="46"/>
      <c r="C119" s="221" t="s">
        <v>191</v>
      </c>
      <c r="D119" s="221" t="s">
        <v>142</v>
      </c>
      <c r="E119" s="222" t="s">
        <v>192</v>
      </c>
      <c r="F119" s="223" t="s">
        <v>193</v>
      </c>
      <c r="G119" s="224" t="s">
        <v>194</v>
      </c>
      <c r="H119" s="225">
        <v>4</v>
      </c>
      <c r="I119" s="226"/>
      <c r="J119" s="227">
        <f>ROUND(I119*H119,2)</f>
        <v>0</v>
      </c>
      <c r="K119" s="223" t="s">
        <v>146</v>
      </c>
      <c r="L119" s="72"/>
      <c r="M119" s="228" t="s">
        <v>80</v>
      </c>
      <c r="N119" s="229" t="s">
        <v>52</v>
      </c>
      <c r="O119" s="47"/>
      <c r="P119" s="230">
        <f>O119*H119</f>
        <v>0</v>
      </c>
      <c r="Q119" s="230">
        <v>0.06053</v>
      </c>
      <c r="R119" s="230">
        <f>Q119*H119</f>
        <v>0.24212</v>
      </c>
      <c r="S119" s="230">
        <v>0</v>
      </c>
      <c r="T119" s="231">
        <f>S119*H119</f>
        <v>0</v>
      </c>
      <c r="AR119" s="24" t="s">
        <v>147</v>
      </c>
      <c r="AT119" s="24" t="s">
        <v>142</v>
      </c>
      <c r="AU119" s="24" t="s">
        <v>91</v>
      </c>
      <c r="AY119" s="24" t="s">
        <v>140</v>
      </c>
      <c r="BE119" s="232">
        <f>IF(N119="základní",J119,0)</f>
        <v>0</v>
      </c>
      <c r="BF119" s="232">
        <f>IF(N119="snížená",J119,0)</f>
        <v>0</v>
      </c>
      <c r="BG119" s="232">
        <f>IF(N119="zákl. přenesená",J119,0)</f>
        <v>0</v>
      </c>
      <c r="BH119" s="232">
        <f>IF(N119="sníž. přenesená",J119,0)</f>
        <v>0</v>
      </c>
      <c r="BI119" s="232">
        <f>IF(N119="nulová",J119,0)</f>
        <v>0</v>
      </c>
      <c r="BJ119" s="24" t="s">
        <v>25</v>
      </c>
      <c r="BK119" s="232">
        <f>ROUND(I119*H119,2)</f>
        <v>0</v>
      </c>
      <c r="BL119" s="24" t="s">
        <v>147</v>
      </c>
      <c r="BM119" s="24" t="s">
        <v>195</v>
      </c>
    </row>
    <row r="120" spans="2:47" s="1" customFormat="1" ht="13.5">
      <c r="B120" s="46"/>
      <c r="C120" s="74"/>
      <c r="D120" s="233" t="s">
        <v>149</v>
      </c>
      <c r="E120" s="74"/>
      <c r="F120" s="234" t="s">
        <v>196</v>
      </c>
      <c r="G120" s="74"/>
      <c r="H120" s="74"/>
      <c r="I120" s="191"/>
      <c r="J120" s="74"/>
      <c r="K120" s="74"/>
      <c r="L120" s="72"/>
      <c r="M120" s="235"/>
      <c r="N120" s="47"/>
      <c r="O120" s="47"/>
      <c r="P120" s="47"/>
      <c r="Q120" s="47"/>
      <c r="R120" s="47"/>
      <c r="S120" s="47"/>
      <c r="T120" s="95"/>
      <c r="AT120" s="24" t="s">
        <v>149</v>
      </c>
      <c r="AU120" s="24" t="s">
        <v>91</v>
      </c>
    </row>
    <row r="121" spans="2:47" s="1" customFormat="1" ht="13.5">
      <c r="B121" s="46"/>
      <c r="C121" s="74"/>
      <c r="D121" s="233" t="s">
        <v>151</v>
      </c>
      <c r="E121" s="74"/>
      <c r="F121" s="236" t="s">
        <v>197</v>
      </c>
      <c r="G121" s="74"/>
      <c r="H121" s="74"/>
      <c r="I121" s="191"/>
      <c r="J121" s="74"/>
      <c r="K121" s="74"/>
      <c r="L121" s="72"/>
      <c r="M121" s="235"/>
      <c r="N121" s="47"/>
      <c r="O121" s="47"/>
      <c r="P121" s="47"/>
      <c r="Q121" s="47"/>
      <c r="R121" s="47"/>
      <c r="S121" s="47"/>
      <c r="T121" s="95"/>
      <c r="AT121" s="24" t="s">
        <v>151</v>
      </c>
      <c r="AU121" s="24" t="s">
        <v>91</v>
      </c>
    </row>
    <row r="122" spans="2:65" s="1" customFormat="1" ht="16.5" customHeight="1">
      <c r="B122" s="46"/>
      <c r="C122" s="221" t="s">
        <v>198</v>
      </c>
      <c r="D122" s="221" t="s">
        <v>142</v>
      </c>
      <c r="E122" s="222" t="s">
        <v>199</v>
      </c>
      <c r="F122" s="223" t="s">
        <v>200</v>
      </c>
      <c r="G122" s="224" t="s">
        <v>201</v>
      </c>
      <c r="H122" s="225">
        <v>1.21</v>
      </c>
      <c r="I122" s="226"/>
      <c r="J122" s="227">
        <f>ROUND(I122*H122,2)</f>
        <v>0</v>
      </c>
      <c r="K122" s="223" t="s">
        <v>146</v>
      </c>
      <c r="L122" s="72"/>
      <c r="M122" s="228" t="s">
        <v>80</v>
      </c>
      <c r="N122" s="229" t="s">
        <v>52</v>
      </c>
      <c r="O122" s="47"/>
      <c r="P122" s="230">
        <f>O122*H122</f>
        <v>0</v>
      </c>
      <c r="Q122" s="230">
        <v>0</v>
      </c>
      <c r="R122" s="230">
        <f>Q122*H122</f>
        <v>0</v>
      </c>
      <c r="S122" s="230">
        <v>0</v>
      </c>
      <c r="T122" s="231">
        <f>S122*H122</f>
        <v>0</v>
      </c>
      <c r="AR122" s="24" t="s">
        <v>147</v>
      </c>
      <c r="AT122" s="24" t="s">
        <v>142</v>
      </c>
      <c r="AU122" s="24" t="s">
        <v>91</v>
      </c>
      <c r="AY122" s="24" t="s">
        <v>140</v>
      </c>
      <c r="BE122" s="232">
        <f>IF(N122="základní",J122,0)</f>
        <v>0</v>
      </c>
      <c r="BF122" s="232">
        <f>IF(N122="snížená",J122,0)</f>
        <v>0</v>
      </c>
      <c r="BG122" s="232">
        <f>IF(N122="zákl. přenesená",J122,0)</f>
        <v>0</v>
      </c>
      <c r="BH122" s="232">
        <f>IF(N122="sníž. přenesená",J122,0)</f>
        <v>0</v>
      </c>
      <c r="BI122" s="232">
        <f>IF(N122="nulová",J122,0)</f>
        <v>0</v>
      </c>
      <c r="BJ122" s="24" t="s">
        <v>25</v>
      </c>
      <c r="BK122" s="232">
        <f>ROUND(I122*H122,2)</f>
        <v>0</v>
      </c>
      <c r="BL122" s="24" t="s">
        <v>147</v>
      </c>
      <c r="BM122" s="24" t="s">
        <v>202</v>
      </c>
    </row>
    <row r="123" spans="2:47" s="1" customFormat="1" ht="13.5">
      <c r="B123" s="46"/>
      <c r="C123" s="74"/>
      <c r="D123" s="233" t="s">
        <v>149</v>
      </c>
      <c r="E123" s="74"/>
      <c r="F123" s="234" t="s">
        <v>203</v>
      </c>
      <c r="G123" s="74"/>
      <c r="H123" s="74"/>
      <c r="I123" s="191"/>
      <c r="J123" s="74"/>
      <c r="K123" s="74"/>
      <c r="L123" s="72"/>
      <c r="M123" s="235"/>
      <c r="N123" s="47"/>
      <c r="O123" s="47"/>
      <c r="P123" s="47"/>
      <c r="Q123" s="47"/>
      <c r="R123" s="47"/>
      <c r="S123" s="47"/>
      <c r="T123" s="95"/>
      <c r="AT123" s="24" t="s">
        <v>149</v>
      </c>
      <c r="AU123" s="24" t="s">
        <v>91</v>
      </c>
    </row>
    <row r="124" spans="2:47" s="1" customFormat="1" ht="13.5">
      <c r="B124" s="46"/>
      <c r="C124" s="74"/>
      <c r="D124" s="233" t="s">
        <v>151</v>
      </c>
      <c r="E124" s="74"/>
      <c r="F124" s="236" t="s">
        <v>204</v>
      </c>
      <c r="G124" s="74"/>
      <c r="H124" s="74"/>
      <c r="I124" s="191"/>
      <c r="J124" s="74"/>
      <c r="K124" s="74"/>
      <c r="L124" s="72"/>
      <c r="M124" s="235"/>
      <c r="N124" s="47"/>
      <c r="O124" s="47"/>
      <c r="P124" s="47"/>
      <c r="Q124" s="47"/>
      <c r="R124" s="47"/>
      <c r="S124" s="47"/>
      <c r="T124" s="95"/>
      <c r="AT124" s="24" t="s">
        <v>151</v>
      </c>
      <c r="AU124" s="24" t="s">
        <v>91</v>
      </c>
    </row>
    <row r="125" spans="2:51" s="11" customFormat="1" ht="13.5">
      <c r="B125" s="237"/>
      <c r="C125" s="238"/>
      <c r="D125" s="233" t="s">
        <v>153</v>
      </c>
      <c r="E125" s="239" t="s">
        <v>80</v>
      </c>
      <c r="F125" s="240" t="s">
        <v>205</v>
      </c>
      <c r="G125" s="238"/>
      <c r="H125" s="241">
        <v>1.21</v>
      </c>
      <c r="I125" s="242"/>
      <c r="J125" s="238"/>
      <c r="K125" s="238"/>
      <c r="L125" s="243"/>
      <c r="M125" s="244"/>
      <c r="N125" s="245"/>
      <c r="O125" s="245"/>
      <c r="P125" s="245"/>
      <c r="Q125" s="245"/>
      <c r="R125" s="245"/>
      <c r="S125" s="245"/>
      <c r="T125" s="246"/>
      <c r="AT125" s="247" t="s">
        <v>153</v>
      </c>
      <c r="AU125" s="247" t="s">
        <v>91</v>
      </c>
      <c r="AV125" s="11" t="s">
        <v>91</v>
      </c>
      <c r="AW125" s="11" t="s">
        <v>44</v>
      </c>
      <c r="AX125" s="11" t="s">
        <v>25</v>
      </c>
      <c r="AY125" s="247" t="s">
        <v>140</v>
      </c>
    </row>
    <row r="126" spans="2:65" s="1" customFormat="1" ht="16.5" customHeight="1">
      <c r="B126" s="46"/>
      <c r="C126" s="221" t="s">
        <v>30</v>
      </c>
      <c r="D126" s="221" t="s">
        <v>142</v>
      </c>
      <c r="E126" s="222" t="s">
        <v>206</v>
      </c>
      <c r="F126" s="223" t="s">
        <v>207</v>
      </c>
      <c r="G126" s="224" t="s">
        <v>201</v>
      </c>
      <c r="H126" s="225">
        <v>19.292</v>
      </c>
      <c r="I126" s="226"/>
      <c r="J126" s="227">
        <f>ROUND(I126*H126,2)</f>
        <v>0</v>
      </c>
      <c r="K126" s="223" t="s">
        <v>146</v>
      </c>
      <c r="L126" s="72"/>
      <c r="M126" s="228" t="s">
        <v>80</v>
      </c>
      <c r="N126" s="229" t="s">
        <v>52</v>
      </c>
      <c r="O126" s="47"/>
      <c r="P126" s="230">
        <f>O126*H126</f>
        <v>0</v>
      </c>
      <c r="Q126" s="230">
        <v>0</v>
      </c>
      <c r="R126" s="230">
        <f>Q126*H126</f>
        <v>0</v>
      </c>
      <c r="S126" s="230">
        <v>0</v>
      </c>
      <c r="T126" s="231">
        <f>S126*H126</f>
        <v>0</v>
      </c>
      <c r="AR126" s="24" t="s">
        <v>147</v>
      </c>
      <c r="AT126" s="24" t="s">
        <v>142</v>
      </c>
      <c r="AU126" s="24" t="s">
        <v>91</v>
      </c>
      <c r="AY126" s="24" t="s">
        <v>140</v>
      </c>
      <c r="BE126" s="232">
        <f>IF(N126="základní",J126,0)</f>
        <v>0</v>
      </c>
      <c r="BF126" s="232">
        <f>IF(N126="snížená",J126,0)</f>
        <v>0</v>
      </c>
      <c r="BG126" s="232">
        <f>IF(N126="zákl. přenesená",J126,0)</f>
        <v>0</v>
      </c>
      <c r="BH126" s="232">
        <f>IF(N126="sníž. přenesená",J126,0)</f>
        <v>0</v>
      </c>
      <c r="BI126" s="232">
        <f>IF(N126="nulová",J126,0)</f>
        <v>0</v>
      </c>
      <c r="BJ126" s="24" t="s">
        <v>25</v>
      </c>
      <c r="BK126" s="232">
        <f>ROUND(I126*H126,2)</f>
        <v>0</v>
      </c>
      <c r="BL126" s="24" t="s">
        <v>147</v>
      </c>
      <c r="BM126" s="24" t="s">
        <v>208</v>
      </c>
    </row>
    <row r="127" spans="2:47" s="1" customFormat="1" ht="13.5">
      <c r="B127" s="46"/>
      <c r="C127" s="74"/>
      <c r="D127" s="233" t="s">
        <v>149</v>
      </c>
      <c r="E127" s="74"/>
      <c r="F127" s="234" t="s">
        <v>209</v>
      </c>
      <c r="G127" s="74"/>
      <c r="H127" s="74"/>
      <c r="I127" s="191"/>
      <c r="J127" s="74"/>
      <c r="K127" s="74"/>
      <c r="L127" s="72"/>
      <c r="M127" s="235"/>
      <c r="N127" s="47"/>
      <c r="O127" s="47"/>
      <c r="P127" s="47"/>
      <c r="Q127" s="47"/>
      <c r="R127" s="47"/>
      <c r="S127" s="47"/>
      <c r="T127" s="95"/>
      <c r="AT127" s="24" t="s">
        <v>149</v>
      </c>
      <c r="AU127" s="24" t="s">
        <v>91</v>
      </c>
    </row>
    <row r="128" spans="2:47" s="1" customFormat="1" ht="13.5">
      <c r="B128" s="46"/>
      <c r="C128" s="74"/>
      <c r="D128" s="233" t="s">
        <v>151</v>
      </c>
      <c r="E128" s="74"/>
      <c r="F128" s="236" t="s">
        <v>210</v>
      </c>
      <c r="G128" s="74"/>
      <c r="H128" s="74"/>
      <c r="I128" s="191"/>
      <c r="J128" s="74"/>
      <c r="K128" s="74"/>
      <c r="L128" s="72"/>
      <c r="M128" s="235"/>
      <c r="N128" s="47"/>
      <c r="O128" s="47"/>
      <c r="P128" s="47"/>
      <c r="Q128" s="47"/>
      <c r="R128" s="47"/>
      <c r="S128" s="47"/>
      <c r="T128" s="95"/>
      <c r="AT128" s="24" t="s">
        <v>151</v>
      </c>
      <c r="AU128" s="24" t="s">
        <v>91</v>
      </c>
    </row>
    <row r="129" spans="2:51" s="11" customFormat="1" ht="13.5">
      <c r="B129" s="237"/>
      <c r="C129" s="238"/>
      <c r="D129" s="233" t="s">
        <v>153</v>
      </c>
      <c r="E129" s="239" t="s">
        <v>80</v>
      </c>
      <c r="F129" s="240" t="s">
        <v>211</v>
      </c>
      <c r="G129" s="238"/>
      <c r="H129" s="241">
        <v>1.735</v>
      </c>
      <c r="I129" s="242"/>
      <c r="J129" s="238"/>
      <c r="K129" s="238"/>
      <c r="L129" s="243"/>
      <c r="M129" s="244"/>
      <c r="N129" s="245"/>
      <c r="O129" s="245"/>
      <c r="P129" s="245"/>
      <c r="Q129" s="245"/>
      <c r="R129" s="245"/>
      <c r="S129" s="245"/>
      <c r="T129" s="246"/>
      <c r="AT129" s="247" t="s">
        <v>153</v>
      </c>
      <c r="AU129" s="247" t="s">
        <v>91</v>
      </c>
      <c r="AV129" s="11" t="s">
        <v>91</v>
      </c>
      <c r="AW129" s="11" t="s">
        <v>44</v>
      </c>
      <c r="AX129" s="11" t="s">
        <v>82</v>
      </c>
      <c r="AY129" s="247" t="s">
        <v>140</v>
      </c>
    </row>
    <row r="130" spans="2:51" s="13" customFormat="1" ht="13.5">
      <c r="B130" s="259"/>
      <c r="C130" s="260"/>
      <c r="D130" s="233" t="s">
        <v>153</v>
      </c>
      <c r="E130" s="261" t="s">
        <v>80</v>
      </c>
      <c r="F130" s="262" t="s">
        <v>212</v>
      </c>
      <c r="G130" s="260"/>
      <c r="H130" s="263">
        <v>1.735</v>
      </c>
      <c r="I130" s="264"/>
      <c r="J130" s="260"/>
      <c r="K130" s="260"/>
      <c r="L130" s="265"/>
      <c r="M130" s="266"/>
      <c r="N130" s="267"/>
      <c r="O130" s="267"/>
      <c r="P130" s="267"/>
      <c r="Q130" s="267"/>
      <c r="R130" s="267"/>
      <c r="S130" s="267"/>
      <c r="T130" s="268"/>
      <c r="AT130" s="269" t="s">
        <v>153</v>
      </c>
      <c r="AU130" s="269" t="s">
        <v>91</v>
      </c>
      <c r="AV130" s="13" t="s">
        <v>160</v>
      </c>
      <c r="AW130" s="13" t="s">
        <v>44</v>
      </c>
      <c r="AX130" s="13" t="s">
        <v>82</v>
      </c>
      <c r="AY130" s="269" t="s">
        <v>140</v>
      </c>
    </row>
    <row r="131" spans="2:51" s="11" customFormat="1" ht="13.5">
      <c r="B131" s="237"/>
      <c r="C131" s="238"/>
      <c r="D131" s="233" t="s">
        <v>153</v>
      </c>
      <c r="E131" s="239" t="s">
        <v>80</v>
      </c>
      <c r="F131" s="240" t="s">
        <v>213</v>
      </c>
      <c r="G131" s="238"/>
      <c r="H131" s="241">
        <v>12.492</v>
      </c>
      <c r="I131" s="242"/>
      <c r="J131" s="238"/>
      <c r="K131" s="238"/>
      <c r="L131" s="243"/>
      <c r="M131" s="244"/>
      <c r="N131" s="245"/>
      <c r="O131" s="245"/>
      <c r="P131" s="245"/>
      <c r="Q131" s="245"/>
      <c r="R131" s="245"/>
      <c r="S131" s="245"/>
      <c r="T131" s="246"/>
      <c r="AT131" s="247" t="s">
        <v>153</v>
      </c>
      <c r="AU131" s="247" t="s">
        <v>91</v>
      </c>
      <c r="AV131" s="11" t="s">
        <v>91</v>
      </c>
      <c r="AW131" s="11" t="s">
        <v>44</v>
      </c>
      <c r="AX131" s="11" t="s">
        <v>82</v>
      </c>
      <c r="AY131" s="247" t="s">
        <v>140</v>
      </c>
    </row>
    <row r="132" spans="2:51" s="11" customFormat="1" ht="13.5">
      <c r="B132" s="237"/>
      <c r="C132" s="238"/>
      <c r="D132" s="233" t="s">
        <v>153</v>
      </c>
      <c r="E132" s="239" t="s">
        <v>80</v>
      </c>
      <c r="F132" s="240" t="s">
        <v>214</v>
      </c>
      <c r="G132" s="238"/>
      <c r="H132" s="241">
        <v>16.136</v>
      </c>
      <c r="I132" s="242"/>
      <c r="J132" s="238"/>
      <c r="K132" s="238"/>
      <c r="L132" s="243"/>
      <c r="M132" s="244"/>
      <c r="N132" s="245"/>
      <c r="O132" s="245"/>
      <c r="P132" s="245"/>
      <c r="Q132" s="245"/>
      <c r="R132" s="245"/>
      <c r="S132" s="245"/>
      <c r="T132" s="246"/>
      <c r="AT132" s="247" t="s">
        <v>153</v>
      </c>
      <c r="AU132" s="247" t="s">
        <v>91</v>
      </c>
      <c r="AV132" s="11" t="s">
        <v>91</v>
      </c>
      <c r="AW132" s="11" t="s">
        <v>44</v>
      </c>
      <c r="AX132" s="11" t="s">
        <v>82</v>
      </c>
      <c r="AY132" s="247" t="s">
        <v>140</v>
      </c>
    </row>
    <row r="133" spans="2:51" s="11" customFormat="1" ht="13.5">
      <c r="B133" s="237"/>
      <c r="C133" s="238"/>
      <c r="D133" s="233" t="s">
        <v>153</v>
      </c>
      <c r="E133" s="239" t="s">
        <v>80</v>
      </c>
      <c r="F133" s="240" t="s">
        <v>215</v>
      </c>
      <c r="G133" s="238"/>
      <c r="H133" s="241">
        <v>13.915</v>
      </c>
      <c r="I133" s="242"/>
      <c r="J133" s="238"/>
      <c r="K133" s="238"/>
      <c r="L133" s="243"/>
      <c r="M133" s="244"/>
      <c r="N133" s="245"/>
      <c r="O133" s="245"/>
      <c r="P133" s="245"/>
      <c r="Q133" s="245"/>
      <c r="R133" s="245"/>
      <c r="S133" s="245"/>
      <c r="T133" s="246"/>
      <c r="AT133" s="247" t="s">
        <v>153</v>
      </c>
      <c r="AU133" s="247" t="s">
        <v>91</v>
      </c>
      <c r="AV133" s="11" t="s">
        <v>91</v>
      </c>
      <c r="AW133" s="11" t="s">
        <v>44</v>
      </c>
      <c r="AX133" s="11" t="s">
        <v>82</v>
      </c>
      <c r="AY133" s="247" t="s">
        <v>140</v>
      </c>
    </row>
    <row r="134" spans="2:51" s="11" customFormat="1" ht="13.5">
      <c r="B134" s="237"/>
      <c r="C134" s="238"/>
      <c r="D134" s="233" t="s">
        <v>153</v>
      </c>
      <c r="E134" s="239" t="s">
        <v>80</v>
      </c>
      <c r="F134" s="240" t="s">
        <v>216</v>
      </c>
      <c r="G134" s="238"/>
      <c r="H134" s="241">
        <v>-1.76</v>
      </c>
      <c r="I134" s="242"/>
      <c r="J134" s="238"/>
      <c r="K134" s="238"/>
      <c r="L134" s="243"/>
      <c r="M134" s="244"/>
      <c r="N134" s="245"/>
      <c r="O134" s="245"/>
      <c r="P134" s="245"/>
      <c r="Q134" s="245"/>
      <c r="R134" s="245"/>
      <c r="S134" s="245"/>
      <c r="T134" s="246"/>
      <c r="AT134" s="247" t="s">
        <v>153</v>
      </c>
      <c r="AU134" s="247" t="s">
        <v>91</v>
      </c>
      <c r="AV134" s="11" t="s">
        <v>91</v>
      </c>
      <c r="AW134" s="11" t="s">
        <v>44</v>
      </c>
      <c r="AX134" s="11" t="s">
        <v>82</v>
      </c>
      <c r="AY134" s="247" t="s">
        <v>140</v>
      </c>
    </row>
    <row r="135" spans="2:51" s="11" customFormat="1" ht="13.5">
      <c r="B135" s="237"/>
      <c r="C135" s="238"/>
      <c r="D135" s="233" t="s">
        <v>153</v>
      </c>
      <c r="E135" s="239" t="s">
        <v>80</v>
      </c>
      <c r="F135" s="240" t="s">
        <v>217</v>
      </c>
      <c r="G135" s="238"/>
      <c r="H135" s="241">
        <v>-0.99</v>
      </c>
      <c r="I135" s="242"/>
      <c r="J135" s="238"/>
      <c r="K135" s="238"/>
      <c r="L135" s="243"/>
      <c r="M135" s="244"/>
      <c r="N135" s="245"/>
      <c r="O135" s="245"/>
      <c r="P135" s="245"/>
      <c r="Q135" s="245"/>
      <c r="R135" s="245"/>
      <c r="S135" s="245"/>
      <c r="T135" s="246"/>
      <c r="AT135" s="247" t="s">
        <v>153</v>
      </c>
      <c r="AU135" s="247" t="s">
        <v>91</v>
      </c>
      <c r="AV135" s="11" t="s">
        <v>91</v>
      </c>
      <c r="AW135" s="11" t="s">
        <v>44</v>
      </c>
      <c r="AX135" s="11" t="s">
        <v>82</v>
      </c>
      <c r="AY135" s="247" t="s">
        <v>140</v>
      </c>
    </row>
    <row r="136" spans="2:51" s="11" customFormat="1" ht="13.5">
      <c r="B136" s="237"/>
      <c r="C136" s="238"/>
      <c r="D136" s="233" t="s">
        <v>153</v>
      </c>
      <c r="E136" s="239" t="s">
        <v>80</v>
      </c>
      <c r="F136" s="240" t="s">
        <v>218</v>
      </c>
      <c r="G136" s="238"/>
      <c r="H136" s="241">
        <v>-1.21</v>
      </c>
      <c r="I136" s="242"/>
      <c r="J136" s="238"/>
      <c r="K136" s="238"/>
      <c r="L136" s="243"/>
      <c r="M136" s="244"/>
      <c r="N136" s="245"/>
      <c r="O136" s="245"/>
      <c r="P136" s="245"/>
      <c r="Q136" s="245"/>
      <c r="R136" s="245"/>
      <c r="S136" s="245"/>
      <c r="T136" s="246"/>
      <c r="AT136" s="247" t="s">
        <v>153</v>
      </c>
      <c r="AU136" s="247" t="s">
        <v>91</v>
      </c>
      <c r="AV136" s="11" t="s">
        <v>91</v>
      </c>
      <c r="AW136" s="11" t="s">
        <v>44</v>
      </c>
      <c r="AX136" s="11" t="s">
        <v>82</v>
      </c>
      <c r="AY136" s="247" t="s">
        <v>140</v>
      </c>
    </row>
    <row r="137" spans="2:51" s="13" customFormat="1" ht="13.5">
      <c r="B137" s="259"/>
      <c r="C137" s="260"/>
      <c r="D137" s="233" t="s">
        <v>153</v>
      </c>
      <c r="E137" s="261" t="s">
        <v>80</v>
      </c>
      <c r="F137" s="262" t="s">
        <v>212</v>
      </c>
      <c r="G137" s="260"/>
      <c r="H137" s="263">
        <v>38.583</v>
      </c>
      <c r="I137" s="264"/>
      <c r="J137" s="260"/>
      <c r="K137" s="260"/>
      <c r="L137" s="265"/>
      <c r="M137" s="266"/>
      <c r="N137" s="267"/>
      <c r="O137" s="267"/>
      <c r="P137" s="267"/>
      <c r="Q137" s="267"/>
      <c r="R137" s="267"/>
      <c r="S137" s="267"/>
      <c r="T137" s="268"/>
      <c r="AT137" s="269" t="s">
        <v>153</v>
      </c>
      <c r="AU137" s="269" t="s">
        <v>91</v>
      </c>
      <c r="AV137" s="13" t="s">
        <v>160</v>
      </c>
      <c r="AW137" s="13" t="s">
        <v>44</v>
      </c>
      <c r="AX137" s="13" t="s">
        <v>82</v>
      </c>
      <c r="AY137" s="269" t="s">
        <v>140</v>
      </c>
    </row>
    <row r="138" spans="2:51" s="11" customFormat="1" ht="13.5">
      <c r="B138" s="237"/>
      <c r="C138" s="238"/>
      <c r="D138" s="233" t="s">
        <v>153</v>
      </c>
      <c r="E138" s="239" t="s">
        <v>80</v>
      </c>
      <c r="F138" s="240" t="s">
        <v>219</v>
      </c>
      <c r="G138" s="238"/>
      <c r="H138" s="241">
        <v>19.292</v>
      </c>
      <c r="I138" s="242"/>
      <c r="J138" s="238"/>
      <c r="K138" s="238"/>
      <c r="L138" s="243"/>
      <c r="M138" s="244"/>
      <c r="N138" s="245"/>
      <c r="O138" s="245"/>
      <c r="P138" s="245"/>
      <c r="Q138" s="245"/>
      <c r="R138" s="245"/>
      <c r="S138" s="245"/>
      <c r="T138" s="246"/>
      <c r="AT138" s="247" t="s">
        <v>153</v>
      </c>
      <c r="AU138" s="247" t="s">
        <v>91</v>
      </c>
      <c r="AV138" s="11" t="s">
        <v>91</v>
      </c>
      <c r="AW138" s="11" t="s">
        <v>44</v>
      </c>
      <c r="AX138" s="11" t="s">
        <v>25</v>
      </c>
      <c r="AY138" s="247" t="s">
        <v>140</v>
      </c>
    </row>
    <row r="139" spans="2:65" s="1" customFormat="1" ht="16.5" customHeight="1">
      <c r="B139" s="46"/>
      <c r="C139" s="221" t="s">
        <v>220</v>
      </c>
      <c r="D139" s="221" t="s">
        <v>142</v>
      </c>
      <c r="E139" s="222" t="s">
        <v>221</v>
      </c>
      <c r="F139" s="223" t="s">
        <v>222</v>
      </c>
      <c r="G139" s="224" t="s">
        <v>201</v>
      </c>
      <c r="H139" s="225">
        <v>5.787</v>
      </c>
      <c r="I139" s="226"/>
      <c r="J139" s="227">
        <f>ROUND(I139*H139,2)</f>
        <v>0</v>
      </c>
      <c r="K139" s="223" t="s">
        <v>146</v>
      </c>
      <c r="L139" s="72"/>
      <c r="M139" s="228" t="s">
        <v>80</v>
      </c>
      <c r="N139" s="229" t="s">
        <v>52</v>
      </c>
      <c r="O139" s="47"/>
      <c r="P139" s="230">
        <f>O139*H139</f>
        <v>0</v>
      </c>
      <c r="Q139" s="230">
        <v>0</v>
      </c>
      <c r="R139" s="230">
        <f>Q139*H139</f>
        <v>0</v>
      </c>
      <c r="S139" s="230">
        <v>0</v>
      </c>
      <c r="T139" s="231">
        <f>S139*H139</f>
        <v>0</v>
      </c>
      <c r="AR139" s="24" t="s">
        <v>147</v>
      </c>
      <c r="AT139" s="24" t="s">
        <v>142</v>
      </c>
      <c r="AU139" s="24" t="s">
        <v>91</v>
      </c>
      <c r="AY139" s="24" t="s">
        <v>140</v>
      </c>
      <c r="BE139" s="232">
        <f>IF(N139="základní",J139,0)</f>
        <v>0</v>
      </c>
      <c r="BF139" s="232">
        <f>IF(N139="snížená",J139,0)</f>
        <v>0</v>
      </c>
      <c r="BG139" s="232">
        <f>IF(N139="zákl. přenesená",J139,0)</f>
        <v>0</v>
      </c>
      <c r="BH139" s="232">
        <f>IF(N139="sníž. přenesená",J139,0)</f>
        <v>0</v>
      </c>
      <c r="BI139" s="232">
        <f>IF(N139="nulová",J139,0)</f>
        <v>0</v>
      </c>
      <c r="BJ139" s="24" t="s">
        <v>25</v>
      </c>
      <c r="BK139" s="232">
        <f>ROUND(I139*H139,2)</f>
        <v>0</v>
      </c>
      <c r="BL139" s="24" t="s">
        <v>147</v>
      </c>
      <c r="BM139" s="24" t="s">
        <v>223</v>
      </c>
    </row>
    <row r="140" spans="2:47" s="1" customFormat="1" ht="13.5">
      <c r="B140" s="46"/>
      <c r="C140" s="74"/>
      <c r="D140" s="233" t="s">
        <v>149</v>
      </c>
      <c r="E140" s="74"/>
      <c r="F140" s="234" t="s">
        <v>224</v>
      </c>
      <c r="G140" s="74"/>
      <c r="H140" s="74"/>
      <c r="I140" s="191"/>
      <c r="J140" s="74"/>
      <c r="K140" s="74"/>
      <c r="L140" s="72"/>
      <c r="M140" s="235"/>
      <c r="N140" s="47"/>
      <c r="O140" s="47"/>
      <c r="P140" s="47"/>
      <c r="Q140" s="47"/>
      <c r="R140" s="47"/>
      <c r="S140" s="47"/>
      <c r="T140" s="95"/>
      <c r="AT140" s="24" t="s">
        <v>149</v>
      </c>
      <c r="AU140" s="24" t="s">
        <v>91</v>
      </c>
    </row>
    <row r="141" spans="2:47" s="1" customFormat="1" ht="13.5">
      <c r="B141" s="46"/>
      <c r="C141" s="74"/>
      <c r="D141" s="233" t="s">
        <v>151</v>
      </c>
      <c r="E141" s="74"/>
      <c r="F141" s="236" t="s">
        <v>210</v>
      </c>
      <c r="G141" s="74"/>
      <c r="H141" s="74"/>
      <c r="I141" s="191"/>
      <c r="J141" s="74"/>
      <c r="K141" s="74"/>
      <c r="L141" s="72"/>
      <c r="M141" s="235"/>
      <c r="N141" s="47"/>
      <c r="O141" s="47"/>
      <c r="P141" s="47"/>
      <c r="Q141" s="47"/>
      <c r="R141" s="47"/>
      <c r="S141" s="47"/>
      <c r="T141" s="95"/>
      <c r="AT141" s="24" t="s">
        <v>151</v>
      </c>
      <c r="AU141" s="24" t="s">
        <v>91</v>
      </c>
    </row>
    <row r="142" spans="2:51" s="11" customFormat="1" ht="13.5">
      <c r="B142" s="237"/>
      <c r="C142" s="238"/>
      <c r="D142" s="233" t="s">
        <v>153</v>
      </c>
      <c r="E142" s="239" t="s">
        <v>80</v>
      </c>
      <c r="F142" s="240" t="s">
        <v>225</v>
      </c>
      <c r="G142" s="238"/>
      <c r="H142" s="241">
        <v>5.787</v>
      </c>
      <c r="I142" s="242"/>
      <c r="J142" s="238"/>
      <c r="K142" s="238"/>
      <c r="L142" s="243"/>
      <c r="M142" s="244"/>
      <c r="N142" s="245"/>
      <c r="O142" s="245"/>
      <c r="P142" s="245"/>
      <c r="Q142" s="245"/>
      <c r="R142" s="245"/>
      <c r="S142" s="245"/>
      <c r="T142" s="246"/>
      <c r="AT142" s="247" t="s">
        <v>153</v>
      </c>
      <c r="AU142" s="247" t="s">
        <v>91</v>
      </c>
      <c r="AV142" s="11" t="s">
        <v>91</v>
      </c>
      <c r="AW142" s="11" t="s">
        <v>44</v>
      </c>
      <c r="AX142" s="11" t="s">
        <v>25</v>
      </c>
      <c r="AY142" s="247" t="s">
        <v>140</v>
      </c>
    </row>
    <row r="143" spans="2:65" s="1" customFormat="1" ht="16.5" customHeight="1">
      <c r="B143" s="46"/>
      <c r="C143" s="221" t="s">
        <v>226</v>
      </c>
      <c r="D143" s="221" t="s">
        <v>142</v>
      </c>
      <c r="E143" s="222" t="s">
        <v>227</v>
      </c>
      <c r="F143" s="223" t="s">
        <v>228</v>
      </c>
      <c r="G143" s="224" t="s">
        <v>201</v>
      </c>
      <c r="H143" s="225">
        <v>19.292</v>
      </c>
      <c r="I143" s="226"/>
      <c r="J143" s="227">
        <f>ROUND(I143*H143,2)</f>
        <v>0</v>
      </c>
      <c r="K143" s="223" t="s">
        <v>146</v>
      </c>
      <c r="L143" s="72"/>
      <c r="M143" s="228" t="s">
        <v>80</v>
      </c>
      <c r="N143" s="229" t="s">
        <v>52</v>
      </c>
      <c r="O143" s="47"/>
      <c r="P143" s="230">
        <f>O143*H143</f>
        <v>0</v>
      </c>
      <c r="Q143" s="230">
        <v>0</v>
      </c>
      <c r="R143" s="230">
        <f>Q143*H143</f>
        <v>0</v>
      </c>
      <c r="S143" s="230">
        <v>0</v>
      </c>
      <c r="T143" s="231">
        <f>S143*H143</f>
        <v>0</v>
      </c>
      <c r="AR143" s="24" t="s">
        <v>147</v>
      </c>
      <c r="AT143" s="24" t="s">
        <v>142</v>
      </c>
      <c r="AU143" s="24" t="s">
        <v>91</v>
      </c>
      <c r="AY143" s="24" t="s">
        <v>140</v>
      </c>
      <c r="BE143" s="232">
        <f>IF(N143="základní",J143,0)</f>
        <v>0</v>
      </c>
      <c r="BF143" s="232">
        <f>IF(N143="snížená",J143,0)</f>
        <v>0</v>
      </c>
      <c r="BG143" s="232">
        <f>IF(N143="zákl. přenesená",J143,0)</f>
        <v>0</v>
      </c>
      <c r="BH143" s="232">
        <f>IF(N143="sníž. přenesená",J143,0)</f>
        <v>0</v>
      </c>
      <c r="BI143" s="232">
        <f>IF(N143="nulová",J143,0)</f>
        <v>0</v>
      </c>
      <c r="BJ143" s="24" t="s">
        <v>25</v>
      </c>
      <c r="BK143" s="232">
        <f>ROUND(I143*H143,2)</f>
        <v>0</v>
      </c>
      <c r="BL143" s="24" t="s">
        <v>147</v>
      </c>
      <c r="BM143" s="24" t="s">
        <v>229</v>
      </c>
    </row>
    <row r="144" spans="2:47" s="1" customFormat="1" ht="13.5">
      <c r="B144" s="46"/>
      <c r="C144" s="74"/>
      <c r="D144" s="233" t="s">
        <v>149</v>
      </c>
      <c r="E144" s="74"/>
      <c r="F144" s="234" t="s">
        <v>230</v>
      </c>
      <c r="G144" s="74"/>
      <c r="H144" s="74"/>
      <c r="I144" s="191"/>
      <c r="J144" s="74"/>
      <c r="K144" s="74"/>
      <c r="L144" s="72"/>
      <c r="M144" s="235"/>
      <c r="N144" s="47"/>
      <c r="O144" s="47"/>
      <c r="P144" s="47"/>
      <c r="Q144" s="47"/>
      <c r="R144" s="47"/>
      <c r="S144" s="47"/>
      <c r="T144" s="95"/>
      <c r="AT144" s="24" t="s">
        <v>149</v>
      </c>
      <c r="AU144" s="24" t="s">
        <v>91</v>
      </c>
    </row>
    <row r="145" spans="2:47" s="1" customFormat="1" ht="13.5">
      <c r="B145" s="46"/>
      <c r="C145" s="74"/>
      <c r="D145" s="233" t="s">
        <v>151</v>
      </c>
      <c r="E145" s="74"/>
      <c r="F145" s="236" t="s">
        <v>210</v>
      </c>
      <c r="G145" s="74"/>
      <c r="H145" s="74"/>
      <c r="I145" s="191"/>
      <c r="J145" s="74"/>
      <c r="K145" s="74"/>
      <c r="L145" s="72"/>
      <c r="M145" s="235"/>
      <c r="N145" s="47"/>
      <c r="O145" s="47"/>
      <c r="P145" s="47"/>
      <c r="Q145" s="47"/>
      <c r="R145" s="47"/>
      <c r="S145" s="47"/>
      <c r="T145" s="95"/>
      <c r="AT145" s="24" t="s">
        <v>151</v>
      </c>
      <c r="AU145" s="24" t="s">
        <v>91</v>
      </c>
    </row>
    <row r="146" spans="2:51" s="11" customFormat="1" ht="13.5">
      <c r="B146" s="237"/>
      <c r="C146" s="238"/>
      <c r="D146" s="233" t="s">
        <v>153</v>
      </c>
      <c r="E146" s="239" t="s">
        <v>80</v>
      </c>
      <c r="F146" s="240" t="s">
        <v>211</v>
      </c>
      <c r="G146" s="238"/>
      <c r="H146" s="241">
        <v>1.735</v>
      </c>
      <c r="I146" s="242"/>
      <c r="J146" s="238"/>
      <c r="K146" s="238"/>
      <c r="L146" s="243"/>
      <c r="M146" s="244"/>
      <c r="N146" s="245"/>
      <c r="O146" s="245"/>
      <c r="P146" s="245"/>
      <c r="Q146" s="245"/>
      <c r="R146" s="245"/>
      <c r="S146" s="245"/>
      <c r="T146" s="246"/>
      <c r="AT146" s="247" t="s">
        <v>153</v>
      </c>
      <c r="AU146" s="247" t="s">
        <v>91</v>
      </c>
      <c r="AV146" s="11" t="s">
        <v>91</v>
      </c>
      <c r="AW146" s="11" t="s">
        <v>44</v>
      </c>
      <c r="AX146" s="11" t="s">
        <v>82</v>
      </c>
      <c r="AY146" s="247" t="s">
        <v>140</v>
      </c>
    </row>
    <row r="147" spans="2:51" s="13" customFormat="1" ht="13.5">
      <c r="B147" s="259"/>
      <c r="C147" s="260"/>
      <c r="D147" s="233" t="s">
        <v>153</v>
      </c>
      <c r="E147" s="261" t="s">
        <v>80</v>
      </c>
      <c r="F147" s="262" t="s">
        <v>212</v>
      </c>
      <c r="G147" s="260"/>
      <c r="H147" s="263">
        <v>1.735</v>
      </c>
      <c r="I147" s="264"/>
      <c r="J147" s="260"/>
      <c r="K147" s="260"/>
      <c r="L147" s="265"/>
      <c r="M147" s="266"/>
      <c r="N147" s="267"/>
      <c r="O147" s="267"/>
      <c r="P147" s="267"/>
      <c r="Q147" s="267"/>
      <c r="R147" s="267"/>
      <c r="S147" s="267"/>
      <c r="T147" s="268"/>
      <c r="AT147" s="269" t="s">
        <v>153</v>
      </c>
      <c r="AU147" s="269" t="s">
        <v>91</v>
      </c>
      <c r="AV147" s="13" t="s">
        <v>160</v>
      </c>
      <c r="AW147" s="13" t="s">
        <v>44</v>
      </c>
      <c r="AX147" s="13" t="s">
        <v>82</v>
      </c>
      <c r="AY147" s="269" t="s">
        <v>140</v>
      </c>
    </row>
    <row r="148" spans="2:51" s="11" customFormat="1" ht="13.5">
      <c r="B148" s="237"/>
      <c r="C148" s="238"/>
      <c r="D148" s="233" t="s">
        <v>153</v>
      </c>
      <c r="E148" s="239" t="s">
        <v>80</v>
      </c>
      <c r="F148" s="240" t="s">
        <v>213</v>
      </c>
      <c r="G148" s="238"/>
      <c r="H148" s="241">
        <v>12.492</v>
      </c>
      <c r="I148" s="242"/>
      <c r="J148" s="238"/>
      <c r="K148" s="238"/>
      <c r="L148" s="243"/>
      <c r="M148" s="244"/>
      <c r="N148" s="245"/>
      <c r="O148" s="245"/>
      <c r="P148" s="245"/>
      <c r="Q148" s="245"/>
      <c r="R148" s="245"/>
      <c r="S148" s="245"/>
      <c r="T148" s="246"/>
      <c r="AT148" s="247" t="s">
        <v>153</v>
      </c>
      <c r="AU148" s="247" t="s">
        <v>91</v>
      </c>
      <c r="AV148" s="11" t="s">
        <v>91</v>
      </c>
      <c r="AW148" s="11" t="s">
        <v>44</v>
      </c>
      <c r="AX148" s="11" t="s">
        <v>82</v>
      </c>
      <c r="AY148" s="247" t="s">
        <v>140</v>
      </c>
    </row>
    <row r="149" spans="2:51" s="11" customFormat="1" ht="13.5">
      <c r="B149" s="237"/>
      <c r="C149" s="238"/>
      <c r="D149" s="233" t="s">
        <v>153</v>
      </c>
      <c r="E149" s="239" t="s">
        <v>80</v>
      </c>
      <c r="F149" s="240" t="s">
        <v>214</v>
      </c>
      <c r="G149" s="238"/>
      <c r="H149" s="241">
        <v>16.136</v>
      </c>
      <c r="I149" s="242"/>
      <c r="J149" s="238"/>
      <c r="K149" s="238"/>
      <c r="L149" s="243"/>
      <c r="M149" s="244"/>
      <c r="N149" s="245"/>
      <c r="O149" s="245"/>
      <c r="P149" s="245"/>
      <c r="Q149" s="245"/>
      <c r="R149" s="245"/>
      <c r="S149" s="245"/>
      <c r="T149" s="246"/>
      <c r="AT149" s="247" t="s">
        <v>153</v>
      </c>
      <c r="AU149" s="247" t="s">
        <v>91</v>
      </c>
      <c r="AV149" s="11" t="s">
        <v>91</v>
      </c>
      <c r="AW149" s="11" t="s">
        <v>44</v>
      </c>
      <c r="AX149" s="11" t="s">
        <v>82</v>
      </c>
      <c r="AY149" s="247" t="s">
        <v>140</v>
      </c>
    </row>
    <row r="150" spans="2:51" s="11" customFormat="1" ht="13.5">
      <c r="B150" s="237"/>
      <c r="C150" s="238"/>
      <c r="D150" s="233" t="s">
        <v>153</v>
      </c>
      <c r="E150" s="239" t="s">
        <v>80</v>
      </c>
      <c r="F150" s="240" t="s">
        <v>215</v>
      </c>
      <c r="G150" s="238"/>
      <c r="H150" s="241">
        <v>13.915</v>
      </c>
      <c r="I150" s="242"/>
      <c r="J150" s="238"/>
      <c r="K150" s="238"/>
      <c r="L150" s="243"/>
      <c r="M150" s="244"/>
      <c r="N150" s="245"/>
      <c r="O150" s="245"/>
      <c r="P150" s="245"/>
      <c r="Q150" s="245"/>
      <c r="R150" s="245"/>
      <c r="S150" s="245"/>
      <c r="T150" s="246"/>
      <c r="AT150" s="247" t="s">
        <v>153</v>
      </c>
      <c r="AU150" s="247" t="s">
        <v>91</v>
      </c>
      <c r="AV150" s="11" t="s">
        <v>91</v>
      </c>
      <c r="AW150" s="11" t="s">
        <v>44</v>
      </c>
      <c r="AX150" s="11" t="s">
        <v>82</v>
      </c>
      <c r="AY150" s="247" t="s">
        <v>140</v>
      </c>
    </row>
    <row r="151" spans="2:51" s="11" customFormat="1" ht="13.5">
      <c r="B151" s="237"/>
      <c r="C151" s="238"/>
      <c r="D151" s="233" t="s">
        <v>153</v>
      </c>
      <c r="E151" s="239" t="s">
        <v>80</v>
      </c>
      <c r="F151" s="240" t="s">
        <v>216</v>
      </c>
      <c r="G151" s="238"/>
      <c r="H151" s="241">
        <v>-1.76</v>
      </c>
      <c r="I151" s="242"/>
      <c r="J151" s="238"/>
      <c r="K151" s="238"/>
      <c r="L151" s="243"/>
      <c r="M151" s="244"/>
      <c r="N151" s="245"/>
      <c r="O151" s="245"/>
      <c r="P151" s="245"/>
      <c r="Q151" s="245"/>
      <c r="R151" s="245"/>
      <c r="S151" s="245"/>
      <c r="T151" s="246"/>
      <c r="AT151" s="247" t="s">
        <v>153</v>
      </c>
      <c r="AU151" s="247" t="s">
        <v>91</v>
      </c>
      <c r="AV151" s="11" t="s">
        <v>91</v>
      </c>
      <c r="AW151" s="11" t="s">
        <v>44</v>
      </c>
      <c r="AX151" s="11" t="s">
        <v>82</v>
      </c>
      <c r="AY151" s="247" t="s">
        <v>140</v>
      </c>
    </row>
    <row r="152" spans="2:51" s="11" customFormat="1" ht="13.5">
      <c r="B152" s="237"/>
      <c r="C152" s="238"/>
      <c r="D152" s="233" t="s">
        <v>153</v>
      </c>
      <c r="E152" s="239" t="s">
        <v>80</v>
      </c>
      <c r="F152" s="240" t="s">
        <v>217</v>
      </c>
      <c r="G152" s="238"/>
      <c r="H152" s="241">
        <v>-0.99</v>
      </c>
      <c r="I152" s="242"/>
      <c r="J152" s="238"/>
      <c r="K152" s="238"/>
      <c r="L152" s="243"/>
      <c r="M152" s="244"/>
      <c r="N152" s="245"/>
      <c r="O152" s="245"/>
      <c r="P152" s="245"/>
      <c r="Q152" s="245"/>
      <c r="R152" s="245"/>
      <c r="S152" s="245"/>
      <c r="T152" s="246"/>
      <c r="AT152" s="247" t="s">
        <v>153</v>
      </c>
      <c r="AU152" s="247" t="s">
        <v>91</v>
      </c>
      <c r="AV152" s="11" t="s">
        <v>91</v>
      </c>
      <c r="AW152" s="11" t="s">
        <v>44</v>
      </c>
      <c r="AX152" s="11" t="s">
        <v>82</v>
      </c>
      <c r="AY152" s="247" t="s">
        <v>140</v>
      </c>
    </row>
    <row r="153" spans="2:51" s="11" customFormat="1" ht="13.5">
      <c r="B153" s="237"/>
      <c r="C153" s="238"/>
      <c r="D153" s="233" t="s">
        <v>153</v>
      </c>
      <c r="E153" s="239" t="s">
        <v>80</v>
      </c>
      <c r="F153" s="240" t="s">
        <v>218</v>
      </c>
      <c r="G153" s="238"/>
      <c r="H153" s="241">
        <v>-1.21</v>
      </c>
      <c r="I153" s="242"/>
      <c r="J153" s="238"/>
      <c r="K153" s="238"/>
      <c r="L153" s="243"/>
      <c r="M153" s="244"/>
      <c r="N153" s="245"/>
      <c r="O153" s="245"/>
      <c r="P153" s="245"/>
      <c r="Q153" s="245"/>
      <c r="R153" s="245"/>
      <c r="S153" s="245"/>
      <c r="T153" s="246"/>
      <c r="AT153" s="247" t="s">
        <v>153</v>
      </c>
      <c r="AU153" s="247" t="s">
        <v>91</v>
      </c>
      <c r="AV153" s="11" t="s">
        <v>91</v>
      </c>
      <c r="AW153" s="11" t="s">
        <v>44</v>
      </c>
      <c r="AX153" s="11" t="s">
        <v>82</v>
      </c>
      <c r="AY153" s="247" t="s">
        <v>140</v>
      </c>
    </row>
    <row r="154" spans="2:51" s="13" customFormat="1" ht="13.5">
      <c r="B154" s="259"/>
      <c r="C154" s="260"/>
      <c r="D154" s="233" t="s">
        <v>153</v>
      </c>
      <c r="E154" s="261" t="s">
        <v>80</v>
      </c>
      <c r="F154" s="262" t="s">
        <v>212</v>
      </c>
      <c r="G154" s="260"/>
      <c r="H154" s="263">
        <v>38.583</v>
      </c>
      <c r="I154" s="264"/>
      <c r="J154" s="260"/>
      <c r="K154" s="260"/>
      <c r="L154" s="265"/>
      <c r="M154" s="266"/>
      <c r="N154" s="267"/>
      <c r="O154" s="267"/>
      <c r="P154" s="267"/>
      <c r="Q154" s="267"/>
      <c r="R154" s="267"/>
      <c r="S154" s="267"/>
      <c r="T154" s="268"/>
      <c r="AT154" s="269" t="s">
        <v>153</v>
      </c>
      <c r="AU154" s="269" t="s">
        <v>91</v>
      </c>
      <c r="AV154" s="13" t="s">
        <v>160</v>
      </c>
      <c r="AW154" s="13" t="s">
        <v>44</v>
      </c>
      <c r="AX154" s="13" t="s">
        <v>82</v>
      </c>
      <c r="AY154" s="269" t="s">
        <v>140</v>
      </c>
    </row>
    <row r="155" spans="2:51" s="11" customFormat="1" ht="13.5">
      <c r="B155" s="237"/>
      <c r="C155" s="238"/>
      <c r="D155" s="233" t="s">
        <v>153</v>
      </c>
      <c r="E155" s="239" t="s">
        <v>80</v>
      </c>
      <c r="F155" s="240" t="s">
        <v>219</v>
      </c>
      <c r="G155" s="238"/>
      <c r="H155" s="241">
        <v>19.292</v>
      </c>
      <c r="I155" s="242"/>
      <c r="J155" s="238"/>
      <c r="K155" s="238"/>
      <c r="L155" s="243"/>
      <c r="M155" s="244"/>
      <c r="N155" s="245"/>
      <c r="O155" s="245"/>
      <c r="P155" s="245"/>
      <c r="Q155" s="245"/>
      <c r="R155" s="245"/>
      <c r="S155" s="245"/>
      <c r="T155" s="246"/>
      <c r="AT155" s="247" t="s">
        <v>153</v>
      </c>
      <c r="AU155" s="247" t="s">
        <v>91</v>
      </c>
      <c r="AV155" s="11" t="s">
        <v>91</v>
      </c>
      <c r="AW155" s="11" t="s">
        <v>44</v>
      </c>
      <c r="AX155" s="11" t="s">
        <v>25</v>
      </c>
      <c r="AY155" s="247" t="s">
        <v>140</v>
      </c>
    </row>
    <row r="156" spans="2:65" s="1" customFormat="1" ht="16.5" customHeight="1">
      <c r="B156" s="46"/>
      <c r="C156" s="221" t="s">
        <v>231</v>
      </c>
      <c r="D156" s="221" t="s">
        <v>142</v>
      </c>
      <c r="E156" s="222" t="s">
        <v>232</v>
      </c>
      <c r="F156" s="223" t="s">
        <v>233</v>
      </c>
      <c r="G156" s="224" t="s">
        <v>201</v>
      </c>
      <c r="H156" s="225">
        <v>5.787</v>
      </c>
      <c r="I156" s="226"/>
      <c r="J156" s="227">
        <f>ROUND(I156*H156,2)</f>
        <v>0</v>
      </c>
      <c r="K156" s="223" t="s">
        <v>146</v>
      </c>
      <c r="L156" s="72"/>
      <c r="M156" s="228" t="s">
        <v>80</v>
      </c>
      <c r="N156" s="229" t="s">
        <v>52</v>
      </c>
      <c r="O156" s="47"/>
      <c r="P156" s="230">
        <f>O156*H156</f>
        <v>0</v>
      </c>
      <c r="Q156" s="230">
        <v>0</v>
      </c>
      <c r="R156" s="230">
        <f>Q156*H156</f>
        <v>0</v>
      </c>
      <c r="S156" s="230">
        <v>0</v>
      </c>
      <c r="T156" s="231">
        <f>S156*H156</f>
        <v>0</v>
      </c>
      <c r="AR156" s="24" t="s">
        <v>147</v>
      </c>
      <c r="AT156" s="24" t="s">
        <v>142</v>
      </c>
      <c r="AU156" s="24" t="s">
        <v>91</v>
      </c>
      <c r="AY156" s="24" t="s">
        <v>140</v>
      </c>
      <c r="BE156" s="232">
        <f>IF(N156="základní",J156,0)</f>
        <v>0</v>
      </c>
      <c r="BF156" s="232">
        <f>IF(N156="snížená",J156,0)</f>
        <v>0</v>
      </c>
      <c r="BG156" s="232">
        <f>IF(N156="zákl. přenesená",J156,0)</f>
        <v>0</v>
      </c>
      <c r="BH156" s="232">
        <f>IF(N156="sníž. přenesená",J156,0)</f>
        <v>0</v>
      </c>
      <c r="BI156" s="232">
        <f>IF(N156="nulová",J156,0)</f>
        <v>0</v>
      </c>
      <c r="BJ156" s="24" t="s">
        <v>25</v>
      </c>
      <c r="BK156" s="232">
        <f>ROUND(I156*H156,2)</f>
        <v>0</v>
      </c>
      <c r="BL156" s="24" t="s">
        <v>147</v>
      </c>
      <c r="BM156" s="24" t="s">
        <v>234</v>
      </c>
    </row>
    <row r="157" spans="2:47" s="1" customFormat="1" ht="13.5">
      <c r="B157" s="46"/>
      <c r="C157" s="74"/>
      <c r="D157" s="233" t="s">
        <v>149</v>
      </c>
      <c r="E157" s="74"/>
      <c r="F157" s="234" t="s">
        <v>235</v>
      </c>
      <c r="G157" s="74"/>
      <c r="H157" s="74"/>
      <c r="I157" s="191"/>
      <c r="J157" s="74"/>
      <c r="K157" s="74"/>
      <c r="L157" s="72"/>
      <c r="M157" s="235"/>
      <c r="N157" s="47"/>
      <c r="O157" s="47"/>
      <c r="P157" s="47"/>
      <c r="Q157" s="47"/>
      <c r="R157" s="47"/>
      <c r="S157" s="47"/>
      <c r="T157" s="95"/>
      <c r="AT157" s="24" t="s">
        <v>149</v>
      </c>
      <c r="AU157" s="24" t="s">
        <v>91</v>
      </c>
    </row>
    <row r="158" spans="2:47" s="1" customFormat="1" ht="13.5">
      <c r="B158" s="46"/>
      <c r="C158" s="74"/>
      <c r="D158" s="233" t="s">
        <v>151</v>
      </c>
      <c r="E158" s="74"/>
      <c r="F158" s="236" t="s">
        <v>210</v>
      </c>
      <c r="G158" s="74"/>
      <c r="H158" s="74"/>
      <c r="I158" s="191"/>
      <c r="J158" s="74"/>
      <c r="K158" s="74"/>
      <c r="L158" s="72"/>
      <c r="M158" s="235"/>
      <c r="N158" s="47"/>
      <c r="O158" s="47"/>
      <c r="P158" s="47"/>
      <c r="Q158" s="47"/>
      <c r="R158" s="47"/>
      <c r="S158" s="47"/>
      <c r="T158" s="95"/>
      <c r="AT158" s="24" t="s">
        <v>151</v>
      </c>
      <c r="AU158" s="24" t="s">
        <v>91</v>
      </c>
    </row>
    <row r="159" spans="2:51" s="11" customFormat="1" ht="13.5">
      <c r="B159" s="237"/>
      <c r="C159" s="238"/>
      <c r="D159" s="233" t="s">
        <v>153</v>
      </c>
      <c r="E159" s="239" t="s">
        <v>80</v>
      </c>
      <c r="F159" s="240" t="s">
        <v>225</v>
      </c>
      <c r="G159" s="238"/>
      <c r="H159" s="241">
        <v>5.787</v>
      </c>
      <c r="I159" s="242"/>
      <c r="J159" s="238"/>
      <c r="K159" s="238"/>
      <c r="L159" s="243"/>
      <c r="M159" s="244"/>
      <c r="N159" s="245"/>
      <c r="O159" s="245"/>
      <c r="P159" s="245"/>
      <c r="Q159" s="245"/>
      <c r="R159" s="245"/>
      <c r="S159" s="245"/>
      <c r="T159" s="246"/>
      <c r="AT159" s="247" t="s">
        <v>153</v>
      </c>
      <c r="AU159" s="247" t="s">
        <v>91</v>
      </c>
      <c r="AV159" s="11" t="s">
        <v>91</v>
      </c>
      <c r="AW159" s="11" t="s">
        <v>44</v>
      </c>
      <c r="AX159" s="11" t="s">
        <v>25</v>
      </c>
      <c r="AY159" s="247" t="s">
        <v>140</v>
      </c>
    </row>
    <row r="160" spans="2:65" s="1" customFormat="1" ht="16.5" customHeight="1">
      <c r="B160" s="46"/>
      <c r="C160" s="221" t="s">
        <v>236</v>
      </c>
      <c r="D160" s="221" t="s">
        <v>142</v>
      </c>
      <c r="E160" s="222" t="s">
        <v>237</v>
      </c>
      <c r="F160" s="223" t="s">
        <v>238</v>
      </c>
      <c r="G160" s="224" t="s">
        <v>145</v>
      </c>
      <c r="H160" s="225">
        <v>57.255</v>
      </c>
      <c r="I160" s="226"/>
      <c r="J160" s="227">
        <f>ROUND(I160*H160,2)</f>
        <v>0</v>
      </c>
      <c r="K160" s="223" t="s">
        <v>146</v>
      </c>
      <c r="L160" s="72"/>
      <c r="M160" s="228" t="s">
        <v>80</v>
      </c>
      <c r="N160" s="229" t="s">
        <v>52</v>
      </c>
      <c r="O160" s="47"/>
      <c r="P160" s="230">
        <f>O160*H160</f>
        <v>0</v>
      </c>
      <c r="Q160" s="230">
        <v>0.00085</v>
      </c>
      <c r="R160" s="230">
        <f>Q160*H160</f>
        <v>0.04866675</v>
      </c>
      <c r="S160" s="230">
        <v>0</v>
      </c>
      <c r="T160" s="231">
        <f>S160*H160</f>
        <v>0</v>
      </c>
      <c r="AR160" s="24" t="s">
        <v>147</v>
      </c>
      <c r="AT160" s="24" t="s">
        <v>142</v>
      </c>
      <c r="AU160" s="24" t="s">
        <v>91</v>
      </c>
      <c r="AY160" s="24" t="s">
        <v>140</v>
      </c>
      <c r="BE160" s="232">
        <f>IF(N160="základní",J160,0)</f>
        <v>0</v>
      </c>
      <c r="BF160" s="232">
        <f>IF(N160="snížená",J160,0)</f>
        <v>0</v>
      </c>
      <c r="BG160" s="232">
        <f>IF(N160="zákl. přenesená",J160,0)</f>
        <v>0</v>
      </c>
      <c r="BH160" s="232">
        <f>IF(N160="sníž. přenesená",J160,0)</f>
        <v>0</v>
      </c>
      <c r="BI160" s="232">
        <f>IF(N160="nulová",J160,0)</f>
        <v>0</v>
      </c>
      <c r="BJ160" s="24" t="s">
        <v>25</v>
      </c>
      <c r="BK160" s="232">
        <f>ROUND(I160*H160,2)</f>
        <v>0</v>
      </c>
      <c r="BL160" s="24" t="s">
        <v>147</v>
      </c>
      <c r="BM160" s="24" t="s">
        <v>239</v>
      </c>
    </row>
    <row r="161" spans="2:47" s="1" customFormat="1" ht="13.5">
      <c r="B161" s="46"/>
      <c r="C161" s="74"/>
      <c r="D161" s="233" t="s">
        <v>149</v>
      </c>
      <c r="E161" s="74"/>
      <c r="F161" s="234" t="s">
        <v>240</v>
      </c>
      <c r="G161" s="74"/>
      <c r="H161" s="74"/>
      <c r="I161" s="191"/>
      <c r="J161" s="74"/>
      <c r="K161" s="74"/>
      <c r="L161" s="72"/>
      <c r="M161" s="235"/>
      <c r="N161" s="47"/>
      <c r="O161" s="47"/>
      <c r="P161" s="47"/>
      <c r="Q161" s="47"/>
      <c r="R161" s="47"/>
      <c r="S161" s="47"/>
      <c r="T161" s="95"/>
      <c r="AT161" s="24" t="s">
        <v>149</v>
      </c>
      <c r="AU161" s="24" t="s">
        <v>91</v>
      </c>
    </row>
    <row r="162" spans="2:47" s="1" customFormat="1" ht="13.5">
      <c r="B162" s="46"/>
      <c r="C162" s="74"/>
      <c r="D162" s="233" t="s">
        <v>151</v>
      </c>
      <c r="E162" s="74"/>
      <c r="F162" s="236" t="s">
        <v>241</v>
      </c>
      <c r="G162" s="74"/>
      <c r="H162" s="74"/>
      <c r="I162" s="191"/>
      <c r="J162" s="74"/>
      <c r="K162" s="74"/>
      <c r="L162" s="72"/>
      <c r="M162" s="235"/>
      <c r="N162" s="47"/>
      <c r="O162" s="47"/>
      <c r="P162" s="47"/>
      <c r="Q162" s="47"/>
      <c r="R162" s="47"/>
      <c r="S162" s="47"/>
      <c r="T162" s="95"/>
      <c r="AT162" s="24" t="s">
        <v>151</v>
      </c>
      <c r="AU162" s="24" t="s">
        <v>91</v>
      </c>
    </row>
    <row r="163" spans="2:51" s="11" customFormat="1" ht="13.5">
      <c r="B163" s="237"/>
      <c r="C163" s="238"/>
      <c r="D163" s="233" t="s">
        <v>153</v>
      </c>
      <c r="E163" s="239" t="s">
        <v>80</v>
      </c>
      <c r="F163" s="240" t="s">
        <v>242</v>
      </c>
      <c r="G163" s="238"/>
      <c r="H163" s="241">
        <v>24.984</v>
      </c>
      <c r="I163" s="242"/>
      <c r="J163" s="238"/>
      <c r="K163" s="238"/>
      <c r="L163" s="243"/>
      <c r="M163" s="244"/>
      <c r="N163" s="245"/>
      <c r="O163" s="245"/>
      <c r="P163" s="245"/>
      <c r="Q163" s="245"/>
      <c r="R163" s="245"/>
      <c r="S163" s="245"/>
      <c r="T163" s="246"/>
      <c r="AT163" s="247" t="s">
        <v>153</v>
      </c>
      <c r="AU163" s="247" t="s">
        <v>91</v>
      </c>
      <c r="AV163" s="11" t="s">
        <v>91</v>
      </c>
      <c r="AW163" s="11" t="s">
        <v>44</v>
      </c>
      <c r="AX163" s="11" t="s">
        <v>82</v>
      </c>
      <c r="AY163" s="247" t="s">
        <v>140</v>
      </c>
    </row>
    <row r="164" spans="2:51" s="11" customFormat="1" ht="13.5">
      <c r="B164" s="237"/>
      <c r="C164" s="238"/>
      <c r="D164" s="233" t="s">
        <v>153</v>
      </c>
      <c r="E164" s="239" t="s">
        <v>80</v>
      </c>
      <c r="F164" s="240" t="s">
        <v>243</v>
      </c>
      <c r="G164" s="238"/>
      <c r="H164" s="241">
        <v>32.271</v>
      </c>
      <c r="I164" s="242"/>
      <c r="J164" s="238"/>
      <c r="K164" s="238"/>
      <c r="L164" s="243"/>
      <c r="M164" s="244"/>
      <c r="N164" s="245"/>
      <c r="O164" s="245"/>
      <c r="P164" s="245"/>
      <c r="Q164" s="245"/>
      <c r="R164" s="245"/>
      <c r="S164" s="245"/>
      <c r="T164" s="246"/>
      <c r="AT164" s="247" t="s">
        <v>153</v>
      </c>
      <c r="AU164" s="247" t="s">
        <v>91</v>
      </c>
      <c r="AV164" s="11" t="s">
        <v>91</v>
      </c>
      <c r="AW164" s="11" t="s">
        <v>44</v>
      </c>
      <c r="AX164" s="11" t="s">
        <v>82</v>
      </c>
      <c r="AY164" s="247" t="s">
        <v>140</v>
      </c>
    </row>
    <row r="165" spans="2:51" s="12" customFormat="1" ht="13.5">
      <c r="B165" s="248"/>
      <c r="C165" s="249"/>
      <c r="D165" s="233" t="s">
        <v>153</v>
      </c>
      <c r="E165" s="250" t="s">
        <v>80</v>
      </c>
      <c r="F165" s="251" t="s">
        <v>168</v>
      </c>
      <c r="G165" s="249"/>
      <c r="H165" s="252">
        <v>57.255</v>
      </c>
      <c r="I165" s="253"/>
      <c r="J165" s="249"/>
      <c r="K165" s="249"/>
      <c r="L165" s="254"/>
      <c r="M165" s="255"/>
      <c r="N165" s="256"/>
      <c r="O165" s="256"/>
      <c r="P165" s="256"/>
      <c r="Q165" s="256"/>
      <c r="R165" s="256"/>
      <c r="S165" s="256"/>
      <c r="T165" s="257"/>
      <c r="AT165" s="258" t="s">
        <v>153</v>
      </c>
      <c r="AU165" s="258" t="s">
        <v>91</v>
      </c>
      <c r="AV165" s="12" t="s">
        <v>147</v>
      </c>
      <c r="AW165" s="12" t="s">
        <v>44</v>
      </c>
      <c r="AX165" s="12" t="s">
        <v>25</v>
      </c>
      <c r="AY165" s="258" t="s">
        <v>140</v>
      </c>
    </row>
    <row r="166" spans="2:65" s="1" customFormat="1" ht="16.5" customHeight="1">
      <c r="B166" s="46"/>
      <c r="C166" s="221" t="s">
        <v>10</v>
      </c>
      <c r="D166" s="221" t="s">
        <v>142</v>
      </c>
      <c r="E166" s="222" t="s">
        <v>244</v>
      </c>
      <c r="F166" s="223" t="s">
        <v>245</v>
      </c>
      <c r="G166" s="224" t="s">
        <v>145</v>
      </c>
      <c r="H166" s="225">
        <v>57.255</v>
      </c>
      <c r="I166" s="226"/>
      <c r="J166" s="227">
        <f>ROUND(I166*H166,2)</f>
        <v>0</v>
      </c>
      <c r="K166" s="223" t="s">
        <v>146</v>
      </c>
      <c r="L166" s="72"/>
      <c r="M166" s="228" t="s">
        <v>80</v>
      </c>
      <c r="N166" s="229" t="s">
        <v>52</v>
      </c>
      <c r="O166" s="47"/>
      <c r="P166" s="230">
        <f>O166*H166</f>
        <v>0</v>
      </c>
      <c r="Q166" s="230">
        <v>0</v>
      </c>
      <c r="R166" s="230">
        <f>Q166*H166</f>
        <v>0</v>
      </c>
      <c r="S166" s="230">
        <v>0</v>
      </c>
      <c r="T166" s="231">
        <f>S166*H166</f>
        <v>0</v>
      </c>
      <c r="AR166" s="24" t="s">
        <v>147</v>
      </c>
      <c r="AT166" s="24" t="s">
        <v>142</v>
      </c>
      <c r="AU166" s="24" t="s">
        <v>91</v>
      </c>
      <c r="AY166" s="24" t="s">
        <v>140</v>
      </c>
      <c r="BE166" s="232">
        <f>IF(N166="základní",J166,0)</f>
        <v>0</v>
      </c>
      <c r="BF166" s="232">
        <f>IF(N166="snížená",J166,0)</f>
        <v>0</v>
      </c>
      <c r="BG166" s="232">
        <f>IF(N166="zákl. přenesená",J166,0)</f>
        <v>0</v>
      </c>
      <c r="BH166" s="232">
        <f>IF(N166="sníž. přenesená",J166,0)</f>
        <v>0</v>
      </c>
      <c r="BI166" s="232">
        <f>IF(N166="nulová",J166,0)</f>
        <v>0</v>
      </c>
      <c r="BJ166" s="24" t="s">
        <v>25</v>
      </c>
      <c r="BK166" s="232">
        <f>ROUND(I166*H166,2)</f>
        <v>0</v>
      </c>
      <c r="BL166" s="24" t="s">
        <v>147</v>
      </c>
      <c r="BM166" s="24" t="s">
        <v>246</v>
      </c>
    </row>
    <row r="167" spans="2:47" s="1" customFormat="1" ht="13.5">
      <c r="B167" s="46"/>
      <c r="C167" s="74"/>
      <c r="D167" s="233" t="s">
        <v>149</v>
      </c>
      <c r="E167" s="74"/>
      <c r="F167" s="234" t="s">
        <v>247</v>
      </c>
      <c r="G167" s="74"/>
      <c r="H167" s="74"/>
      <c r="I167" s="191"/>
      <c r="J167" s="74"/>
      <c r="K167" s="74"/>
      <c r="L167" s="72"/>
      <c r="M167" s="235"/>
      <c r="N167" s="47"/>
      <c r="O167" s="47"/>
      <c r="P167" s="47"/>
      <c r="Q167" s="47"/>
      <c r="R167" s="47"/>
      <c r="S167" s="47"/>
      <c r="T167" s="95"/>
      <c r="AT167" s="24" t="s">
        <v>149</v>
      </c>
      <c r="AU167" s="24" t="s">
        <v>91</v>
      </c>
    </row>
    <row r="168" spans="2:65" s="1" customFormat="1" ht="16.5" customHeight="1">
      <c r="B168" s="46"/>
      <c r="C168" s="221" t="s">
        <v>248</v>
      </c>
      <c r="D168" s="221" t="s">
        <v>142</v>
      </c>
      <c r="E168" s="222" t="s">
        <v>249</v>
      </c>
      <c r="F168" s="223" t="s">
        <v>250</v>
      </c>
      <c r="G168" s="224" t="s">
        <v>201</v>
      </c>
      <c r="H168" s="225">
        <v>38.583</v>
      </c>
      <c r="I168" s="226"/>
      <c r="J168" s="227">
        <f>ROUND(I168*H168,2)</f>
        <v>0</v>
      </c>
      <c r="K168" s="223" t="s">
        <v>146</v>
      </c>
      <c r="L168" s="72"/>
      <c r="M168" s="228" t="s">
        <v>80</v>
      </c>
      <c r="N168" s="229" t="s">
        <v>52</v>
      </c>
      <c r="O168" s="47"/>
      <c r="P168" s="230">
        <f>O168*H168</f>
        <v>0</v>
      </c>
      <c r="Q168" s="230">
        <v>0</v>
      </c>
      <c r="R168" s="230">
        <f>Q168*H168</f>
        <v>0</v>
      </c>
      <c r="S168" s="230">
        <v>0</v>
      </c>
      <c r="T168" s="231">
        <f>S168*H168</f>
        <v>0</v>
      </c>
      <c r="AR168" s="24" t="s">
        <v>147</v>
      </c>
      <c r="AT168" s="24" t="s">
        <v>142</v>
      </c>
      <c r="AU168" s="24" t="s">
        <v>91</v>
      </c>
      <c r="AY168" s="24" t="s">
        <v>140</v>
      </c>
      <c r="BE168" s="232">
        <f>IF(N168="základní",J168,0)</f>
        <v>0</v>
      </c>
      <c r="BF168" s="232">
        <f>IF(N168="snížená",J168,0)</f>
        <v>0</v>
      </c>
      <c r="BG168" s="232">
        <f>IF(N168="zákl. přenesená",J168,0)</f>
        <v>0</v>
      </c>
      <c r="BH168" s="232">
        <f>IF(N168="sníž. přenesená",J168,0)</f>
        <v>0</v>
      </c>
      <c r="BI168" s="232">
        <f>IF(N168="nulová",J168,0)</f>
        <v>0</v>
      </c>
      <c r="BJ168" s="24" t="s">
        <v>25</v>
      </c>
      <c r="BK168" s="232">
        <f>ROUND(I168*H168,2)</f>
        <v>0</v>
      </c>
      <c r="BL168" s="24" t="s">
        <v>147</v>
      </c>
      <c r="BM168" s="24" t="s">
        <v>251</v>
      </c>
    </row>
    <row r="169" spans="2:47" s="1" customFormat="1" ht="13.5">
      <c r="B169" s="46"/>
      <c r="C169" s="74"/>
      <c r="D169" s="233" t="s">
        <v>149</v>
      </c>
      <c r="E169" s="74"/>
      <c r="F169" s="234" t="s">
        <v>252</v>
      </c>
      <c r="G169" s="74"/>
      <c r="H169" s="74"/>
      <c r="I169" s="191"/>
      <c r="J169" s="74"/>
      <c r="K169" s="74"/>
      <c r="L169" s="72"/>
      <c r="M169" s="235"/>
      <c r="N169" s="47"/>
      <c r="O169" s="47"/>
      <c r="P169" s="47"/>
      <c r="Q169" s="47"/>
      <c r="R169" s="47"/>
      <c r="S169" s="47"/>
      <c r="T169" s="95"/>
      <c r="AT169" s="24" t="s">
        <v>149</v>
      </c>
      <c r="AU169" s="24" t="s">
        <v>91</v>
      </c>
    </row>
    <row r="170" spans="2:47" s="1" customFormat="1" ht="13.5">
      <c r="B170" s="46"/>
      <c r="C170" s="74"/>
      <c r="D170" s="233" t="s">
        <v>151</v>
      </c>
      <c r="E170" s="74"/>
      <c r="F170" s="236" t="s">
        <v>253</v>
      </c>
      <c r="G170" s="74"/>
      <c r="H170" s="74"/>
      <c r="I170" s="191"/>
      <c r="J170" s="74"/>
      <c r="K170" s="74"/>
      <c r="L170" s="72"/>
      <c r="M170" s="235"/>
      <c r="N170" s="47"/>
      <c r="O170" s="47"/>
      <c r="P170" s="47"/>
      <c r="Q170" s="47"/>
      <c r="R170" s="47"/>
      <c r="S170" s="47"/>
      <c r="T170" s="95"/>
      <c r="AT170" s="24" t="s">
        <v>151</v>
      </c>
      <c r="AU170" s="24" t="s">
        <v>91</v>
      </c>
    </row>
    <row r="171" spans="2:51" s="11" customFormat="1" ht="13.5">
      <c r="B171" s="237"/>
      <c r="C171" s="238"/>
      <c r="D171" s="233" t="s">
        <v>153</v>
      </c>
      <c r="E171" s="239" t="s">
        <v>80</v>
      </c>
      <c r="F171" s="240" t="s">
        <v>213</v>
      </c>
      <c r="G171" s="238"/>
      <c r="H171" s="241">
        <v>12.492</v>
      </c>
      <c r="I171" s="242"/>
      <c r="J171" s="238"/>
      <c r="K171" s="238"/>
      <c r="L171" s="243"/>
      <c r="M171" s="244"/>
      <c r="N171" s="245"/>
      <c r="O171" s="245"/>
      <c r="P171" s="245"/>
      <c r="Q171" s="245"/>
      <c r="R171" s="245"/>
      <c r="S171" s="245"/>
      <c r="T171" s="246"/>
      <c r="AT171" s="247" t="s">
        <v>153</v>
      </c>
      <c r="AU171" s="247" t="s">
        <v>91</v>
      </c>
      <c r="AV171" s="11" t="s">
        <v>91</v>
      </c>
      <c r="AW171" s="11" t="s">
        <v>44</v>
      </c>
      <c r="AX171" s="11" t="s">
        <v>82</v>
      </c>
      <c r="AY171" s="247" t="s">
        <v>140</v>
      </c>
    </row>
    <row r="172" spans="2:51" s="11" customFormat="1" ht="13.5">
      <c r="B172" s="237"/>
      <c r="C172" s="238"/>
      <c r="D172" s="233" t="s">
        <v>153</v>
      </c>
      <c r="E172" s="239" t="s">
        <v>80</v>
      </c>
      <c r="F172" s="240" t="s">
        <v>214</v>
      </c>
      <c r="G172" s="238"/>
      <c r="H172" s="241">
        <v>16.136</v>
      </c>
      <c r="I172" s="242"/>
      <c r="J172" s="238"/>
      <c r="K172" s="238"/>
      <c r="L172" s="243"/>
      <c r="M172" s="244"/>
      <c r="N172" s="245"/>
      <c r="O172" s="245"/>
      <c r="P172" s="245"/>
      <c r="Q172" s="245"/>
      <c r="R172" s="245"/>
      <c r="S172" s="245"/>
      <c r="T172" s="246"/>
      <c r="AT172" s="247" t="s">
        <v>153</v>
      </c>
      <c r="AU172" s="247" t="s">
        <v>91</v>
      </c>
      <c r="AV172" s="11" t="s">
        <v>91</v>
      </c>
      <c r="AW172" s="11" t="s">
        <v>44</v>
      </c>
      <c r="AX172" s="11" t="s">
        <v>82</v>
      </c>
      <c r="AY172" s="247" t="s">
        <v>140</v>
      </c>
    </row>
    <row r="173" spans="2:51" s="11" customFormat="1" ht="13.5">
      <c r="B173" s="237"/>
      <c r="C173" s="238"/>
      <c r="D173" s="233" t="s">
        <v>153</v>
      </c>
      <c r="E173" s="239" t="s">
        <v>80</v>
      </c>
      <c r="F173" s="240" t="s">
        <v>215</v>
      </c>
      <c r="G173" s="238"/>
      <c r="H173" s="241">
        <v>13.915</v>
      </c>
      <c r="I173" s="242"/>
      <c r="J173" s="238"/>
      <c r="K173" s="238"/>
      <c r="L173" s="243"/>
      <c r="M173" s="244"/>
      <c r="N173" s="245"/>
      <c r="O173" s="245"/>
      <c r="P173" s="245"/>
      <c r="Q173" s="245"/>
      <c r="R173" s="245"/>
      <c r="S173" s="245"/>
      <c r="T173" s="246"/>
      <c r="AT173" s="247" t="s">
        <v>153</v>
      </c>
      <c r="AU173" s="247" t="s">
        <v>91</v>
      </c>
      <c r="AV173" s="11" t="s">
        <v>91</v>
      </c>
      <c r="AW173" s="11" t="s">
        <v>44</v>
      </c>
      <c r="AX173" s="11" t="s">
        <v>82</v>
      </c>
      <c r="AY173" s="247" t="s">
        <v>140</v>
      </c>
    </row>
    <row r="174" spans="2:51" s="11" customFormat="1" ht="13.5">
      <c r="B174" s="237"/>
      <c r="C174" s="238"/>
      <c r="D174" s="233" t="s">
        <v>153</v>
      </c>
      <c r="E174" s="239" t="s">
        <v>80</v>
      </c>
      <c r="F174" s="240" t="s">
        <v>216</v>
      </c>
      <c r="G174" s="238"/>
      <c r="H174" s="241">
        <v>-1.76</v>
      </c>
      <c r="I174" s="242"/>
      <c r="J174" s="238"/>
      <c r="K174" s="238"/>
      <c r="L174" s="243"/>
      <c r="M174" s="244"/>
      <c r="N174" s="245"/>
      <c r="O174" s="245"/>
      <c r="P174" s="245"/>
      <c r="Q174" s="245"/>
      <c r="R174" s="245"/>
      <c r="S174" s="245"/>
      <c r="T174" s="246"/>
      <c r="AT174" s="247" t="s">
        <v>153</v>
      </c>
      <c r="AU174" s="247" t="s">
        <v>91</v>
      </c>
      <c r="AV174" s="11" t="s">
        <v>91</v>
      </c>
      <c r="AW174" s="11" t="s">
        <v>44</v>
      </c>
      <c r="AX174" s="11" t="s">
        <v>82</v>
      </c>
      <c r="AY174" s="247" t="s">
        <v>140</v>
      </c>
    </row>
    <row r="175" spans="2:51" s="11" customFormat="1" ht="13.5">
      <c r="B175" s="237"/>
      <c r="C175" s="238"/>
      <c r="D175" s="233" t="s">
        <v>153</v>
      </c>
      <c r="E175" s="239" t="s">
        <v>80</v>
      </c>
      <c r="F175" s="240" t="s">
        <v>217</v>
      </c>
      <c r="G175" s="238"/>
      <c r="H175" s="241">
        <v>-0.99</v>
      </c>
      <c r="I175" s="242"/>
      <c r="J175" s="238"/>
      <c r="K175" s="238"/>
      <c r="L175" s="243"/>
      <c r="M175" s="244"/>
      <c r="N175" s="245"/>
      <c r="O175" s="245"/>
      <c r="P175" s="245"/>
      <c r="Q175" s="245"/>
      <c r="R175" s="245"/>
      <c r="S175" s="245"/>
      <c r="T175" s="246"/>
      <c r="AT175" s="247" t="s">
        <v>153</v>
      </c>
      <c r="AU175" s="247" t="s">
        <v>91</v>
      </c>
      <c r="AV175" s="11" t="s">
        <v>91</v>
      </c>
      <c r="AW175" s="11" t="s">
        <v>44</v>
      </c>
      <c r="AX175" s="11" t="s">
        <v>82</v>
      </c>
      <c r="AY175" s="247" t="s">
        <v>140</v>
      </c>
    </row>
    <row r="176" spans="2:51" s="11" customFormat="1" ht="13.5">
      <c r="B176" s="237"/>
      <c r="C176" s="238"/>
      <c r="D176" s="233" t="s">
        <v>153</v>
      </c>
      <c r="E176" s="239" t="s">
        <v>80</v>
      </c>
      <c r="F176" s="240" t="s">
        <v>218</v>
      </c>
      <c r="G176" s="238"/>
      <c r="H176" s="241">
        <v>-1.21</v>
      </c>
      <c r="I176" s="242"/>
      <c r="J176" s="238"/>
      <c r="K176" s="238"/>
      <c r="L176" s="243"/>
      <c r="M176" s="244"/>
      <c r="N176" s="245"/>
      <c r="O176" s="245"/>
      <c r="P176" s="245"/>
      <c r="Q176" s="245"/>
      <c r="R176" s="245"/>
      <c r="S176" s="245"/>
      <c r="T176" s="246"/>
      <c r="AT176" s="247" t="s">
        <v>153</v>
      </c>
      <c r="AU176" s="247" t="s">
        <v>91</v>
      </c>
      <c r="AV176" s="11" t="s">
        <v>91</v>
      </c>
      <c r="AW176" s="11" t="s">
        <v>44</v>
      </c>
      <c r="AX176" s="11" t="s">
        <v>82</v>
      </c>
      <c r="AY176" s="247" t="s">
        <v>140</v>
      </c>
    </row>
    <row r="177" spans="2:51" s="13" customFormat="1" ht="13.5">
      <c r="B177" s="259"/>
      <c r="C177" s="260"/>
      <c r="D177" s="233" t="s">
        <v>153</v>
      </c>
      <c r="E177" s="261" t="s">
        <v>80</v>
      </c>
      <c r="F177" s="262" t="s">
        <v>212</v>
      </c>
      <c r="G177" s="260"/>
      <c r="H177" s="263">
        <v>38.583</v>
      </c>
      <c r="I177" s="264"/>
      <c r="J177" s="260"/>
      <c r="K177" s="260"/>
      <c r="L177" s="265"/>
      <c r="M177" s="266"/>
      <c r="N177" s="267"/>
      <c r="O177" s="267"/>
      <c r="P177" s="267"/>
      <c r="Q177" s="267"/>
      <c r="R177" s="267"/>
      <c r="S177" s="267"/>
      <c r="T177" s="268"/>
      <c r="AT177" s="269" t="s">
        <v>153</v>
      </c>
      <c r="AU177" s="269" t="s">
        <v>91</v>
      </c>
      <c r="AV177" s="13" t="s">
        <v>160</v>
      </c>
      <c r="AW177" s="13" t="s">
        <v>44</v>
      </c>
      <c r="AX177" s="13" t="s">
        <v>25</v>
      </c>
      <c r="AY177" s="269" t="s">
        <v>140</v>
      </c>
    </row>
    <row r="178" spans="2:65" s="1" customFormat="1" ht="16.5" customHeight="1">
      <c r="B178" s="46"/>
      <c r="C178" s="221" t="s">
        <v>254</v>
      </c>
      <c r="D178" s="221" t="s">
        <v>142</v>
      </c>
      <c r="E178" s="222" t="s">
        <v>255</v>
      </c>
      <c r="F178" s="223" t="s">
        <v>256</v>
      </c>
      <c r="G178" s="224" t="s">
        <v>201</v>
      </c>
      <c r="H178" s="225">
        <v>14.839</v>
      </c>
      <c r="I178" s="226"/>
      <c r="J178" s="227">
        <f>ROUND(I178*H178,2)</f>
        <v>0</v>
      </c>
      <c r="K178" s="223" t="s">
        <v>146</v>
      </c>
      <c r="L178" s="72"/>
      <c r="M178" s="228" t="s">
        <v>80</v>
      </c>
      <c r="N178" s="229" t="s">
        <v>52</v>
      </c>
      <c r="O178" s="47"/>
      <c r="P178" s="230">
        <f>O178*H178</f>
        <v>0</v>
      </c>
      <c r="Q178" s="230">
        <v>0</v>
      </c>
      <c r="R178" s="230">
        <f>Q178*H178</f>
        <v>0</v>
      </c>
      <c r="S178" s="230">
        <v>0</v>
      </c>
      <c r="T178" s="231">
        <f>S178*H178</f>
        <v>0</v>
      </c>
      <c r="AR178" s="24" t="s">
        <v>147</v>
      </c>
      <c r="AT178" s="24" t="s">
        <v>142</v>
      </c>
      <c r="AU178" s="24" t="s">
        <v>91</v>
      </c>
      <c r="AY178" s="24" t="s">
        <v>140</v>
      </c>
      <c r="BE178" s="232">
        <f>IF(N178="základní",J178,0)</f>
        <v>0</v>
      </c>
      <c r="BF178" s="232">
        <f>IF(N178="snížená",J178,0)</f>
        <v>0</v>
      </c>
      <c r="BG178" s="232">
        <f>IF(N178="zákl. přenesená",J178,0)</f>
        <v>0</v>
      </c>
      <c r="BH178" s="232">
        <f>IF(N178="sníž. přenesená",J178,0)</f>
        <v>0</v>
      </c>
      <c r="BI178" s="232">
        <f>IF(N178="nulová",J178,0)</f>
        <v>0</v>
      </c>
      <c r="BJ178" s="24" t="s">
        <v>25</v>
      </c>
      <c r="BK178" s="232">
        <f>ROUND(I178*H178,2)</f>
        <v>0</v>
      </c>
      <c r="BL178" s="24" t="s">
        <v>147</v>
      </c>
      <c r="BM178" s="24" t="s">
        <v>257</v>
      </c>
    </row>
    <row r="179" spans="2:47" s="1" customFormat="1" ht="13.5">
      <c r="B179" s="46"/>
      <c r="C179" s="74"/>
      <c r="D179" s="233" t="s">
        <v>149</v>
      </c>
      <c r="E179" s="74"/>
      <c r="F179" s="234" t="s">
        <v>258</v>
      </c>
      <c r="G179" s="74"/>
      <c r="H179" s="74"/>
      <c r="I179" s="191"/>
      <c r="J179" s="74"/>
      <c r="K179" s="74"/>
      <c r="L179" s="72"/>
      <c r="M179" s="235"/>
      <c r="N179" s="47"/>
      <c r="O179" s="47"/>
      <c r="P179" s="47"/>
      <c r="Q179" s="47"/>
      <c r="R179" s="47"/>
      <c r="S179" s="47"/>
      <c r="T179" s="95"/>
      <c r="AT179" s="24" t="s">
        <v>149</v>
      </c>
      <c r="AU179" s="24" t="s">
        <v>91</v>
      </c>
    </row>
    <row r="180" spans="2:47" s="1" customFormat="1" ht="13.5">
      <c r="B180" s="46"/>
      <c r="C180" s="74"/>
      <c r="D180" s="233" t="s">
        <v>151</v>
      </c>
      <c r="E180" s="74"/>
      <c r="F180" s="236" t="s">
        <v>259</v>
      </c>
      <c r="G180" s="74"/>
      <c r="H180" s="74"/>
      <c r="I180" s="191"/>
      <c r="J180" s="74"/>
      <c r="K180" s="74"/>
      <c r="L180" s="72"/>
      <c r="M180" s="235"/>
      <c r="N180" s="47"/>
      <c r="O180" s="47"/>
      <c r="P180" s="47"/>
      <c r="Q180" s="47"/>
      <c r="R180" s="47"/>
      <c r="S180" s="47"/>
      <c r="T180" s="95"/>
      <c r="AT180" s="24" t="s">
        <v>151</v>
      </c>
      <c r="AU180" s="24" t="s">
        <v>91</v>
      </c>
    </row>
    <row r="181" spans="2:51" s="14" customFormat="1" ht="13.5">
      <c r="B181" s="270"/>
      <c r="C181" s="271"/>
      <c r="D181" s="233" t="s">
        <v>153</v>
      </c>
      <c r="E181" s="272" t="s">
        <v>80</v>
      </c>
      <c r="F181" s="273" t="s">
        <v>260</v>
      </c>
      <c r="G181" s="271"/>
      <c r="H181" s="272" t="s">
        <v>80</v>
      </c>
      <c r="I181" s="274"/>
      <c r="J181" s="271"/>
      <c r="K181" s="271"/>
      <c r="L181" s="275"/>
      <c r="M181" s="276"/>
      <c r="N181" s="277"/>
      <c r="O181" s="277"/>
      <c r="P181" s="277"/>
      <c r="Q181" s="277"/>
      <c r="R181" s="277"/>
      <c r="S181" s="277"/>
      <c r="T181" s="278"/>
      <c r="AT181" s="279" t="s">
        <v>153</v>
      </c>
      <c r="AU181" s="279" t="s">
        <v>91</v>
      </c>
      <c r="AV181" s="14" t="s">
        <v>25</v>
      </c>
      <c r="AW181" s="14" t="s">
        <v>44</v>
      </c>
      <c r="AX181" s="14" t="s">
        <v>82</v>
      </c>
      <c r="AY181" s="279" t="s">
        <v>140</v>
      </c>
    </row>
    <row r="182" spans="2:51" s="11" customFormat="1" ht="13.5">
      <c r="B182" s="237"/>
      <c r="C182" s="238"/>
      <c r="D182" s="233" t="s">
        <v>153</v>
      </c>
      <c r="E182" s="239" t="s">
        <v>80</v>
      </c>
      <c r="F182" s="240" t="s">
        <v>261</v>
      </c>
      <c r="G182" s="238"/>
      <c r="H182" s="241">
        <v>13.629</v>
      </c>
      <c r="I182" s="242"/>
      <c r="J182" s="238"/>
      <c r="K182" s="238"/>
      <c r="L182" s="243"/>
      <c r="M182" s="244"/>
      <c r="N182" s="245"/>
      <c r="O182" s="245"/>
      <c r="P182" s="245"/>
      <c r="Q182" s="245"/>
      <c r="R182" s="245"/>
      <c r="S182" s="245"/>
      <c r="T182" s="246"/>
      <c r="AT182" s="247" t="s">
        <v>153</v>
      </c>
      <c r="AU182" s="247" t="s">
        <v>91</v>
      </c>
      <c r="AV182" s="11" t="s">
        <v>91</v>
      </c>
      <c r="AW182" s="11" t="s">
        <v>44</v>
      </c>
      <c r="AX182" s="11" t="s">
        <v>82</v>
      </c>
      <c r="AY182" s="247" t="s">
        <v>140</v>
      </c>
    </row>
    <row r="183" spans="2:51" s="11" customFormat="1" ht="13.5">
      <c r="B183" s="237"/>
      <c r="C183" s="238"/>
      <c r="D183" s="233" t="s">
        <v>153</v>
      </c>
      <c r="E183" s="239" t="s">
        <v>80</v>
      </c>
      <c r="F183" s="240" t="s">
        <v>262</v>
      </c>
      <c r="G183" s="238"/>
      <c r="H183" s="241">
        <v>1.21</v>
      </c>
      <c r="I183" s="242"/>
      <c r="J183" s="238"/>
      <c r="K183" s="238"/>
      <c r="L183" s="243"/>
      <c r="M183" s="244"/>
      <c r="N183" s="245"/>
      <c r="O183" s="245"/>
      <c r="P183" s="245"/>
      <c r="Q183" s="245"/>
      <c r="R183" s="245"/>
      <c r="S183" s="245"/>
      <c r="T183" s="246"/>
      <c r="AT183" s="247" t="s">
        <v>153</v>
      </c>
      <c r="AU183" s="247" t="s">
        <v>91</v>
      </c>
      <c r="AV183" s="11" t="s">
        <v>91</v>
      </c>
      <c r="AW183" s="11" t="s">
        <v>44</v>
      </c>
      <c r="AX183" s="11" t="s">
        <v>82</v>
      </c>
      <c r="AY183" s="247" t="s">
        <v>140</v>
      </c>
    </row>
    <row r="184" spans="2:51" s="12" customFormat="1" ht="13.5">
      <c r="B184" s="248"/>
      <c r="C184" s="249"/>
      <c r="D184" s="233" t="s">
        <v>153</v>
      </c>
      <c r="E184" s="250" t="s">
        <v>80</v>
      </c>
      <c r="F184" s="251" t="s">
        <v>168</v>
      </c>
      <c r="G184" s="249"/>
      <c r="H184" s="252">
        <v>14.839</v>
      </c>
      <c r="I184" s="253"/>
      <c r="J184" s="249"/>
      <c r="K184" s="249"/>
      <c r="L184" s="254"/>
      <c r="M184" s="255"/>
      <c r="N184" s="256"/>
      <c r="O184" s="256"/>
      <c r="P184" s="256"/>
      <c r="Q184" s="256"/>
      <c r="R184" s="256"/>
      <c r="S184" s="256"/>
      <c r="T184" s="257"/>
      <c r="AT184" s="258" t="s">
        <v>153</v>
      </c>
      <c r="AU184" s="258" t="s">
        <v>91</v>
      </c>
      <c r="AV184" s="12" t="s">
        <v>147</v>
      </c>
      <c r="AW184" s="12" t="s">
        <v>44</v>
      </c>
      <c r="AX184" s="12" t="s">
        <v>25</v>
      </c>
      <c r="AY184" s="258" t="s">
        <v>140</v>
      </c>
    </row>
    <row r="185" spans="2:65" s="1" customFormat="1" ht="16.5" customHeight="1">
      <c r="B185" s="46"/>
      <c r="C185" s="221" t="s">
        <v>263</v>
      </c>
      <c r="D185" s="221" t="s">
        <v>142</v>
      </c>
      <c r="E185" s="222" t="s">
        <v>264</v>
      </c>
      <c r="F185" s="223" t="s">
        <v>265</v>
      </c>
      <c r="G185" s="224" t="s">
        <v>201</v>
      </c>
      <c r="H185" s="225">
        <v>24.954</v>
      </c>
      <c r="I185" s="226"/>
      <c r="J185" s="227">
        <f>ROUND(I185*H185,2)</f>
        <v>0</v>
      </c>
      <c r="K185" s="223" t="s">
        <v>146</v>
      </c>
      <c r="L185" s="72"/>
      <c r="M185" s="228" t="s">
        <v>80</v>
      </c>
      <c r="N185" s="229" t="s">
        <v>52</v>
      </c>
      <c r="O185" s="47"/>
      <c r="P185" s="230">
        <f>O185*H185</f>
        <v>0</v>
      </c>
      <c r="Q185" s="230">
        <v>0</v>
      </c>
      <c r="R185" s="230">
        <f>Q185*H185</f>
        <v>0</v>
      </c>
      <c r="S185" s="230">
        <v>0</v>
      </c>
      <c r="T185" s="231">
        <f>S185*H185</f>
        <v>0</v>
      </c>
      <c r="AR185" s="24" t="s">
        <v>147</v>
      </c>
      <c r="AT185" s="24" t="s">
        <v>142</v>
      </c>
      <c r="AU185" s="24" t="s">
        <v>91</v>
      </c>
      <c r="AY185" s="24" t="s">
        <v>140</v>
      </c>
      <c r="BE185" s="232">
        <f>IF(N185="základní",J185,0)</f>
        <v>0</v>
      </c>
      <c r="BF185" s="232">
        <f>IF(N185="snížená",J185,0)</f>
        <v>0</v>
      </c>
      <c r="BG185" s="232">
        <f>IF(N185="zákl. přenesená",J185,0)</f>
        <v>0</v>
      </c>
      <c r="BH185" s="232">
        <f>IF(N185="sníž. přenesená",J185,0)</f>
        <v>0</v>
      </c>
      <c r="BI185" s="232">
        <f>IF(N185="nulová",J185,0)</f>
        <v>0</v>
      </c>
      <c r="BJ185" s="24" t="s">
        <v>25</v>
      </c>
      <c r="BK185" s="232">
        <f>ROUND(I185*H185,2)</f>
        <v>0</v>
      </c>
      <c r="BL185" s="24" t="s">
        <v>147</v>
      </c>
      <c r="BM185" s="24" t="s">
        <v>266</v>
      </c>
    </row>
    <row r="186" spans="2:47" s="1" customFormat="1" ht="13.5">
      <c r="B186" s="46"/>
      <c r="C186" s="74"/>
      <c r="D186" s="233" t="s">
        <v>149</v>
      </c>
      <c r="E186" s="74"/>
      <c r="F186" s="234" t="s">
        <v>267</v>
      </c>
      <c r="G186" s="74"/>
      <c r="H186" s="74"/>
      <c r="I186" s="191"/>
      <c r="J186" s="74"/>
      <c r="K186" s="74"/>
      <c r="L186" s="72"/>
      <c r="M186" s="235"/>
      <c r="N186" s="47"/>
      <c r="O186" s="47"/>
      <c r="P186" s="47"/>
      <c r="Q186" s="47"/>
      <c r="R186" s="47"/>
      <c r="S186" s="47"/>
      <c r="T186" s="95"/>
      <c r="AT186" s="24" t="s">
        <v>149</v>
      </c>
      <c r="AU186" s="24" t="s">
        <v>91</v>
      </c>
    </row>
    <row r="187" spans="2:47" s="1" customFormat="1" ht="13.5">
      <c r="B187" s="46"/>
      <c r="C187" s="74"/>
      <c r="D187" s="233" t="s">
        <v>151</v>
      </c>
      <c r="E187" s="74"/>
      <c r="F187" s="236" t="s">
        <v>259</v>
      </c>
      <c r="G187" s="74"/>
      <c r="H187" s="74"/>
      <c r="I187" s="191"/>
      <c r="J187" s="74"/>
      <c r="K187" s="74"/>
      <c r="L187" s="72"/>
      <c r="M187" s="235"/>
      <c r="N187" s="47"/>
      <c r="O187" s="47"/>
      <c r="P187" s="47"/>
      <c r="Q187" s="47"/>
      <c r="R187" s="47"/>
      <c r="S187" s="47"/>
      <c r="T187" s="95"/>
      <c r="AT187" s="24" t="s">
        <v>151</v>
      </c>
      <c r="AU187" s="24" t="s">
        <v>91</v>
      </c>
    </row>
    <row r="188" spans="2:51" s="14" customFormat="1" ht="13.5">
      <c r="B188" s="270"/>
      <c r="C188" s="271"/>
      <c r="D188" s="233" t="s">
        <v>153</v>
      </c>
      <c r="E188" s="272" t="s">
        <v>80</v>
      </c>
      <c r="F188" s="273" t="s">
        <v>268</v>
      </c>
      <c r="G188" s="271"/>
      <c r="H188" s="272" t="s">
        <v>80</v>
      </c>
      <c r="I188" s="274"/>
      <c r="J188" s="271"/>
      <c r="K188" s="271"/>
      <c r="L188" s="275"/>
      <c r="M188" s="276"/>
      <c r="N188" s="277"/>
      <c r="O188" s="277"/>
      <c r="P188" s="277"/>
      <c r="Q188" s="277"/>
      <c r="R188" s="277"/>
      <c r="S188" s="277"/>
      <c r="T188" s="278"/>
      <c r="AT188" s="279" t="s">
        <v>153</v>
      </c>
      <c r="AU188" s="279" t="s">
        <v>91</v>
      </c>
      <c r="AV188" s="14" t="s">
        <v>25</v>
      </c>
      <c r="AW188" s="14" t="s">
        <v>44</v>
      </c>
      <c r="AX188" s="14" t="s">
        <v>82</v>
      </c>
      <c r="AY188" s="279" t="s">
        <v>140</v>
      </c>
    </row>
    <row r="189" spans="2:51" s="11" customFormat="1" ht="13.5">
      <c r="B189" s="237"/>
      <c r="C189" s="238"/>
      <c r="D189" s="233" t="s">
        <v>153</v>
      </c>
      <c r="E189" s="239" t="s">
        <v>80</v>
      </c>
      <c r="F189" s="240" t="s">
        <v>213</v>
      </c>
      <c r="G189" s="238"/>
      <c r="H189" s="241">
        <v>12.492</v>
      </c>
      <c r="I189" s="242"/>
      <c r="J189" s="238"/>
      <c r="K189" s="238"/>
      <c r="L189" s="243"/>
      <c r="M189" s="244"/>
      <c r="N189" s="245"/>
      <c r="O189" s="245"/>
      <c r="P189" s="245"/>
      <c r="Q189" s="245"/>
      <c r="R189" s="245"/>
      <c r="S189" s="245"/>
      <c r="T189" s="246"/>
      <c r="AT189" s="247" t="s">
        <v>153</v>
      </c>
      <c r="AU189" s="247" t="s">
        <v>91</v>
      </c>
      <c r="AV189" s="11" t="s">
        <v>91</v>
      </c>
      <c r="AW189" s="11" t="s">
        <v>44</v>
      </c>
      <c r="AX189" s="11" t="s">
        <v>82</v>
      </c>
      <c r="AY189" s="247" t="s">
        <v>140</v>
      </c>
    </row>
    <row r="190" spans="2:51" s="11" customFormat="1" ht="13.5">
      <c r="B190" s="237"/>
      <c r="C190" s="238"/>
      <c r="D190" s="233" t="s">
        <v>153</v>
      </c>
      <c r="E190" s="239" t="s">
        <v>80</v>
      </c>
      <c r="F190" s="240" t="s">
        <v>214</v>
      </c>
      <c r="G190" s="238"/>
      <c r="H190" s="241">
        <v>16.136</v>
      </c>
      <c r="I190" s="242"/>
      <c r="J190" s="238"/>
      <c r="K190" s="238"/>
      <c r="L190" s="243"/>
      <c r="M190" s="244"/>
      <c r="N190" s="245"/>
      <c r="O190" s="245"/>
      <c r="P190" s="245"/>
      <c r="Q190" s="245"/>
      <c r="R190" s="245"/>
      <c r="S190" s="245"/>
      <c r="T190" s="246"/>
      <c r="AT190" s="247" t="s">
        <v>153</v>
      </c>
      <c r="AU190" s="247" t="s">
        <v>91</v>
      </c>
      <c r="AV190" s="11" t="s">
        <v>91</v>
      </c>
      <c r="AW190" s="11" t="s">
        <v>44</v>
      </c>
      <c r="AX190" s="11" t="s">
        <v>82</v>
      </c>
      <c r="AY190" s="247" t="s">
        <v>140</v>
      </c>
    </row>
    <row r="191" spans="2:51" s="11" customFormat="1" ht="13.5">
      <c r="B191" s="237"/>
      <c r="C191" s="238"/>
      <c r="D191" s="233" t="s">
        <v>153</v>
      </c>
      <c r="E191" s="239" t="s">
        <v>80</v>
      </c>
      <c r="F191" s="240" t="s">
        <v>215</v>
      </c>
      <c r="G191" s="238"/>
      <c r="H191" s="241">
        <v>13.915</v>
      </c>
      <c r="I191" s="242"/>
      <c r="J191" s="238"/>
      <c r="K191" s="238"/>
      <c r="L191" s="243"/>
      <c r="M191" s="244"/>
      <c r="N191" s="245"/>
      <c r="O191" s="245"/>
      <c r="P191" s="245"/>
      <c r="Q191" s="245"/>
      <c r="R191" s="245"/>
      <c r="S191" s="245"/>
      <c r="T191" s="246"/>
      <c r="AT191" s="247" t="s">
        <v>153</v>
      </c>
      <c r="AU191" s="247" t="s">
        <v>91</v>
      </c>
      <c r="AV191" s="11" t="s">
        <v>91</v>
      </c>
      <c r="AW191" s="11" t="s">
        <v>44</v>
      </c>
      <c r="AX191" s="11" t="s">
        <v>82</v>
      </c>
      <c r="AY191" s="247" t="s">
        <v>140</v>
      </c>
    </row>
    <row r="192" spans="2:51" s="11" customFormat="1" ht="13.5">
      <c r="B192" s="237"/>
      <c r="C192" s="238"/>
      <c r="D192" s="233" t="s">
        <v>153</v>
      </c>
      <c r="E192" s="239" t="s">
        <v>80</v>
      </c>
      <c r="F192" s="240" t="s">
        <v>216</v>
      </c>
      <c r="G192" s="238"/>
      <c r="H192" s="241">
        <v>-1.76</v>
      </c>
      <c r="I192" s="242"/>
      <c r="J192" s="238"/>
      <c r="K192" s="238"/>
      <c r="L192" s="243"/>
      <c r="M192" s="244"/>
      <c r="N192" s="245"/>
      <c r="O192" s="245"/>
      <c r="P192" s="245"/>
      <c r="Q192" s="245"/>
      <c r="R192" s="245"/>
      <c r="S192" s="245"/>
      <c r="T192" s="246"/>
      <c r="AT192" s="247" t="s">
        <v>153</v>
      </c>
      <c r="AU192" s="247" t="s">
        <v>91</v>
      </c>
      <c r="AV192" s="11" t="s">
        <v>91</v>
      </c>
      <c r="AW192" s="11" t="s">
        <v>44</v>
      </c>
      <c r="AX192" s="11" t="s">
        <v>82</v>
      </c>
      <c r="AY192" s="247" t="s">
        <v>140</v>
      </c>
    </row>
    <row r="193" spans="2:51" s="11" customFormat="1" ht="13.5">
      <c r="B193" s="237"/>
      <c r="C193" s="238"/>
      <c r="D193" s="233" t="s">
        <v>153</v>
      </c>
      <c r="E193" s="239" t="s">
        <v>80</v>
      </c>
      <c r="F193" s="240" t="s">
        <v>217</v>
      </c>
      <c r="G193" s="238"/>
      <c r="H193" s="241">
        <v>-0.99</v>
      </c>
      <c r="I193" s="242"/>
      <c r="J193" s="238"/>
      <c r="K193" s="238"/>
      <c r="L193" s="243"/>
      <c r="M193" s="244"/>
      <c r="N193" s="245"/>
      <c r="O193" s="245"/>
      <c r="P193" s="245"/>
      <c r="Q193" s="245"/>
      <c r="R193" s="245"/>
      <c r="S193" s="245"/>
      <c r="T193" s="246"/>
      <c r="AT193" s="247" t="s">
        <v>153</v>
      </c>
      <c r="AU193" s="247" t="s">
        <v>91</v>
      </c>
      <c r="AV193" s="11" t="s">
        <v>91</v>
      </c>
      <c r="AW193" s="11" t="s">
        <v>44</v>
      </c>
      <c r="AX193" s="11" t="s">
        <v>82</v>
      </c>
      <c r="AY193" s="247" t="s">
        <v>140</v>
      </c>
    </row>
    <row r="194" spans="2:51" s="11" customFormat="1" ht="13.5">
      <c r="B194" s="237"/>
      <c r="C194" s="238"/>
      <c r="D194" s="233" t="s">
        <v>153</v>
      </c>
      <c r="E194" s="239" t="s">
        <v>80</v>
      </c>
      <c r="F194" s="240" t="s">
        <v>218</v>
      </c>
      <c r="G194" s="238"/>
      <c r="H194" s="241">
        <v>-1.21</v>
      </c>
      <c r="I194" s="242"/>
      <c r="J194" s="238"/>
      <c r="K194" s="238"/>
      <c r="L194" s="243"/>
      <c r="M194" s="244"/>
      <c r="N194" s="245"/>
      <c r="O194" s="245"/>
      <c r="P194" s="245"/>
      <c r="Q194" s="245"/>
      <c r="R194" s="245"/>
      <c r="S194" s="245"/>
      <c r="T194" s="246"/>
      <c r="AT194" s="247" t="s">
        <v>153</v>
      </c>
      <c r="AU194" s="247" t="s">
        <v>91</v>
      </c>
      <c r="AV194" s="11" t="s">
        <v>91</v>
      </c>
      <c r="AW194" s="11" t="s">
        <v>44</v>
      </c>
      <c r="AX194" s="11" t="s">
        <v>82</v>
      </c>
      <c r="AY194" s="247" t="s">
        <v>140</v>
      </c>
    </row>
    <row r="195" spans="2:51" s="11" customFormat="1" ht="13.5">
      <c r="B195" s="237"/>
      <c r="C195" s="238"/>
      <c r="D195" s="233" t="s">
        <v>153</v>
      </c>
      <c r="E195" s="239" t="s">
        <v>80</v>
      </c>
      <c r="F195" s="240" t="s">
        <v>269</v>
      </c>
      <c r="G195" s="238"/>
      <c r="H195" s="241">
        <v>-13.629</v>
      </c>
      <c r="I195" s="242"/>
      <c r="J195" s="238"/>
      <c r="K195" s="238"/>
      <c r="L195" s="243"/>
      <c r="M195" s="244"/>
      <c r="N195" s="245"/>
      <c r="O195" s="245"/>
      <c r="P195" s="245"/>
      <c r="Q195" s="245"/>
      <c r="R195" s="245"/>
      <c r="S195" s="245"/>
      <c r="T195" s="246"/>
      <c r="AT195" s="247" t="s">
        <v>153</v>
      </c>
      <c r="AU195" s="247" t="s">
        <v>91</v>
      </c>
      <c r="AV195" s="11" t="s">
        <v>91</v>
      </c>
      <c r="AW195" s="11" t="s">
        <v>44</v>
      </c>
      <c r="AX195" s="11" t="s">
        <v>82</v>
      </c>
      <c r="AY195" s="247" t="s">
        <v>140</v>
      </c>
    </row>
    <row r="196" spans="2:51" s="13" customFormat="1" ht="13.5">
      <c r="B196" s="259"/>
      <c r="C196" s="260"/>
      <c r="D196" s="233" t="s">
        <v>153</v>
      </c>
      <c r="E196" s="261" t="s">
        <v>80</v>
      </c>
      <c r="F196" s="262" t="s">
        <v>212</v>
      </c>
      <c r="G196" s="260"/>
      <c r="H196" s="263">
        <v>24.954</v>
      </c>
      <c r="I196" s="264"/>
      <c r="J196" s="260"/>
      <c r="K196" s="260"/>
      <c r="L196" s="265"/>
      <c r="M196" s="266"/>
      <c r="N196" s="267"/>
      <c r="O196" s="267"/>
      <c r="P196" s="267"/>
      <c r="Q196" s="267"/>
      <c r="R196" s="267"/>
      <c r="S196" s="267"/>
      <c r="T196" s="268"/>
      <c r="AT196" s="269" t="s">
        <v>153</v>
      </c>
      <c r="AU196" s="269" t="s">
        <v>91</v>
      </c>
      <c r="AV196" s="13" t="s">
        <v>160</v>
      </c>
      <c r="AW196" s="13" t="s">
        <v>44</v>
      </c>
      <c r="AX196" s="13" t="s">
        <v>25</v>
      </c>
      <c r="AY196" s="269" t="s">
        <v>140</v>
      </c>
    </row>
    <row r="197" spans="2:65" s="1" customFormat="1" ht="16.5" customHeight="1">
      <c r="B197" s="46"/>
      <c r="C197" s="221" t="s">
        <v>270</v>
      </c>
      <c r="D197" s="221" t="s">
        <v>142</v>
      </c>
      <c r="E197" s="222" t="s">
        <v>271</v>
      </c>
      <c r="F197" s="223" t="s">
        <v>272</v>
      </c>
      <c r="G197" s="224" t="s">
        <v>201</v>
      </c>
      <c r="H197" s="225">
        <v>14.839</v>
      </c>
      <c r="I197" s="226"/>
      <c r="J197" s="227">
        <f>ROUND(I197*H197,2)</f>
        <v>0</v>
      </c>
      <c r="K197" s="223" t="s">
        <v>146</v>
      </c>
      <c r="L197" s="72"/>
      <c r="M197" s="228" t="s">
        <v>80</v>
      </c>
      <c r="N197" s="229" t="s">
        <v>52</v>
      </c>
      <c r="O197" s="47"/>
      <c r="P197" s="230">
        <f>O197*H197</f>
        <v>0</v>
      </c>
      <c r="Q197" s="230">
        <v>0</v>
      </c>
      <c r="R197" s="230">
        <f>Q197*H197</f>
        <v>0</v>
      </c>
      <c r="S197" s="230">
        <v>0</v>
      </c>
      <c r="T197" s="231">
        <f>S197*H197</f>
        <v>0</v>
      </c>
      <c r="AR197" s="24" t="s">
        <v>147</v>
      </c>
      <c r="AT197" s="24" t="s">
        <v>142</v>
      </c>
      <c r="AU197" s="24" t="s">
        <v>91</v>
      </c>
      <c r="AY197" s="24" t="s">
        <v>140</v>
      </c>
      <c r="BE197" s="232">
        <f>IF(N197="základní",J197,0)</f>
        <v>0</v>
      </c>
      <c r="BF197" s="232">
        <f>IF(N197="snížená",J197,0)</f>
        <v>0</v>
      </c>
      <c r="BG197" s="232">
        <f>IF(N197="zákl. přenesená",J197,0)</f>
        <v>0</v>
      </c>
      <c r="BH197" s="232">
        <f>IF(N197="sníž. přenesená",J197,0)</f>
        <v>0</v>
      </c>
      <c r="BI197" s="232">
        <f>IF(N197="nulová",J197,0)</f>
        <v>0</v>
      </c>
      <c r="BJ197" s="24" t="s">
        <v>25</v>
      </c>
      <c r="BK197" s="232">
        <f>ROUND(I197*H197,2)</f>
        <v>0</v>
      </c>
      <c r="BL197" s="24" t="s">
        <v>147</v>
      </c>
      <c r="BM197" s="24" t="s">
        <v>273</v>
      </c>
    </row>
    <row r="198" spans="2:47" s="1" customFormat="1" ht="13.5">
      <c r="B198" s="46"/>
      <c r="C198" s="74"/>
      <c r="D198" s="233" t="s">
        <v>149</v>
      </c>
      <c r="E198" s="74"/>
      <c r="F198" s="234" t="s">
        <v>274</v>
      </c>
      <c r="G198" s="74"/>
      <c r="H198" s="74"/>
      <c r="I198" s="191"/>
      <c r="J198" s="74"/>
      <c r="K198" s="74"/>
      <c r="L198" s="72"/>
      <c r="M198" s="235"/>
      <c r="N198" s="47"/>
      <c r="O198" s="47"/>
      <c r="P198" s="47"/>
      <c r="Q198" s="47"/>
      <c r="R198" s="47"/>
      <c r="S198" s="47"/>
      <c r="T198" s="95"/>
      <c r="AT198" s="24" t="s">
        <v>149</v>
      </c>
      <c r="AU198" s="24" t="s">
        <v>91</v>
      </c>
    </row>
    <row r="199" spans="2:47" s="1" customFormat="1" ht="13.5">
      <c r="B199" s="46"/>
      <c r="C199" s="74"/>
      <c r="D199" s="233" t="s">
        <v>151</v>
      </c>
      <c r="E199" s="74"/>
      <c r="F199" s="236" t="s">
        <v>275</v>
      </c>
      <c r="G199" s="74"/>
      <c r="H199" s="74"/>
      <c r="I199" s="191"/>
      <c r="J199" s="74"/>
      <c r="K199" s="74"/>
      <c r="L199" s="72"/>
      <c r="M199" s="235"/>
      <c r="N199" s="47"/>
      <c r="O199" s="47"/>
      <c r="P199" s="47"/>
      <c r="Q199" s="47"/>
      <c r="R199" s="47"/>
      <c r="S199" s="47"/>
      <c r="T199" s="95"/>
      <c r="AT199" s="24" t="s">
        <v>151</v>
      </c>
      <c r="AU199" s="24" t="s">
        <v>91</v>
      </c>
    </row>
    <row r="200" spans="2:51" s="11" customFormat="1" ht="13.5">
      <c r="B200" s="237"/>
      <c r="C200" s="238"/>
      <c r="D200" s="233" t="s">
        <v>153</v>
      </c>
      <c r="E200" s="239" t="s">
        <v>80</v>
      </c>
      <c r="F200" s="240" t="s">
        <v>261</v>
      </c>
      <c r="G200" s="238"/>
      <c r="H200" s="241">
        <v>13.629</v>
      </c>
      <c r="I200" s="242"/>
      <c r="J200" s="238"/>
      <c r="K200" s="238"/>
      <c r="L200" s="243"/>
      <c r="M200" s="244"/>
      <c r="N200" s="245"/>
      <c r="O200" s="245"/>
      <c r="P200" s="245"/>
      <c r="Q200" s="245"/>
      <c r="R200" s="245"/>
      <c r="S200" s="245"/>
      <c r="T200" s="246"/>
      <c r="AT200" s="247" t="s">
        <v>153</v>
      </c>
      <c r="AU200" s="247" t="s">
        <v>91</v>
      </c>
      <c r="AV200" s="11" t="s">
        <v>91</v>
      </c>
      <c r="AW200" s="11" t="s">
        <v>44</v>
      </c>
      <c r="AX200" s="11" t="s">
        <v>82</v>
      </c>
      <c r="AY200" s="247" t="s">
        <v>140</v>
      </c>
    </row>
    <row r="201" spans="2:51" s="11" customFormat="1" ht="13.5">
      <c r="B201" s="237"/>
      <c r="C201" s="238"/>
      <c r="D201" s="233" t="s">
        <v>153</v>
      </c>
      <c r="E201" s="239" t="s">
        <v>80</v>
      </c>
      <c r="F201" s="240" t="s">
        <v>262</v>
      </c>
      <c r="G201" s="238"/>
      <c r="H201" s="241">
        <v>1.21</v>
      </c>
      <c r="I201" s="242"/>
      <c r="J201" s="238"/>
      <c r="K201" s="238"/>
      <c r="L201" s="243"/>
      <c r="M201" s="244"/>
      <c r="N201" s="245"/>
      <c r="O201" s="245"/>
      <c r="P201" s="245"/>
      <c r="Q201" s="245"/>
      <c r="R201" s="245"/>
      <c r="S201" s="245"/>
      <c r="T201" s="246"/>
      <c r="AT201" s="247" t="s">
        <v>153</v>
      </c>
      <c r="AU201" s="247" t="s">
        <v>91</v>
      </c>
      <c r="AV201" s="11" t="s">
        <v>91</v>
      </c>
      <c r="AW201" s="11" t="s">
        <v>44</v>
      </c>
      <c r="AX201" s="11" t="s">
        <v>82</v>
      </c>
      <c r="AY201" s="247" t="s">
        <v>140</v>
      </c>
    </row>
    <row r="202" spans="2:51" s="13" customFormat="1" ht="13.5">
      <c r="B202" s="259"/>
      <c r="C202" s="260"/>
      <c r="D202" s="233" t="s">
        <v>153</v>
      </c>
      <c r="E202" s="261" t="s">
        <v>80</v>
      </c>
      <c r="F202" s="262" t="s">
        <v>212</v>
      </c>
      <c r="G202" s="260"/>
      <c r="H202" s="263">
        <v>14.839</v>
      </c>
      <c r="I202" s="264"/>
      <c r="J202" s="260"/>
      <c r="K202" s="260"/>
      <c r="L202" s="265"/>
      <c r="M202" s="266"/>
      <c r="N202" s="267"/>
      <c r="O202" s="267"/>
      <c r="P202" s="267"/>
      <c r="Q202" s="267"/>
      <c r="R202" s="267"/>
      <c r="S202" s="267"/>
      <c r="T202" s="268"/>
      <c r="AT202" s="269" t="s">
        <v>153</v>
      </c>
      <c r="AU202" s="269" t="s">
        <v>91</v>
      </c>
      <c r="AV202" s="13" t="s">
        <v>160</v>
      </c>
      <c r="AW202" s="13" t="s">
        <v>44</v>
      </c>
      <c r="AX202" s="13" t="s">
        <v>25</v>
      </c>
      <c r="AY202" s="269" t="s">
        <v>140</v>
      </c>
    </row>
    <row r="203" spans="2:65" s="1" customFormat="1" ht="16.5" customHeight="1">
      <c r="B203" s="46"/>
      <c r="C203" s="221" t="s">
        <v>276</v>
      </c>
      <c r="D203" s="221" t="s">
        <v>142</v>
      </c>
      <c r="E203" s="222" t="s">
        <v>277</v>
      </c>
      <c r="F203" s="223" t="s">
        <v>278</v>
      </c>
      <c r="G203" s="224" t="s">
        <v>201</v>
      </c>
      <c r="H203" s="225">
        <v>24.954</v>
      </c>
      <c r="I203" s="226"/>
      <c r="J203" s="227">
        <f>ROUND(I203*H203,2)</f>
        <v>0</v>
      </c>
      <c r="K203" s="223" t="s">
        <v>146</v>
      </c>
      <c r="L203" s="72"/>
      <c r="M203" s="228" t="s">
        <v>80</v>
      </c>
      <c r="N203" s="229" t="s">
        <v>52</v>
      </c>
      <c r="O203" s="47"/>
      <c r="P203" s="230">
        <f>O203*H203</f>
        <v>0</v>
      </c>
      <c r="Q203" s="230">
        <v>0</v>
      </c>
      <c r="R203" s="230">
        <f>Q203*H203</f>
        <v>0</v>
      </c>
      <c r="S203" s="230">
        <v>0</v>
      </c>
      <c r="T203" s="231">
        <f>S203*H203</f>
        <v>0</v>
      </c>
      <c r="AR203" s="24" t="s">
        <v>147</v>
      </c>
      <c r="AT203" s="24" t="s">
        <v>142</v>
      </c>
      <c r="AU203" s="24" t="s">
        <v>91</v>
      </c>
      <c r="AY203" s="24" t="s">
        <v>140</v>
      </c>
      <c r="BE203" s="232">
        <f>IF(N203="základní",J203,0)</f>
        <v>0</v>
      </c>
      <c r="BF203" s="232">
        <f>IF(N203="snížená",J203,0)</f>
        <v>0</v>
      </c>
      <c r="BG203" s="232">
        <f>IF(N203="zákl. přenesená",J203,0)</f>
        <v>0</v>
      </c>
      <c r="BH203" s="232">
        <f>IF(N203="sníž. přenesená",J203,0)</f>
        <v>0</v>
      </c>
      <c r="BI203" s="232">
        <f>IF(N203="nulová",J203,0)</f>
        <v>0</v>
      </c>
      <c r="BJ203" s="24" t="s">
        <v>25</v>
      </c>
      <c r="BK203" s="232">
        <f>ROUND(I203*H203,2)</f>
        <v>0</v>
      </c>
      <c r="BL203" s="24" t="s">
        <v>147</v>
      </c>
      <c r="BM203" s="24" t="s">
        <v>279</v>
      </c>
    </row>
    <row r="204" spans="2:47" s="1" customFormat="1" ht="13.5">
      <c r="B204" s="46"/>
      <c r="C204" s="74"/>
      <c r="D204" s="233" t="s">
        <v>149</v>
      </c>
      <c r="E204" s="74"/>
      <c r="F204" s="234" t="s">
        <v>280</v>
      </c>
      <c r="G204" s="74"/>
      <c r="H204" s="74"/>
      <c r="I204" s="191"/>
      <c r="J204" s="74"/>
      <c r="K204" s="74"/>
      <c r="L204" s="72"/>
      <c r="M204" s="235"/>
      <c r="N204" s="47"/>
      <c r="O204" s="47"/>
      <c r="P204" s="47"/>
      <c r="Q204" s="47"/>
      <c r="R204" s="47"/>
      <c r="S204" s="47"/>
      <c r="T204" s="95"/>
      <c r="AT204" s="24" t="s">
        <v>149</v>
      </c>
      <c r="AU204" s="24" t="s">
        <v>91</v>
      </c>
    </row>
    <row r="205" spans="2:47" s="1" customFormat="1" ht="13.5">
      <c r="B205" s="46"/>
      <c r="C205" s="74"/>
      <c r="D205" s="233" t="s">
        <v>151</v>
      </c>
      <c r="E205" s="74"/>
      <c r="F205" s="236" t="s">
        <v>281</v>
      </c>
      <c r="G205" s="74"/>
      <c r="H205" s="74"/>
      <c r="I205" s="191"/>
      <c r="J205" s="74"/>
      <c r="K205" s="74"/>
      <c r="L205" s="72"/>
      <c r="M205" s="235"/>
      <c r="N205" s="47"/>
      <c r="O205" s="47"/>
      <c r="P205" s="47"/>
      <c r="Q205" s="47"/>
      <c r="R205" s="47"/>
      <c r="S205" s="47"/>
      <c r="T205" s="95"/>
      <c r="AT205" s="24" t="s">
        <v>151</v>
      </c>
      <c r="AU205" s="24" t="s">
        <v>91</v>
      </c>
    </row>
    <row r="206" spans="2:65" s="1" customFormat="1" ht="16.5" customHeight="1">
      <c r="B206" s="46"/>
      <c r="C206" s="221" t="s">
        <v>9</v>
      </c>
      <c r="D206" s="221" t="s">
        <v>142</v>
      </c>
      <c r="E206" s="222" t="s">
        <v>282</v>
      </c>
      <c r="F206" s="223" t="s">
        <v>283</v>
      </c>
      <c r="G206" s="224" t="s">
        <v>284</v>
      </c>
      <c r="H206" s="225">
        <v>44.917</v>
      </c>
      <c r="I206" s="226"/>
      <c r="J206" s="227">
        <f>ROUND(I206*H206,2)</f>
        <v>0</v>
      </c>
      <c r="K206" s="223" t="s">
        <v>146</v>
      </c>
      <c r="L206" s="72"/>
      <c r="M206" s="228" t="s">
        <v>80</v>
      </c>
      <c r="N206" s="229" t="s">
        <v>52</v>
      </c>
      <c r="O206" s="47"/>
      <c r="P206" s="230">
        <f>O206*H206</f>
        <v>0</v>
      </c>
      <c r="Q206" s="230">
        <v>0</v>
      </c>
      <c r="R206" s="230">
        <f>Q206*H206</f>
        <v>0</v>
      </c>
      <c r="S206" s="230">
        <v>0</v>
      </c>
      <c r="T206" s="231">
        <f>S206*H206</f>
        <v>0</v>
      </c>
      <c r="AR206" s="24" t="s">
        <v>147</v>
      </c>
      <c r="AT206" s="24" t="s">
        <v>142</v>
      </c>
      <c r="AU206" s="24" t="s">
        <v>91</v>
      </c>
      <c r="AY206" s="24" t="s">
        <v>140</v>
      </c>
      <c r="BE206" s="232">
        <f>IF(N206="základní",J206,0)</f>
        <v>0</v>
      </c>
      <c r="BF206" s="232">
        <f>IF(N206="snížená",J206,0)</f>
        <v>0</v>
      </c>
      <c r="BG206" s="232">
        <f>IF(N206="zákl. přenesená",J206,0)</f>
        <v>0</v>
      </c>
      <c r="BH206" s="232">
        <f>IF(N206="sníž. přenesená",J206,0)</f>
        <v>0</v>
      </c>
      <c r="BI206" s="232">
        <f>IF(N206="nulová",J206,0)</f>
        <v>0</v>
      </c>
      <c r="BJ206" s="24" t="s">
        <v>25</v>
      </c>
      <c r="BK206" s="232">
        <f>ROUND(I206*H206,2)</f>
        <v>0</v>
      </c>
      <c r="BL206" s="24" t="s">
        <v>147</v>
      </c>
      <c r="BM206" s="24" t="s">
        <v>285</v>
      </c>
    </row>
    <row r="207" spans="2:47" s="1" customFormat="1" ht="13.5">
      <c r="B207" s="46"/>
      <c r="C207" s="74"/>
      <c r="D207" s="233" t="s">
        <v>149</v>
      </c>
      <c r="E207" s="74"/>
      <c r="F207" s="234" t="s">
        <v>286</v>
      </c>
      <c r="G207" s="74"/>
      <c r="H207" s="74"/>
      <c r="I207" s="191"/>
      <c r="J207" s="74"/>
      <c r="K207" s="74"/>
      <c r="L207" s="72"/>
      <c r="M207" s="235"/>
      <c r="N207" s="47"/>
      <c r="O207" s="47"/>
      <c r="P207" s="47"/>
      <c r="Q207" s="47"/>
      <c r="R207" s="47"/>
      <c r="S207" s="47"/>
      <c r="T207" s="95"/>
      <c r="AT207" s="24" t="s">
        <v>149</v>
      </c>
      <c r="AU207" s="24" t="s">
        <v>91</v>
      </c>
    </row>
    <row r="208" spans="2:47" s="1" customFormat="1" ht="13.5">
      <c r="B208" s="46"/>
      <c r="C208" s="74"/>
      <c r="D208" s="233" t="s">
        <v>151</v>
      </c>
      <c r="E208" s="74"/>
      <c r="F208" s="236" t="s">
        <v>287</v>
      </c>
      <c r="G208" s="74"/>
      <c r="H208" s="74"/>
      <c r="I208" s="191"/>
      <c r="J208" s="74"/>
      <c r="K208" s="74"/>
      <c r="L208" s="72"/>
      <c r="M208" s="235"/>
      <c r="N208" s="47"/>
      <c r="O208" s="47"/>
      <c r="P208" s="47"/>
      <c r="Q208" s="47"/>
      <c r="R208" s="47"/>
      <c r="S208" s="47"/>
      <c r="T208" s="95"/>
      <c r="AT208" s="24" t="s">
        <v>151</v>
      </c>
      <c r="AU208" s="24" t="s">
        <v>91</v>
      </c>
    </row>
    <row r="209" spans="2:51" s="11" customFormat="1" ht="13.5">
      <c r="B209" s="237"/>
      <c r="C209" s="238"/>
      <c r="D209" s="233" t="s">
        <v>153</v>
      </c>
      <c r="E209" s="239" t="s">
        <v>80</v>
      </c>
      <c r="F209" s="240" t="s">
        <v>288</v>
      </c>
      <c r="G209" s="238"/>
      <c r="H209" s="241">
        <v>44.917</v>
      </c>
      <c r="I209" s="242"/>
      <c r="J209" s="238"/>
      <c r="K209" s="238"/>
      <c r="L209" s="243"/>
      <c r="M209" s="244"/>
      <c r="N209" s="245"/>
      <c r="O209" s="245"/>
      <c r="P209" s="245"/>
      <c r="Q209" s="245"/>
      <c r="R209" s="245"/>
      <c r="S209" s="245"/>
      <c r="T209" s="246"/>
      <c r="AT209" s="247" t="s">
        <v>153</v>
      </c>
      <c r="AU209" s="247" t="s">
        <v>91</v>
      </c>
      <c r="AV209" s="11" t="s">
        <v>91</v>
      </c>
      <c r="AW209" s="11" t="s">
        <v>44</v>
      </c>
      <c r="AX209" s="11" t="s">
        <v>25</v>
      </c>
      <c r="AY209" s="247" t="s">
        <v>140</v>
      </c>
    </row>
    <row r="210" spans="2:65" s="1" customFormat="1" ht="16.5" customHeight="1">
      <c r="B210" s="46"/>
      <c r="C210" s="221" t="s">
        <v>289</v>
      </c>
      <c r="D210" s="221" t="s">
        <v>142</v>
      </c>
      <c r="E210" s="222" t="s">
        <v>290</v>
      </c>
      <c r="F210" s="223" t="s">
        <v>291</v>
      </c>
      <c r="G210" s="224" t="s">
        <v>201</v>
      </c>
      <c r="H210" s="225">
        <v>13.629</v>
      </c>
      <c r="I210" s="226"/>
      <c r="J210" s="227">
        <f>ROUND(I210*H210,2)</f>
        <v>0</v>
      </c>
      <c r="K210" s="223" t="s">
        <v>146</v>
      </c>
      <c r="L210" s="72"/>
      <c r="M210" s="228" t="s">
        <v>80</v>
      </c>
      <c r="N210" s="229" t="s">
        <v>52</v>
      </c>
      <c r="O210" s="47"/>
      <c r="P210" s="230">
        <f>O210*H210</f>
        <v>0</v>
      </c>
      <c r="Q210" s="230">
        <v>0</v>
      </c>
      <c r="R210" s="230">
        <f>Q210*H210</f>
        <v>0</v>
      </c>
      <c r="S210" s="230">
        <v>0</v>
      </c>
      <c r="T210" s="231">
        <f>S210*H210</f>
        <v>0</v>
      </c>
      <c r="AR210" s="24" t="s">
        <v>147</v>
      </c>
      <c r="AT210" s="24" t="s">
        <v>142</v>
      </c>
      <c r="AU210" s="24" t="s">
        <v>91</v>
      </c>
      <c r="AY210" s="24" t="s">
        <v>140</v>
      </c>
      <c r="BE210" s="232">
        <f>IF(N210="základní",J210,0)</f>
        <v>0</v>
      </c>
      <c r="BF210" s="232">
        <f>IF(N210="snížená",J210,0)</f>
        <v>0</v>
      </c>
      <c r="BG210" s="232">
        <f>IF(N210="zákl. přenesená",J210,0)</f>
        <v>0</v>
      </c>
      <c r="BH210" s="232">
        <f>IF(N210="sníž. přenesená",J210,0)</f>
        <v>0</v>
      </c>
      <c r="BI210" s="232">
        <f>IF(N210="nulová",J210,0)</f>
        <v>0</v>
      </c>
      <c r="BJ210" s="24" t="s">
        <v>25</v>
      </c>
      <c r="BK210" s="232">
        <f>ROUND(I210*H210,2)</f>
        <v>0</v>
      </c>
      <c r="BL210" s="24" t="s">
        <v>147</v>
      </c>
      <c r="BM210" s="24" t="s">
        <v>292</v>
      </c>
    </row>
    <row r="211" spans="2:47" s="1" customFormat="1" ht="13.5">
      <c r="B211" s="46"/>
      <c r="C211" s="74"/>
      <c r="D211" s="233" t="s">
        <v>149</v>
      </c>
      <c r="E211" s="74"/>
      <c r="F211" s="234" t="s">
        <v>293</v>
      </c>
      <c r="G211" s="74"/>
      <c r="H211" s="74"/>
      <c r="I211" s="191"/>
      <c r="J211" s="74"/>
      <c r="K211" s="74"/>
      <c r="L211" s="72"/>
      <c r="M211" s="235"/>
      <c r="N211" s="47"/>
      <c r="O211" s="47"/>
      <c r="P211" s="47"/>
      <c r="Q211" s="47"/>
      <c r="R211" s="47"/>
      <c r="S211" s="47"/>
      <c r="T211" s="95"/>
      <c r="AT211" s="24" t="s">
        <v>149</v>
      </c>
      <c r="AU211" s="24" t="s">
        <v>91</v>
      </c>
    </row>
    <row r="212" spans="2:47" s="1" customFormat="1" ht="13.5">
      <c r="B212" s="46"/>
      <c r="C212" s="74"/>
      <c r="D212" s="233" t="s">
        <v>151</v>
      </c>
      <c r="E212" s="74"/>
      <c r="F212" s="236" t="s">
        <v>294</v>
      </c>
      <c r="G212" s="74"/>
      <c r="H212" s="74"/>
      <c r="I212" s="191"/>
      <c r="J212" s="74"/>
      <c r="K212" s="74"/>
      <c r="L212" s="72"/>
      <c r="M212" s="235"/>
      <c r="N212" s="47"/>
      <c r="O212" s="47"/>
      <c r="P212" s="47"/>
      <c r="Q212" s="47"/>
      <c r="R212" s="47"/>
      <c r="S212" s="47"/>
      <c r="T212" s="95"/>
      <c r="AT212" s="24" t="s">
        <v>151</v>
      </c>
      <c r="AU212" s="24" t="s">
        <v>91</v>
      </c>
    </row>
    <row r="213" spans="2:51" s="11" customFormat="1" ht="13.5">
      <c r="B213" s="237"/>
      <c r="C213" s="238"/>
      <c r="D213" s="233" t="s">
        <v>153</v>
      </c>
      <c r="E213" s="239" t="s">
        <v>80</v>
      </c>
      <c r="F213" s="240" t="s">
        <v>213</v>
      </c>
      <c r="G213" s="238"/>
      <c r="H213" s="241">
        <v>12.492</v>
      </c>
      <c r="I213" s="242"/>
      <c r="J213" s="238"/>
      <c r="K213" s="238"/>
      <c r="L213" s="243"/>
      <c r="M213" s="244"/>
      <c r="N213" s="245"/>
      <c r="O213" s="245"/>
      <c r="P213" s="245"/>
      <c r="Q213" s="245"/>
      <c r="R213" s="245"/>
      <c r="S213" s="245"/>
      <c r="T213" s="246"/>
      <c r="AT213" s="247" t="s">
        <v>153</v>
      </c>
      <c r="AU213" s="247" t="s">
        <v>91</v>
      </c>
      <c r="AV213" s="11" t="s">
        <v>91</v>
      </c>
      <c r="AW213" s="11" t="s">
        <v>44</v>
      </c>
      <c r="AX213" s="11" t="s">
        <v>82</v>
      </c>
      <c r="AY213" s="247" t="s">
        <v>140</v>
      </c>
    </row>
    <row r="214" spans="2:51" s="11" customFormat="1" ht="13.5">
      <c r="B214" s="237"/>
      <c r="C214" s="238"/>
      <c r="D214" s="233" t="s">
        <v>153</v>
      </c>
      <c r="E214" s="239" t="s">
        <v>80</v>
      </c>
      <c r="F214" s="240" t="s">
        <v>214</v>
      </c>
      <c r="G214" s="238"/>
      <c r="H214" s="241">
        <v>16.136</v>
      </c>
      <c r="I214" s="242"/>
      <c r="J214" s="238"/>
      <c r="K214" s="238"/>
      <c r="L214" s="243"/>
      <c r="M214" s="244"/>
      <c r="N214" s="245"/>
      <c r="O214" s="245"/>
      <c r="P214" s="245"/>
      <c r="Q214" s="245"/>
      <c r="R214" s="245"/>
      <c r="S214" s="245"/>
      <c r="T214" s="246"/>
      <c r="AT214" s="247" t="s">
        <v>153</v>
      </c>
      <c r="AU214" s="247" t="s">
        <v>91</v>
      </c>
      <c r="AV214" s="11" t="s">
        <v>91</v>
      </c>
      <c r="AW214" s="11" t="s">
        <v>44</v>
      </c>
      <c r="AX214" s="11" t="s">
        <v>82</v>
      </c>
      <c r="AY214" s="247" t="s">
        <v>140</v>
      </c>
    </row>
    <row r="215" spans="2:51" s="11" customFormat="1" ht="13.5">
      <c r="B215" s="237"/>
      <c r="C215" s="238"/>
      <c r="D215" s="233" t="s">
        <v>153</v>
      </c>
      <c r="E215" s="239" t="s">
        <v>80</v>
      </c>
      <c r="F215" s="240" t="s">
        <v>215</v>
      </c>
      <c r="G215" s="238"/>
      <c r="H215" s="241">
        <v>13.915</v>
      </c>
      <c r="I215" s="242"/>
      <c r="J215" s="238"/>
      <c r="K215" s="238"/>
      <c r="L215" s="243"/>
      <c r="M215" s="244"/>
      <c r="N215" s="245"/>
      <c r="O215" s="245"/>
      <c r="P215" s="245"/>
      <c r="Q215" s="245"/>
      <c r="R215" s="245"/>
      <c r="S215" s="245"/>
      <c r="T215" s="246"/>
      <c r="AT215" s="247" t="s">
        <v>153</v>
      </c>
      <c r="AU215" s="247" t="s">
        <v>91</v>
      </c>
      <c r="AV215" s="11" t="s">
        <v>91</v>
      </c>
      <c r="AW215" s="11" t="s">
        <v>44</v>
      </c>
      <c r="AX215" s="11" t="s">
        <v>82</v>
      </c>
      <c r="AY215" s="247" t="s">
        <v>140</v>
      </c>
    </row>
    <row r="216" spans="2:51" s="11" customFormat="1" ht="13.5">
      <c r="B216" s="237"/>
      <c r="C216" s="238"/>
      <c r="D216" s="233" t="s">
        <v>153</v>
      </c>
      <c r="E216" s="239" t="s">
        <v>80</v>
      </c>
      <c r="F216" s="240" t="s">
        <v>216</v>
      </c>
      <c r="G216" s="238"/>
      <c r="H216" s="241">
        <v>-1.76</v>
      </c>
      <c r="I216" s="242"/>
      <c r="J216" s="238"/>
      <c r="K216" s="238"/>
      <c r="L216" s="243"/>
      <c r="M216" s="244"/>
      <c r="N216" s="245"/>
      <c r="O216" s="245"/>
      <c r="P216" s="245"/>
      <c r="Q216" s="245"/>
      <c r="R216" s="245"/>
      <c r="S216" s="245"/>
      <c r="T216" s="246"/>
      <c r="AT216" s="247" t="s">
        <v>153</v>
      </c>
      <c r="AU216" s="247" t="s">
        <v>91</v>
      </c>
      <c r="AV216" s="11" t="s">
        <v>91</v>
      </c>
      <c r="AW216" s="11" t="s">
        <v>44</v>
      </c>
      <c r="AX216" s="11" t="s">
        <v>82</v>
      </c>
      <c r="AY216" s="247" t="s">
        <v>140</v>
      </c>
    </row>
    <row r="217" spans="2:51" s="11" customFormat="1" ht="13.5">
      <c r="B217" s="237"/>
      <c r="C217" s="238"/>
      <c r="D217" s="233" t="s">
        <v>153</v>
      </c>
      <c r="E217" s="239" t="s">
        <v>80</v>
      </c>
      <c r="F217" s="240" t="s">
        <v>217</v>
      </c>
      <c r="G217" s="238"/>
      <c r="H217" s="241">
        <v>-0.99</v>
      </c>
      <c r="I217" s="242"/>
      <c r="J217" s="238"/>
      <c r="K217" s="238"/>
      <c r="L217" s="243"/>
      <c r="M217" s="244"/>
      <c r="N217" s="245"/>
      <c r="O217" s="245"/>
      <c r="P217" s="245"/>
      <c r="Q217" s="245"/>
      <c r="R217" s="245"/>
      <c r="S217" s="245"/>
      <c r="T217" s="246"/>
      <c r="AT217" s="247" t="s">
        <v>153</v>
      </c>
      <c r="AU217" s="247" t="s">
        <v>91</v>
      </c>
      <c r="AV217" s="11" t="s">
        <v>91</v>
      </c>
      <c r="AW217" s="11" t="s">
        <v>44</v>
      </c>
      <c r="AX217" s="11" t="s">
        <v>82</v>
      </c>
      <c r="AY217" s="247" t="s">
        <v>140</v>
      </c>
    </row>
    <row r="218" spans="2:51" s="11" customFormat="1" ht="13.5">
      <c r="B218" s="237"/>
      <c r="C218" s="238"/>
      <c r="D218" s="233" t="s">
        <v>153</v>
      </c>
      <c r="E218" s="239" t="s">
        <v>80</v>
      </c>
      <c r="F218" s="240" t="s">
        <v>218</v>
      </c>
      <c r="G218" s="238"/>
      <c r="H218" s="241">
        <v>-1.21</v>
      </c>
      <c r="I218" s="242"/>
      <c r="J218" s="238"/>
      <c r="K218" s="238"/>
      <c r="L218" s="243"/>
      <c r="M218" s="244"/>
      <c r="N218" s="245"/>
      <c r="O218" s="245"/>
      <c r="P218" s="245"/>
      <c r="Q218" s="245"/>
      <c r="R218" s="245"/>
      <c r="S218" s="245"/>
      <c r="T218" s="246"/>
      <c r="AT218" s="247" t="s">
        <v>153</v>
      </c>
      <c r="AU218" s="247" t="s">
        <v>91</v>
      </c>
      <c r="AV218" s="11" t="s">
        <v>91</v>
      </c>
      <c r="AW218" s="11" t="s">
        <v>44</v>
      </c>
      <c r="AX218" s="11" t="s">
        <v>82</v>
      </c>
      <c r="AY218" s="247" t="s">
        <v>140</v>
      </c>
    </row>
    <row r="219" spans="2:51" s="11" customFormat="1" ht="13.5">
      <c r="B219" s="237"/>
      <c r="C219" s="238"/>
      <c r="D219" s="233" t="s">
        <v>153</v>
      </c>
      <c r="E219" s="239" t="s">
        <v>80</v>
      </c>
      <c r="F219" s="240" t="s">
        <v>295</v>
      </c>
      <c r="G219" s="238"/>
      <c r="H219" s="241">
        <v>-1.395</v>
      </c>
      <c r="I219" s="242"/>
      <c r="J219" s="238"/>
      <c r="K219" s="238"/>
      <c r="L219" s="243"/>
      <c r="M219" s="244"/>
      <c r="N219" s="245"/>
      <c r="O219" s="245"/>
      <c r="P219" s="245"/>
      <c r="Q219" s="245"/>
      <c r="R219" s="245"/>
      <c r="S219" s="245"/>
      <c r="T219" s="246"/>
      <c r="AT219" s="247" t="s">
        <v>153</v>
      </c>
      <c r="AU219" s="247" t="s">
        <v>91</v>
      </c>
      <c r="AV219" s="11" t="s">
        <v>91</v>
      </c>
      <c r="AW219" s="11" t="s">
        <v>44</v>
      </c>
      <c r="AX219" s="11" t="s">
        <v>82</v>
      </c>
      <c r="AY219" s="247" t="s">
        <v>140</v>
      </c>
    </row>
    <row r="220" spans="2:51" s="11" customFormat="1" ht="13.5">
      <c r="B220" s="237"/>
      <c r="C220" s="238"/>
      <c r="D220" s="233" t="s">
        <v>153</v>
      </c>
      <c r="E220" s="239" t="s">
        <v>80</v>
      </c>
      <c r="F220" s="240" t="s">
        <v>296</v>
      </c>
      <c r="G220" s="238"/>
      <c r="H220" s="241">
        <v>-0.614</v>
      </c>
      <c r="I220" s="242"/>
      <c r="J220" s="238"/>
      <c r="K220" s="238"/>
      <c r="L220" s="243"/>
      <c r="M220" s="244"/>
      <c r="N220" s="245"/>
      <c r="O220" s="245"/>
      <c r="P220" s="245"/>
      <c r="Q220" s="245"/>
      <c r="R220" s="245"/>
      <c r="S220" s="245"/>
      <c r="T220" s="246"/>
      <c r="AT220" s="247" t="s">
        <v>153</v>
      </c>
      <c r="AU220" s="247" t="s">
        <v>91</v>
      </c>
      <c r="AV220" s="11" t="s">
        <v>91</v>
      </c>
      <c r="AW220" s="11" t="s">
        <v>44</v>
      </c>
      <c r="AX220" s="11" t="s">
        <v>82</v>
      </c>
      <c r="AY220" s="247" t="s">
        <v>140</v>
      </c>
    </row>
    <row r="221" spans="2:51" s="11" customFormat="1" ht="13.5">
      <c r="B221" s="237"/>
      <c r="C221" s="238"/>
      <c r="D221" s="233" t="s">
        <v>153</v>
      </c>
      <c r="E221" s="239" t="s">
        <v>80</v>
      </c>
      <c r="F221" s="240" t="s">
        <v>297</v>
      </c>
      <c r="G221" s="238"/>
      <c r="H221" s="241">
        <v>-8.019</v>
      </c>
      <c r="I221" s="242"/>
      <c r="J221" s="238"/>
      <c r="K221" s="238"/>
      <c r="L221" s="243"/>
      <c r="M221" s="244"/>
      <c r="N221" s="245"/>
      <c r="O221" s="245"/>
      <c r="P221" s="245"/>
      <c r="Q221" s="245"/>
      <c r="R221" s="245"/>
      <c r="S221" s="245"/>
      <c r="T221" s="246"/>
      <c r="AT221" s="247" t="s">
        <v>153</v>
      </c>
      <c r="AU221" s="247" t="s">
        <v>91</v>
      </c>
      <c r="AV221" s="11" t="s">
        <v>91</v>
      </c>
      <c r="AW221" s="11" t="s">
        <v>44</v>
      </c>
      <c r="AX221" s="11" t="s">
        <v>82</v>
      </c>
      <c r="AY221" s="247" t="s">
        <v>140</v>
      </c>
    </row>
    <row r="222" spans="2:51" s="11" customFormat="1" ht="13.5">
      <c r="B222" s="237"/>
      <c r="C222" s="238"/>
      <c r="D222" s="233" t="s">
        <v>153</v>
      </c>
      <c r="E222" s="239" t="s">
        <v>80</v>
      </c>
      <c r="F222" s="240" t="s">
        <v>298</v>
      </c>
      <c r="G222" s="238"/>
      <c r="H222" s="241">
        <v>-0.709</v>
      </c>
      <c r="I222" s="242"/>
      <c r="J222" s="238"/>
      <c r="K222" s="238"/>
      <c r="L222" s="243"/>
      <c r="M222" s="244"/>
      <c r="N222" s="245"/>
      <c r="O222" s="245"/>
      <c r="P222" s="245"/>
      <c r="Q222" s="245"/>
      <c r="R222" s="245"/>
      <c r="S222" s="245"/>
      <c r="T222" s="246"/>
      <c r="AT222" s="247" t="s">
        <v>153</v>
      </c>
      <c r="AU222" s="247" t="s">
        <v>91</v>
      </c>
      <c r="AV222" s="11" t="s">
        <v>91</v>
      </c>
      <c r="AW222" s="11" t="s">
        <v>44</v>
      </c>
      <c r="AX222" s="11" t="s">
        <v>82</v>
      </c>
      <c r="AY222" s="247" t="s">
        <v>140</v>
      </c>
    </row>
    <row r="223" spans="2:51" s="11" customFormat="1" ht="13.5">
      <c r="B223" s="237"/>
      <c r="C223" s="238"/>
      <c r="D223" s="233" t="s">
        <v>153</v>
      </c>
      <c r="E223" s="239" t="s">
        <v>80</v>
      </c>
      <c r="F223" s="240" t="s">
        <v>299</v>
      </c>
      <c r="G223" s="238"/>
      <c r="H223" s="241">
        <v>-0.588</v>
      </c>
      <c r="I223" s="242"/>
      <c r="J223" s="238"/>
      <c r="K223" s="238"/>
      <c r="L223" s="243"/>
      <c r="M223" s="244"/>
      <c r="N223" s="245"/>
      <c r="O223" s="245"/>
      <c r="P223" s="245"/>
      <c r="Q223" s="245"/>
      <c r="R223" s="245"/>
      <c r="S223" s="245"/>
      <c r="T223" s="246"/>
      <c r="AT223" s="247" t="s">
        <v>153</v>
      </c>
      <c r="AU223" s="247" t="s">
        <v>91</v>
      </c>
      <c r="AV223" s="11" t="s">
        <v>91</v>
      </c>
      <c r="AW223" s="11" t="s">
        <v>44</v>
      </c>
      <c r="AX223" s="11" t="s">
        <v>82</v>
      </c>
      <c r="AY223" s="247" t="s">
        <v>140</v>
      </c>
    </row>
    <row r="224" spans="2:51" s="11" customFormat="1" ht="13.5">
      <c r="B224" s="237"/>
      <c r="C224" s="238"/>
      <c r="D224" s="233" t="s">
        <v>153</v>
      </c>
      <c r="E224" s="239" t="s">
        <v>80</v>
      </c>
      <c r="F224" s="240" t="s">
        <v>269</v>
      </c>
      <c r="G224" s="238"/>
      <c r="H224" s="241">
        <v>-13.629</v>
      </c>
      <c r="I224" s="242"/>
      <c r="J224" s="238"/>
      <c r="K224" s="238"/>
      <c r="L224" s="243"/>
      <c r="M224" s="244"/>
      <c r="N224" s="245"/>
      <c r="O224" s="245"/>
      <c r="P224" s="245"/>
      <c r="Q224" s="245"/>
      <c r="R224" s="245"/>
      <c r="S224" s="245"/>
      <c r="T224" s="246"/>
      <c r="AT224" s="247" t="s">
        <v>153</v>
      </c>
      <c r="AU224" s="247" t="s">
        <v>91</v>
      </c>
      <c r="AV224" s="11" t="s">
        <v>91</v>
      </c>
      <c r="AW224" s="11" t="s">
        <v>44</v>
      </c>
      <c r="AX224" s="11" t="s">
        <v>82</v>
      </c>
      <c r="AY224" s="247" t="s">
        <v>140</v>
      </c>
    </row>
    <row r="225" spans="2:51" s="12" customFormat="1" ht="13.5">
      <c r="B225" s="248"/>
      <c r="C225" s="249"/>
      <c r="D225" s="233" t="s">
        <v>153</v>
      </c>
      <c r="E225" s="250" t="s">
        <v>80</v>
      </c>
      <c r="F225" s="251" t="s">
        <v>168</v>
      </c>
      <c r="G225" s="249"/>
      <c r="H225" s="252">
        <v>13.629</v>
      </c>
      <c r="I225" s="253"/>
      <c r="J225" s="249"/>
      <c r="K225" s="249"/>
      <c r="L225" s="254"/>
      <c r="M225" s="255"/>
      <c r="N225" s="256"/>
      <c r="O225" s="256"/>
      <c r="P225" s="256"/>
      <c r="Q225" s="256"/>
      <c r="R225" s="256"/>
      <c r="S225" s="256"/>
      <c r="T225" s="257"/>
      <c r="AT225" s="258" t="s">
        <v>153</v>
      </c>
      <c r="AU225" s="258" t="s">
        <v>91</v>
      </c>
      <c r="AV225" s="12" t="s">
        <v>147</v>
      </c>
      <c r="AW225" s="12" t="s">
        <v>44</v>
      </c>
      <c r="AX225" s="12" t="s">
        <v>25</v>
      </c>
      <c r="AY225" s="258" t="s">
        <v>140</v>
      </c>
    </row>
    <row r="226" spans="2:65" s="1" customFormat="1" ht="16.5" customHeight="1">
      <c r="B226" s="46"/>
      <c r="C226" s="280" t="s">
        <v>300</v>
      </c>
      <c r="D226" s="280" t="s">
        <v>301</v>
      </c>
      <c r="E226" s="281" t="s">
        <v>302</v>
      </c>
      <c r="F226" s="282" t="s">
        <v>303</v>
      </c>
      <c r="G226" s="283" t="s">
        <v>284</v>
      </c>
      <c r="H226" s="284">
        <v>27.258</v>
      </c>
      <c r="I226" s="285"/>
      <c r="J226" s="286">
        <f>ROUND(I226*H226,2)</f>
        <v>0</v>
      </c>
      <c r="K226" s="282" t="s">
        <v>80</v>
      </c>
      <c r="L226" s="287"/>
      <c r="M226" s="288" t="s">
        <v>80</v>
      </c>
      <c r="N226" s="289" t="s">
        <v>52</v>
      </c>
      <c r="O226" s="47"/>
      <c r="P226" s="230">
        <f>O226*H226</f>
        <v>0</v>
      </c>
      <c r="Q226" s="230">
        <v>0</v>
      </c>
      <c r="R226" s="230">
        <f>Q226*H226</f>
        <v>0</v>
      </c>
      <c r="S226" s="230">
        <v>0</v>
      </c>
      <c r="T226" s="231">
        <f>S226*H226</f>
        <v>0</v>
      </c>
      <c r="AR226" s="24" t="s">
        <v>191</v>
      </c>
      <c r="AT226" s="24" t="s">
        <v>301</v>
      </c>
      <c r="AU226" s="24" t="s">
        <v>91</v>
      </c>
      <c r="AY226" s="24" t="s">
        <v>140</v>
      </c>
      <c r="BE226" s="232">
        <f>IF(N226="základní",J226,0)</f>
        <v>0</v>
      </c>
      <c r="BF226" s="232">
        <f>IF(N226="snížená",J226,0)</f>
        <v>0</v>
      </c>
      <c r="BG226" s="232">
        <f>IF(N226="zákl. přenesená",J226,0)</f>
        <v>0</v>
      </c>
      <c r="BH226" s="232">
        <f>IF(N226="sníž. přenesená",J226,0)</f>
        <v>0</v>
      </c>
      <c r="BI226" s="232">
        <f>IF(N226="nulová",J226,0)</f>
        <v>0</v>
      </c>
      <c r="BJ226" s="24" t="s">
        <v>25</v>
      </c>
      <c r="BK226" s="232">
        <f>ROUND(I226*H226,2)</f>
        <v>0</v>
      </c>
      <c r="BL226" s="24" t="s">
        <v>147</v>
      </c>
      <c r="BM226" s="24" t="s">
        <v>304</v>
      </c>
    </row>
    <row r="227" spans="2:47" s="1" customFormat="1" ht="13.5">
      <c r="B227" s="46"/>
      <c r="C227" s="74"/>
      <c r="D227" s="233" t="s">
        <v>149</v>
      </c>
      <c r="E227" s="74"/>
      <c r="F227" s="234" t="s">
        <v>305</v>
      </c>
      <c r="G227" s="74"/>
      <c r="H227" s="74"/>
      <c r="I227" s="191"/>
      <c r="J227" s="74"/>
      <c r="K227" s="74"/>
      <c r="L227" s="72"/>
      <c r="M227" s="235"/>
      <c r="N227" s="47"/>
      <c r="O227" s="47"/>
      <c r="P227" s="47"/>
      <c r="Q227" s="47"/>
      <c r="R227" s="47"/>
      <c r="S227" s="47"/>
      <c r="T227" s="95"/>
      <c r="AT227" s="24" t="s">
        <v>149</v>
      </c>
      <c r="AU227" s="24" t="s">
        <v>91</v>
      </c>
    </row>
    <row r="228" spans="2:51" s="11" customFormat="1" ht="13.5">
      <c r="B228" s="237"/>
      <c r="C228" s="238"/>
      <c r="D228" s="233" t="s">
        <v>153</v>
      </c>
      <c r="E228" s="239" t="s">
        <v>80</v>
      </c>
      <c r="F228" s="240" t="s">
        <v>306</v>
      </c>
      <c r="G228" s="238"/>
      <c r="H228" s="241">
        <v>27.258</v>
      </c>
      <c r="I228" s="242"/>
      <c r="J228" s="238"/>
      <c r="K228" s="238"/>
      <c r="L228" s="243"/>
      <c r="M228" s="244"/>
      <c r="N228" s="245"/>
      <c r="O228" s="245"/>
      <c r="P228" s="245"/>
      <c r="Q228" s="245"/>
      <c r="R228" s="245"/>
      <c r="S228" s="245"/>
      <c r="T228" s="246"/>
      <c r="AT228" s="247" t="s">
        <v>153</v>
      </c>
      <c r="AU228" s="247" t="s">
        <v>91</v>
      </c>
      <c r="AV228" s="11" t="s">
        <v>91</v>
      </c>
      <c r="AW228" s="11" t="s">
        <v>44</v>
      </c>
      <c r="AX228" s="11" t="s">
        <v>25</v>
      </c>
      <c r="AY228" s="247" t="s">
        <v>140</v>
      </c>
    </row>
    <row r="229" spans="2:65" s="1" customFormat="1" ht="16.5" customHeight="1">
      <c r="B229" s="46"/>
      <c r="C229" s="221" t="s">
        <v>307</v>
      </c>
      <c r="D229" s="221" t="s">
        <v>142</v>
      </c>
      <c r="E229" s="222" t="s">
        <v>290</v>
      </c>
      <c r="F229" s="223" t="s">
        <v>291</v>
      </c>
      <c r="G229" s="224" t="s">
        <v>201</v>
      </c>
      <c r="H229" s="225">
        <v>13.629</v>
      </c>
      <c r="I229" s="226"/>
      <c r="J229" s="227">
        <f>ROUND(I229*H229,2)</f>
        <v>0</v>
      </c>
      <c r="K229" s="223" t="s">
        <v>146</v>
      </c>
      <c r="L229" s="72"/>
      <c r="M229" s="228" t="s">
        <v>80</v>
      </c>
      <c r="N229" s="229" t="s">
        <v>52</v>
      </c>
      <c r="O229" s="47"/>
      <c r="P229" s="230">
        <f>O229*H229</f>
        <v>0</v>
      </c>
      <c r="Q229" s="230">
        <v>0</v>
      </c>
      <c r="R229" s="230">
        <f>Q229*H229</f>
        <v>0</v>
      </c>
      <c r="S229" s="230">
        <v>0</v>
      </c>
      <c r="T229" s="231">
        <f>S229*H229</f>
        <v>0</v>
      </c>
      <c r="AR229" s="24" t="s">
        <v>147</v>
      </c>
      <c r="AT229" s="24" t="s">
        <v>142</v>
      </c>
      <c r="AU229" s="24" t="s">
        <v>91</v>
      </c>
      <c r="AY229" s="24" t="s">
        <v>140</v>
      </c>
      <c r="BE229" s="232">
        <f>IF(N229="základní",J229,0)</f>
        <v>0</v>
      </c>
      <c r="BF229" s="232">
        <f>IF(N229="snížená",J229,0)</f>
        <v>0</v>
      </c>
      <c r="BG229" s="232">
        <f>IF(N229="zákl. přenesená",J229,0)</f>
        <v>0</v>
      </c>
      <c r="BH229" s="232">
        <f>IF(N229="sníž. přenesená",J229,0)</f>
        <v>0</v>
      </c>
      <c r="BI229" s="232">
        <f>IF(N229="nulová",J229,0)</f>
        <v>0</v>
      </c>
      <c r="BJ229" s="24" t="s">
        <v>25</v>
      </c>
      <c r="BK229" s="232">
        <f>ROUND(I229*H229,2)</f>
        <v>0</v>
      </c>
      <c r="BL229" s="24" t="s">
        <v>147</v>
      </c>
      <c r="BM229" s="24" t="s">
        <v>308</v>
      </c>
    </row>
    <row r="230" spans="2:47" s="1" customFormat="1" ht="13.5">
      <c r="B230" s="46"/>
      <c r="C230" s="74"/>
      <c r="D230" s="233" t="s">
        <v>149</v>
      </c>
      <c r="E230" s="74"/>
      <c r="F230" s="234" t="s">
        <v>293</v>
      </c>
      <c r="G230" s="74"/>
      <c r="H230" s="74"/>
      <c r="I230" s="191"/>
      <c r="J230" s="74"/>
      <c r="K230" s="74"/>
      <c r="L230" s="72"/>
      <c r="M230" s="235"/>
      <c r="N230" s="47"/>
      <c r="O230" s="47"/>
      <c r="P230" s="47"/>
      <c r="Q230" s="47"/>
      <c r="R230" s="47"/>
      <c r="S230" s="47"/>
      <c r="T230" s="95"/>
      <c r="AT230" s="24" t="s">
        <v>149</v>
      </c>
      <c r="AU230" s="24" t="s">
        <v>91</v>
      </c>
    </row>
    <row r="231" spans="2:47" s="1" customFormat="1" ht="13.5">
      <c r="B231" s="46"/>
      <c r="C231" s="74"/>
      <c r="D231" s="233" t="s">
        <v>151</v>
      </c>
      <c r="E231" s="74"/>
      <c r="F231" s="236" t="s">
        <v>294</v>
      </c>
      <c r="G231" s="74"/>
      <c r="H231" s="74"/>
      <c r="I231" s="191"/>
      <c r="J231" s="74"/>
      <c r="K231" s="74"/>
      <c r="L231" s="72"/>
      <c r="M231" s="235"/>
      <c r="N231" s="47"/>
      <c r="O231" s="47"/>
      <c r="P231" s="47"/>
      <c r="Q231" s="47"/>
      <c r="R231" s="47"/>
      <c r="S231" s="47"/>
      <c r="T231" s="95"/>
      <c r="AT231" s="24" t="s">
        <v>151</v>
      </c>
      <c r="AU231" s="24" t="s">
        <v>91</v>
      </c>
    </row>
    <row r="232" spans="2:65" s="1" customFormat="1" ht="16.5" customHeight="1">
      <c r="B232" s="46"/>
      <c r="C232" s="221" t="s">
        <v>309</v>
      </c>
      <c r="D232" s="221" t="s">
        <v>142</v>
      </c>
      <c r="E232" s="222" t="s">
        <v>310</v>
      </c>
      <c r="F232" s="223" t="s">
        <v>311</v>
      </c>
      <c r="G232" s="224" t="s">
        <v>201</v>
      </c>
      <c r="H232" s="225">
        <v>8.019</v>
      </c>
      <c r="I232" s="226"/>
      <c r="J232" s="227">
        <f>ROUND(I232*H232,2)</f>
        <v>0</v>
      </c>
      <c r="K232" s="223" t="s">
        <v>146</v>
      </c>
      <c r="L232" s="72"/>
      <c r="M232" s="228" t="s">
        <v>80</v>
      </c>
      <c r="N232" s="229" t="s">
        <v>52</v>
      </c>
      <c r="O232" s="47"/>
      <c r="P232" s="230">
        <f>O232*H232</f>
        <v>0</v>
      </c>
      <c r="Q232" s="230">
        <v>0</v>
      </c>
      <c r="R232" s="230">
        <f>Q232*H232</f>
        <v>0</v>
      </c>
      <c r="S232" s="230">
        <v>0</v>
      </c>
      <c r="T232" s="231">
        <f>S232*H232</f>
        <v>0</v>
      </c>
      <c r="AR232" s="24" t="s">
        <v>147</v>
      </c>
      <c r="AT232" s="24" t="s">
        <v>142</v>
      </c>
      <c r="AU232" s="24" t="s">
        <v>91</v>
      </c>
      <c r="AY232" s="24" t="s">
        <v>140</v>
      </c>
      <c r="BE232" s="232">
        <f>IF(N232="základní",J232,0)</f>
        <v>0</v>
      </c>
      <c r="BF232" s="232">
        <f>IF(N232="snížená",J232,0)</f>
        <v>0</v>
      </c>
      <c r="BG232" s="232">
        <f>IF(N232="zákl. přenesená",J232,0)</f>
        <v>0</v>
      </c>
      <c r="BH232" s="232">
        <f>IF(N232="sníž. přenesená",J232,0)</f>
        <v>0</v>
      </c>
      <c r="BI232" s="232">
        <f>IF(N232="nulová",J232,0)</f>
        <v>0</v>
      </c>
      <c r="BJ232" s="24" t="s">
        <v>25</v>
      </c>
      <c r="BK232" s="232">
        <f>ROUND(I232*H232,2)</f>
        <v>0</v>
      </c>
      <c r="BL232" s="24" t="s">
        <v>147</v>
      </c>
      <c r="BM232" s="24" t="s">
        <v>312</v>
      </c>
    </row>
    <row r="233" spans="2:47" s="1" customFormat="1" ht="13.5">
      <c r="B233" s="46"/>
      <c r="C233" s="74"/>
      <c r="D233" s="233" t="s">
        <v>149</v>
      </c>
      <c r="E233" s="74"/>
      <c r="F233" s="234" t="s">
        <v>313</v>
      </c>
      <c r="G233" s="74"/>
      <c r="H233" s="74"/>
      <c r="I233" s="191"/>
      <c r="J233" s="74"/>
      <c r="K233" s="74"/>
      <c r="L233" s="72"/>
      <c r="M233" s="235"/>
      <c r="N233" s="47"/>
      <c r="O233" s="47"/>
      <c r="P233" s="47"/>
      <c r="Q233" s="47"/>
      <c r="R233" s="47"/>
      <c r="S233" s="47"/>
      <c r="T233" s="95"/>
      <c r="AT233" s="24" t="s">
        <v>149</v>
      </c>
      <c r="AU233" s="24" t="s">
        <v>91</v>
      </c>
    </row>
    <row r="234" spans="2:47" s="1" customFormat="1" ht="13.5">
      <c r="B234" s="46"/>
      <c r="C234" s="74"/>
      <c r="D234" s="233" t="s">
        <v>151</v>
      </c>
      <c r="E234" s="74"/>
      <c r="F234" s="236" t="s">
        <v>314</v>
      </c>
      <c r="G234" s="74"/>
      <c r="H234" s="74"/>
      <c r="I234" s="191"/>
      <c r="J234" s="74"/>
      <c r="K234" s="74"/>
      <c r="L234" s="72"/>
      <c r="M234" s="235"/>
      <c r="N234" s="47"/>
      <c r="O234" s="47"/>
      <c r="P234" s="47"/>
      <c r="Q234" s="47"/>
      <c r="R234" s="47"/>
      <c r="S234" s="47"/>
      <c r="T234" s="95"/>
      <c r="AT234" s="24" t="s">
        <v>151</v>
      </c>
      <c r="AU234" s="24" t="s">
        <v>91</v>
      </c>
    </row>
    <row r="235" spans="2:51" s="11" customFormat="1" ht="13.5">
      <c r="B235" s="237"/>
      <c r="C235" s="238"/>
      <c r="D235" s="233" t="s">
        <v>153</v>
      </c>
      <c r="E235" s="239" t="s">
        <v>80</v>
      </c>
      <c r="F235" s="240" t="s">
        <v>315</v>
      </c>
      <c r="G235" s="238"/>
      <c r="H235" s="241">
        <v>4.45</v>
      </c>
      <c r="I235" s="242"/>
      <c r="J235" s="238"/>
      <c r="K235" s="238"/>
      <c r="L235" s="243"/>
      <c r="M235" s="244"/>
      <c r="N235" s="245"/>
      <c r="O235" s="245"/>
      <c r="P235" s="245"/>
      <c r="Q235" s="245"/>
      <c r="R235" s="245"/>
      <c r="S235" s="245"/>
      <c r="T235" s="246"/>
      <c r="AT235" s="247" t="s">
        <v>153</v>
      </c>
      <c r="AU235" s="247" t="s">
        <v>91</v>
      </c>
      <c r="AV235" s="11" t="s">
        <v>91</v>
      </c>
      <c r="AW235" s="11" t="s">
        <v>44</v>
      </c>
      <c r="AX235" s="11" t="s">
        <v>82</v>
      </c>
      <c r="AY235" s="247" t="s">
        <v>140</v>
      </c>
    </row>
    <row r="236" spans="2:51" s="11" customFormat="1" ht="13.5">
      <c r="B236" s="237"/>
      <c r="C236" s="238"/>
      <c r="D236" s="233" t="s">
        <v>153</v>
      </c>
      <c r="E236" s="239" t="s">
        <v>80</v>
      </c>
      <c r="F236" s="240" t="s">
        <v>316</v>
      </c>
      <c r="G236" s="238"/>
      <c r="H236" s="241">
        <v>4.278</v>
      </c>
      <c r="I236" s="242"/>
      <c r="J236" s="238"/>
      <c r="K236" s="238"/>
      <c r="L236" s="243"/>
      <c r="M236" s="244"/>
      <c r="N236" s="245"/>
      <c r="O236" s="245"/>
      <c r="P236" s="245"/>
      <c r="Q236" s="245"/>
      <c r="R236" s="245"/>
      <c r="S236" s="245"/>
      <c r="T236" s="246"/>
      <c r="AT236" s="247" t="s">
        <v>153</v>
      </c>
      <c r="AU236" s="247" t="s">
        <v>91</v>
      </c>
      <c r="AV236" s="11" t="s">
        <v>91</v>
      </c>
      <c r="AW236" s="11" t="s">
        <v>44</v>
      </c>
      <c r="AX236" s="11" t="s">
        <v>82</v>
      </c>
      <c r="AY236" s="247" t="s">
        <v>140</v>
      </c>
    </row>
    <row r="237" spans="2:51" s="11" customFormat="1" ht="13.5">
      <c r="B237" s="237"/>
      <c r="C237" s="238"/>
      <c r="D237" s="233" t="s">
        <v>153</v>
      </c>
      <c r="E237" s="239" t="s">
        <v>80</v>
      </c>
      <c r="F237" s="240" t="s">
        <v>317</v>
      </c>
      <c r="G237" s="238"/>
      <c r="H237" s="241">
        <v>-0.709</v>
      </c>
      <c r="I237" s="242"/>
      <c r="J237" s="238"/>
      <c r="K237" s="238"/>
      <c r="L237" s="243"/>
      <c r="M237" s="244"/>
      <c r="N237" s="245"/>
      <c r="O237" s="245"/>
      <c r="P237" s="245"/>
      <c r="Q237" s="245"/>
      <c r="R237" s="245"/>
      <c r="S237" s="245"/>
      <c r="T237" s="246"/>
      <c r="AT237" s="247" t="s">
        <v>153</v>
      </c>
      <c r="AU237" s="247" t="s">
        <v>91</v>
      </c>
      <c r="AV237" s="11" t="s">
        <v>91</v>
      </c>
      <c r="AW237" s="11" t="s">
        <v>44</v>
      </c>
      <c r="AX237" s="11" t="s">
        <v>82</v>
      </c>
      <c r="AY237" s="247" t="s">
        <v>140</v>
      </c>
    </row>
    <row r="238" spans="2:51" s="12" customFormat="1" ht="13.5">
      <c r="B238" s="248"/>
      <c r="C238" s="249"/>
      <c r="D238" s="233" t="s">
        <v>153</v>
      </c>
      <c r="E238" s="250" t="s">
        <v>80</v>
      </c>
      <c r="F238" s="251" t="s">
        <v>168</v>
      </c>
      <c r="G238" s="249"/>
      <c r="H238" s="252">
        <v>8.019</v>
      </c>
      <c r="I238" s="253"/>
      <c r="J238" s="249"/>
      <c r="K238" s="249"/>
      <c r="L238" s="254"/>
      <c r="M238" s="255"/>
      <c r="N238" s="256"/>
      <c r="O238" s="256"/>
      <c r="P238" s="256"/>
      <c r="Q238" s="256"/>
      <c r="R238" s="256"/>
      <c r="S238" s="256"/>
      <c r="T238" s="257"/>
      <c r="AT238" s="258" t="s">
        <v>153</v>
      </c>
      <c r="AU238" s="258" t="s">
        <v>91</v>
      </c>
      <c r="AV238" s="12" t="s">
        <v>147</v>
      </c>
      <c r="AW238" s="12" t="s">
        <v>44</v>
      </c>
      <c r="AX238" s="12" t="s">
        <v>25</v>
      </c>
      <c r="AY238" s="258" t="s">
        <v>140</v>
      </c>
    </row>
    <row r="239" spans="2:65" s="1" customFormat="1" ht="16.5" customHeight="1">
      <c r="B239" s="46"/>
      <c r="C239" s="280" t="s">
        <v>318</v>
      </c>
      <c r="D239" s="280" t="s">
        <v>301</v>
      </c>
      <c r="E239" s="281" t="s">
        <v>319</v>
      </c>
      <c r="F239" s="282" t="s">
        <v>320</v>
      </c>
      <c r="G239" s="283" t="s">
        <v>284</v>
      </c>
      <c r="H239" s="284">
        <v>16.038</v>
      </c>
      <c r="I239" s="285"/>
      <c r="J239" s="286">
        <f>ROUND(I239*H239,2)</f>
        <v>0</v>
      </c>
      <c r="K239" s="282" t="s">
        <v>146</v>
      </c>
      <c r="L239" s="287"/>
      <c r="M239" s="288" t="s">
        <v>80</v>
      </c>
      <c r="N239" s="289" t="s">
        <v>52</v>
      </c>
      <c r="O239" s="47"/>
      <c r="P239" s="230">
        <f>O239*H239</f>
        <v>0</v>
      </c>
      <c r="Q239" s="230">
        <v>0</v>
      </c>
      <c r="R239" s="230">
        <f>Q239*H239</f>
        <v>0</v>
      </c>
      <c r="S239" s="230">
        <v>0</v>
      </c>
      <c r="T239" s="231">
        <f>S239*H239</f>
        <v>0</v>
      </c>
      <c r="AR239" s="24" t="s">
        <v>191</v>
      </c>
      <c r="AT239" s="24" t="s">
        <v>301</v>
      </c>
      <c r="AU239" s="24" t="s">
        <v>91</v>
      </c>
      <c r="AY239" s="24" t="s">
        <v>140</v>
      </c>
      <c r="BE239" s="232">
        <f>IF(N239="základní",J239,0)</f>
        <v>0</v>
      </c>
      <c r="BF239" s="232">
        <f>IF(N239="snížená",J239,0)</f>
        <v>0</v>
      </c>
      <c r="BG239" s="232">
        <f>IF(N239="zákl. přenesená",J239,0)</f>
        <v>0</v>
      </c>
      <c r="BH239" s="232">
        <f>IF(N239="sníž. přenesená",J239,0)</f>
        <v>0</v>
      </c>
      <c r="BI239" s="232">
        <f>IF(N239="nulová",J239,0)</f>
        <v>0</v>
      </c>
      <c r="BJ239" s="24" t="s">
        <v>25</v>
      </c>
      <c r="BK239" s="232">
        <f>ROUND(I239*H239,2)</f>
        <v>0</v>
      </c>
      <c r="BL239" s="24" t="s">
        <v>147</v>
      </c>
      <c r="BM239" s="24" t="s">
        <v>321</v>
      </c>
    </row>
    <row r="240" spans="2:47" s="1" customFormat="1" ht="13.5">
      <c r="B240" s="46"/>
      <c r="C240" s="74"/>
      <c r="D240" s="233" t="s">
        <v>149</v>
      </c>
      <c r="E240" s="74"/>
      <c r="F240" s="234" t="s">
        <v>320</v>
      </c>
      <c r="G240" s="74"/>
      <c r="H240" s="74"/>
      <c r="I240" s="191"/>
      <c r="J240" s="74"/>
      <c r="K240" s="74"/>
      <c r="L240" s="72"/>
      <c r="M240" s="235"/>
      <c r="N240" s="47"/>
      <c r="O240" s="47"/>
      <c r="P240" s="47"/>
      <c r="Q240" s="47"/>
      <c r="R240" s="47"/>
      <c r="S240" s="47"/>
      <c r="T240" s="95"/>
      <c r="AT240" s="24" t="s">
        <v>149</v>
      </c>
      <c r="AU240" s="24" t="s">
        <v>91</v>
      </c>
    </row>
    <row r="241" spans="2:51" s="11" customFormat="1" ht="13.5">
      <c r="B241" s="237"/>
      <c r="C241" s="238"/>
      <c r="D241" s="233" t="s">
        <v>153</v>
      </c>
      <c r="E241" s="239" t="s">
        <v>80</v>
      </c>
      <c r="F241" s="240" t="s">
        <v>322</v>
      </c>
      <c r="G241" s="238"/>
      <c r="H241" s="241">
        <v>16.038</v>
      </c>
      <c r="I241" s="242"/>
      <c r="J241" s="238"/>
      <c r="K241" s="238"/>
      <c r="L241" s="243"/>
      <c r="M241" s="244"/>
      <c r="N241" s="245"/>
      <c r="O241" s="245"/>
      <c r="P241" s="245"/>
      <c r="Q241" s="245"/>
      <c r="R241" s="245"/>
      <c r="S241" s="245"/>
      <c r="T241" s="246"/>
      <c r="AT241" s="247" t="s">
        <v>153</v>
      </c>
      <c r="AU241" s="247" t="s">
        <v>91</v>
      </c>
      <c r="AV241" s="11" t="s">
        <v>91</v>
      </c>
      <c r="AW241" s="11" t="s">
        <v>44</v>
      </c>
      <c r="AX241" s="11" t="s">
        <v>25</v>
      </c>
      <c r="AY241" s="247" t="s">
        <v>140</v>
      </c>
    </row>
    <row r="242" spans="2:65" s="1" customFormat="1" ht="25.5" customHeight="1">
      <c r="B242" s="46"/>
      <c r="C242" s="221" t="s">
        <v>323</v>
      </c>
      <c r="D242" s="221" t="s">
        <v>142</v>
      </c>
      <c r="E242" s="222" t="s">
        <v>324</v>
      </c>
      <c r="F242" s="223" t="s">
        <v>325</v>
      </c>
      <c r="G242" s="224" t="s">
        <v>145</v>
      </c>
      <c r="H242" s="225">
        <v>12.1</v>
      </c>
      <c r="I242" s="226"/>
      <c r="J242" s="227">
        <f>ROUND(I242*H242,2)</f>
        <v>0</v>
      </c>
      <c r="K242" s="223" t="s">
        <v>146</v>
      </c>
      <c r="L242" s="72"/>
      <c r="M242" s="228" t="s">
        <v>80</v>
      </c>
      <c r="N242" s="229" t="s">
        <v>52</v>
      </c>
      <c r="O242" s="47"/>
      <c r="P242" s="230">
        <f>O242*H242</f>
        <v>0</v>
      </c>
      <c r="Q242" s="230">
        <v>0</v>
      </c>
      <c r="R242" s="230">
        <f>Q242*H242</f>
        <v>0</v>
      </c>
      <c r="S242" s="230">
        <v>0</v>
      </c>
      <c r="T242" s="231">
        <f>S242*H242</f>
        <v>0</v>
      </c>
      <c r="AR242" s="24" t="s">
        <v>147</v>
      </c>
      <c r="AT242" s="24" t="s">
        <v>142</v>
      </c>
      <c r="AU242" s="24" t="s">
        <v>91</v>
      </c>
      <c r="AY242" s="24" t="s">
        <v>140</v>
      </c>
      <c r="BE242" s="232">
        <f>IF(N242="základní",J242,0)</f>
        <v>0</v>
      </c>
      <c r="BF242" s="232">
        <f>IF(N242="snížená",J242,0)</f>
        <v>0</v>
      </c>
      <c r="BG242" s="232">
        <f>IF(N242="zákl. přenesená",J242,0)</f>
        <v>0</v>
      </c>
      <c r="BH242" s="232">
        <f>IF(N242="sníž. přenesená",J242,0)</f>
        <v>0</v>
      </c>
      <c r="BI242" s="232">
        <f>IF(N242="nulová",J242,0)</f>
        <v>0</v>
      </c>
      <c r="BJ242" s="24" t="s">
        <v>25</v>
      </c>
      <c r="BK242" s="232">
        <f>ROUND(I242*H242,2)</f>
        <v>0</v>
      </c>
      <c r="BL242" s="24" t="s">
        <v>147</v>
      </c>
      <c r="BM242" s="24" t="s">
        <v>326</v>
      </c>
    </row>
    <row r="243" spans="2:47" s="1" customFormat="1" ht="13.5">
      <c r="B243" s="46"/>
      <c r="C243" s="74"/>
      <c r="D243" s="233" t="s">
        <v>149</v>
      </c>
      <c r="E243" s="74"/>
      <c r="F243" s="234" t="s">
        <v>327</v>
      </c>
      <c r="G243" s="74"/>
      <c r="H243" s="74"/>
      <c r="I243" s="191"/>
      <c r="J243" s="74"/>
      <c r="K243" s="74"/>
      <c r="L243" s="72"/>
      <c r="M243" s="235"/>
      <c r="N243" s="47"/>
      <c r="O243" s="47"/>
      <c r="P243" s="47"/>
      <c r="Q243" s="47"/>
      <c r="R243" s="47"/>
      <c r="S243" s="47"/>
      <c r="T243" s="95"/>
      <c r="AT243" s="24" t="s">
        <v>149</v>
      </c>
      <c r="AU243" s="24" t="s">
        <v>91</v>
      </c>
    </row>
    <row r="244" spans="2:47" s="1" customFormat="1" ht="13.5">
      <c r="B244" s="46"/>
      <c r="C244" s="74"/>
      <c r="D244" s="233" t="s">
        <v>151</v>
      </c>
      <c r="E244" s="74"/>
      <c r="F244" s="236" t="s">
        <v>328</v>
      </c>
      <c r="G244" s="74"/>
      <c r="H244" s="74"/>
      <c r="I244" s="191"/>
      <c r="J244" s="74"/>
      <c r="K244" s="74"/>
      <c r="L244" s="72"/>
      <c r="M244" s="235"/>
      <c r="N244" s="47"/>
      <c r="O244" s="47"/>
      <c r="P244" s="47"/>
      <c r="Q244" s="47"/>
      <c r="R244" s="47"/>
      <c r="S244" s="47"/>
      <c r="T244" s="95"/>
      <c r="AT244" s="24" t="s">
        <v>151</v>
      </c>
      <c r="AU244" s="24" t="s">
        <v>91</v>
      </c>
    </row>
    <row r="245" spans="2:51" s="11" customFormat="1" ht="13.5">
      <c r="B245" s="237"/>
      <c r="C245" s="238"/>
      <c r="D245" s="233" t="s">
        <v>153</v>
      </c>
      <c r="E245" s="239" t="s">
        <v>80</v>
      </c>
      <c r="F245" s="240" t="s">
        <v>329</v>
      </c>
      <c r="G245" s="238"/>
      <c r="H245" s="241">
        <v>12.1</v>
      </c>
      <c r="I245" s="242"/>
      <c r="J245" s="238"/>
      <c r="K245" s="238"/>
      <c r="L245" s="243"/>
      <c r="M245" s="244"/>
      <c r="N245" s="245"/>
      <c r="O245" s="245"/>
      <c r="P245" s="245"/>
      <c r="Q245" s="245"/>
      <c r="R245" s="245"/>
      <c r="S245" s="245"/>
      <c r="T245" s="246"/>
      <c r="AT245" s="247" t="s">
        <v>153</v>
      </c>
      <c r="AU245" s="247" t="s">
        <v>91</v>
      </c>
      <c r="AV245" s="11" t="s">
        <v>91</v>
      </c>
      <c r="AW245" s="11" t="s">
        <v>44</v>
      </c>
      <c r="AX245" s="11" t="s">
        <v>25</v>
      </c>
      <c r="AY245" s="247" t="s">
        <v>140</v>
      </c>
    </row>
    <row r="246" spans="2:65" s="1" customFormat="1" ht="16.5" customHeight="1">
      <c r="B246" s="46"/>
      <c r="C246" s="280" t="s">
        <v>330</v>
      </c>
      <c r="D246" s="280" t="s">
        <v>301</v>
      </c>
      <c r="E246" s="281" t="s">
        <v>331</v>
      </c>
      <c r="F246" s="282" t="s">
        <v>332</v>
      </c>
      <c r="G246" s="283" t="s">
        <v>333</v>
      </c>
      <c r="H246" s="284">
        <v>0.363</v>
      </c>
      <c r="I246" s="285"/>
      <c r="J246" s="286">
        <f>ROUND(I246*H246,2)</f>
        <v>0</v>
      </c>
      <c r="K246" s="282" t="s">
        <v>146</v>
      </c>
      <c r="L246" s="287"/>
      <c r="M246" s="288" t="s">
        <v>80</v>
      </c>
      <c r="N246" s="289" t="s">
        <v>52</v>
      </c>
      <c r="O246" s="47"/>
      <c r="P246" s="230">
        <f>O246*H246</f>
        <v>0</v>
      </c>
      <c r="Q246" s="230">
        <v>0.001</v>
      </c>
      <c r="R246" s="230">
        <f>Q246*H246</f>
        <v>0.000363</v>
      </c>
      <c r="S246" s="230">
        <v>0</v>
      </c>
      <c r="T246" s="231">
        <f>S246*H246</f>
        <v>0</v>
      </c>
      <c r="AR246" s="24" t="s">
        <v>191</v>
      </c>
      <c r="AT246" s="24" t="s">
        <v>301</v>
      </c>
      <c r="AU246" s="24" t="s">
        <v>91</v>
      </c>
      <c r="AY246" s="24" t="s">
        <v>140</v>
      </c>
      <c r="BE246" s="232">
        <f>IF(N246="základní",J246,0)</f>
        <v>0</v>
      </c>
      <c r="BF246" s="232">
        <f>IF(N246="snížená",J246,0)</f>
        <v>0</v>
      </c>
      <c r="BG246" s="232">
        <f>IF(N246="zákl. přenesená",J246,0)</f>
        <v>0</v>
      </c>
      <c r="BH246" s="232">
        <f>IF(N246="sníž. přenesená",J246,0)</f>
        <v>0</v>
      </c>
      <c r="BI246" s="232">
        <f>IF(N246="nulová",J246,0)</f>
        <v>0</v>
      </c>
      <c r="BJ246" s="24" t="s">
        <v>25</v>
      </c>
      <c r="BK246" s="232">
        <f>ROUND(I246*H246,2)</f>
        <v>0</v>
      </c>
      <c r="BL246" s="24" t="s">
        <v>147</v>
      </c>
      <c r="BM246" s="24" t="s">
        <v>334</v>
      </c>
    </row>
    <row r="247" spans="2:47" s="1" customFormat="1" ht="13.5">
      <c r="B247" s="46"/>
      <c r="C247" s="74"/>
      <c r="D247" s="233" t="s">
        <v>149</v>
      </c>
      <c r="E247" s="74"/>
      <c r="F247" s="234" t="s">
        <v>332</v>
      </c>
      <c r="G247" s="74"/>
      <c r="H247" s="74"/>
      <c r="I247" s="191"/>
      <c r="J247" s="74"/>
      <c r="K247" s="74"/>
      <c r="L247" s="72"/>
      <c r="M247" s="235"/>
      <c r="N247" s="47"/>
      <c r="O247" s="47"/>
      <c r="P247" s="47"/>
      <c r="Q247" s="47"/>
      <c r="R247" s="47"/>
      <c r="S247" s="47"/>
      <c r="T247" s="95"/>
      <c r="AT247" s="24" t="s">
        <v>149</v>
      </c>
      <c r="AU247" s="24" t="s">
        <v>91</v>
      </c>
    </row>
    <row r="248" spans="2:51" s="11" customFormat="1" ht="13.5">
      <c r="B248" s="237"/>
      <c r="C248" s="238"/>
      <c r="D248" s="233" t="s">
        <v>153</v>
      </c>
      <c r="E248" s="238"/>
      <c r="F248" s="240" t="s">
        <v>335</v>
      </c>
      <c r="G248" s="238"/>
      <c r="H248" s="241">
        <v>0.363</v>
      </c>
      <c r="I248" s="242"/>
      <c r="J248" s="238"/>
      <c r="K248" s="238"/>
      <c r="L248" s="243"/>
      <c r="M248" s="244"/>
      <c r="N248" s="245"/>
      <c r="O248" s="245"/>
      <c r="P248" s="245"/>
      <c r="Q248" s="245"/>
      <c r="R248" s="245"/>
      <c r="S248" s="245"/>
      <c r="T248" s="246"/>
      <c r="AT248" s="247" t="s">
        <v>153</v>
      </c>
      <c r="AU248" s="247" t="s">
        <v>91</v>
      </c>
      <c r="AV248" s="11" t="s">
        <v>91</v>
      </c>
      <c r="AW248" s="11" t="s">
        <v>6</v>
      </c>
      <c r="AX248" s="11" t="s">
        <v>25</v>
      </c>
      <c r="AY248" s="247" t="s">
        <v>140</v>
      </c>
    </row>
    <row r="249" spans="2:65" s="1" customFormat="1" ht="25.5" customHeight="1">
      <c r="B249" s="46"/>
      <c r="C249" s="221" t="s">
        <v>336</v>
      </c>
      <c r="D249" s="221" t="s">
        <v>142</v>
      </c>
      <c r="E249" s="222" t="s">
        <v>337</v>
      </c>
      <c r="F249" s="223" t="s">
        <v>338</v>
      </c>
      <c r="G249" s="224" t="s">
        <v>145</v>
      </c>
      <c r="H249" s="225">
        <v>12.1</v>
      </c>
      <c r="I249" s="226"/>
      <c r="J249" s="227">
        <f>ROUND(I249*H249,2)</f>
        <v>0</v>
      </c>
      <c r="K249" s="223" t="s">
        <v>146</v>
      </c>
      <c r="L249" s="72"/>
      <c r="M249" s="228" t="s">
        <v>80</v>
      </c>
      <c r="N249" s="229" t="s">
        <v>52</v>
      </c>
      <c r="O249" s="47"/>
      <c r="P249" s="230">
        <f>O249*H249</f>
        <v>0</v>
      </c>
      <c r="Q249" s="230">
        <v>0</v>
      </c>
      <c r="R249" s="230">
        <f>Q249*H249</f>
        <v>0</v>
      </c>
      <c r="S249" s="230">
        <v>0</v>
      </c>
      <c r="T249" s="231">
        <f>S249*H249</f>
        <v>0</v>
      </c>
      <c r="AR249" s="24" t="s">
        <v>147</v>
      </c>
      <c r="AT249" s="24" t="s">
        <v>142</v>
      </c>
      <c r="AU249" s="24" t="s">
        <v>91</v>
      </c>
      <c r="AY249" s="24" t="s">
        <v>140</v>
      </c>
      <c r="BE249" s="232">
        <f>IF(N249="základní",J249,0)</f>
        <v>0</v>
      </c>
      <c r="BF249" s="232">
        <f>IF(N249="snížená",J249,0)</f>
        <v>0</v>
      </c>
      <c r="BG249" s="232">
        <f>IF(N249="zákl. přenesená",J249,0)</f>
        <v>0</v>
      </c>
      <c r="BH249" s="232">
        <f>IF(N249="sníž. přenesená",J249,0)</f>
        <v>0</v>
      </c>
      <c r="BI249" s="232">
        <f>IF(N249="nulová",J249,0)</f>
        <v>0</v>
      </c>
      <c r="BJ249" s="24" t="s">
        <v>25</v>
      </c>
      <c r="BK249" s="232">
        <f>ROUND(I249*H249,2)</f>
        <v>0</v>
      </c>
      <c r="BL249" s="24" t="s">
        <v>147</v>
      </c>
      <c r="BM249" s="24" t="s">
        <v>339</v>
      </c>
    </row>
    <row r="250" spans="2:47" s="1" customFormat="1" ht="13.5">
      <c r="B250" s="46"/>
      <c r="C250" s="74"/>
      <c r="D250" s="233" t="s">
        <v>149</v>
      </c>
      <c r="E250" s="74"/>
      <c r="F250" s="234" t="s">
        <v>340</v>
      </c>
      <c r="G250" s="74"/>
      <c r="H250" s="74"/>
      <c r="I250" s="191"/>
      <c r="J250" s="74"/>
      <c r="K250" s="74"/>
      <c r="L250" s="72"/>
      <c r="M250" s="235"/>
      <c r="N250" s="47"/>
      <c r="O250" s="47"/>
      <c r="P250" s="47"/>
      <c r="Q250" s="47"/>
      <c r="R250" s="47"/>
      <c r="S250" s="47"/>
      <c r="T250" s="95"/>
      <c r="AT250" s="24" t="s">
        <v>149</v>
      </c>
      <c r="AU250" s="24" t="s">
        <v>91</v>
      </c>
    </row>
    <row r="251" spans="2:47" s="1" customFormat="1" ht="13.5">
      <c r="B251" s="46"/>
      <c r="C251" s="74"/>
      <c r="D251" s="233" t="s">
        <v>151</v>
      </c>
      <c r="E251" s="74"/>
      <c r="F251" s="236" t="s">
        <v>341</v>
      </c>
      <c r="G251" s="74"/>
      <c r="H251" s="74"/>
      <c r="I251" s="191"/>
      <c r="J251" s="74"/>
      <c r="K251" s="74"/>
      <c r="L251" s="72"/>
      <c r="M251" s="235"/>
      <c r="N251" s="47"/>
      <c r="O251" s="47"/>
      <c r="P251" s="47"/>
      <c r="Q251" s="47"/>
      <c r="R251" s="47"/>
      <c r="S251" s="47"/>
      <c r="T251" s="95"/>
      <c r="AT251" s="24" t="s">
        <v>151</v>
      </c>
      <c r="AU251" s="24" t="s">
        <v>91</v>
      </c>
    </row>
    <row r="252" spans="2:51" s="11" customFormat="1" ht="13.5">
      <c r="B252" s="237"/>
      <c r="C252" s="238"/>
      <c r="D252" s="233" t="s">
        <v>153</v>
      </c>
      <c r="E252" s="239" t="s">
        <v>80</v>
      </c>
      <c r="F252" s="240" t="s">
        <v>329</v>
      </c>
      <c r="G252" s="238"/>
      <c r="H252" s="241">
        <v>12.1</v>
      </c>
      <c r="I252" s="242"/>
      <c r="J252" s="238"/>
      <c r="K252" s="238"/>
      <c r="L252" s="243"/>
      <c r="M252" s="244"/>
      <c r="N252" s="245"/>
      <c r="O252" s="245"/>
      <c r="P252" s="245"/>
      <c r="Q252" s="245"/>
      <c r="R252" s="245"/>
      <c r="S252" s="245"/>
      <c r="T252" s="246"/>
      <c r="AT252" s="247" t="s">
        <v>153</v>
      </c>
      <c r="AU252" s="247" t="s">
        <v>91</v>
      </c>
      <c r="AV252" s="11" t="s">
        <v>91</v>
      </c>
      <c r="AW252" s="11" t="s">
        <v>44</v>
      </c>
      <c r="AX252" s="11" t="s">
        <v>25</v>
      </c>
      <c r="AY252" s="247" t="s">
        <v>140</v>
      </c>
    </row>
    <row r="253" spans="2:65" s="1" customFormat="1" ht="16.5" customHeight="1">
      <c r="B253" s="46"/>
      <c r="C253" s="221" t="s">
        <v>342</v>
      </c>
      <c r="D253" s="221" t="s">
        <v>142</v>
      </c>
      <c r="E253" s="222" t="s">
        <v>343</v>
      </c>
      <c r="F253" s="223" t="s">
        <v>344</v>
      </c>
      <c r="G253" s="224" t="s">
        <v>194</v>
      </c>
      <c r="H253" s="225">
        <v>4</v>
      </c>
      <c r="I253" s="226"/>
      <c r="J253" s="227">
        <f>ROUND(I253*H253,2)</f>
        <v>0</v>
      </c>
      <c r="K253" s="223" t="s">
        <v>80</v>
      </c>
      <c r="L253" s="72"/>
      <c r="M253" s="228" t="s">
        <v>80</v>
      </c>
      <c r="N253" s="229" t="s">
        <v>52</v>
      </c>
      <c r="O253" s="47"/>
      <c r="P253" s="230">
        <f>O253*H253</f>
        <v>0</v>
      </c>
      <c r="Q253" s="230">
        <v>0</v>
      </c>
      <c r="R253" s="230">
        <f>Q253*H253</f>
        <v>0</v>
      </c>
      <c r="S253" s="230">
        <v>0</v>
      </c>
      <c r="T253" s="231">
        <f>S253*H253</f>
        <v>0</v>
      </c>
      <c r="AR253" s="24" t="s">
        <v>147</v>
      </c>
      <c r="AT253" s="24" t="s">
        <v>142</v>
      </c>
      <c r="AU253" s="24" t="s">
        <v>91</v>
      </c>
      <c r="AY253" s="24" t="s">
        <v>140</v>
      </c>
      <c r="BE253" s="232">
        <f>IF(N253="základní",J253,0)</f>
        <v>0</v>
      </c>
      <c r="BF253" s="232">
        <f>IF(N253="snížená",J253,0)</f>
        <v>0</v>
      </c>
      <c r="BG253" s="232">
        <f>IF(N253="zákl. přenesená",J253,0)</f>
        <v>0</v>
      </c>
      <c r="BH253" s="232">
        <f>IF(N253="sníž. přenesená",J253,0)</f>
        <v>0</v>
      </c>
      <c r="BI253" s="232">
        <f>IF(N253="nulová",J253,0)</f>
        <v>0</v>
      </c>
      <c r="BJ253" s="24" t="s">
        <v>25</v>
      </c>
      <c r="BK253" s="232">
        <f>ROUND(I253*H253,2)</f>
        <v>0</v>
      </c>
      <c r="BL253" s="24" t="s">
        <v>147</v>
      </c>
      <c r="BM253" s="24" t="s">
        <v>345</v>
      </c>
    </row>
    <row r="254" spans="2:47" s="1" customFormat="1" ht="13.5">
      <c r="B254" s="46"/>
      <c r="C254" s="74"/>
      <c r="D254" s="233" t="s">
        <v>149</v>
      </c>
      <c r="E254" s="74"/>
      <c r="F254" s="234" t="s">
        <v>344</v>
      </c>
      <c r="G254" s="74"/>
      <c r="H254" s="74"/>
      <c r="I254" s="191"/>
      <c r="J254" s="74"/>
      <c r="K254" s="74"/>
      <c r="L254" s="72"/>
      <c r="M254" s="235"/>
      <c r="N254" s="47"/>
      <c r="O254" s="47"/>
      <c r="P254" s="47"/>
      <c r="Q254" s="47"/>
      <c r="R254" s="47"/>
      <c r="S254" s="47"/>
      <c r="T254" s="95"/>
      <c r="AT254" s="24" t="s">
        <v>149</v>
      </c>
      <c r="AU254" s="24" t="s">
        <v>91</v>
      </c>
    </row>
    <row r="255" spans="2:63" s="10" customFormat="1" ht="29.85" customHeight="1">
      <c r="B255" s="205"/>
      <c r="C255" s="206"/>
      <c r="D255" s="207" t="s">
        <v>81</v>
      </c>
      <c r="E255" s="219" t="s">
        <v>91</v>
      </c>
      <c r="F255" s="219" t="s">
        <v>346</v>
      </c>
      <c r="G255" s="206"/>
      <c r="H255" s="206"/>
      <c r="I255" s="209"/>
      <c r="J255" s="220">
        <f>BK255</f>
        <v>0</v>
      </c>
      <c r="K255" s="206"/>
      <c r="L255" s="211"/>
      <c r="M255" s="212"/>
      <c r="N255" s="213"/>
      <c r="O255" s="213"/>
      <c r="P255" s="214">
        <f>SUM(P256:P261)</f>
        <v>0</v>
      </c>
      <c r="Q255" s="213"/>
      <c r="R255" s="214">
        <f>SUM(R256:R261)</f>
        <v>0.008085</v>
      </c>
      <c r="S255" s="213"/>
      <c r="T255" s="215">
        <f>SUM(T256:T261)</f>
        <v>0</v>
      </c>
      <c r="AR255" s="216" t="s">
        <v>25</v>
      </c>
      <c r="AT255" s="217" t="s">
        <v>81</v>
      </c>
      <c r="AU255" s="217" t="s">
        <v>25</v>
      </c>
      <c r="AY255" s="216" t="s">
        <v>140</v>
      </c>
      <c r="BK255" s="218">
        <f>SUM(BK256:BK261)</f>
        <v>0</v>
      </c>
    </row>
    <row r="256" spans="2:65" s="1" customFormat="1" ht="16.5" customHeight="1">
      <c r="B256" s="46"/>
      <c r="C256" s="221" t="s">
        <v>347</v>
      </c>
      <c r="D256" s="221" t="s">
        <v>142</v>
      </c>
      <c r="E256" s="222" t="s">
        <v>348</v>
      </c>
      <c r="F256" s="223" t="s">
        <v>349</v>
      </c>
      <c r="G256" s="224" t="s">
        <v>194</v>
      </c>
      <c r="H256" s="225">
        <v>16.5</v>
      </c>
      <c r="I256" s="226"/>
      <c r="J256" s="227">
        <f>ROUND(I256*H256,2)</f>
        <v>0</v>
      </c>
      <c r="K256" s="223" t="s">
        <v>146</v>
      </c>
      <c r="L256" s="72"/>
      <c r="M256" s="228" t="s">
        <v>80</v>
      </c>
      <c r="N256" s="229" t="s">
        <v>52</v>
      </c>
      <c r="O256" s="47"/>
      <c r="P256" s="230">
        <f>O256*H256</f>
        <v>0</v>
      </c>
      <c r="Q256" s="230">
        <v>0.00049</v>
      </c>
      <c r="R256" s="230">
        <f>Q256*H256</f>
        <v>0.008085</v>
      </c>
      <c r="S256" s="230">
        <v>0</v>
      </c>
      <c r="T256" s="231">
        <f>S256*H256</f>
        <v>0</v>
      </c>
      <c r="AR256" s="24" t="s">
        <v>147</v>
      </c>
      <c r="AT256" s="24" t="s">
        <v>142</v>
      </c>
      <c r="AU256" s="24" t="s">
        <v>91</v>
      </c>
      <c r="AY256" s="24" t="s">
        <v>140</v>
      </c>
      <c r="BE256" s="232">
        <f>IF(N256="základní",J256,0)</f>
        <v>0</v>
      </c>
      <c r="BF256" s="232">
        <f>IF(N256="snížená",J256,0)</f>
        <v>0</v>
      </c>
      <c r="BG256" s="232">
        <f>IF(N256="zákl. přenesená",J256,0)</f>
        <v>0</v>
      </c>
      <c r="BH256" s="232">
        <f>IF(N256="sníž. přenesená",J256,0)</f>
        <v>0</v>
      </c>
      <c r="BI256" s="232">
        <f>IF(N256="nulová",J256,0)</f>
        <v>0</v>
      </c>
      <c r="BJ256" s="24" t="s">
        <v>25</v>
      </c>
      <c r="BK256" s="232">
        <f>ROUND(I256*H256,2)</f>
        <v>0</v>
      </c>
      <c r="BL256" s="24" t="s">
        <v>147</v>
      </c>
      <c r="BM256" s="24" t="s">
        <v>350</v>
      </c>
    </row>
    <row r="257" spans="2:47" s="1" customFormat="1" ht="13.5">
      <c r="B257" s="46"/>
      <c r="C257" s="74"/>
      <c r="D257" s="233" t="s">
        <v>149</v>
      </c>
      <c r="E257" s="74"/>
      <c r="F257" s="234" t="s">
        <v>351</v>
      </c>
      <c r="G257" s="74"/>
      <c r="H257" s="74"/>
      <c r="I257" s="191"/>
      <c r="J257" s="74"/>
      <c r="K257" s="74"/>
      <c r="L257" s="72"/>
      <c r="M257" s="235"/>
      <c r="N257" s="47"/>
      <c r="O257" s="47"/>
      <c r="P257" s="47"/>
      <c r="Q257" s="47"/>
      <c r="R257" s="47"/>
      <c r="S257" s="47"/>
      <c r="T257" s="95"/>
      <c r="AT257" s="24" t="s">
        <v>149</v>
      </c>
      <c r="AU257" s="24" t="s">
        <v>91</v>
      </c>
    </row>
    <row r="258" spans="2:47" s="1" customFormat="1" ht="13.5">
      <c r="B258" s="46"/>
      <c r="C258" s="74"/>
      <c r="D258" s="233" t="s">
        <v>151</v>
      </c>
      <c r="E258" s="74"/>
      <c r="F258" s="236" t="s">
        <v>352</v>
      </c>
      <c r="G258" s="74"/>
      <c r="H258" s="74"/>
      <c r="I258" s="191"/>
      <c r="J258" s="74"/>
      <c r="K258" s="74"/>
      <c r="L258" s="72"/>
      <c r="M258" s="235"/>
      <c r="N258" s="47"/>
      <c r="O258" s="47"/>
      <c r="P258" s="47"/>
      <c r="Q258" s="47"/>
      <c r="R258" s="47"/>
      <c r="S258" s="47"/>
      <c r="T258" s="95"/>
      <c r="AT258" s="24" t="s">
        <v>151</v>
      </c>
      <c r="AU258" s="24" t="s">
        <v>91</v>
      </c>
    </row>
    <row r="259" spans="2:51" s="11" customFormat="1" ht="13.5">
      <c r="B259" s="237"/>
      <c r="C259" s="238"/>
      <c r="D259" s="233" t="s">
        <v>153</v>
      </c>
      <c r="E259" s="239" t="s">
        <v>80</v>
      </c>
      <c r="F259" s="240" t="s">
        <v>353</v>
      </c>
      <c r="G259" s="238"/>
      <c r="H259" s="241">
        <v>7.2</v>
      </c>
      <c r="I259" s="242"/>
      <c r="J259" s="238"/>
      <c r="K259" s="238"/>
      <c r="L259" s="243"/>
      <c r="M259" s="244"/>
      <c r="N259" s="245"/>
      <c r="O259" s="245"/>
      <c r="P259" s="245"/>
      <c r="Q259" s="245"/>
      <c r="R259" s="245"/>
      <c r="S259" s="245"/>
      <c r="T259" s="246"/>
      <c r="AT259" s="247" t="s">
        <v>153</v>
      </c>
      <c r="AU259" s="247" t="s">
        <v>91</v>
      </c>
      <c r="AV259" s="11" t="s">
        <v>91</v>
      </c>
      <c r="AW259" s="11" t="s">
        <v>44</v>
      </c>
      <c r="AX259" s="11" t="s">
        <v>82</v>
      </c>
      <c r="AY259" s="247" t="s">
        <v>140</v>
      </c>
    </row>
    <row r="260" spans="2:51" s="11" customFormat="1" ht="13.5">
      <c r="B260" s="237"/>
      <c r="C260" s="238"/>
      <c r="D260" s="233" t="s">
        <v>153</v>
      </c>
      <c r="E260" s="239" t="s">
        <v>80</v>
      </c>
      <c r="F260" s="240" t="s">
        <v>354</v>
      </c>
      <c r="G260" s="238"/>
      <c r="H260" s="241">
        <v>9.3</v>
      </c>
      <c r="I260" s="242"/>
      <c r="J260" s="238"/>
      <c r="K260" s="238"/>
      <c r="L260" s="243"/>
      <c r="M260" s="244"/>
      <c r="N260" s="245"/>
      <c r="O260" s="245"/>
      <c r="P260" s="245"/>
      <c r="Q260" s="245"/>
      <c r="R260" s="245"/>
      <c r="S260" s="245"/>
      <c r="T260" s="246"/>
      <c r="AT260" s="247" t="s">
        <v>153</v>
      </c>
      <c r="AU260" s="247" t="s">
        <v>91</v>
      </c>
      <c r="AV260" s="11" t="s">
        <v>91</v>
      </c>
      <c r="AW260" s="11" t="s">
        <v>44</v>
      </c>
      <c r="AX260" s="11" t="s">
        <v>82</v>
      </c>
      <c r="AY260" s="247" t="s">
        <v>140</v>
      </c>
    </row>
    <row r="261" spans="2:51" s="12" customFormat="1" ht="13.5">
      <c r="B261" s="248"/>
      <c r="C261" s="249"/>
      <c r="D261" s="233" t="s">
        <v>153</v>
      </c>
      <c r="E261" s="250" t="s">
        <v>80</v>
      </c>
      <c r="F261" s="251" t="s">
        <v>168</v>
      </c>
      <c r="G261" s="249"/>
      <c r="H261" s="252">
        <v>16.5</v>
      </c>
      <c r="I261" s="253"/>
      <c r="J261" s="249"/>
      <c r="K261" s="249"/>
      <c r="L261" s="254"/>
      <c r="M261" s="255"/>
      <c r="N261" s="256"/>
      <c r="O261" s="256"/>
      <c r="P261" s="256"/>
      <c r="Q261" s="256"/>
      <c r="R261" s="256"/>
      <c r="S261" s="256"/>
      <c r="T261" s="257"/>
      <c r="AT261" s="258" t="s">
        <v>153</v>
      </c>
      <c r="AU261" s="258" t="s">
        <v>91</v>
      </c>
      <c r="AV261" s="12" t="s">
        <v>147</v>
      </c>
      <c r="AW261" s="12" t="s">
        <v>44</v>
      </c>
      <c r="AX261" s="12" t="s">
        <v>25</v>
      </c>
      <c r="AY261" s="258" t="s">
        <v>140</v>
      </c>
    </row>
    <row r="262" spans="2:63" s="10" customFormat="1" ht="29.85" customHeight="1">
      <c r="B262" s="205"/>
      <c r="C262" s="206"/>
      <c r="D262" s="207" t="s">
        <v>81</v>
      </c>
      <c r="E262" s="219" t="s">
        <v>160</v>
      </c>
      <c r="F262" s="219" t="s">
        <v>355</v>
      </c>
      <c r="G262" s="206"/>
      <c r="H262" s="206"/>
      <c r="I262" s="209"/>
      <c r="J262" s="220">
        <f>BK262</f>
        <v>0</v>
      </c>
      <c r="K262" s="206"/>
      <c r="L262" s="211"/>
      <c r="M262" s="212"/>
      <c r="N262" s="213"/>
      <c r="O262" s="213"/>
      <c r="P262" s="214">
        <f>SUM(P263:P277)</f>
        <v>0</v>
      </c>
      <c r="Q262" s="213"/>
      <c r="R262" s="214">
        <f>SUM(R263:R277)</f>
        <v>0</v>
      </c>
      <c r="S262" s="213"/>
      <c r="T262" s="215">
        <f>SUM(T263:T277)</f>
        <v>0</v>
      </c>
      <c r="AR262" s="216" t="s">
        <v>25</v>
      </c>
      <c r="AT262" s="217" t="s">
        <v>81</v>
      </c>
      <c r="AU262" s="217" t="s">
        <v>25</v>
      </c>
      <c r="AY262" s="216" t="s">
        <v>140</v>
      </c>
      <c r="BK262" s="218">
        <f>SUM(BK263:BK277)</f>
        <v>0</v>
      </c>
    </row>
    <row r="263" spans="2:65" s="1" customFormat="1" ht="16.5" customHeight="1">
      <c r="B263" s="46"/>
      <c r="C263" s="221" t="s">
        <v>356</v>
      </c>
      <c r="D263" s="221" t="s">
        <v>142</v>
      </c>
      <c r="E263" s="222" t="s">
        <v>357</v>
      </c>
      <c r="F263" s="223" t="s">
        <v>358</v>
      </c>
      <c r="G263" s="224" t="s">
        <v>194</v>
      </c>
      <c r="H263" s="225">
        <v>4</v>
      </c>
      <c r="I263" s="226"/>
      <c r="J263" s="227">
        <f>ROUND(I263*H263,2)</f>
        <v>0</v>
      </c>
      <c r="K263" s="223" t="s">
        <v>146</v>
      </c>
      <c r="L263" s="72"/>
      <c r="M263" s="228" t="s">
        <v>80</v>
      </c>
      <c r="N263" s="229" t="s">
        <v>52</v>
      </c>
      <c r="O263" s="47"/>
      <c r="P263" s="230">
        <f>O263*H263</f>
        <v>0</v>
      </c>
      <c r="Q263" s="230">
        <v>0</v>
      </c>
      <c r="R263" s="230">
        <f>Q263*H263</f>
        <v>0</v>
      </c>
      <c r="S263" s="230">
        <v>0</v>
      </c>
      <c r="T263" s="231">
        <f>S263*H263</f>
        <v>0</v>
      </c>
      <c r="AR263" s="24" t="s">
        <v>147</v>
      </c>
      <c r="AT263" s="24" t="s">
        <v>142</v>
      </c>
      <c r="AU263" s="24" t="s">
        <v>91</v>
      </c>
      <c r="AY263" s="24" t="s">
        <v>140</v>
      </c>
      <c r="BE263" s="232">
        <f>IF(N263="základní",J263,0)</f>
        <v>0</v>
      </c>
      <c r="BF263" s="232">
        <f>IF(N263="snížená",J263,0)</f>
        <v>0</v>
      </c>
      <c r="BG263" s="232">
        <f>IF(N263="zákl. přenesená",J263,0)</f>
        <v>0</v>
      </c>
      <c r="BH263" s="232">
        <f>IF(N263="sníž. přenesená",J263,0)</f>
        <v>0</v>
      </c>
      <c r="BI263" s="232">
        <f>IF(N263="nulová",J263,0)</f>
        <v>0</v>
      </c>
      <c r="BJ263" s="24" t="s">
        <v>25</v>
      </c>
      <c r="BK263" s="232">
        <f>ROUND(I263*H263,2)</f>
        <v>0</v>
      </c>
      <c r="BL263" s="24" t="s">
        <v>147</v>
      </c>
      <c r="BM263" s="24" t="s">
        <v>359</v>
      </c>
    </row>
    <row r="264" spans="2:47" s="1" customFormat="1" ht="13.5">
      <c r="B264" s="46"/>
      <c r="C264" s="74"/>
      <c r="D264" s="233" t="s">
        <v>149</v>
      </c>
      <c r="E264" s="74"/>
      <c r="F264" s="234" t="s">
        <v>360</v>
      </c>
      <c r="G264" s="74"/>
      <c r="H264" s="74"/>
      <c r="I264" s="191"/>
      <c r="J264" s="74"/>
      <c r="K264" s="74"/>
      <c r="L264" s="72"/>
      <c r="M264" s="235"/>
      <c r="N264" s="47"/>
      <c r="O264" s="47"/>
      <c r="P264" s="47"/>
      <c r="Q264" s="47"/>
      <c r="R264" s="47"/>
      <c r="S264" s="47"/>
      <c r="T264" s="95"/>
      <c r="AT264" s="24" t="s">
        <v>149</v>
      </c>
      <c r="AU264" s="24" t="s">
        <v>91</v>
      </c>
    </row>
    <row r="265" spans="2:47" s="1" customFormat="1" ht="13.5">
      <c r="B265" s="46"/>
      <c r="C265" s="74"/>
      <c r="D265" s="233" t="s">
        <v>151</v>
      </c>
      <c r="E265" s="74"/>
      <c r="F265" s="236" t="s">
        <v>361</v>
      </c>
      <c r="G265" s="74"/>
      <c r="H265" s="74"/>
      <c r="I265" s="191"/>
      <c r="J265" s="74"/>
      <c r="K265" s="74"/>
      <c r="L265" s="72"/>
      <c r="M265" s="235"/>
      <c r="N265" s="47"/>
      <c r="O265" s="47"/>
      <c r="P265" s="47"/>
      <c r="Q265" s="47"/>
      <c r="R265" s="47"/>
      <c r="S265" s="47"/>
      <c r="T265" s="95"/>
      <c r="AT265" s="24" t="s">
        <v>151</v>
      </c>
      <c r="AU265" s="24" t="s">
        <v>91</v>
      </c>
    </row>
    <row r="266" spans="2:65" s="1" customFormat="1" ht="16.5" customHeight="1">
      <c r="B266" s="46"/>
      <c r="C266" s="221" t="s">
        <v>362</v>
      </c>
      <c r="D266" s="221" t="s">
        <v>142</v>
      </c>
      <c r="E266" s="222" t="s">
        <v>363</v>
      </c>
      <c r="F266" s="223" t="s">
        <v>364</v>
      </c>
      <c r="G266" s="224" t="s">
        <v>194</v>
      </c>
      <c r="H266" s="225">
        <v>16.5</v>
      </c>
      <c r="I266" s="226"/>
      <c r="J266" s="227">
        <f>ROUND(I266*H266,2)</f>
        <v>0</v>
      </c>
      <c r="K266" s="223" t="s">
        <v>146</v>
      </c>
      <c r="L266" s="72"/>
      <c r="M266" s="228" t="s">
        <v>80</v>
      </c>
      <c r="N266" s="229" t="s">
        <v>52</v>
      </c>
      <c r="O266" s="47"/>
      <c r="P266" s="230">
        <f>O266*H266</f>
        <v>0</v>
      </c>
      <c r="Q266" s="230">
        <v>0</v>
      </c>
      <c r="R266" s="230">
        <f>Q266*H266</f>
        <v>0</v>
      </c>
      <c r="S266" s="230">
        <v>0</v>
      </c>
      <c r="T266" s="231">
        <f>S266*H266</f>
        <v>0</v>
      </c>
      <c r="AR266" s="24" t="s">
        <v>147</v>
      </c>
      <c r="AT266" s="24" t="s">
        <v>142</v>
      </c>
      <c r="AU266" s="24" t="s">
        <v>91</v>
      </c>
      <c r="AY266" s="24" t="s">
        <v>140</v>
      </c>
      <c r="BE266" s="232">
        <f>IF(N266="základní",J266,0)</f>
        <v>0</v>
      </c>
      <c r="BF266" s="232">
        <f>IF(N266="snížená",J266,0)</f>
        <v>0</v>
      </c>
      <c r="BG266" s="232">
        <f>IF(N266="zákl. přenesená",J266,0)</f>
        <v>0</v>
      </c>
      <c r="BH266" s="232">
        <f>IF(N266="sníž. přenesená",J266,0)</f>
        <v>0</v>
      </c>
      <c r="BI266" s="232">
        <f>IF(N266="nulová",J266,0)</f>
        <v>0</v>
      </c>
      <c r="BJ266" s="24" t="s">
        <v>25</v>
      </c>
      <c r="BK266" s="232">
        <f>ROUND(I266*H266,2)</f>
        <v>0</v>
      </c>
      <c r="BL266" s="24" t="s">
        <v>147</v>
      </c>
      <c r="BM266" s="24" t="s">
        <v>365</v>
      </c>
    </row>
    <row r="267" spans="2:47" s="1" customFormat="1" ht="13.5">
      <c r="B267" s="46"/>
      <c r="C267" s="74"/>
      <c r="D267" s="233" t="s">
        <v>149</v>
      </c>
      <c r="E267" s="74"/>
      <c r="F267" s="234" t="s">
        <v>366</v>
      </c>
      <c r="G267" s="74"/>
      <c r="H267" s="74"/>
      <c r="I267" s="191"/>
      <c r="J267" s="74"/>
      <c r="K267" s="74"/>
      <c r="L267" s="72"/>
      <c r="M267" s="235"/>
      <c r="N267" s="47"/>
      <c r="O267" s="47"/>
      <c r="P267" s="47"/>
      <c r="Q267" s="47"/>
      <c r="R267" s="47"/>
      <c r="S267" s="47"/>
      <c r="T267" s="95"/>
      <c r="AT267" s="24" t="s">
        <v>149</v>
      </c>
      <c r="AU267" s="24" t="s">
        <v>91</v>
      </c>
    </row>
    <row r="268" spans="2:47" s="1" customFormat="1" ht="13.5">
      <c r="B268" s="46"/>
      <c r="C268" s="74"/>
      <c r="D268" s="233" t="s">
        <v>151</v>
      </c>
      <c r="E268" s="74"/>
      <c r="F268" s="236" t="s">
        <v>367</v>
      </c>
      <c r="G268" s="74"/>
      <c r="H268" s="74"/>
      <c r="I268" s="191"/>
      <c r="J268" s="74"/>
      <c r="K268" s="74"/>
      <c r="L268" s="72"/>
      <c r="M268" s="235"/>
      <c r="N268" s="47"/>
      <c r="O268" s="47"/>
      <c r="P268" s="47"/>
      <c r="Q268" s="47"/>
      <c r="R268" s="47"/>
      <c r="S268" s="47"/>
      <c r="T268" s="95"/>
      <c r="AT268" s="24" t="s">
        <v>151</v>
      </c>
      <c r="AU268" s="24" t="s">
        <v>91</v>
      </c>
    </row>
    <row r="269" spans="2:51" s="11" customFormat="1" ht="13.5">
      <c r="B269" s="237"/>
      <c r="C269" s="238"/>
      <c r="D269" s="233" t="s">
        <v>153</v>
      </c>
      <c r="E269" s="239" t="s">
        <v>80</v>
      </c>
      <c r="F269" s="240" t="s">
        <v>353</v>
      </c>
      <c r="G269" s="238"/>
      <c r="H269" s="241">
        <v>7.2</v>
      </c>
      <c r="I269" s="242"/>
      <c r="J269" s="238"/>
      <c r="K269" s="238"/>
      <c r="L269" s="243"/>
      <c r="M269" s="244"/>
      <c r="N269" s="245"/>
      <c r="O269" s="245"/>
      <c r="P269" s="245"/>
      <c r="Q269" s="245"/>
      <c r="R269" s="245"/>
      <c r="S269" s="245"/>
      <c r="T269" s="246"/>
      <c r="AT269" s="247" t="s">
        <v>153</v>
      </c>
      <c r="AU269" s="247" t="s">
        <v>91</v>
      </c>
      <c r="AV269" s="11" t="s">
        <v>91</v>
      </c>
      <c r="AW269" s="11" t="s">
        <v>44</v>
      </c>
      <c r="AX269" s="11" t="s">
        <v>82</v>
      </c>
      <c r="AY269" s="247" t="s">
        <v>140</v>
      </c>
    </row>
    <row r="270" spans="2:51" s="11" customFormat="1" ht="13.5">
      <c r="B270" s="237"/>
      <c r="C270" s="238"/>
      <c r="D270" s="233" t="s">
        <v>153</v>
      </c>
      <c r="E270" s="239" t="s">
        <v>80</v>
      </c>
      <c r="F270" s="240" t="s">
        <v>354</v>
      </c>
      <c r="G270" s="238"/>
      <c r="H270" s="241">
        <v>9.3</v>
      </c>
      <c r="I270" s="242"/>
      <c r="J270" s="238"/>
      <c r="K270" s="238"/>
      <c r="L270" s="243"/>
      <c r="M270" s="244"/>
      <c r="N270" s="245"/>
      <c r="O270" s="245"/>
      <c r="P270" s="245"/>
      <c r="Q270" s="245"/>
      <c r="R270" s="245"/>
      <c r="S270" s="245"/>
      <c r="T270" s="246"/>
      <c r="AT270" s="247" t="s">
        <v>153</v>
      </c>
      <c r="AU270" s="247" t="s">
        <v>91</v>
      </c>
      <c r="AV270" s="11" t="s">
        <v>91</v>
      </c>
      <c r="AW270" s="11" t="s">
        <v>44</v>
      </c>
      <c r="AX270" s="11" t="s">
        <v>82</v>
      </c>
      <c r="AY270" s="247" t="s">
        <v>140</v>
      </c>
    </row>
    <row r="271" spans="2:51" s="12" customFormat="1" ht="13.5">
      <c r="B271" s="248"/>
      <c r="C271" s="249"/>
      <c r="D271" s="233" t="s">
        <v>153</v>
      </c>
      <c r="E271" s="250" t="s">
        <v>80</v>
      </c>
      <c r="F271" s="251" t="s">
        <v>168</v>
      </c>
      <c r="G271" s="249"/>
      <c r="H271" s="252">
        <v>16.5</v>
      </c>
      <c r="I271" s="253"/>
      <c r="J271" s="249"/>
      <c r="K271" s="249"/>
      <c r="L271" s="254"/>
      <c r="M271" s="255"/>
      <c r="N271" s="256"/>
      <c r="O271" s="256"/>
      <c r="P271" s="256"/>
      <c r="Q271" s="256"/>
      <c r="R271" s="256"/>
      <c r="S271" s="256"/>
      <c r="T271" s="257"/>
      <c r="AT271" s="258" t="s">
        <v>153</v>
      </c>
      <c r="AU271" s="258" t="s">
        <v>91</v>
      </c>
      <c r="AV271" s="12" t="s">
        <v>147</v>
      </c>
      <c r="AW271" s="12" t="s">
        <v>44</v>
      </c>
      <c r="AX271" s="12" t="s">
        <v>25</v>
      </c>
      <c r="AY271" s="258" t="s">
        <v>140</v>
      </c>
    </row>
    <row r="272" spans="2:65" s="1" customFormat="1" ht="16.5" customHeight="1">
      <c r="B272" s="46"/>
      <c r="C272" s="221" t="s">
        <v>368</v>
      </c>
      <c r="D272" s="221" t="s">
        <v>142</v>
      </c>
      <c r="E272" s="222" t="s">
        <v>369</v>
      </c>
      <c r="F272" s="223" t="s">
        <v>370</v>
      </c>
      <c r="G272" s="224" t="s">
        <v>194</v>
      </c>
      <c r="H272" s="225">
        <v>16.5</v>
      </c>
      <c r="I272" s="226"/>
      <c r="J272" s="227">
        <f>ROUND(I272*H272,2)</f>
        <v>0</v>
      </c>
      <c r="K272" s="223" t="s">
        <v>146</v>
      </c>
      <c r="L272" s="72"/>
      <c r="M272" s="228" t="s">
        <v>80</v>
      </c>
      <c r="N272" s="229" t="s">
        <v>52</v>
      </c>
      <c r="O272" s="47"/>
      <c r="P272" s="230">
        <f>O272*H272</f>
        <v>0</v>
      </c>
      <c r="Q272" s="230">
        <v>0</v>
      </c>
      <c r="R272" s="230">
        <f>Q272*H272</f>
        <v>0</v>
      </c>
      <c r="S272" s="230">
        <v>0</v>
      </c>
      <c r="T272" s="231">
        <f>S272*H272</f>
        <v>0</v>
      </c>
      <c r="AR272" s="24" t="s">
        <v>147</v>
      </c>
      <c r="AT272" s="24" t="s">
        <v>142</v>
      </c>
      <c r="AU272" s="24" t="s">
        <v>91</v>
      </c>
      <c r="AY272" s="24" t="s">
        <v>140</v>
      </c>
      <c r="BE272" s="232">
        <f>IF(N272="základní",J272,0)</f>
        <v>0</v>
      </c>
      <c r="BF272" s="232">
        <f>IF(N272="snížená",J272,0)</f>
        <v>0</v>
      </c>
      <c r="BG272" s="232">
        <f>IF(N272="zákl. přenesená",J272,0)</f>
        <v>0</v>
      </c>
      <c r="BH272" s="232">
        <f>IF(N272="sníž. přenesená",J272,0)</f>
        <v>0</v>
      </c>
      <c r="BI272" s="232">
        <f>IF(N272="nulová",J272,0)</f>
        <v>0</v>
      </c>
      <c r="BJ272" s="24" t="s">
        <v>25</v>
      </c>
      <c r="BK272" s="232">
        <f>ROUND(I272*H272,2)</f>
        <v>0</v>
      </c>
      <c r="BL272" s="24" t="s">
        <v>147</v>
      </c>
      <c r="BM272" s="24" t="s">
        <v>371</v>
      </c>
    </row>
    <row r="273" spans="2:47" s="1" customFormat="1" ht="13.5">
      <c r="B273" s="46"/>
      <c r="C273" s="74"/>
      <c r="D273" s="233" t="s">
        <v>149</v>
      </c>
      <c r="E273" s="74"/>
      <c r="F273" s="234" t="s">
        <v>372</v>
      </c>
      <c r="G273" s="74"/>
      <c r="H273" s="74"/>
      <c r="I273" s="191"/>
      <c r="J273" s="74"/>
      <c r="K273" s="74"/>
      <c r="L273" s="72"/>
      <c r="M273" s="235"/>
      <c r="N273" s="47"/>
      <c r="O273" s="47"/>
      <c r="P273" s="47"/>
      <c r="Q273" s="47"/>
      <c r="R273" s="47"/>
      <c r="S273" s="47"/>
      <c r="T273" s="95"/>
      <c r="AT273" s="24" t="s">
        <v>149</v>
      </c>
      <c r="AU273" s="24" t="s">
        <v>91</v>
      </c>
    </row>
    <row r="274" spans="2:47" s="1" customFormat="1" ht="13.5">
      <c r="B274" s="46"/>
      <c r="C274" s="74"/>
      <c r="D274" s="233" t="s">
        <v>151</v>
      </c>
      <c r="E274" s="74"/>
      <c r="F274" s="236" t="s">
        <v>373</v>
      </c>
      <c r="G274" s="74"/>
      <c r="H274" s="74"/>
      <c r="I274" s="191"/>
      <c r="J274" s="74"/>
      <c r="K274" s="74"/>
      <c r="L274" s="72"/>
      <c r="M274" s="235"/>
      <c r="N274" s="47"/>
      <c r="O274" s="47"/>
      <c r="P274" s="47"/>
      <c r="Q274" s="47"/>
      <c r="R274" s="47"/>
      <c r="S274" s="47"/>
      <c r="T274" s="95"/>
      <c r="AT274" s="24" t="s">
        <v>151</v>
      </c>
      <c r="AU274" s="24" t="s">
        <v>91</v>
      </c>
    </row>
    <row r="275" spans="2:51" s="11" customFormat="1" ht="13.5">
      <c r="B275" s="237"/>
      <c r="C275" s="238"/>
      <c r="D275" s="233" t="s">
        <v>153</v>
      </c>
      <c r="E275" s="239" t="s">
        <v>80</v>
      </c>
      <c r="F275" s="240" t="s">
        <v>353</v>
      </c>
      <c r="G275" s="238"/>
      <c r="H275" s="241">
        <v>7.2</v>
      </c>
      <c r="I275" s="242"/>
      <c r="J275" s="238"/>
      <c r="K275" s="238"/>
      <c r="L275" s="243"/>
      <c r="M275" s="244"/>
      <c r="N275" s="245"/>
      <c r="O275" s="245"/>
      <c r="P275" s="245"/>
      <c r="Q275" s="245"/>
      <c r="R275" s="245"/>
      <c r="S275" s="245"/>
      <c r="T275" s="246"/>
      <c r="AT275" s="247" t="s">
        <v>153</v>
      </c>
      <c r="AU275" s="247" t="s">
        <v>91</v>
      </c>
      <c r="AV275" s="11" t="s">
        <v>91</v>
      </c>
      <c r="AW275" s="11" t="s">
        <v>44</v>
      </c>
      <c r="AX275" s="11" t="s">
        <v>82</v>
      </c>
      <c r="AY275" s="247" t="s">
        <v>140</v>
      </c>
    </row>
    <row r="276" spans="2:51" s="11" customFormat="1" ht="13.5">
      <c r="B276" s="237"/>
      <c r="C276" s="238"/>
      <c r="D276" s="233" t="s">
        <v>153</v>
      </c>
      <c r="E276" s="239" t="s">
        <v>80</v>
      </c>
      <c r="F276" s="240" t="s">
        <v>354</v>
      </c>
      <c r="G276" s="238"/>
      <c r="H276" s="241">
        <v>9.3</v>
      </c>
      <c r="I276" s="242"/>
      <c r="J276" s="238"/>
      <c r="K276" s="238"/>
      <c r="L276" s="243"/>
      <c r="M276" s="244"/>
      <c r="N276" s="245"/>
      <c r="O276" s="245"/>
      <c r="P276" s="245"/>
      <c r="Q276" s="245"/>
      <c r="R276" s="245"/>
      <c r="S276" s="245"/>
      <c r="T276" s="246"/>
      <c r="AT276" s="247" t="s">
        <v>153</v>
      </c>
      <c r="AU276" s="247" t="s">
        <v>91</v>
      </c>
      <c r="AV276" s="11" t="s">
        <v>91</v>
      </c>
      <c r="AW276" s="11" t="s">
        <v>44</v>
      </c>
      <c r="AX276" s="11" t="s">
        <v>82</v>
      </c>
      <c r="AY276" s="247" t="s">
        <v>140</v>
      </c>
    </row>
    <row r="277" spans="2:51" s="12" customFormat="1" ht="13.5">
      <c r="B277" s="248"/>
      <c r="C277" s="249"/>
      <c r="D277" s="233" t="s">
        <v>153</v>
      </c>
      <c r="E277" s="250" t="s">
        <v>80</v>
      </c>
      <c r="F277" s="251" t="s">
        <v>168</v>
      </c>
      <c r="G277" s="249"/>
      <c r="H277" s="252">
        <v>16.5</v>
      </c>
      <c r="I277" s="253"/>
      <c r="J277" s="249"/>
      <c r="K277" s="249"/>
      <c r="L277" s="254"/>
      <c r="M277" s="255"/>
      <c r="N277" s="256"/>
      <c r="O277" s="256"/>
      <c r="P277" s="256"/>
      <c r="Q277" s="256"/>
      <c r="R277" s="256"/>
      <c r="S277" s="256"/>
      <c r="T277" s="257"/>
      <c r="AT277" s="258" t="s">
        <v>153</v>
      </c>
      <c r="AU277" s="258" t="s">
        <v>91</v>
      </c>
      <c r="AV277" s="12" t="s">
        <v>147</v>
      </c>
      <c r="AW277" s="12" t="s">
        <v>44</v>
      </c>
      <c r="AX277" s="12" t="s">
        <v>25</v>
      </c>
      <c r="AY277" s="258" t="s">
        <v>140</v>
      </c>
    </row>
    <row r="278" spans="2:63" s="10" customFormat="1" ht="29.85" customHeight="1">
      <c r="B278" s="205"/>
      <c r="C278" s="206"/>
      <c r="D278" s="207" t="s">
        <v>81</v>
      </c>
      <c r="E278" s="219" t="s">
        <v>147</v>
      </c>
      <c r="F278" s="219" t="s">
        <v>374</v>
      </c>
      <c r="G278" s="206"/>
      <c r="H278" s="206"/>
      <c r="I278" s="209"/>
      <c r="J278" s="220">
        <f>BK278</f>
        <v>0</v>
      </c>
      <c r="K278" s="206"/>
      <c r="L278" s="211"/>
      <c r="M278" s="212"/>
      <c r="N278" s="213"/>
      <c r="O278" s="213"/>
      <c r="P278" s="214">
        <f>SUM(P279:P314)</f>
        <v>0</v>
      </c>
      <c r="Q278" s="213"/>
      <c r="R278" s="214">
        <f>SUM(R279:R314)</f>
        <v>4.50100719</v>
      </c>
      <c r="S278" s="213"/>
      <c r="T278" s="215">
        <f>SUM(T279:T314)</f>
        <v>0</v>
      </c>
      <c r="AR278" s="216" t="s">
        <v>25</v>
      </c>
      <c r="AT278" s="217" t="s">
        <v>81</v>
      </c>
      <c r="AU278" s="217" t="s">
        <v>25</v>
      </c>
      <c r="AY278" s="216" t="s">
        <v>140</v>
      </c>
      <c r="BK278" s="218">
        <f>SUM(BK279:BK314)</f>
        <v>0</v>
      </c>
    </row>
    <row r="279" spans="2:65" s="1" customFormat="1" ht="16.5" customHeight="1">
      <c r="B279" s="46"/>
      <c r="C279" s="221" t="s">
        <v>375</v>
      </c>
      <c r="D279" s="221" t="s">
        <v>142</v>
      </c>
      <c r="E279" s="222" t="s">
        <v>376</v>
      </c>
      <c r="F279" s="223" t="s">
        <v>377</v>
      </c>
      <c r="G279" s="224" t="s">
        <v>201</v>
      </c>
      <c r="H279" s="225">
        <v>0.614</v>
      </c>
      <c r="I279" s="226"/>
      <c r="J279" s="227">
        <f>ROUND(I279*H279,2)</f>
        <v>0</v>
      </c>
      <c r="K279" s="223" t="s">
        <v>146</v>
      </c>
      <c r="L279" s="72"/>
      <c r="M279" s="228" t="s">
        <v>80</v>
      </c>
      <c r="N279" s="229" t="s">
        <v>52</v>
      </c>
      <c r="O279" s="47"/>
      <c r="P279" s="230">
        <f>O279*H279</f>
        <v>0</v>
      </c>
      <c r="Q279" s="230">
        <v>0</v>
      </c>
      <c r="R279" s="230">
        <f>Q279*H279</f>
        <v>0</v>
      </c>
      <c r="S279" s="230">
        <v>0</v>
      </c>
      <c r="T279" s="231">
        <f>S279*H279</f>
        <v>0</v>
      </c>
      <c r="AR279" s="24" t="s">
        <v>147</v>
      </c>
      <c r="AT279" s="24" t="s">
        <v>142</v>
      </c>
      <c r="AU279" s="24" t="s">
        <v>91</v>
      </c>
      <c r="AY279" s="24" t="s">
        <v>140</v>
      </c>
      <c r="BE279" s="232">
        <f>IF(N279="základní",J279,0)</f>
        <v>0</v>
      </c>
      <c r="BF279" s="232">
        <f>IF(N279="snížená",J279,0)</f>
        <v>0</v>
      </c>
      <c r="BG279" s="232">
        <f>IF(N279="zákl. přenesená",J279,0)</f>
        <v>0</v>
      </c>
      <c r="BH279" s="232">
        <f>IF(N279="sníž. přenesená",J279,0)</f>
        <v>0</v>
      </c>
      <c r="BI279" s="232">
        <f>IF(N279="nulová",J279,0)</f>
        <v>0</v>
      </c>
      <c r="BJ279" s="24" t="s">
        <v>25</v>
      </c>
      <c r="BK279" s="232">
        <f>ROUND(I279*H279,2)</f>
        <v>0</v>
      </c>
      <c r="BL279" s="24" t="s">
        <v>147</v>
      </c>
      <c r="BM279" s="24" t="s">
        <v>378</v>
      </c>
    </row>
    <row r="280" spans="2:47" s="1" customFormat="1" ht="13.5">
      <c r="B280" s="46"/>
      <c r="C280" s="74"/>
      <c r="D280" s="233" t="s">
        <v>149</v>
      </c>
      <c r="E280" s="74"/>
      <c r="F280" s="234" t="s">
        <v>379</v>
      </c>
      <c r="G280" s="74"/>
      <c r="H280" s="74"/>
      <c r="I280" s="191"/>
      <c r="J280" s="74"/>
      <c r="K280" s="74"/>
      <c r="L280" s="72"/>
      <c r="M280" s="235"/>
      <c r="N280" s="47"/>
      <c r="O280" s="47"/>
      <c r="P280" s="47"/>
      <c r="Q280" s="47"/>
      <c r="R280" s="47"/>
      <c r="S280" s="47"/>
      <c r="T280" s="95"/>
      <c r="AT280" s="24" t="s">
        <v>149</v>
      </c>
      <c r="AU280" s="24" t="s">
        <v>91</v>
      </c>
    </row>
    <row r="281" spans="2:47" s="1" customFormat="1" ht="13.5">
      <c r="B281" s="46"/>
      <c r="C281" s="74"/>
      <c r="D281" s="233" t="s">
        <v>151</v>
      </c>
      <c r="E281" s="74"/>
      <c r="F281" s="236" t="s">
        <v>380</v>
      </c>
      <c r="G281" s="74"/>
      <c r="H281" s="74"/>
      <c r="I281" s="191"/>
      <c r="J281" s="74"/>
      <c r="K281" s="74"/>
      <c r="L281" s="72"/>
      <c r="M281" s="235"/>
      <c r="N281" s="47"/>
      <c r="O281" s="47"/>
      <c r="P281" s="47"/>
      <c r="Q281" s="47"/>
      <c r="R281" s="47"/>
      <c r="S281" s="47"/>
      <c r="T281" s="95"/>
      <c r="AT281" s="24" t="s">
        <v>151</v>
      </c>
      <c r="AU281" s="24" t="s">
        <v>91</v>
      </c>
    </row>
    <row r="282" spans="2:51" s="11" customFormat="1" ht="13.5">
      <c r="B282" s="237"/>
      <c r="C282" s="238"/>
      <c r="D282" s="233" t="s">
        <v>153</v>
      </c>
      <c r="E282" s="239" t="s">
        <v>80</v>
      </c>
      <c r="F282" s="240" t="s">
        <v>381</v>
      </c>
      <c r="G282" s="238"/>
      <c r="H282" s="241">
        <v>0.614</v>
      </c>
      <c r="I282" s="242"/>
      <c r="J282" s="238"/>
      <c r="K282" s="238"/>
      <c r="L282" s="243"/>
      <c r="M282" s="244"/>
      <c r="N282" s="245"/>
      <c r="O282" s="245"/>
      <c r="P282" s="245"/>
      <c r="Q282" s="245"/>
      <c r="R282" s="245"/>
      <c r="S282" s="245"/>
      <c r="T282" s="246"/>
      <c r="AT282" s="247" t="s">
        <v>153</v>
      </c>
      <c r="AU282" s="247" t="s">
        <v>91</v>
      </c>
      <c r="AV282" s="11" t="s">
        <v>91</v>
      </c>
      <c r="AW282" s="11" t="s">
        <v>44</v>
      </c>
      <c r="AX282" s="11" t="s">
        <v>82</v>
      </c>
      <c r="AY282" s="247" t="s">
        <v>140</v>
      </c>
    </row>
    <row r="283" spans="2:51" s="12" customFormat="1" ht="13.5">
      <c r="B283" s="248"/>
      <c r="C283" s="249"/>
      <c r="D283" s="233" t="s">
        <v>153</v>
      </c>
      <c r="E283" s="250" t="s">
        <v>80</v>
      </c>
      <c r="F283" s="251" t="s">
        <v>168</v>
      </c>
      <c r="G283" s="249"/>
      <c r="H283" s="252">
        <v>0.614</v>
      </c>
      <c r="I283" s="253"/>
      <c r="J283" s="249"/>
      <c r="K283" s="249"/>
      <c r="L283" s="254"/>
      <c r="M283" s="255"/>
      <c r="N283" s="256"/>
      <c r="O283" s="256"/>
      <c r="P283" s="256"/>
      <c r="Q283" s="256"/>
      <c r="R283" s="256"/>
      <c r="S283" s="256"/>
      <c r="T283" s="257"/>
      <c r="AT283" s="258" t="s">
        <v>153</v>
      </c>
      <c r="AU283" s="258" t="s">
        <v>91</v>
      </c>
      <c r="AV283" s="12" t="s">
        <v>147</v>
      </c>
      <c r="AW283" s="12" t="s">
        <v>44</v>
      </c>
      <c r="AX283" s="12" t="s">
        <v>25</v>
      </c>
      <c r="AY283" s="258" t="s">
        <v>140</v>
      </c>
    </row>
    <row r="284" spans="2:65" s="1" customFormat="1" ht="16.5" customHeight="1">
      <c r="B284" s="46"/>
      <c r="C284" s="221" t="s">
        <v>382</v>
      </c>
      <c r="D284" s="221" t="s">
        <v>142</v>
      </c>
      <c r="E284" s="222" t="s">
        <v>383</v>
      </c>
      <c r="F284" s="223" t="s">
        <v>384</v>
      </c>
      <c r="G284" s="224" t="s">
        <v>201</v>
      </c>
      <c r="H284" s="225">
        <v>1.395</v>
      </c>
      <c r="I284" s="226"/>
      <c r="J284" s="227">
        <f>ROUND(I284*H284,2)</f>
        <v>0</v>
      </c>
      <c r="K284" s="223" t="s">
        <v>146</v>
      </c>
      <c r="L284" s="72"/>
      <c r="M284" s="228" t="s">
        <v>80</v>
      </c>
      <c r="N284" s="229" t="s">
        <v>52</v>
      </c>
      <c r="O284" s="47"/>
      <c r="P284" s="230">
        <f>O284*H284</f>
        <v>0</v>
      </c>
      <c r="Q284" s="230">
        <v>1.89077</v>
      </c>
      <c r="R284" s="230">
        <f>Q284*H284</f>
        <v>2.63762415</v>
      </c>
      <c r="S284" s="230">
        <v>0</v>
      </c>
      <c r="T284" s="231">
        <f>S284*H284</f>
        <v>0</v>
      </c>
      <c r="AR284" s="24" t="s">
        <v>147</v>
      </c>
      <c r="AT284" s="24" t="s">
        <v>142</v>
      </c>
      <c r="AU284" s="24" t="s">
        <v>91</v>
      </c>
      <c r="AY284" s="24" t="s">
        <v>140</v>
      </c>
      <c r="BE284" s="232">
        <f>IF(N284="základní",J284,0)</f>
        <v>0</v>
      </c>
      <c r="BF284" s="232">
        <f>IF(N284="snížená",J284,0)</f>
        <v>0</v>
      </c>
      <c r="BG284" s="232">
        <f>IF(N284="zákl. přenesená",J284,0)</f>
        <v>0</v>
      </c>
      <c r="BH284" s="232">
        <f>IF(N284="sníž. přenesená",J284,0)</f>
        <v>0</v>
      </c>
      <c r="BI284" s="232">
        <f>IF(N284="nulová",J284,0)</f>
        <v>0</v>
      </c>
      <c r="BJ284" s="24" t="s">
        <v>25</v>
      </c>
      <c r="BK284" s="232">
        <f>ROUND(I284*H284,2)</f>
        <v>0</v>
      </c>
      <c r="BL284" s="24" t="s">
        <v>147</v>
      </c>
      <c r="BM284" s="24" t="s">
        <v>385</v>
      </c>
    </row>
    <row r="285" spans="2:47" s="1" customFormat="1" ht="13.5">
      <c r="B285" s="46"/>
      <c r="C285" s="74"/>
      <c r="D285" s="233" t="s">
        <v>149</v>
      </c>
      <c r="E285" s="74"/>
      <c r="F285" s="234" t="s">
        <v>386</v>
      </c>
      <c r="G285" s="74"/>
      <c r="H285" s="74"/>
      <c r="I285" s="191"/>
      <c r="J285" s="74"/>
      <c r="K285" s="74"/>
      <c r="L285" s="72"/>
      <c r="M285" s="235"/>
      <c r="N285" s="47"/>
      <c r="O285" s="47"/>
      <c r="P285" s="47"/>
      <c r="Q285" s="47"/>
      <c r="R285" s="47"/>
      <c r="S285" s="47"/>
      <c r="T285" s="95"/>
      <c r="AT285" s="24" t="s">
        <v>149</v>
      </c>
      <c r="AU285" s="24" t="s">
        <v>91</v>
      </c>
    </row>
    <row r="286" spans="2:47" s="1" customFormat="1" ht="13.5">
      <c r="B286" s="46"/>
      <c r="C286" s="74"/>
      <c r="D286" s="233" t="s">
        <v>151</v>
      </c>
      <c r="E286" s="74"/>
      <c r="F286" s="236" t="s">
        <v>380</v>
      </c>
      <c r="G286" s="74"/>
      <c r="H286" s="74"/>
      <c r="I286" s="191"/>
      <c r="J286" s="74"/>
      <c r="K286" s="74"/>
      <c r="L286" s="72"/>
      <c r="M286" s="235"/>
      <c r="N286" s="47"/>
      <c r="O286" s="47"/>
      <c r="P286" s="47"/>
      <c r="Q286" s="47"/>
      <c r="R286" s="47"/>
      <c r="S286" s="47"/>
      <c r="T286" s="95"/>
      <c r="AT286" s="24" t="s">
        <v>151</v>
      </c>
      <c r="AU286" s="24" t="s">
        <v>91</v>
      </c>
    </row>
    <row r="287" spans="2:51" s="11" customFormat="1" ht="13.5">
      <c r="B287" s="237"/>
      <c r="C287" s="238"/>
      <c r="D287" s="233" t="s">
        <v>153</v>
      </c>
      <c r="E287" s="239" t="s">
        <v>80</v>
      </c>
      <c r="F287" s="240" t="s">
        <v>387</v>
      </c>
      <c r="G287" s="238"/>
      <c r="H287" s="241">
        <v>1.395</v>
      </c>
      <c r="I287" s="242"/>
      <c r="J287" s="238"/>
      <c r="K287" s="238"/>
      <c r="L287" s="243"/>
      <c r="M287" s="244"/>
      <c r="N287" s="245"/>
      <c r="O287" s="245"/>
      <c r="P287" s="245"/>
      <c r="Q287" s="245"/>
      <c r="R287" s="245"/>
      <c r="S287" s="245"/>
      <c r="T287" s="246"/>
      <c r="AT287" s="247" t="s">
        <v>153</v>
      </c>
      <c r="AU287" s="247" t="s">
        <v>91</v>
      </c>
      <c r="AV287" s="11" t="s">
        <v>91</v>
      </c>
      <c r="AW287" s="11" t="s">
        <v>44</v>
      </c>
      <c r="AX287" s="11" t="s">
        <v>25</v>
      </c>
      <c r="AY287" s="247" t="s">
        <v>140</v>
      </c>
    </row>
    <row r="288" spans="2:65" s="1" customFormat="1" ht="16.5" customHeight="1">
      <c r="B288" s="46"/>
      <c r="C288" s="221" t="s">
        <v>388</v>
      </c>
      <c r="D288" s="221" t="s">
        <v>142</v>
      </c>
      <c r="E288" s="222" t="s">
        <v>389</v>
      </c>
      <c r="F288" s="223" t="s">
        <v>390</v>
      </c>
      <c r="G288" s="224" t="s">
        <v>391</v>
      </c>
      <c r="H288" s="225">
        <v>1</v>
      </c>
      <c r="I288" s="226"/>
      <c r="J288" s="227">
        <f>ROUND(I288*H288,2)</f>
        <v>0</v>
      </c>
      <c r="K288" s="223" t="s">
        <v>146</v>
      </c>
      <c r="L288" s="72"/>
      <c r="M288" s="228" t="s">
        <v>80</v>
      </c>
      <c r="N288" s="229" t="s">
        <v>52</v>
      </c>
      <c r="O288" s="47"/>
      <c r="P288" s="230">
        <f>O288*H288</f>
        <v>0</v>
      </c>
      <c r="Q288" s="230">
        <v>0.0066</v>
      </c>
      <c r="R288" s="230">
        <f>Q288*H288</f>
        <v>0.0066</v>
      </c>
      <c r="S288" s="230">
        <v>0</v>
      </c>
      <c r="T288" s="231">
        <f>S288*H288</f>
        <v>0</v>
      </c>
      <c r="AR288" s="24" t="s">
        <v>147</v>
      </c>
      <c r="AT288" s="24" t="s">
        <v>142</v>
      </c>
      <c r="AU288" s="24" t="s">
        <v>91</v>
      </c>
      <c r="AY288" s="24" t="s">
        <v>140</v>
      </c>
      <c r="BE288" s="232">
        <f>IF(N288="základní",J288,0)</f>
        <v>0</v>
      </c>
      <c r="BF288" s="232">
        <f>IF(N288="snížená",J288,0)</f>
        <v>0</v>
      </c>
      <c r="BG288" s="232">
        <f>IF(N288="zákl. přenesená",J288,0)</f>
        <v>0</v>
      </c>
      <c r="BH288" s="232">
        <f>IF(N288="sníž. přenesená",J288,0)</f>
        <v>0</v>
      </c>
      <c r="BI288" s="232">
        <f>IF(N288="nulová",J288,0)</f>
        <v>0</v>
      </c>
      <c r="BJ288" s="24" t="s">
        <v>25</v>
      </c>
      <c r="BK288" s="232">
        <f>ROUND(I288*H288,2)</f>
        <v>0</v>
      </c>
      <c r="BL288" s="24" t="s">
        <v>147</v>
      </c>
      <c r="BM288" s="24" t="s">
        <v>392</v>
      </c>
    </row>
    <row r="289" spans="2:47" s="1" customFormat="1" ht="13.5">
      <c r="B289" s="46"/>
      <c r="C289" s="74"/>
      <c r="D289" s="233" t="s">
        <v>149</v>
      </c>
      <c r="E289" s="74"/>
      <c r="F289" s="234" t="s">
        <v>393</v>
      </c>
      <c r="G289" s="74"/>
      <c r="H289" s="74"/>
      <c r="I289" s="191"/>
      <c r="J289" s="74"/>
      <c r="K289" s="74"/>
      <c r="L289" s="72"/>
      <c r="M289" s="235"/>
      <c r="N289" s="47"/>
      <c r="O289" s="47"/>
      <c r="P289" s="47"/>
      <c r="Q289" s="47"/>
      <c r="R289" s="47"/>
      <c r="S289" s="47"/>
      <c r="T289" s="95"/>
      <c r="AT289" s="24" t="s">
        <v>149</v>
      </c>
      <c r="AU289" s="24" t="s">
        <v>91</v>
      </c>
    </row>
    <row r="290" spans="2:47" s="1" customFormat="1" ht="13.5">
      <c r="B290" s="46"/>
      <c r="C290" s="74"/>
      <c r="D290" s="233" t="s">
        <v>151</v>
      </c>
      <c r="E290" s="74"/>
      <c r="F290" s="236" t="s">
        <v>394</v>
      </c>
      <c r="G290" s="74"/>
      <c r="H290" s="74"/>
      <c r="I290" s="191"/>
      <c r="J290" s="74"/>
      <c r="K290" s="74"/>
      <c r="L290" s="72"/>
      <c r="M290" s="235"/>
      <c r="N290" s="47"/>
      <c r="O290" s="47"/>
      <c r="P290" s="47"/>
      <c r="Q290" s="47"/>
      <c r="R290" s="47"/>
      <c r="S290" s="47"/>
      <c r="T290" s="95"/>
      <c r="AT290" s="24" t="s">
        <v>151</v>
      </c>
      <c r="AU290" s="24" t="s">
        <v>91</v>
      </c>
    </row>
    <row r="291" spans="2:65" s="1" customFormat="1" ht="16.5" customHeight="1">
      <c r="B291" s="46"/>
      <c r="C291" s="280" t="s">
        <v>395</v>
      </c>
      <c r="D291" s="280" t="s">
        <v>301</v>
      </c>
      <c r="E291" s="281" t="s">
        <v>396</v>
      </c>
      <c r="F291" s="282" t="s">
        <v>397</v>
      </c>
      <c r="G291" s="283" t="s">
        <v>391</v>
      </c>
      <c r="H291" s="284">
        <v>1</v>
      </c>
      <c r="I291" s="285"/>
      <c r="J291" s="286">
        <f>ROUND(I291*H291,2)</f>
        <v>0</v>
      </c>
      <c r="K291" s="282" t="s">
        <v>80</v>
      </c>
      <c r="L291" s="287"/>
      <c r="M291" s="288" t="s">
        <v>80</v>
      </c>
      <c r="N291" s="289" t="s">
        <v>52</v>
      </c>
      <c r="O291" s="47"/>
      <c r="P291" s="230">
        <f>O291*H291</f>
        <v>0</v>
      </c>
      <c r="Q291" s="230">
        <v>0.051</v>
      </c>
      <c r="R291" s="230">
        <f>Q291*H291</f>
        <v>0.051</v>
      </c>
      <c r="S291" s="230">
        <v>0</v>
      </c>
      <c r="T291" s="231">
        <f>S291*H291</f>
        <v>0</v>
      </c>
      <c r="AR291" s="24" t="s">
        <v>191</v>
      </c>
      <c r="AT291" s="24" t="s">
        <v>301</v>
      </c>
      <c r="AU291" s="24" t="s">
        <v>91</v>
      </c>
      <c r="AY291" s="24" t="s">
        <v>140</v>
      </c>
      <c r="BE291" s="232">
        <f>IF(N291="základní",J291,0)</f>
        <v>0</v>
      </c>
      <c r="BF291" s="232">
        <f>IF(N291="snížená",J291,0)</f>
        <v>0</v>
      </c>
      <c r="BG291" s="232">
        <f>IF(N291="zákl. přenesená",J291,0)</f>
        <v>0</v>
      </c>
      <c r="BH291" s="232">
        <f>IF(N291="sníž. přenesená",J291,0)</f>
        <v>0</v>
      </c>
      <c r="BI291" s="232">
        <f>IF(N291="nulová",J291,0)</f>
        <v>0</v>
      </c>
      <c r="BJ291" s="24" t="s">
        <v>25</v>
      </c>
      <c r="BK291" s="232">
        <f>ROUND(I291*H291,2)</f>
        <v>0</v>
      </c>
      <c r="BL291" s="24" t="s">
        <v>147</v>
      </c>
      <c r="BM291" s="24" t="s">
        <v>398</v>
      </c>
    </row>
    <row r="292" spans="2:47" s="1" customFormat="1" ht="13.5">
      <c r="B292" s="46"/>
      <c r="C292" s="74"/>
      <c r="D292" s="233" t="s">
        <v>149</v>
      </c>
      <c r="E292" s="74"/>
      <c r="F292" s="234" t="s">
        <v>399</v>
      </c>
      <c r="G292" s="74"/>
      <c r="H292" s="74"/>
      <c r="I292" s="191"/>
      <c r="J292" s="74"/>
      <c r="K292" s="74"/>
      <c r="L292" s="72"/>
      <c r="M292" s="235"/>
      <c r="N292" s="47"/>
      <c r="O292" s="47"/>
      <c r="P292" s="47"/>
      <c r="Q292" s="47"/>
      <c r="R292" s="47"/>
      <c r="S292" s="47"/>
      <c r="T292" s="95"/>
      <c r="AT292" s="24" t="s">
        <v>149</v>
      </c>
      <c r="AU292" s="24" t="s">
        <v>91</v>
      </c>
    </row>
    <row r="293" spans="2:65" s="1" customFormat="1" ht="16.5" customHeight="1">
      <c r="B293" s="46"/>
      <c r="C293" s="221" t="s">
        <v>400</v>
      </c>
      <c r="D293" s="221" t="s">
        <v>142</v>
      </c>
      <c r="E293" s="222" t="s">
        <v>401</v>
      </c>
      <c r="F293" s="223" t="s">
        <v>402</v>
      </c>
      <c r="G293" s="224" t="s">
        <v>391</v>
      </c>
      <c r="H293" s="225">
        <v>3</v>
      </c>
      <c r="I293" s="226"/>
      <c r="J293" s="227">
        <f>ROUND(I293*H293,2)</f>
        <v>0</v>
      </c>
      <c r="K293" s="223" t="s">
        <v>146</v>
      </c>
      <c r="L293" s="72"/>
      <c r="M293" s="228" t="s">
        <v>80</v>
      </c>
      <c r="N293" s="229" t="s">
        <v>52</v>
      </c>
      <c r="O293" s="47"/>
      <c r="P293" s="230">
        <f>O293*H293</f>
        <v>0</v>
      </c>
      <c r="Q293" s="230">
        <v>0.0066</v>
      </c>
      <c r="R293" s="230">
        <f>Q293*H293</f>
        <v>0.019799999999999998</v>
      </c>
      <c r="S293" s="230">
        <v>0</v>
      </c>
      <c r="T293" s="231">
        <f>S293*H293</f>
        <v>0</v>
      </c>
      <c r="AR293" s="24" t="s">
        <v>147</v>
      </c>
      <c r="AT293" s="24" t="s">
        <v>142</v>
      </c>
      <c r="AU293" s="24" t="s">
        <v>91</v>
      </c>
      <c r="AY293" s="24" t="s">
        <v>140</v>
      </c>
      <c r="BE293" s="232">
        <f>IF(N293="základní",J293,0)</f>
        <v>0</v>
      </c>
      <c r="BF293" s="232">
        <f>IF(N293="snížená",J293,0)</f>
        <v>0</v>
      </c>
      <c r="BG293" s="232">
        <f>IF(N293="zákl. přenesená",J293,0)</f>
        <v>0</v>
      </c>
      <c r="BH293" s="232">
        <f>IF(N293="sníž. přenesená",J293,0)</f>
        <v>0</v>
      </c>
      <c r="BI293" s="232">
        <f>IF(N293="nulová",J293,0)</f>
        <v>0</v>
      </c>
      <c r="BJ293" s="24" t="s">
        <v>25</v>
      </c>
      <c r="BK293" s="232">
        <f>ROUND(I293*H293,2)</f>
        <v>0</v>
      </c>
      <c r="BL293" s="24" t="s">
        <v>147</v>
      </c>
      <c r="BM293" s="24" t="s">
        <v>403</v>
      </c>
    </row>
    <row r="294" spans="2:47" s="1" customFormat="1" ht="13.5">
      <c r="B294" s="46"/>
      <c r="C294" s="74"/>
      <c r="D294" s="233" t="s">
        <v>149</v>
      </c>
      <c r="E294" s="74"/>
      <c r="F294" s="234" t="s">
        <v>404</v>
      </c>
      <c r="G294" s="74"/>
      <c r="H294" s="74"/>
      <c r="I294" s="191"/>
      <c r="J294" s="74"/>
      <c r="K294" s="74"/>
      <c r="L294" s="72"/>
      <c r="M294" s="235"/>
      <c r="N294" s="47"/>
      <c r="O294" s="47"/>
      <c r="P294" s="47"/>
      <c r="Q294" s="47"/>
      <c r="R294" s="47"/>
      <c r="S294" s="47"/>
      <c r="T294" s="95"/>
      <c r="AT294" s="24" t="s">
        <v>149</v>
      </c>
      <c r="AU294" s="24" t="s">
        <v>91</v>
      </c>
    </row>
    <row r="295" spans="2:47" s="1" customFormat="1" ht="13.5">
      <c r="B295" s="46"/>
      <c r="C295" s="74"/>
      <c r="D295" s="233" t="s">
        <v>151</v>
      </c>
      <c r="E295" s="74"/>
      <c r="F295" s="236" t="s">
        <v>394</v>
      </c>
      <c r="G295" s="74"/>
      <c r="H295" s="74"/>
      <c r="I295" s="191"/>
      <c r="J295" s="74"/>
      <c r="K295" s="74"/>
      <c r="L295" s="72"/>
      <c r="M295" s="235"/>
      <c r="N295" s="47"/>
      <c r="O295" s="47"/>
      <c r="P295" s="47"/>
      <c r="Q295" s="47"/>
      <c r="R295" s="47"/>
      <c r="S295" s="47"/>
      <c r="T295" s="95"/>
      <c r="AT295" s="24" t="s">
        <v>151</v>
      </c>
      <c r="AU295" s="24" t="s">
        <v>91</v>
      </c>
    </row>
    <row r="296" spans="2:65" s="1" customFormat="1" ht="16.5" customHeight="1">
      <c r="B296" s="46"/>
      <c r="C296" s="280" t="s">
        <v>405</v>
      </c>
      <c r="D296" s="280" t="s">
        <v>301</v>
      </c>
      <c r="E296" s="281" t="s">
        <v>406</v>
      </c>
      <c r="F296" s="282" t="s">
        <v>407</v>
      </c>
      <c r="G296" s="283" t="s">
        <v>391</v>
      </c>
      <c r="H296" s="284">
        <v>3</v>
      </c>
      <c r="I296" s="285"/>
      <c r="J296" s="286">
        <f>ROUND(I296*H296,2)</f>
        <v>0</v>
      </c>
      <c r="K296" s="282" t="s">
        <v>80</v>
      </c>
      <c r="L296" s="287"/>
      <c r="M296" s="288" t="s">
        <v>80</v>
      </c>
      <c r="N296" s="289" t="s">
        <v>52</v>
      </c>
      <c r="O296" s="47"/>
      <c r="P296" s="230">
        <f>O296*H296</f>
        <v>0</v>
      </c>
      <c r="Q296" s="230">
        <v>0.051</v>
      </c>
      <c r="R296" s="230">
        <f>Q296*H296</f>
        <v>0.153</v>
      </c>
      <c r="S296" s="230">
        <v>0</v>
      </c>
      <c r="T296" s="231">
        <f>S296*H296</f>
        <v>0</v>
      </c>
      <c r="AR296" s="24" t="s">
        <v>191</v>
      </c>
      <c r="AT296" s="24" t="s">
        <v>301</v>
      </c>
      <c r="AU296" s="24" t="s">
        <v>91</v>
      </c>
      <c r="AY296" s="24" t="s">
        <v>140</v>
      </c>
      <c r="BE296" s="232">
        <f>IF(N296="základní",J296,0)</f>
        <v>0</v>
      </c>
      <c r="BF296" s="232">
        <f>IF(N296="snížená",J296,0)</f>
        <v>0</v>
      </c>
      <c r="BG296" s="232">
        <f>IF(N296="zákl. přenesená",J296,0)</f>
        <v>0</v>
      </c>
      <c r="BH296" s="232">
        <f>IF(N296="sníž. přenesená",J296,0)</f>
        <v>0</v>
      </c>
      <c r="BI296" s="232">
        <f>IF(N296="nulová",J296,0)</f>
        <v>0</v>
      </c>
      <c r="BJ296" s="24" t="s">
        <v>25</v>
      </c>
      <c r="BK296" s="232">
        <f>ROUND(I296*H296,2)</f>
        <v>0</v>
      </c>
      <c r="BL296" s="24" t="s">
        <v>147</v>
      </c>
      <c r="BM296" s="24" t="s">
        <v>408</v>
      </c>
    </row>
    <row r="297" spans="2:47" s="1" customFormat="1" ht="13.5">
      <c r="B297" s="46"/>
      <c r="C297" s="74"/>
      <c r="D297" s="233" t="s">
        <v>149</v>
      </c>
      <c r="E297" s="74"/>
      <c r="F297" s="234" t="s">
        <v>407</v>
      </c>
      <c r="G297" s="74"/>
      <c r="H297" s="74"/>
      <c r="I297" s="191"/>
      <c r="J297" s="74"/>
      <c r="K297" s="74"/>
      <c r="L297" s="72"/>
      <c r="M297" s="235"/>
      <c r="N297" s="47"/>
      <c r="O297" s="47"/>
      <c r="P297" s="47"/>
      <c r="Q297" s="47"/>
      <c r="R297" s="47"/>
      <c r="S297" s="47"/>
      <c r="T297" s="95"/>
      <c r="AT297" s="24" t="s">
        <v>149</v>
      </c>
      <c r="AU297" s="24" t="s">
        <v>91</v>
      </c>
    </row>
    <row r="298" spans="2:65" s="1" customFormat="1" ht="16.5" customHeight="1">
      <c r="B298" s="46"/>
      <c r="C298" s="221" t="s">
        <v>409</v>
      </c>
      <c r="D298" s="221" t="s">
        <v>142</v>
      </c>
      <c r="E298" s="222" t="s">
        <v>410</v>
      </c>
      <c r="F298" s="223" t="s">
        <v>411</v>
      </c>
      <c r="G298" s="224" t="s">
        <v>201</v>
      </c>
      <c r="H298" s="225">
        <v>0.588</v>
      </c>
      <c r="I298" s="226"/>
      <c r="J298" s="227">
        <f>ROUND(I298*H298,2)</f>
        <v>0</v>
      </c>
      <c r="K298" s="223" t="s">
        <v>146</v>
      </c>
      <c r="L298" s="72"/>
      <c r="M298" s="228" t="s">
        <v>80</v>
      </c>
      <c r="N298" s="229" t="s">
        <v>52</v>
      </c>
      <c r="O298" s="47"/>
      <c r="P298" s="230">
        <f>O298*H298</f>
        <v>0</v>
      </c>
      <c r="Q298" s="230">
        <v>0</v>
      </c>
      <c r="R298" s="230">
        <f>Q298*H298</f>
        <v>0</v>
      </c>
      <c r="S298" s="230">
        <v>0</v>
      </c>
      <c r="T298" s="231">
        <f>S298*H298</f>
        <v>0</v>
      </c>
      <c r="AR298" s="24" t="s">
        <v>147</v>
      </c>
      <c r="AT298" s="24" t="s">
        <v>142</v>
      </c>
      <c r="AU298" s="24" t="s">
        <v>91</v>
      </c>
      <c r="AY298" s="24" t="s">
        <v>140</v>
      </c>
      <c r="BE298" s="232">
        <f>IF(N298="základní",J298,0)</f>
        <v>0</v>
      </c>
      <c r="BF298" s="232">
        <f>IF(N298="snížená",J298,0)</f>
        <v>0</v>
      </c>
      <c r="BG298" s="232">
        <f>IF(N298="zákl. přenesená",J298,0)</f>
        <v>0</v>
      </c>
      <c r="BH298" s="232">
        <f>IF(N298="sníž. přenesená",J298,0)</f>
        <v>0</v>
      </c>
      <c r="BI298" s="232">
        <f>IF(N298="nulová",J298,0)</f>
        <v>0</v>
      </c>
      <c r="BJ298" s="24" t="s">
        <v>25</v>
      </c>
      <c r="BK298" s="232">
        <f>ROUND(I298*H298,2)</f>
        <v>0</v>
      </c>
      <c r="BL298" s="24" t="s">
        <v>147</v>
      </c>
      <c r="BM298" s="24" t="s">
        <v>412</v>
      </c>
    </row>
    <row r="299" spans="2:47" s="1" customFormat="1" ht="13.5">
      <c r="B299" s="46"/>
      <c r="C299" s="74"/>
      <c r="D299" s="233" t="s">
        <v>149</v>
      </c>
      <c r="E299" s="74"/>
      <c r="F299" s="234" t="s">
        <v>413</v>
      </c>
      <c r="G299" s="74"/>
      <c r="H299" s="74"/>
      <c r="I299" s="191"/>
      <c r="J299" s="74"/>
      <c r="K299" s="74"/>
      <c r="L299" s="72"/>
      <c r="M299" s="235"/>
      <c r="N299" s="47"/>
      <c r="O299" s="47"/>
      <c r="P299" s="47"/>
      <c r="Q299" s="47"/>
      <c r="R299" s="47"/>
      <c r="S299" s="47"/>
      <c r="T299" s="95"/>
      <c r="AT299" s="24" t="s">
        <v>149</v>
      </c>
      <c r="AU299" s="24" t="s">
        <v>91</v>
      </c>
    </row>
    <row r="300" spans="2:47" s="1" customFormat="1" ht="13.5">
      <c r="B300" s="46"/>
      <c r="C300" s="74"/>
      <c r="D300" s="233" t="s">
        <v>151</v>
      </c>
      <c r="E300" s="74"/>
      <c r="F300" s="236" t="s">
        <v>414</v>
      </c>
      <c r="G300" s="74"/>
      <c r="H300" s="74"/>
      <c r="I300" s="191"/>
      <c r="J300" s="74"/>
      <c r="K300" s="74"/>
      <c r="L300" s="72"/>
      <c r="M300" s="235"/>
      <c r="N300" s="47"/>
      <c r="O300" s="47"/>
      <c r="P300" s="47"/>
      <c r="Q300" s="47"/>
      <c r="R300" s="47"/>
      <c r="S300" s="47"/>
      <c r="T300" s="95"/>
      <c r="AT300" s="24" t="s">
        <v>151</v>
      </c>
      <c r="AU300" s="24" t="s">
        <v>91</v>
      </c>
    </row>
    <row r="301" spans="2:51" s="11" customFormat="1" ht="13.5">
      <c r="B301" s="237"/>
      <c r="C301" s="238"/>
      <c r="D301" s="233" t="s">
        <v>153</v>
      </c>
      <c r="E301" s="239" t="s">
        <v>80</v>
      </c>
      <c r="F301" s="240" t="s">
        <v>415</v>
      </c>
      <c r="G301" s="238"/>
      <c r="H301" s="241">
        <v>0.588</v>
      </c>
      <c r="I301" s="242"/>
      <c r="J301" s="238"/>
      <c r="K301" s="238"/>
      <c r="L301" s="243"/>
      <c r="M301" s="244"/>
      <c r="N301" s="245"/>
      <c r="O301" s="245"/>
      <c r="P301" s="245"/>
      <c r="Q301" s="245"/>
      <c r="R301" s="245"/>
      <c r="S301" s="245"/>
      <c r="T301" s="246"/>
      <c r="AT301" s="247" t="s">
        <v>153</v>
      </c>
      <c r="AU301" s="247" t="s">
        <v>91</v>
      </c>
      <c r="AV301" s="11" t="s">
        <v>91</v>
      </c>
      <c r="AW301" s="11" t="s">
        <v>44</v>
      </c>
      <c r="AX301" s="11" t="s">
        <v>25</v>
      </c>
      <c r="AY301" s="247" t="s">
        <v>140</v>
      </c>
    </row>
    <row r="302" spans="2:65" s="1" customFormat="1" ht="16.5" customHeight="1">
      <c r="B302" s="46"/>
      <c r="C302" s="221" t="s">
        <v>416</v>
      </c>
      <c r="D302" s="221" t="s">
        <v>142</v>
      </c>
      <c r="E302" s="222" t="s">
        <v>417</v>
      </c>
      <c r="F302" s="223" t="s">
        <v>418</v>
      </c>
      <c r="G302" s="224" t="s">
        <v>201</v>
      </c>
      <c r="H302" s="225">
        <v>0.709</v>
      </c>
      <c r="I302" s="226"/>
      <c r="J302" s="227">
        <f>ROUND(I302*H302,2)</f>
        <v>0</v>
      </c>
      <c r="K302" s="223" t="s">
        <v>146</v>
      </c>
      <c r="L302" s="72"/>
      <c r="M302" s="228" t="s">
        <v>80</v>
      </c>
      <c r="N302" s="229" t="s">
        <v>52</v>
      </c>
      <c r="O302" s="47"/>
      <c r="P302" s="230">
        <f>O302*H302</f>
        <v>0</v>
      </c>
      <c r="Q302" s="230">
        <v>2.234</v>
      </c>
      <c r="R302" s="230">
        <f>Q302*H302</f>
        <v>1.5839059999999998</v>
      </c>
      <c r="S302" s="230">
        <v>0</v>
      </c>
      <c r="T302" s="231">
        <f>S302*H302</f>
        <v>0</v>
      </c>
      <c r="AR302" s="24" t="s">
        <v>147</v>
      </c>
      <c r="AT302" s="24" t="s">
        <v>142</v>
      </c>
      <c r="AU302" s="24" t="s">
        <v>91</v>
      </c>
      <c r="AY302" s="24" t="s">
        <v>140</v>
      </c>
      <c r="BE302" s="232">
        <f>IF(N302="základní",J302,0)</f>
        <v>0</v>
      </c>
      <c r="BF302" s="232">
        <f>IF(N302="snížená",J302,0)</f>
        <v>0</v>
      </c>
      <c r="BG302" s="232">
        <f>IF(N302="zákl. přenesená",J302,0)</f>
        <v>0</v>
      </c>
      <c r="BH302" s="232">
        <f>IF(N302="sníž. přenesená",J302,0)</f>
        <v>0</v>
      </c>
      <c r="BI302" s="232">
        <f>IF(N302="nulová",J302,0)</f>
        <v>0</v>
      </c>
      <c r="BJ302" s="24" t="s">
        <v>25</v>
      </c>
      <c r="BK302" s="232">
        <f>ROUND(I302*H302,2)</f>
        <v>0</v>
      </c>
      <c r="BL302" s="24" t="s">
        <v>147</v>
      </c>
      <c r="BM302" s="24" t="s">
        <v>419</v>
      </c>
    </row>
    <row r="303" spans="2:47" s="1" customFormat="1" ht="13.5">
      <c r="B303" s="46"/>
      <c r="C303" s="74"/>
      <c r="D303" s="233" t="s">
        <v>149</v>
      </c>
      <c r="E303" s="74"/>
      <c r="F303" s="234" t="s">
        <v>420</v>
      </c>
      <c r="G303" s="74"/>
      <c r="H303" s="74"/>
      <c r="I303" s="191"/>
      <c r="J303" s="74"/>
      <c r="K303" s="74"/>
      <c r="L303" s="72"/>
      <c r="M303" s="235"/>
      <c r="N303" s="47"/>
      <c r="O303" s="47"/>
      <c r="P303" s="47"/>
      <c r="Q303" s="47"/>
      <c r="R303" s="47"/>
      <c r="S303" s="47"/>
      <c r="T303" s="95"/>
      <c r="AT303" s="24" t="s">
        <v>149</v>
      </c>
      <c r="AU303" s="24" t="s">
        <v>91</v>
      </c>
    </row>
    <row r="304" spans="2:47" s="1" customFormat="1" ht="13.5">
      <c r="B304" s="46"/>
      <c r="C304" s="74"/>
      <c r="D304" s="233" t="s">
        <v>151</v>
      </c>
      <c r="E304" s="74"/>
      <c r="F304" s="236" t="s">
        <v>414</v>
      </c>
      <c r="G304" s="74"/>
      <c r="H304" s="74"/>
      <c r="I304" s="191"/>
      <c r="J304" s="74"/>
      <c r="K304" s="74"/>
      <c r="L304" s="72"/>
      <c r="M304" s="235"/>
      <c r="N304" s="47"/>
      <c r="O304" s="47"/>
      <c r="P304" s="47"/>
      <c r="Q304" s="47"/>
      <c r="R304" s="47"/>
      <c r="S304" s="47"/>
      <c r="T304" s="95"/>
      <c r="AT304" s="24" t="s">
        <v>151</v>
      </c>
      <c r="AU304" s="24" t="s">
        <v>91</v>
      </c>
    </row>
    <row r="305" spans="2:51" s="11" customFormat="1" ht="13.5">
      <c r="B305" s="237"/>
      <c r="C305" s="238"/>
      <c r="D305" s="233" t="s">
        <v>153</v>
      </c>
      <c r="E305" s="239" t="s">
        <v>80</v>
      </c>
      <c r="F305" s="240" t="s">
        <v>421</v>
      </c>
      <c r="G305" s="238"/>
      <c r="H305" s="241">
        <v>0.709</v>
      </c>
      <c r="I305" s="242"/>
      <c r="J305" s="238"/>
      <c r="K305" s="238"/>
      <c r="L305" s="243"/>
      <c r="M305" s="244"/>
      <c r="N305" s="245"/>
      <c r="O305" s="245"/>
      <c r="P305" s="245"/>
      <c r="Q305" s="245"/>
      <c r="R305" s="245"/>
      <c r="S305" s="245"/>
      <c r="T305" s="246"/>
      <c r="AT305" s="247" t="s">
        <v>153</v>
      </c>
      <c r="AU305" s="247" t="s">
        <v>91</v>
      </c>
      <c r="AV305" s="11" t="s">
        <v>91</v>
      </c>
      <c r="AW305" s="11" t="s">
        <v>44</v>
      </c>
      <c r="AX305" s="11" t="s">
        <v>82</v>
      </c>
      <c r="AY305" s="247" t="s">
        <v>140</v>
      </c>
    </row>
    <row r="306" spans="2:51" s="12" customFormat="1" ht="13.5">
      <c r="B306" s="248"/>
      <c r="C306" s="249"/>
      <c r="D306" s="233" t="s">
        <v>153</v>
      </c>
      <c r="E306" s="250" t="s">
        <v>80</v>
      </c>
      <c r="F306" s="251" t="s">
        <v>168</v>
      </c>
      <c r="G306" s="249"/>
      <c r="H306" s="252">
        <v>0.709</v>
      </c>
      <c r="I306" s="253"/>
      <c r="J306" s="249"/>
      <c r="K306" s="249"/>
      <c r="L306" s="254"/>
      <c r="M306" s="255"/>
      <c r="N306" s="256"/>
      <c r="O306" s="256"/>
      <c r="P306" s="256"/>
      <c r="Q306" s="256"/>
      <c r="R306" s="256"/>
      <c r="S306" s="256"/>
      <c r="T306" s="257"/>
      <c r="AT306" s="258" t="s">
        <v>153</v>
      </c>
      <c r="AU306" s="258" t="s">
        <v>91</v>
      </c>
      <c r="AV306" s="12" t="s">
        <v>147</v>
      </c>
      <c r="AW306" s="12" t="s">
        <v>44</v>
      </c>
      <c r="AX306" s="12" t="s">
        <v>25</v>
      </c>
      <c r="AY306" s="258" t="s">
        <v>140</v>
      </c>
    </row>
    <row r="307" spans="2:65" s="1" customFormat="1" ht="16.5" customHeight="1">
      <c r="B307" s="46"/>
      <c r="C307" s="221" t="s">
        <v>422</v>
      </c>
      <c r="D307" s="221" t="s">
        <v>142</v>
      </c>
      <c r="E307" s="222" t="s">
        <v>423</v>
      </c>
      <c r="F307" s="223" t="s">
        <v>424</v>
      </c>
      <c r="G307" s="224" t="s">
        <v>145</v>
      </c>
      <c r="H307" s="225">
        <v>4.517</v>
      </c>
      <c r="I307" s="226"/>
      <c r="J307" s="227">
        <f>ROUND(I307*H307,2)</f>
        <v>0</v>
      </c>
      <c r="K307" s="223" t="s">
        <v>146</v>
      </c>
      <c r="L307" s="72"/>
      <c r="M307" s="228" t="s">
        <v>80</v>
      </c>
      <c r="N307" s="229" t="s">
        <v>52</v>
      </c>
      <c r="O307" s="47"/>
      <c r="P307" s="230">
        <f>O307*H307</f>
        <v>0</v>
      </c>
      <c r="Q307" s="230">
        <v>0.00632</v>
      </c>
      <c r="R307" s="230">
        <f>Q307*H307</f>
        <v>0.028547440000000004</v>
      </c>
      <c r="S307" s="230">
        <v>0</v>
      </c>
      <c r="T307" s="231">
        <f>S307*H307</f>
        <v>0</v>
      </c>
      <c r="AR307" s="24" t="s">
        <v>147</v>
      </c>
      <c r="AT307" s="24" t="s">
        <v>142</v>
      </c>
      <c r="AU307" s="24" t="s">
        <v>91</v>
      </c>
      <c r="AY307" s="24" t="s">
        <v>140</v>
      </c>
      <c r="BE307" s="232">
        <f>IF(N307="základní",J307,0)</f>
        <v>0</v>
      </c>
      <c r="BF307" s="232">
        <f>IF(N307="snížená",J307,0)</f>
        <v>0</v>
      </c>
      <c r="BG307" s="232">
        <f>IF(N307="zákl. přenesená",J307,0)</f>
        <v>0</v>
      </c>
      <c r="BH307" s="232">
        <f>IF(N307="sníž. přenesená",J307,0)</f>
        <v>0</v>
      </c>
      <c r="BI307" s="232">
        <f>IF(N307="nulová",J307,0)</f>
        <v>0</v>
      </c>
      <c r="BJ307" s="24" t="s">
        <v>25</v>
      </c>
      <c r="BK307" s="232">
        <f>ROUND(I307*H307,2)</f>
        <v>0</v>
      </c>
      <c r="BL307" s="24" t="s">
        <v>147</v>
      </c>
      <c r="BM307" s="24" t="s">
        <v>425</v>
      </c>
    </row>
    <row r="308" spans="2:47" s="1" customFormat="1" ht="13.5">
      <c r="B308" s="46"/>
      <c r="C308" s="74"/>
      <c r="D308" s="233" t="s">
        <v>149</v>
      </c>
      <c r="E308" s="74"/>
      <c r="F308" s="234" t="s">
        <v>426</v>
      </c>
      <c r="G308" s="74"/>
      <c r="H308" s="74"/>
      <c r="I308" s="191"/>
      <c r="J308" s="74"/>
      <c r="K308" s="74"/>
      <c r="L308" s="72"/>
      <c r="M308" s="235"/>
      <c r="N308" s="47"/>
      <c r="O308" s="47"/>
      <c r="P308" s="47"/>
      <c r="Q308" s="47"/>
      <c r="R308" s="47"/>
      <c r="S308" s="47"/>
      <c r="T308" s="95"/>
      <c r="AT308" s="24" t="s">
        <v>149</v>
      </c>
      <c r="AU308" s="24" t="s">
        <v>91</v>
      </c>
    </row>
    <row r="309" spans="2:51" s="11" customFormat="1" ht="13.5">
      <c r="B309" s="237"/>
      <c r="C309" s="238"/>
      <c r="D309" s="233" t="s">
        <v>153</v>
      </c>
      <c r="E309" s="239" t="s">
        <v>80</v>
      </c>
      <c r="F309" s="240" t="s">
        <v>427</v>
      </c>
      <c r="G309" s="238"/>
      <c r="H309" s="241">
        <v>1.68</v>
      </c>
      <c r="I309" s="242"/>
      <c r="J309" s="238"/>
      <c r="K309" s="238"/>
      <c r="L309" s="243"/>
      <c r="M309" s="244"/>
      <c r="N309" s="245"/>
      <c r="O309" s="245"/>
      <c r="P309" s="245"/>
      <c r="Q309" s="245"/>
      <c r="R309" s="245"/>
      <c r="S309" s="245"/>
      <c r="T309" s="246"/>
      <c r="AT309" s="247" t="s">
        <v>153</v>
      </c>
      <c r="AU309" s="247" t="s">
        <v>91</v>
      </c>
      <c r="AV309" s="11" t="s">
        <v>91</v>
      </c>
      <c r="AW309" s="11" t="s">
        <v>44</v>
      </c>
      <c r="AX309" s="11" t="s">
        <v>82</v>
      </c>
      <c r="AY309" s="247" t="s">
        <v>140</v>
      </c>
    </row>
    <row r="310" spans="2:51" s="11" customFormat="1" ht="13.5">
      <c r="B310" s="237"/>
      <c r="C310" s="238"/>
      <c r="D310" s="233" t="s">
        <v>153</v>
      </c>
      <c r="E310" s="239" t="s">
        <v>80</v>
      </c>
      <c r="F310" s="240" t="s">
        <v>428</v>
      </c>
      <c r="G310" s="238"/>
      <c r="H310" s="241">
        <v>2.837</v>
      </c>
      <c r="I310" s="242"/>
      <c r="J310" s="238"/>
      <c r="K310" s="238"/>
      <c r="L310" s="243"/>
      <c r="M310" s="244"/>
      <c r="N310" s="245"/>
      <c r="O310" s="245"/>
      <c r="P310" s="245"/>
      <c r="Q310" s="245"/>
      <c r="R310" s="245"/>
      <c r="S310" s="245"/>
      <c r="T310" s="246"/>
      <c r="AT310" s="247" t="s">
        <v>153</v>
      </c>
      <c r="AU310" s="247" t="s">
        <v>91</v>
      </c>
      <c r="AV310" s="11" t="s">
        <v>91</v>
      </c>
      <c r="AW310" s="11" t="s">
        <v>44</v>
      </c>
      <c r="AX310" s="11" t="s">
        <v>82</v>
      </c>
      <c r="AY310" s="247" t="s">
        <v>140</v>
      </c>
    </row>
    <row r="311" spans="2:51" s="12" customFormat="1" ht="13.5">
      <c r="B311" s="248"/>
      <c r="C311" s="249"/>
      <c r="D311" s="233" t="s">
        <v>153</v>
      </c>
      <c r="E311" s="250" t="s">
        <v>80</v>
      </c>
      <c r="F311" s="251" t="s">
        <v>168</v>
      </c>
      <c r="G311" s="249"/>
      <c r="H311" s="252">
        <v>4.517</v>
      </c>
      <c r="I311" s="253"/>
      <c r="J311" s="249"/>
      <c r="K311" s="249"/>
      <c r="L311" s="254"/>
      <c r="M311" s="255"/>
      <c r="N311" s="256"/>
      <c r="O311" s="256"/>
      <c r="P311" s="256"/>
      <c r="Q311" s="256"/>
      <c r="R311" s="256"/>
      <c r="S311" s="256"/>
      <c r="T311" s="257"/>
      <c r="AT311" s="258" t="s">
        <v>153</v>
      </c>
      <c r="AU311" s="258" t="s">
        <v>91</v>
      </c>
      <c r="AV311" s="12" t="s">
        <v>147</v>
      </c>
      <c r="AW311" s="12" t="s">
        <v>44</v>
      </c>
      <c r="AX311" s="12" t="s">
        <v>25</v>
      </c>
      <c r="AY311" s="258" t="s">
        <v>140</v>
      </c>
    </row>
    <row r="312" spans="2:65" s="1" customFormat="1" ht="25.5" customHeight="1">
      <c r="B312" s="46"/>
      <c r="C312" s="221" t="s">
        <v>429</v>
      </c>
      <c r="D312" s="221" t="s">
        <v>142</v>
      </c>
      <c r="E312" s="222" t="s">
        <v>430</v>
      </c>
      <c r="F312" s="223" t="s">
        <v>431</v>
      </c>
      <c r="G312" s="224" t="s">
        <v>284</v>
      </c>
      <c r="H312" s="225">
        <v>0.024</v>
      </c>
      <c r="I312" s="226"/>
      <c r="J312" s="227">
        <f>ROUND(I312*H312,2)</f>
        <v>0</v>
      </c>
      <c r="K312" s="223" t="s">
        <v>146</v>
      </c>
      <c r="L312" s="72"/>
      <c r="M312" s="228" t="s">
        <v>80</v>
      </c>
      <c r="N312" s="229" t="s">
        <v>52</v>
      </c>
      <c r="O312" s="47"/>
      <c r="P312" s="230">
        <f>O312*H312</f>
        <v>0</v>
      </c>
      <c r="Q312" s="230">
        <v>0.8554</v>
      </c>
      <c r="R312" s="230">
        <f>Q312*H312</f>
        <v>0.020529600000000002</v>
      </c>
      <c r="S312" s="230">
        <v>0</v>
      </c>
      <c r="T312" s="231">
        <f>S312*H312</f>
        <v>0</v>
      </c>
      <c r="AR312" s="24" t="s">
        <v>147</v>
      </c>
      <c r="AT312" s="24" t="s">
        <v>142</v>
      </c>
      <c r="AU312" s="24" t="s">
        <v>91</v>
      </c>
      <c r="AY312" s="24" t="s">
        <v>140</v>
      </c>
      <c r="BE312" s="232">
        <f>IF(N312="základní",J312,0)</f>
        <v>0</v>
      </c>
      <c r="BF312" s="232">
        <f>IF(N312="snížená",J312,0)</f>
        <v>0</v>
      </c>
      <c r="BG312" s="232">
        <f>IF(N312="zákl. přenesená",J312,0)</f>
        <v>0</v>
      </c>
      <c r="BH312" s="232">
        <f>IF(N312="sníž. přenesená",J312,0)</f>
        <v>0</v>
      </c>
      <c r="BI312" s="232">
        <f>IF(N312="nulová",J312,0)</f>
        <v>0</v>
      </c>
      <c r="BJ312" s="24" t="s">
        <v>25</v>
      </c>
      <c r="BK312" s="232">
        <f>ROUND(I312*H312,2)</f>
        <v>0</v>
      </c>
      <c r="BL312" s="24" t="s">
        <v>147</v>
      </c>
      <c r="BM312" s="24" t="s">
        <v>432</v>
      </c>
    </row>
    <row r="313" spans="2:47" s="1" customFormat="1" ht="13.5">
      <c r="B313" s="46"/>
      <c r="C313" s="74"/>
      <c r="D313" s="233" t="s">
        <v>149</v>
      </c>
      <c r="E313" s="74"/>
      <c r="F313" s="234" t="s">
        <v>433</v>
      </c>
      <c r="G313" s="74"/>
      <c r="H313" s="74"/>
      <c r="I313" s="191"/>
      <c r="J313" s="74"/>
      <c r="K313" s="74"/>
      <c r="L313" s="72"/>
      <c r="M313" s="235"/>
      <c r="N313" s="47"/>
      <c r="O313" s="47"/>
      <c r="P313" s="47"/>
      <c r="Q313" s="47"/>
      <c r="R313" s="47"/>
      <c r="S313" s="47"/>
      <c r="T313" s="95"/>
      <c r="AT313" s="24" t="s">
        <v>149</v>
      </c>
      <c r="AU313" s="24" t="s">
        <v>91</v>
      </c>
    </row>
    <row r="314" spans="2:51" s="11" customFormat="1" ht="13.5">
      <c r="B314" s="237"/>
      <c r="C314" s="238"/>
      <c r="D314" s="233" t="s">
        <v>153</v>
      </c>
      <c r="E314" s="239" t="s">
        <v>80</v>
      </c>
      <c r="F314" s="240" t="s">
        <v>434</v>
      </c>
      <c r="G314" s="238"/>
      <c r="H314" s="241">
        <v>0.024</v>
      </c>
      <c r="I314" s="242"/>
      <c r="J314" s="238"/>
      <c r="K314" s="238"/>
      <c r="L314" s="243"/>
      <c r="M314" s="244"/>
      <c r="N314" s="245"/>
      <c r="O314" s="245"/>
      <c r="P314" s="245"/>
      <c r="Q314" s="245"/>
      <c r="R314" s="245"/>
      <c r="S314" s="245"/>
      <c r="T314" s="246"/>
      <c r="AT314" s="247" t="s">
        <v>153</v>
      </c>
      <c r="AU314" s="247" t="s">
        <v>91</v>
      </c>
      <c r="AV314" s="11" t="s">
        <v>91</v>
      </c>
      <c r="AW314" s="11" t="s">
        <v>44</v>
      </c>
      <c r="AX314" s="11" t="s">
        <v>25</v>
      </c>
      <c r="AY314" s="247" t="s">
        <v>140</v>
      </c>
    </row>
    <row r="315" spans="2:63" s="10" customFormat="1" ht="29.85" customHeight="1">
      <c r="B315" s="205"/>
      <c r="C315" s="206"/>
      <c r="D315" s="207" t="s">
        <v>81</v>
      </c>
      <c r="E315" s="219" t="s">
        <v>174</v>
      </c>
      <c r="F315" s="219" t="s">
        <v>435</v>
      </c>
      <c r="G315" s="206"/>
      <c r="H315" s="206"/>
      <c r="I315" s="209"/>
      <c r="J315" s="220">
        <f>BK315</f>
        <v>0</v>
      </c>
      <c r="K315" s="206"/>
      <c r="L315" s="211"/>
      <c r="M315" s="212"/>
      <c r="N315" s="213"/>
      <c r="O315" s="213"/>
      <c r="P315" s="214">
        <f>SUM(P316:P344)</f>
        <v>0</v>
      </c>
      <c r="Q315" s="213"/>
      <c r="R315" s="214">
        <f>SUM(R316:R344)</f>
        <v>0.46308000000000005</v>
      </c>
      <c r="S315" s="213"/>
      <c r="T315" s="215">
        <f>SUM(T316:T344)</f>
        <v>0</v>
      </c>
      <c r="AR315" s="216" t="s">
        <v>25</v>
      </c>
      <c r="AT315" s="217" t="s">
        <v>81</v>
      </c>
      <c r="AU315" s="217" t="s">
        <v>25</v>
      </c>
      <c r="AY315" s="216" t="s">
        <v>140</v>
      </c>
      <c r="BK315" s="218">
        <f>SUM(BK316:BK344)</f>
        <v>0</v>
      </c>
    </row>
    <row r="316" spans="2:65" s="1" customFormat="1" ht="16.5" customHeight="1">
      <c r="B316" s="46"/>
      <c r="C316" s="221" t="s">
        <v>436</v>
      </c>
      <c r="D316" s="221" t="s">
        <v>142</v>
      </c>
      <c r="E316" s="222" t="s">
        <v>437</v>
      </c>
      <c r="F316" s="223" t="s">
        <v>438</v>
      </c>
      <c r="G316" s="224" t="s">
        <v>145</v>
      </c>
      <c r="H316" s="225">
        <v>11</v>
      </c>
      <c r="I316" s="226"/>
      <c r="J316" s="227">
        <f>ROUND(I316*H316,2)</f>
        <v>0</v>
      </c>
      <c r="K316" s="223" t="s">
        <v>146</v>
      </c>
      <c r="L316" s="72"/>
      <c r="M316" s="228" t="s">
        <v>80</v>
      </c>
      <c r="N316" s="229" t="s">
        <v>52</v>
      </c>
      <c r="O316" s="47"/>
      <c r="P316" s="230">
        <f>O316*H316</f>
        <v>0</v>
      </c>
      <c r="Q316" s="230">
        <v>0</v>
      </c>
      <c r="R316" s="230">
        <f>Q316*H316</f>
        <v>0</v>
      </c>
      <c r="S316" s="230">
        <v>0</v>
      </c>
      <c r="T316" s="231">
        <f>S316*H316</f>
        <v>0</v>
      </c>
      <c r="AR316" s="24" t="s">
        <v>147</v>
      </c>
      <c r="AT316" s="24" t="s">
        <v>142</v>
      </c>
      <c r="AU316" s="24" t="s">
        <v>91</v>
      </c>
      <c r="AY316" s="24" t="s">
        <v>140</v>
      </c>
      <c r="BE316" s="232">
        <f>IF(N316="základní",J316,0)</f>
        <v>0</v>
      </c>
      <c r="BF316" s="232">
        <f>IF(N316="snížená",J316,0)</f>
        <v>0</v>
      </c>
      <c r="BG316" s="232">
        <f>IF(N316="zákl. přenesená",J316,0)</f>
        <v>0</v>
      </c>
      <c r="BH316" s="232">
        <f>IF(N316="sníž. přenesená",J316,0)</f>
        <v>0</v>
      </c>
      <c r="BI316" s="232">
        <f>IF(N316="nulová",J316,0)</f>
        <v>0</v>
      </c>
      <c r="BJ316" s="24" t="s">
        <v>25</v>
      </c>
      <c r="BK316" s="232">
        <f>ROUND(I316*H316,2)</f>
        <v>0</v>
      </c>
      <c r="BL316" s="24" t="s">
        <v>147</v>
      </c>
      <c r="BM316" s="24" t="s">
        <v>439</v>
      </c>
    </row>
    <row r="317" spans="2:47" s="1" customFormat="1" ht="13.5">
      <c r="B317" s="46"/>
      <c r="C317" s="74"/>
      <c r="D317" s="233" t="s">
        <v>149</v>
      </c>
      <c r="E317" s="74"/>
      <c r="F317" s="234" t="s">
        <v>440</v>
      </c>
      <c r="G317" s="74"/>
      <c r="H317" s="74"/>
      <c r="I317" s="191"/>
      <c r="J317" s="74"/>
      <c r="K317" s="74"/>
      <c r="L317" s="72"/>
      <c r="M317" s="235"/>
      <c r="N317" s="47"/>
      <c r="O317" s="47"/>
      <c r="P317" s="47"/>
      <c r="Q317" s="47"/>
      <c r="R317" s="47"/>
      <c r="S317" s="47"/>
      <c r="T317" s="95"/>
      <c r="AT317" s="24" t="s">
        <v>149</v>
      </c>
      <c r="AU317" s="24" t="s">
        <v>91</v>
      </c>
    </row>
    <row r="318" spans="2:51" s="11" customFormat="1" ht="13.5">
      <c r="B318" s="237"/>
      <c r="C318" s="238"/>
      <c r="D318" s="233" t="s">
        <v>153</v>
      </c>
      <c r="E318" s="239" t="s">
        <v>80</v>
      </c>
      <c r="F318" s="240" t="s">
        <v>441</v>
      </c>
      <c r="G318" s="238"/>
      <c r="H318" s="241">
        <v>4</v>
      </c>
      <c r="I318" s="242"/>
      <c r="J318" s="238"/>
      <c r="K318" s="238"/>
      <c r="L318" s="243"/>
      <c r="M318" s="244"/>
      <c r="N318" s="245"/>
      <c r="O318" s="245"/>
      <c r="P318" s="245"/>
      <c r="Q318" s="245"/>
      <c r="R318" s="245"/>
      <c r="S318" s="245"/>
      <c r="T318" s="246"/>
      <c r="AT318" s="247" t="s">
        <v>153</v>
      </c>
      <c r="AU318" s="247" t="s">
        <v>91</v>
      </c>
      <c r="AV318" s="11" t="s">
        <v>91</v>
      </c>
      <c r="AW318" s="11" t="s">
        <v>44</v>
      </c>
      <c r="AX318" s="11" t="s">
        <v>82</v>
      </c>
      <c r="AY318" s="247" t="s">
        <v>140</v>
      </c>
    </row>
    <row r="319" spans="2:51" s="11" customFormat="1" ht="13.5">
      <c r="B319" s="237"/>
      <c r="C319" s="238"/>
      <c r="D319" s="233" t="s">
        <v>153</v>
      </c>
      <c r="E319" s="239" t="s">
        <v>80</v>
      </c>
      <c r="F319" s="240" t="s">
        <v>442</v>
      </c>
      <c r="G319" s="238"/>
      <c r="H319" s="241">
        <v>3.6</v>
      </c>
      <c r="I319" s="242"/>
      <c r="J319" s="238"/>
      <c r="K319" s="238"/>
      <c r="L319" s="243"/>
      <c r="M319" s="244"/>
      <c r="N319" s="245"/>
      <c r="O319" s="245"/>
      <c r="P319" s="245"/>
      <c r="Q319" s="245"/>
      <c r="R319" s="245"/>
      <c r="S319" s="245"/>
      <c r="T319" s="246"/>
      <c r="AT319" s="247" t="s">
        <v>153</v>
      </c>
      <c r="AU319" s="247" t="s">
        <v>91</v>
      </c>
      <c r="AV319" s="11" t="s">
        <v>91</v>
      </c>
      <c r="AW319" s="11" t="s">
        <v>44</v>
      </c>
      <c r="AX319" s="11" t="s">
        <v>82</v>
      </c>
      <c r="AY319" s="247" t="s">
        <v>140</v>
      </c>
    </row>
    <row r="320" spans="2:51" s="11" customFormat="1" ht="13.5">
      <c r="B320" s="237"/>
      <c r="C320" s="238"/>
      <c r="D320" s="233" t="s">
        <v>153</v>
      </c>
      <c r="E320" s="239" t="s">
        <v>80</v>
      </c>
      <c r="F320" s="240" t="s">
        <v>443</v>
      </c>
      <c r="G320" s="238"/>
      <c r="H320" s="241">
        <v>3.4</v>
      </c>
      <c r="I320" s="242"/>
      <c r="J320" s="238"/>
      <c r="K320" s="238"/>
      <c r="L320" s="243"/>
      <c r="M320" s="244"/>
      <c r="N320" s="245"/>
      <c r="O320" s="245"/>
      <c r="P320" s="245"/>
      <c r="Q320" s="245"/>
      <c r="R320" s="245"/>
      <c r="S320" s="245"/>
      <c r="T320" s="246"/>
      <c r="AT320" s="247" t="s">
        <v>153</v>
      </c>
      <c r="AU320" s="247" t="s">
        <v>91</v>
      </c>
      <c r="AV320" s="11" t="s">
        <v>91</v>
      </c>
      <c r="AW320" s="11" t="s">
        <v>44</v>
      </c>
      <c r="AX320" s="11" t="s">
        <v>82</v>
      </c>
      <c r="AY320" s="247" t="s">
        <v>140</v>
      </c>
    </row>
    <row r="321" spans="2:51" s="12" customFormat="1" ht="13.5">
      <c r="B321" s="248"/>
      <c r="C321" s="249"/>
      <c r="D321" s="233" t="s">
        <v>153</v>
      </c>
      <c r="E321" s="250" t="s">
        <v>80</v>
      </c>
      <c r="F321" s="251" t="s">
        <v>168</v>
      </c>
      <c r="G321" s="249"/>
      <c r="H321" s="252">
        <v>11</v>
      </c>
      <c r="I321" s="253"/>
      <c r="J321" s="249"/>
      <c r="K321" s="249"/>
      <c r="L321" s="254"/>
      <c r="M321" s="255"/>
      <c r="N321" s="256"/>
      <c r="O321" s="256"/>
      <c r="P321" s="256"/>
      <c r="Q321" s="256"/>
      <c r="R321" s="256"/>
      <c r="S321" s="256"/>
      <c r="T321" s="257"/>
      <c r="AT321" s="258" t="s">
        <v>153</v>
      </c>
      <c r="AU321" s="258" t="s">
        <v>91</v>
      </c>
      <c r="AV321" s="12" t="s">
        <v>147</v>
      </c>
      <c r="AW321" s="12" t="s">
        <v>44</v>
      </c>
      <c r="AX321" s="12" t="s">
        <v>25</v>
      </c>
      <c r="AY321" s="258" t="s">
        <v>140</v>
      </c>
    </row>
    <row r="322" spans="2:65" s="1" customFormat="1" ht="25.5" customHeight="1">
      <c r="B322" s="46"/>
      <c r="C322" s="221" t="s">
        <v>444</v>
      </c>
      <c r="D322" s="221" t="s">
        <v>142</v>
      </c>
      <c r="E322" s="222" t="s">
        <v>445</v>
      </c>
      <c r="F322" s="223" t="s">
        <v>446</v>
      </c>
      <c r="G322" s="224" t="s">
        <v>145</v>
      </c>
      <c r="H322" s="225">
        <v>4</v>
      </c>
      <c r="I322" s="226"/>
      <c r="J322" s="227">
        <f>ROUND(I322*H322,2)</f>
        <v>0</v>
      </c>
      <c r="K322" s="223" t="s">
        <v>146</v>
      </c>
      <c r="L322" s="72"/>
      <c r="M322" s="228" t="s">
        <v>80</v>
      </c>
      <c r="N322" s="229" t="s">
        <v>52</v>
      </c>
      <c r="O322" s="47"/>
      <c r="P322" s="230">
        <f>O322*H322</f>
        <v>0</v>
      </c>
      <c r="Q322" s="230">
        <v>0</v>
      </c>
      <c r="R322" s="230">
        <f>Q322*H322</f>
        <v>0</v>
      </c>
      <c r="S322" s="230">
        <v>0</v>
      </c>
      <c r="T322" s="231">
        <f>S322*H322</f>
        <v>0</v>
      </c>
      <c r="AR322" s="24" t="s">
        <v>147</v>
      </c>
      <c r="AT322" s="24" t="s">
        <v>142</v>
      </c>
      <c r="AU322" s="24" t="s">
        <v>91</v>
      </c>
      <c r="AY322" s="24" t="s">
        <v>140</v>
      </c>
      <c r="BE322" s="232">
        <f>IF(N322="základní",J322,0)</f>
        <v>0</v>
      </c>
      <c r="BF322" s="232">
        <f>IF(N322="snížená",J322,0)</f>
        <v>0</v>
      </c>
      <c r="BG322" s="232">
        <f>IF(N322="zákl. přenesená",J322,0)</f>
        <v>0</v>
      </c>
      <c r="BH322" s="232">
        <f>IF(N322="sníž. přenesená",J322,0)</f>
        <v>0</v>
      </c>
      <c r="BI322" s="232">
        <f>IF(N322="nulová",J322,0)</f>
        <v>0</v>
      </c>
      <c r="BJ322" s="24" t="s">
        <v>25</v>
      </c>
      <c r="BK322" s="232">
        <f>ROUND(I322*H322,2)</f>
        <v>0</v>
      </c>
      <c r="BL322" s="24" t="s">
        <v>147</v>
      </c>
      <c r="BM322" s="24" t="s">
        <v>447</v>
      </c>
    </row>
    <row r="323" spans="2:47" s="1" customFormat="1" ht="13.5">
      <c r="B323" s="46"/>
      <c r="C323" s="74"/>
      <c r="D323" s="233" t="s">
        <v>149</v>
      </c>
      <c r="E323" s="74"/>
      <c r="F323" s="234" t="s">
        <v>448</v>
      </c>
      <c r="G323" s="74"/>
      <c r="H323" s="74"/>
      <c r="I323" s="191"/>
      <c r="J323" s="74"/>
      <c r="K323" s="74"/>
      <c r="L323" s="72"/>
      <c r="M323" s="235"/>
      <c r="N323" s="47"/>
      <c r="O323" s="47"/>
      <c r="P323" s="47"/>
      <c r="Q323" s="47"/>
      <c r="R323" s="47"/>
      <c r="S323" s="47"/>
      <c r="T323" s="95"/>
      <c r="AT323" s="24" t="s">
        <v>149</v>
      </c>
      <c r="AU323" s="24" t="s">
        <v>91</v>
      </c>
    </row>
    <row r="324" spans="2:47" s="1" customFormat="1" ht="13.5">
      <c r="B324" s="46"/>
      <c r="C324" s="74"/>
      <c r="D324" s="233" t="s">
        <v>151</v>
      </c>
      <c r="E324" s="74"/>
      <c r="F324" s="236" t="s">
        <v>449</v>
      </c>
      <c r="G324" s="74"/>
      <c r="H324" s="74"/>
      <c r="I324" s="191"/>
      <c r="J324" s="74"/>
      <c r="K324" s="74"/>
      <c r="L324" s="72"/>
      <c r="M324" s="235"/>
      <c r="N324" s="47"/>
      <c r="O324" s="47"/>
      <c r="P324" s="47"/>
      <c r="Q324" s="47"/>
      <c r="R324" s="47"/>
      <c r="S324" s="47"/>
      <c r="T324" s="95"/>
      <c r="AT324" s="24" t="s">
        <v>151</v>
      </c>
      <c r="AU324" s="24" t="s">
        <v>91</v>
      </c>
    </row>
    <row r="325" spans="2:51" s="11" customFormat="1" ht="13.5">
      <c r="B325" s="237"/>
      <c r="C325" s="238"/>
      <c r="D325" s="233" t="s">
        <v>153</v>
      </c>
      <c r="E325" s="239" t="s">
        <v>80</v>
      </c>
      <c r="F325" s="240" t="s">
        <v>185</v>
      </c>
      <c r="G325" s="238"/>
      <c r="H325" s="241">
        <v>4</v>
      </c>
      <c r="I325" s="242"/>
      <c r="J325" s="238"/>
      <c r="K325" s="238"/>
      <c r="L325" s="243"/>
      <c r="M325" s="244"/>
      <c r="N325" s="245"/>
      <c r="O325" s="245"/>
      <c r="P325" s="245"/>
      <c r="Q325" s="245"/>
      <c r="R325" s="245"/>
      <c r="S325" s="245"/>
      <c r="T325" s="246"/>
      <c r="AT325" s="247" t="s">
        <v>153</v>
      </c>
      <c r="AU325" s="247" t="s">
        <v>91</v>
      </c>
      <c r="AV325" s="11" t="s">
        <v>91</v>
      </c>
      <c r="AW325" s="11" t="s">
        <v>44</v>
      </c>
      <c r="AX325" s="11" t="s">
        <v>25</v>
      </c>
      <c r="AY325" s="247" t="s">
        <v>140</v>
      </c>
    </row>
    <row r="326" spans="2:65" s="1" customFormat="1" ht="16.5" customHeight="1">
      <c r="B326" s="46"/>
      <c r="C326" s="221" t="s">
        <v>450</v>
      </c>
      <c r="D326" s="221" t="s">
        <v>142</v>
      </c>
      <c r="E326" s="222" t="s">
        <v>451</v>
      </c>
      <c r="F326" s="223" t="s">
        <v>452</v>
      </c>
      <c r="G326" s="224" t="s">
        <v>145</v>
      </c>
      <c r="H326" s="225">
        <v>4</v>
      </c>
      <c r="I326" s="226"/>
      <c r="J326" s="227">
        <f>ROUND(I326*H326,2)</f>
        <v>0</v>
      </c>
      <c r="K326" s="223" t="s">
        <v>146</v>
      </c>
      <c r="L326" s="72"/>
      <c r="M326" s="228" t="s">
        <v>80</v>
      </c>
      <c r="N326" s="229" t="s">
        <v>52</v>
      </c>
      <c r="O326" s="47"/>
      <c r="P326" s="230">
        <f>O326*H326</f>
        <v>0</v>
      </c>
      <c r="Q326" s="230">
        <v>0</v>
      </c>
      <c r="R326" s="230">
        <f>Q326*H326</f>
        <v>0</v>
      </c>
      <c r="S326" s="230">
        <v>0</v>
      </c>
      <c r="T326" s="231">
        <f>S326*H326</f>
        <v>0</v>
      </c>
      <c r="AR326" s="24" t="s">
        <v>147</v>
      </c>
      <c r="AT326" s="24" t="s">
        <v>142</v>
      </c>
      <c r="AU326" s="24" t="s">
        <v>91</v>
      </c>
      <c r="AY326" s="24" t="s">
        <v>140</v>
      </c>
      <c r="BE326" s="232">
        <f>IF(N326="základní",J326,0)</f>
        <v>0</v>
      </c>
      <c r="BF326" s="232">
        <f>IF(N326="snížená",J326,0)</f>
        <v>0</v>
      </c>
      <c r="BG326" s="232">
        <f>IF(N326="zákl. přenesená",J326,0)</f>
        <v>0</v>
      </c>
      <c r="BH326" s="232">
        <f>IF(N326="sníž. přenesená",J326,0)</f>
        <v>0</v>
      </c>
      <c r="BI326" s="232">
        <f>IF(N326="nulová",J326,0)</f>
        <v>0</v>
      </c>
      <c r="BJ326" s="24" t="s">
        <v>25</v>
      </c>
      <c r="BK326" s="232">
        <f>ROUND(I326*H326,2)</f>
        <v>0</v>
      </c>
      <c r="BL326" s="24" t="s">
        <v>147</v>
      </c>
      <c r="BM326" s="24" t="s">
        <v>453</v>
      </c>
    </row>
    <row r="327" spans="2:47" s="1" customFormat="1" ht="13.5">
      <c r="B327" s="46"/>
      <c r="C327" s="74"/>
      <c r="D327" s="233" t="s">
        <v>149</v>
      </c>
      <c r="E327" s="74"/>
      <c r="F327" s="234" t="s">
        <v>454</v>
      </c>
      <c r="G327" s="74"/>
      <c r="H327" s="74"/>
      <c r="I327" s="191"/>
      <c r="J327" s="74"/>
      <c r="K327" s="74"/>
      <c r="L327" s="72"/>
      <c r="M327" s="235"/>
      <c r="N327" s="47"/>
      <c r="O327" s="47"/>
      <c r="P327" s="47"/>
      <c r="Q327" s="47"/>
      <c r="R327" s="47"/>
      <c r="S327" s="47"/>
      <c r="T327" s="95"/>
      <c r="AT327" s="24" t="s">
        <v>149</v>
      </c>
      <c r="AU327" s="24" t="s">
        <v>91</v>
      </c>
    </row>
    <row r="328" spans="2:47" s="1" customFormat="1" ht="13.5">
      <c r="B328" s="46"/>
      <c r="C328" s="74"/>
      <c r="D328" s="233" t="s">
        <v>151</v>
      </c>
      <c r="E328" s="74"/>
      <c r="F328" s="236" t="s">
        <v>455</v>
      </c>
      <c r="G328" s="74"/>
      <c r="H328" s="74"/>
      <c r="I328" s="191"/>
      <c r="J328" s="74"/>
      <c r="K328" s="74"/>
      <c r="L328" s="72"/>
      <c r="M328" s="235"/>
      <c r="N328" s="47"/>
      <c r="O328" s="47"/>
      <c r="P328" s="47"/>
      <c r="Q328" s="47"/>
      <c r="R328" s="47"/>
      <c r="S328" s="47"/>
      <c r="T328" s="95"/>
      <c r="AT328" s="24" t="s">
        <v>151</v>
      </c>
      <c r="AU328" s="24" t="s">
        <v>91</v>
      </c>
    </row>
    <row r="329" spans="2:51" s="11" customFormat="1" ht="13.5">
      <c r="B329" s="237"/>
      <c r="C329" s="238"/>
      <c r="D329" s="233" t="s">
        <v>153</v>
      </c>
      <c r="E329" s="239" t="s">
        <v>80</v>
      </c>
      <c r="F329" s="240" t="s">
        <v>185</v>
      </c>
      <c r="G329" s="238"/>
      <c r="H329" s="241">
        <v>4</v>
      </c>
      <c r="I329" s="242"/>
      <c r="J329" s="238"/>
      <c r="K329" s="238"/>
      <c r="L329" s="243"/>
      <c r="M329" s="244"/>
      <c r="N329" s="245"/>
      <c r="O329" s="245"/>
      <c r="P329" s="245"/>
      <c r="Q329" s="245"/>
      <c r="R329" s="245"/>
      <c r="S329" s="245"/>
      <c r="T329" s="246"/>
      <c r="AT329" s="247" t="s">
        <v>153</v>
      </c>
      <c r="AU329" s="247" t="s">
        <v>91</v>
      </c>
      <c r="AV329" s="11" t="s">
        <v>91</v>
      </c>
      <c r="AW329" s="11" t="s">
        <v>44</v>
      </c>
      <c r="AX329" s="11" t="s">
        <v>25</v>
      </c>
      <c r="AY329" s="247" t="s">
        <v>140</v>
      </c>
    </row>
    <row r="330" spans="2:65" s="1" customFormat="1" ht="16.5" customHeight="1">
      <c r="B330" s="46"/>
      <c r="C330" s="221" t="s">
        <v>456</v>
      </c>
      <c r="D330" s="221" t="s">
        <v>142</v>
      </c>
      <c r="E330" s="222" t="s">
        <v>457</v>
      </c>
      <c r="F330" s="223" t="s">
        <v>458</v>
      </c>
      <c r="G330" s="224" t="s">
        <v>145</v>
      </c>
      <c r="H330" s="225">
        <v>8</v>
      </c>
      <c r="I330" s="226"/>
      <c r="J330" s="227">
        <f>ROUND(I330*H330,2)</f>
        <v>0</v>
      </c>
      <c r="K330" s="223" t="s">
        <v>146</v>
      </c>
      <c r="L330" s="72"/>
      <c r="M330" s="228" t="s">
        <v>80</v>
      </c>
      <c r="N330" s="229" t="s">
        <v>52</v>
      </c>
      <c r="O330" s="47"/>
      <c r="P330" s="230">
        <f>O330*H330</f>
        <v>0</v>
      </c>
      <c r="Q330" s="230">
        <v>0.00061</v>
      </c>
      <c r="R330" s="230">
        <f>Q330*H330</f>
        <v>0.00488</v>
      </c>
      <c r="S330" s="230">
        <v>0</v>
      </c>
      <c r="T330" s="231">
        <f>S330*H330</f>
        <v>0</v>
      </c>
      <c r="AR330" s="24" t="s">
        <v>147</v>
      </c>
      <c r="AT330" s="24" t="s">
        <v>142</v>
      </c>
      <c r="AU330" s="24" t="s">
        <v>91</v>
      </c>
      <c r="AY330" s="24" t="s">
        <v>140</v>
      </c>
      <c r="BE330" s="232">
        <f>IF(N330="základní",J330,0)</f>
        <v>0</v>
      </c>
      <c r="BF330" s="232">
        <f>IF(N330="snížená",J330,0)</f>
        <v>0</v>
      </c>
      <c r="BG330" s="232">
        <f>IF(N330="zákl. přenesená",J330,0)</f>
        <v>0</v>
      </c>
      <c r="BH330" s="232">
        <f>IF(N330="sníž. přenesená",J330,0)</f>
        <v>0</v>
      </c>
      <c r="BI330" s="232">
        <f>IF(N330="nulová",J330,0)</f>
        <v>0</v>
      </c>
      <c r="BJ330" s="24" t="s">
        <v>25</v>
      </c>
      <c r="BK330" s="232">
        <f>ROUND(I330*H330,2)</f>
        <v>0</v>
      </c>
      <c r="BL330" s="24" t="s">
        <v>147</v>
      </c>
      <c r="BM330" s="24" t="s">
        <v>459</v>
      </c>
    </row>
    <row r="331" spans="2:47" s="1" customFormat="1" ht="13.5">
      <c r="B331" s="46"/>
      <c r="C331" s="74"/>
      <c r="D331" s="233" t="s">
        <v>149</v>
      </c>
      <c r="E331" s="74"/>
      <c r="F331" s="234" t="s">
        <v>460</v>
      </c>
      <c r="G331" s="74"/>
      <c r="H331" s="74"/>
      <c r="I331" s="191"/>
      <c r="J331" s="74"/>
      <c r="K331" s="74"/>
      <c r="L331" s="72"/>
      <c r="M331" s="235"/>
      <c r="N331" s="47"/>
      <c r="O331" s="47"/>
      <c r="P331" s="47"/>
      <c r="Q331" s="47"/>
      <c r="R331" s="47"/>
      <c r="S331" s="47"/>
      <c r="T331" s="95"/>
      <c r="AT331" s="24" t="s">
        <v>149</v>
      </c>
      <c r="AU331" s="24" t="s">
        <v>91</v>
      </c>
    </row>
    <row r="332" spans="2:51" s="11" customFormat="1" ht="13.5">
      <c r="B332" s="237"/>
      <c r="C332" s="238"/>
      <c r="D332" s="233" t="s">
        <v>153</v>
      </c>
      <c r="E332" s="239" t="s">
        <v>80</v>
      </c>
      <c r="F332" s="240" t="s">
        <v>179</v>
      </c>
      <c r="G332" s="238"/>
      <c r="H332" s="241">
        <v>8</v>
      </c>
      <c r="I332" s="242"/>
      <c r="J332" s="238"/>
      <c r="K332" s="238"/>
      <c r="L332" s="243"/>
      <c r="M332" s="244"/>
      <c r="N332" s="245"/>
      <c r="O332" s="245"/>
      <c r="P332" s="245"/>
      <c r="Q332" s="245"/>
      <c r="R332" s="245"/>
      <c r="S332" s="245"/>
      <c r="T332" s="246"/>
      <c r="AT332" s="247" t="s">
        <v>153</v>
      </c>
      <c r="AU332" s="247" t="s">
        <v>91</v>
      </c>
      <c r="AV332" s="11" t="s">
        <v>91</v>
      </c>
      <c r="AW332" s="11" t="s">
        <v>44</v>
      </c>
      <c r="AX332" s="11" t="s">
        <v>25</v>
      </c>
      <c r="AY332" s="247" t="s">
        <v>140</v>
      </c>
    </row>
    <row r="333" spans="2:65" s="1" customFormat="1" ht="25.5" customHeight="1">
      <c r="B333" s="46"/>
      <c r="C333" s="221" t="s">
        <v>461</v>
      </c>
      <c r="D333" s="221" t="s">
        <v>142</v>
      </c>
      <c r="E333" s="222" t="s">
        <v>462</v>
      </c>
      <c r="F333" s="223" t="s">
        <v>463</v>
      </c>
      <c r="G333" s="224" t="s">
        <v>145</v>
      </c>
      <c r="H333" s="225">
        <v>8</v>
      </c>
      <c r="I333" s="226"/>
      <c r="J333" s="227">
        <f>ROUND(I333*H333,2)</f>
        <v>0</v>
      </c>
      <c r="K333" s="223" t="s">
        <v>146</v>
      </c>
      <c r="L333" s="72"/>
      <c r="M333" s="228" t="s">
        <v>80</v>
      </c>
      <c r="N333" s="229" t="s">
        <v>52</v>
      </c>
      <c r="O333" s="47"/>
      <c r="P333" s="230">
        <f>O333*H333</f>
        <v>0</v>
      </c>
      <c r="Q333" s="230">
        <v>0</v>
      </c>
      <c r="R333" s="230">
        <f>Q333*H333</f>
        <v>0</v>
      </c>
      <c r="S333" s="230">
        <v>0</v>
      </c>
      <c r="T333" s="231">
        <f>S333*H333</f>
        <v>0</v>
      </c>
      <c r="AR333" s="24" t="s">
        <v>147</v>
      </c>
      <c r="AT333" s="24" t="s">
        <v>142</v>
      </c>
      <c r="AU333" s="24" t="s">
        <v>91</v>
      </c>
      <c r="AY333" s="24" t="s">
        <v>140</v>
      </c>
      <c r="BE333" s="232">
        <f>IF(N333="základní",J333,0)</f>
        <v>0</v>
      </c>
      <c r="BF333" s="232">
        <f>IF(N333="snížená",J333,0)</f>
        <v>0</v>
      </c>
      <c r="BG333" s="232">
        <f>IF(N333="zákl. přenesená",J333,0)</f>
        <v>0</v>
      </c>
      <c r="BH333" s="232">
        <f>IF(N333="sníž. přenesená",J333,0)</f>
        <v>0</v>
      </c>
      <c r="BI333" s="232">
        <f>IF(N333="nulová",J333,0)</f>
        <v>0</v>
      </c>
      <c r="BJ333" s="24" t="s">
        <v>25</v>
      </c>
      <c r="BK333" s="232">
        <f>ROUND(I333*H333,2)</f>
        <v>0</v>
      </c>
      <c r="BL333" s="24" t="s">
        <v>147</v>
      </c>
      <c r="BM333" s="24" t="s">
        <v>464</v>
      </c>
    </row>
    <row r="334" spans="2:47" s="1" customFormat="1" ht="13.5">
      <c r="B334" s="46"/>
      <c r="C334" s="74"/>
      <c r="D334" s="233" t="s">
        <v>149</v>
      </c>
      <c r="E334" s="74"/>
      <c r="F334" s="234" t="s">
        <v>465</v>
      </c>
      <c r="G334" s="74"/>
      <c r="H334" s="74"/>
      <c r="I334" s="191"/>
      <c r="J334" s="74"/>
      <c r="K334" s="74"/>
      <c r="L334" s="72"/>
      <c r="M334" s="235"/>
      <c r="N334" s="47"/>
      <c r="O334" s="47"/>
      <c r="P334" s="47"/>
      <c r="Q334" s="47"/>
      <c r="R334" s="47"/>
      <c r="S334" s="47"/>
      <c r="T334" s="95"/>
      <c r="AT334" s="24" t="s">
        <v>149</v>
      </c>
      <c r="AU334" s="24" t="s">
        <v>91</v>
      </c>
    </row>
    <row r="335" spans="2:47" s="1" customFormat="1" ht="13.5">
      <c r="B335" s="46"/>
      <c r="C335" s="74"/>
      <c r="D335" s="233" t="s">
        <v>151</v>
      </c>
      <c r="E335" s="74"/>
      <c r="F335" s="236" t="s">
        <v>466</v>
      </c>
      <c r="G335" s="74"/>
      <c r="H335" s="74"/>
      <c r="I335" s="191"/>
      <c r="J335" s="74"/>
      <c r="K335" s="74"/>
      <c r="L335" s="72"/>
      <c r="M335" s="235"/>
      <c r="N335" s="47"/>
      <c r="O335" s="47"/>
      <c r="P335" s="47"/>
      <c r="Q335" s="47"/>
      <c r="R335" s="47"/>
      <c r="S335" s="47"/>
      <c r="T335" s="95"/>
      <c r="AT335" s="24" t="s">
        <v>151</v>
      </c>
      <c r="AU335" s="24" t="s">
        <v>91</v>
      </c>
    </row>
    <row r="336" spans="2:51" s="11" customFormat="1" ht="13.5">
      <c r="B336" s="237"/>
      <c r="C336" s="238"/>
      <c r="D336" s="233" t="s">
        <v>153</v>
      </c>
      <c r="E336" s="239" t="s">
        <v>80</v>
      </c>
      <c r="F336" s="240" t="s">
        <v>179</v>
      </c>
      <c r="G336" s="238"/>
      <c r="H336" s="241">
        <v>8</v>
      </c>
      <c r="I336" s="242"/>
      <c r="J336" s="238"/>
      <c r="K336" s="238"/>
      <c r="L336" s="243"/>
      <c r="M336" s="244"/>
      <c r="N336" s="245"/>
      <c r="O336" s="245"/>
      <c r="P336" s="245"/>
      <c r="Q336" s="245"/>
      <c r="R336" s="245"/>
      <c r="S336" s="245"/>
      <c r="T336" s="246"/>
      <c r="AT336" s="247" t="s">
        <v>153</v>
      </c>
      <c r="AU336" s="247" t="s">
        <v>91</v>
      </c>
      <c r="AV336" s="11" t="s">
        <v>91</v>
      </c>
      <c r="AW336" s="11" t="s">
        <v>44</v>
      </c>
      <c r="AX336" s="11" t="s">
        <v>25</v>
      </c>
      <c r="AY336" s="247" t="s">
        <v>140</v>
      </c>
    </row>
    <row r="337" spans="2:65" s="1" customFormat="1" ht="25.5" customHeight="1">
      <c r="B337" s="46"/>
      <c r="C337" s="221" t="s">
        <v>467</v>
      </c>
      <c r="D337" s="221" t="s">
        <v>142</v>
      </c>
      <c r="E337" s="222" t="s">
        <v>468</v>
      </c>
      <c r="F337" s="223" t="s">
        <v>469</v>
      </c>
      <c r="G337" s="224" t="s">
        <v>145</v>
      </c>
      <c r="H337" s="225">
        <v>4</v>
      </c>
      <c r="I337" s="226"/>
      <c r="J337" s="227">
        <f>ROUND(I337*H337,2)</f>
        <v>0</v>
      </c>
      <c r="K337" s="223" t="s">
        <v>146</v>
      </c>
      <c r="L337" s="72"/>
      <c r="M337" s="228" t="s">
        <v>80</v>
      </c>
      <c r="N337" s="229" t="s">
        <v>52</v>
      </c>
      <c r="O337" s="47"/>
      <c r="P337" s="230">
        <f>O337*H337</f>
        <v>0</v>
      </c>
      <c r="Q337" s="230">
        <v>0.08425</v>
      </c>
      <c r="R337" s="230">
        <f>Q337*H337</f>
        <v>0.337</v>
      </c>
      <c r="S337" s="230">
        <v>0</v>
      </c>
      <c r="T337" s="231">
        <f>S337*H337</f>
        <v>0</v>
      </c>
      <c r="AR337" s="24" t="s">
        <v>147</v>
      </c>
      <c r="AT337" s="24" t="s">
        <v>142</v>
      </c>
      <c r="AU337" s="24" t="s">
        <v>91</v>
      </c>
      <c r="AY337" s="24" t="s">
        <v>140</v>
      </c>
      <c r="BE337" s="232">
        <f>IF(N337="základní",J337,0)</f>
        <v>0</v>
      </c>
      <c r="BF337" s="232">
        <f>IF(N337="snížená",J337,0)</f>
        <v>0</v>
      </c>
      <c r="BG337" s="232">
        <f>IF(N337="zákl. přenesená",J337,0)</f>
        <v>0</v>
      </c>
      <c r="BH337" s="232">
        <f>IF(N337="sníž. přenesená",J337,0)</f>
        <v>0</v>
      </c>
      <c r="BI337" s="232">
        <f>IF(N337="nulová",J337,0)</f>
        <v>0</v>
      </c>
      <c r="BJ337" s="24" t="s">
        <v>25</v>
      </c>
      <c r="BK337" s="232">
        <f>ROUND(I337*H337,2)</f>
        <v>0</v>
      </c>
      <c r="BL337" s="24" t="s">
        <v>147</v>
      </c>
      <c r="BM337" s="24" t="s">
        <v>470</v>
      </c>
    </row>
    <row r="338" spans="2:47" s="1" customFormat="1" ht="13.5">
      <c r="B338" s="46"/>
      <c r="C338" s="74"/>
      <c r="D338" s="233" t="s">
        <v>149</v>
      </c>
      <c r="E338" s="74"/>
      <c r="F338" s="234" t="s">
        <v>471</v>
      </c>
      <c r="G338" s="74"/>
      <c r="H338" s="74"/>
      <c r="I338" s="191"/>
      <c r="J338" s="74"/>
      <c r="K338" s="74"/>
      <c r="L338" s="72"/>
      <c r="M338" s="235"/>
      <c r="N338" s="47"/>
      <c r="O338" s="47"/>
      <c r="P338" s="47"/>
      <c r="Q338" s="47"/>
      <c r="R338" s="47"/>
      <c r="S338" s="47"/>
      <c r="T338" s="95"/>
      <c r="AT338" s="24" t="s">
        <v>149</v>
      </c>
      <c r="AU338" s="24" t="s">
        <v>91</v>
      </c>
    </row>
    <row r="339" spans="2:47" s="1" customFormat="1" ht="13.5">
      <c r="B339" s="46"/>
      <c r="C339" s="74"/>
      <c r="D339" s="233" t="s">
        <v>151</v>
      </c>
      <c r="E339" s="74"/>
      <c r="F339" s="236" t="s">
        <v>472</v>
      </c>
      <c r="G339" s="74"/>
      <c r="H339" s="74"/>
      <c r="I339" s="191"/>
      <c r="J339" s="74"/>
      <c r="K339" s="74"/>
      <c r="L339" s="72"/>
      <c r="M339" s="235"/>
      <c r="N339" s="47"/>
      <c r="O339" s="47"/>
      <c r="P339" s="47"/>
      <c r="Q339" s="47"/>
      <c r="R339" s="47"/>
      <c r="S339" s="47"/>
      <c r="T339" s="95"/>
      <c r="AT339" s="24" t="s">
        <v>151</v>
      </c>
      <c r="AU339" s="24" t="s">
        <v>91</v>
      </c>
    </row>
    <row r="340" spans="2:51" s="11" customFormat="1" ht="13.5">
      <c r="B340" s="237"/>
      <c r="C340" s="238"/>
      <c r="D340" s="233" t="s">
        <v>153</v>
      </c>
      <c r="E340" s="239" t="s">
        <v>80</v>
      </c>
      <c r="F340" s="240" t="s">
        <v>159</v>
      </c>
      <c r="G340" s="238"/>
      <c r="H340" s="241">
        <v>4</v>
      </c>
      <c r="I340" s="242"/>
      <c r="J340" s="238"/>
      <c r="K340" s="238"/>
      <c r="L340" s="243"/>
      <c r="M340" s="244"/>
      <c r="N340" s="245"/>
      <c r="O340" s="245"/>
      <c r="P340" s="245"/>
      <c r="Q340" s="245"/>
      <c r="R340" s="245"/>
      <c r="S340" s="245"/>
      <c r="T340" s="246"/>
      <c r="AT340" s="247" t="s">
        <v>153</v>
      </c>
      <c r="AU340" s="247" t="s">
        <v>91</v>
      </c>
      <c r="AV340" s="11" t="s">
        <v>91</v>
      </c>
      <c r="AW340" s="11" t="s">
        <v>44</v>
      </c>
      <c r="AX340" s="11" t="s">
        <v>25</v>
      </c>
      <c r="AY340" s="247" t="s">
        <v>140</v>
      </c>
    </row>
    <row r="341" spans="2:65" s="1" customFormat="1" ht="25.5" customHeight="1">
      <c r="B341" s="46"/>
      <c r="C341" s="221" t="s">
        <v>473</v>
      </c>
      <c r="D341" s="221" t="s">
        <v>142</v>
      </c>
      <c r="E341" s="222" t="s">
        <v>474</v>
      </c>
      <c r="F341" s="223" t="s">
        <v>475</v>
      </c>
      <c r="G341" s="224" t="s">
        <v>145</v>
      </c>
      <c r="H341" s="225">
        <v>1.2</v>
      </c>
      <c r="I341" s="226"/>
      <c r="J341" s="227">
        <f>ROUND(I341*H341,2)</f>
        <v>0</v>
      </c>
      <c r="K341" s="223" t="s">
        <v>146</v>
      </c>
      <c r="L341" s="72"/>
      <c r="M341" s="228" t="s">
        <v>80</v>
      </c>
      <c r="N341" s="229" t="s">
        <v>52</v>
      </c>
      <c r="O341" s="47"/>
      <c r="P341" s="230">
        <f>O341*H341</f>
        <v>0</v>
      </c>
      <c r="Q341" s="230">
        <v>0.101</v>
      </c>
      <c r="R341" s="230">
        <f>Q341*H341</f>
        <v>0.1212</v>
      </c>
      <c r="S341" s="230">
        <v>0</v>
      </c>
      <c r="T341" s="231">
        <f>S341*H341</f>
        <v>0</v>
      </c>
      <c r="AR341" s="24" t="s">
        <v>147</v>
      </c>
      <c r="AT341" s="24" t="s">
        <v>142</v>
      </c>
      <c r="AU341" s="24" t="s">
        <v>91</v>
      </c>
      <c r="AY341" s="24" t="s">
        <v>140</v>
      </c>
      <c r="BE341" s="232">
        <f>IF(N341="základní",J341,0)</f>
        <v>0</v>
      </c>
      <c r="BF341" s="232">
        <f>IF(N341="snížená",J341,0)</f>
        <v>0</v>
      </c>
      <c r="BG341" s="232">
        <f>IF(N341="zákl. přenesená",J341,0)</f>
        <v>0</v>
      </c>
      <c r="BH341" s="232">
        <f>IF(N341="sníž. přenesená",J341,0)</f>
        <v>0</v>
      </c>
      <c r="BI341" s="232">
        <f>IF(N341="nulová",J341,0)</f>
        <v>0</v>
      </c>
      <c r="BJ341" s="24" t="s">
        <v>25</v>
      </c>
      <c r="BK341" s="232">
        <f>ROUND(I341*H341,2)</f>
        <v>0</v>
      </c>
      <c r="BL341" s="24" t="s">
        <v>147</v>
      </c>
      <c r="BM341" s="24" t="s">
        <v>476</v>
      </c>
    </row>
    <row r="342" spans="2:47" s="1" customFormat="1" ht="13.5">
      <c r="B342" s="46"/>
      <c r="C342" s="74"/>
      <c r="D342" s="233" t="s">
        <v>149</v>
      </c>
      <c r="E342" s="74"/>
      <c r="F342" s="234" t="s">
        <v>477</v>
      </c>
      <c r="G342" s="74"/>
      <c r="H342" s="74"/>
      <c r="I342" s="191"/>
      <c r="J342" s="74"/>
      <c r="K342" s="74"/>
      <c r="L342" s="72"/>
      <c r="M342" s="235"/>
      <c r="N342" s="47"/>
      <c r="O342" s="47"/>
      <c r="P342" s="47"/>
      <c r="Q342" s="47"/>
      <c r="R342" s="47"/>
      <c r="S342" s="47"/>
      <c r="T342" s="95"/>
      <c r="AT342" s="24" t="s">
        <v>149</v>
      </c>
      <c r="AU342" s="24" t="s">
        <v>91</v>
      </c>
    </row>
    <row r="343" spans="2:47" s="1" customFormat="1" ht="13.5">
      <c r="B343" s="46"/>
      <c r="C343" s="74"/>
      <c r="D343" s="233" t="s">
        <v>151</v>
      </c>
      <c r="E343" s="74"/>
      <c r="F343" s="236" t="s">
        <v>478</v>
      </c>
      <c r="G343" s="74"/>
      <c r="H343" s="74"/>
      <c r="I343" s="191"/>
      <c r="J343" s="74"/>
      <c r="K343" s="74"/>
      <c r="L343" s="72"/>
      <c r="M343" s="235"/>
      <c r="N343" s="47"/>
      <c r="O343" s="47"/>
      <c r="P343" s="47"/>
      <c r="Q343" s="47"/>
      <c r="R343" s="47"/>
      <c r="S343" s="47"/>
      <c r="T343" s="95"/>
      <c r="AT343" s="24" t="s">
        <v>151</v>
      </c>
      <c r="AU343" s="24" t="s">
        <v>91</v>
      </c>
    </row>
    <row r="344" spans="2:51" s="11" customFormat="1" ht="13.5">
      <c r="B344" s="237"/>
      <c r="C344" s="238"/>
      <c r="D344" s="233" t="s">
        <v>153</v>
      </c>
      <c r="E344" s="239" t="s">
        <v>80</v>
      </c>
      <c r="F344" s="240" t="s">
        <v>154</v>
      </c>
      <c r="G344" s="238"/>
      <c r="H344" s="241">
        <v>1.2</v>
      </c>
      <c r="I344" s="242"/>
      <c r="J344" s="238"/>
      <c r="K344" s="238"/>
      <c r="L344" s="243"/>
      <c r="M344" s="244"/>
      <c r="N344" s="245"/>
      <c r="O344" s="245"/>
      <c r="P344" s="245"/>
      <c r="Q344" s="245"/>
      <c r="R344" s="245"/>
      <c r="S344" s="245"/>
      <c r="T344" s="246"/>
      <c r="AT344" s="247" t="s">
        <v>153</v>
      </c>
      <c r="AU344" s="247" t="s">
        <v>91</v>
      </c>
      <c r="AV344" s="11" t="s">
        <v>91</v>
      </c>
      <c r="AW344" s="11" t="s">
        <v>44</v>
      </c>
      <c r="AX344" s="11" t="s">
        <v>25</v>
      </c>
      <c r="AY344" s="247" t="s">
        <v>140</v>
      </c>
    </row>
    <row r="345" spans="2:63" s="10" customFormat="1" ht="29.85" customHeight="1">
      <c r="B345" s="205"/>
      <c r="C345" s="206"/>
      <c r="D345" s="207" t="s">
        <v>81</v>
      </c>
      <c r="E345" s="219" t="s">
        <v>191</v>
      </c>
      <c r="F345" s="219" t="s">
        <v>479</v>
      </c>
      <c r="G345" s="206"/>
      <c r="H345" s="206"/>
      <c r="I345" s="209"/>
      <c r="J345" s="220">
        <f>BK345</f>
        <v>0</v>
      </c>
      <c r="K345" s="206"/>
      <c r="L345" s="211"/>
      <c r="M345" s="212"/>
      <c r="N345" s="213"/>
      <c r="O345" s="213"/>
      <c r="P345" s="214">
        <f>SUM(P346:P388)</f>
        <v>0</v>
      </c>
      <c r="Q345" s="213"/>
      <c r="R345" s="214">
        <f>SUM(R346:R388)</f>
        <v>9.306198239999999</v>
      </c>
      <c r="S345" s="213"/>
      <c r="T345" s="215">
        <f>SUM(T346:T388)</f>
        <v>0</v>
      </c>
      <c r="AR345" s="216" t="s">
        <v>25</v>
      </c>
      <c r="AT345" s="217" t="s">
        <v>81</v>
      </c>
      <c r="AU345" s="217" t="s">
        <v>25</v>
      </c>
      <c r="AY345" s="216" t="s">
        <v>140</v>
      </c>
      <c r="BK345" s="218">
        <f>SUM(BK346:BK388)</f>
        <v>0</v>
      </c>
    </row>
    <row r="346" spans="2:65" s="1" customFormat="1" ht="25.5" customHeight="1">
      <c r="B346" s="46"/>
      <c r="C346" s="221" t="s">
        <v>480</v>
      </c>
      <c r="D346" s="221" t="s">
        <v>142</v>
      </c>
      <c r="E346" s="222" t="s">
        <v>481</v>
      </c>
      <c r="F346" s="223" t="s">
        <v>482</v>
      </c>
      <c r="G346" s="224" t="s">
        <v>194</v>
      </c>
      <c r="H346" s="225">
        <v>7.2</v>
      </c>
      <c r="I346" s="226"/>
      <c r="J346" s="227">
        <f>ROUND(I346*H346,2)</f>
        <v>0</v>
      </c>
      <c r="K346" s="223" t="s">
        <v>146</v>
      </c>
      <c r="L346" s="72"/>
      <c r="M346" s="228" t="s">
        <v>80</v>
      </c>
      <c r="N346" s="229" t="s">
        <v>52</v>
      </c>
      <c r="O346" s="47"/>
      <c r="P346" s="230">
        <f>O346*H346</f>
        <v>0</v>
      </c>
      <c r="Q346" s="230">
        <v>3E-05</v>
      </c>
      <c r="R346" s="230">
        <f>Q346*H346</f>
        <v>0.00021600000000000002</v>
      </c>
      <c r="S346" s="230">
        <v>0</v>
      </c>
      <c r="T346" s="231">
        <f>S346*H346</f>
        <v>0</v>
      </c>
      <c r="AR346" s="24" t="s">
        <v>147</v>
      </c>
      <c r="AT346" s="24" t="s">
        <v>142</v>
      </c>
      <c r="AU346" s="24" t="s">
        <v>91</v>
      </c>
      <c r="AY346" s="24" t="s">
        <v>140</v>
      </c>
      <c r="BE346" s="232">
        <f>IF(N346="základní",J346,0)</f>
        <v>0</v>
      </c>
      <c r="BF346" s="232">
        <f>IF(N346="snížená",J346,0)</f>
        <v>0</v>
      </c>
      <c r="BG346" s="232">
        <f>IF(N346="zákl. přenesená",J346,0)</f>
        <v>0</v>
      </c>
      <c r="BH346" s="232">
        <f>IF(N346="sníž. přenesená",J346,0)</f>
        <v>0</v>
      </c>
      <c r="BI346" s="232">
        <f>IF(N346="nulová",J346,0)</f>
        <v>0</v>
      </c>
      <c r="BJ346" s="24" t="s">
        <v>25</v>
      </c>
      <c r="BK346" s="232">
        <f>ROUND(I346*H346,2)</f>
        <v>0</v>
      </c>
      <c r="BL346" s="24" t="s">
        <v>147</v>
      </c>
      <c r="BM346" s="24" t="s">
        <v>483</v>
      </c>
    </row>
    <row r="347" spans="2:47" s="1" customFormat="1" ht="13.5">
      <c r="B347" s="46"/>
      <c r="C347" s="74"/>
      <c r="D347" s="233" t="s">
        <v>149</v>
      </c>
      <c r="E347" s="74"/>
      <c r="F347" s="234" t="s">
        <v>484</v>
      </c>
      <c r="G347" s="74"/>
      <c r="H347" s="74"/>
      <c r="I347" s="191"/>
      <c r="J347" s="74"/>
      <c r="K347" s="74"/>
      <c r="L347" s="72"/>
      <c r="M347" s="235"/>
      <c r="N347" s="47"/>
      <c r="O347" s="47"/>
      <c r="P347" s="47"/>
      <c r="Q347" s="47"/>
      <c r="R347" s="47"/>
      <c r="S347" s="47"/>
      <c r="T347" s="95"/>
      <c r="AT347" s="24" t="s">
        <v>149</v>
      </c>
      <c r="AU347" s="24" t="s">
        <v>91</v>
      </c>
    </row>
    <row r="348" spans="2:47" s="1" customFormat="1" ht="13.5">
      <c r="B348" s="46"/>
      <c r="C348" s="74"/>
      <c r="D348" s="233" t="s">
        <v>151</v>
      </c>
      <c r="E348" s="74"/>
      <c r="F348" s="236" t="s">
        <v>485</v>
      </c>
      <c r="G348" s="74"/>
      <c r="H348" s="74"/>
      <c r="I348" s="191"/>
      <c r="J348" s="74"/>
      <c r="K348" s="74"/>
      <c r="L348" s="72"/>
      <c r="M348" s="235"/>
      <c r="N348" s="47"/>
      <c r="O348" s="47"/>
      <c r="P348" s="47"/>
      <c r="Q348" s="47"/>
      <c r="R348" s="47"/>
      <c r="S348" s="47"/>
      <c r="T348" s="95"/>
      <c r="AT348" s="24" t="s">
        <v>151</v>
      </c>
      <c r="AU348" s="24" t="s">
        <v>91</v>
      </c>
    </row>
    <row r="349" spans="2:65" s="1" customFormat="1" ht="16.5" customHeight="1">
      <c r="B349" s="46"/>
      <c r="C349" s="280" t="s">
        <v>486</v>
      </c>
      <c r="D349" s="280" t="s">
        <v>301</v>
      </c>
      <c r="E349" s="281" t="s">
        <v>487</v>
      </c>
      <c r="F349" s="282" t="s">
        <v>488</v>
      </c>
      <c r="G349" s="283" t="s">
        <v>194</v>
      </c>
      <c r="H349" s="284">
        <v>6.09</v>
      </c>
      <c r="I349" s="285"/>
      <c r="J349" s="286">
        <f>ROUND(I349*H349,2)</f>
        <v>0</v>
      </c>
      <c r="K349" s="282" t="s">
        <v>146</v>
      </c>
      <c r="L349" s="287"/>
      <c r="M349" s="288" t="s">
        <v>80</v>
      </c>
      <c r="N349" s="289" t="s">
        <v>52</v>
      </c>
      <c r="O349" s="47"/>
      <c r="P349" s="230">
        <f>O349*H349</f>
        <v>0</v>
      </c>
      <c r="Q349" s="230">
        <v>0.024</v>
      </c>
      <c r="R349" s="230">
        <f>Q349*H349</f>
        <v>0.14616</v>
      </c>
      <c r="S349" s="230">
        <v>0</v>
      </c>
      <c r="T349" s="231">
        <f>S349*H349</f>
        <v>0</v>
      </c>
      <c r="AR349" s="24" t="s">
        <v>191</v>
      </c>
      <c r="AT349" s="24" t="s">
        <v>301</v>
      </c>
      <c r="AU349" s="24" t="s">
        <v>91</v>
      </c>
      <c r="AY349" s="24" t="s">
        <v>140</v>
      </c>
      <c r="BE349" s="232">
        <f>IF(N349="základní",J349,0)</f>
        <v>0</v>
      </c>
      <c r="BF349" s="232">
        <f>IF(N349="snížená",J349,0)</f>
        <v>0</v>
      </c>
      <c r="BG349" s="232">
        <f>IF(N349="zákl. přenesená",J349,0)</f>
        <v>0</v>
      </c>
      <c r="BH349" s="232">
        <f>IF(N349="sníž. přenesená",J349,0)</f>
        <v>0</v>
      </c>
      <c r="BI349" s="232">
        <f>IF(N349="nulová",J349,0)</f>
        <v>0</v>
      </c>
      <c r="BJ349" s="24" t="s">
        <v>25</v>
      </c>
      <c r="BK349" s="232">
        <f>ROUND(I349*H349,2)</f>
        <v>0</v>
      </c>
      <c r="BL349" s="24" t="s">
        <v>147</v>
      </c>
      <c r="BM349" s="24" t="s">
        <v>489</v>
      </c>
    </row>
    <row r="350" spans="2:47" s="1" customFormat="1" ht="13.5">
      <c r="B350" s="46"/>
      <c r="C350" s="74"/>
      <c r="D350" s="233" t="s">
        <v>149</v>
      </c>
      <c r="E350" s="74"/>
      <c r="F350" s="234" t="s">
        <v>488</v>
      </c>
      <c r="G350" s="74"/>
      <c r="H350" s="74"/>
      <c r="I350" s="191"/>
      <c r="J350" s="74"/>
      <c r="K350" s="74"/>
      <c r="L350" s="72"/>
      <c r="M350" s="235"/>
      <c r="N350" s="47"/>
      <c r="O350" s="47"/>
      <c r="P350" s="47"/>
      <c r="Q350" s="47"/>
      <c r="R350" s="47"/>
      <c r="S350" s="47"/>
      <c r="T350" s="95"/>
      <c r="AT350" s="24" t="s">
        <v>149</v>
      </c>
      <c r="AU350" s="24" t="s">
        <v>91</v>
      </c>
    </row>
    <row r="351" spans="2:51" s="11" customFormat="1" ht="13.5">
      <c r="B351" s="237"/>
      <c r="C351" s="238"/>
      <c r="D351" s="233" t="s">
        <v>153</v>
      </c>
      <c r="E351" s="239" t="s">
        <v>80</v>
      </c>
      <c r="F351" s="240" t="s">
        <v>490</v>
      </c>
      <c r="G351" s="238"/>
      <c r="H351" s="241">
        <v>7.2</v>
      </c>
      <c r="I351" s="242"/>
      <c r="J351" s="238"/>
      <c r="K351" s="238"/>
      <c r="L351" s="243"/>
      <c r="M351" s="244"/>
      <c r="N351" s="245"/>
      <c r="O351" s="245"/>
      <c r="P351" s="245"/>
      <c r="Q351" s="245"/>
      <c r="R351" s="245"/>
      <c r="S351" s="245"/>
      <c r="T351" s="246"/>
      <c r="AT351" s="247" t="s">
        <v>153</v>
      </c>
      <c r="AU351" s="247" t="s">
        <v>91</v>
      </c>
      <c r="AV351" s="11" t="s">
        <v>91</v>
      </c>
      <c r="AW351" s="11" t="s">
        <v>44</v>
      </c>
      <c r="AX351" s="11" t="s">
        <v>82</v>
      </c>
      <c r="AY351" s="247" t="s">
        <v>140</v>
      </c>
    </row>
    <row r="352" spans="2:51" s="11" customFormat="1" ht="13.5">
      <c r="B352" s="237"/>
      <c r="C352" s="238"/>
      <c r="D352" s="233" t="s">
        <v>153</v>
      </c>
      <c r="E352" s="239" t="s">
        <v>80</v>
      </c>
      <c r="F352" s="240" t="s">
        <v>491</v>
      </c>
      <c r="G352" s="238"/>
      <c r="H352" s="241">
        <v>-0.6</v>
      </c>
      <c r="I352" s="242"/>
      <c r="J352" s="238"/>
      <c r="K352" s="238"/>
      <c r="L352" s="243"/>
      <c r="M352" s="244"/>
      <c r="N352" s="245"/>
      <c r="O352" s="245"/>
      <c r="P352" s="245"/>
      <c r="Q352" s="245"/>
      <c r="R352" s="245"/>
      <c r="S352" s="245"/>
      <c r="T352" s="246"/>
      <c r="AT352" s="247" t="s">
        <v>153</v>
      </c>
      <c r="AU352" s="247" t="s">
        <v>91</v>
      </c>
      <c r="AV352" s="11" t="s">
        <v>91</v>
      </c>
      <c r="AW352" s="11" t="s">
        <v>44</v>
      </c>
      <c r="AX352" s="11" t="s">
        <v>82</v>
      </c>
      <c r="AY352" s="247" t="s">
        <v>140</v>
      </c>
    </row>
    <row r="353" spans="2:51" s="11" customFormat="1" ht="13.5">
      <c r="B353" s="237"/>
      <c r="C353" s="238"/>
      <c r="D353" s="233" t="s">
        <v>153</v>
      </c>
      <c r="E353" s="239" t="s">
        <v>80</v>
      </c>
      <c r="F353" s="240" t="s">
        <v>492</v>
      </c>
      <c r="G353" s="238"/>
      <c r="H353" s="241">
        <v>-0.6</v>
      </c>
      <c r="I353" s="242"/>
      <c r="J353" s="238"/>
      <c r="K353" s="238"/>
      <c r="L353" s="243"/>
      <c r="M353" s="244"/>
      <c r="N353" s="245"/>
      <c r="O353" s="245"/>
      <c r="P353" s="245"/>
      <c r="Q353" s="245"/>
      <c r="R353" s="245"/>
      <c r="S353" s="245"/>
      <c r="T353" s="246"/>
      <c r="AT353" s="247" t="s">
        <v>153</v>
      </c>
      <c r="AU353" s="247" t="s">
        <v>91</v>
      </c>
      <c r="AV353" s="11" t="s">
        <v>91</v>
      </c>
      <c r="AW353" s="11" t="s">
        <v>44</v>
      </c>
      <c r="AX353" s="11" t="s">
        <v>82</v>
      </c>
      <c r="AY353" s="247" t="s">
        <v>140</v>
      </c>
    </row>
    <row r="354" spans="2:51" s="12" customFormat="1" ht="13.5">
      <c r="B354" s="248"/>
      <c r="C354" s="249"/>
      <c r="D354" s="233" t="s">
        <v>153</v>
      </c>
      <c r="E354" s="250" t="s">
        <v>80</v>
      </c>
      <c r="F354" s="251" t="s">
        <v>168</v>
      </c>
      <c r="G354" s="249"/>
      <c r="H354" s="252">
        <v>6</v>
      </c>
      <c r="I354" s="253"/>
      <c r="J354" s="249"/>
      <c r="K354" s="249"/>
      <c r="L354" s="254"/>
      <c r="M354" s="255"/>
      <c r="N354" s="256"/>
      <c r="O354" s="256"/>
      <c r="P354" s="256"/>
      <c r="Q354" s="256"/>
      <c r="R354" s="256"/>
      <c r="S354" s="256"/>
      <c r="T354" s="257"/>
      <c r="AT354" s="258" t="s">
        <v>153</v>
      </c>
      <c r="AU354" s="258" t="s">
        <v>91</v>
      </c>
      <c r="AV354" s="12" t="s">
        <v>147</v>
      </c>
      <c r="AW354" s="12" t="s">
        <v>44</v>
      </c>
      <c r="AX354" s="12" t="s">
        <v>25</v>
      </c>
      <c r="AY354" s="258" t="s">
        <v>140</v>
      </c>
    </row>
    <row r="355" spans="2:51" s="11" customFormat="1" ht="13.5">
      <c r="B355" s="237"/>
      <c r="C355" s="238"/>
      <c r="D355" s="233" t="s">
        <v>153</v>
      </c>
      <c r="E355" s="238"/>
      <c r="F355" s="240" t="s">
        <v>493</v>
      </c>
      <c r="G355" s="238"/>
      <c r="H355" s="241">
        <v>6.09</v>
      </c>
      <c r="I355" s="242"/>
      <c r="J355" s="238"/>
      <c r="K355" s="238"/>
      <c r="L355" s="243"/>
      <c r="M355" s="244"/>
      <c r="N355" s="245"/>
      <c r="O355" s="245"/>
      <c r="P355" s="245"/>
      <c r="Q355" s="245"/>
      <c r="R355" s="245"/>
      <c r="S355" s="245"/>
      <c r="T355" s="246"/>
      <c r="AT355" s="247" t="s">
        <v>153</v>
      </c>
      <c r="AU355" s="247" t="s">
        <v>91</v>
      </c>
      <c r="AV355" s="11" t="s">
        <v>91</v>
      </c>
      <c r="AW355" s="11" t="s">
        <v>6</v>
      </c>
      <c r="AX355" s="11" t="s">
        <v>25</v>
      </c>
      <c r="AY355" s="247" t="s">
        <v>140</v>
      </c>
    </row>
    <row r="356" spans="2:65" s="1" customFormat="1" ht="25.5" customHeight="1">
      <c r="B356" s="46"/>
      <c r="C356" s="280" t="s">
        <v>494</v>
      </c>
      <c r="D356" s="280" t="s">
        <v>301</v>
      </c>
      <c r="E356" s="281" t="s">
        <v>495</v>
      </c>
      <c r="F356" s="282" t="s">
        <v>496</v>
      </c>
      <c r="G356" s="283" t="s">
        <v>194</v>
      </c>
      <c r="H356" s="284">
        <v>0.6</v>
      </c>
      <c r="I356" s="285"/>
      <c r="J356" s="286">
        <f>ROUND(I356*H356,2)</f>
        <v>0</v>
      </c>
      <c r="K356" s="282" t="s">
        <v>146</v>
      </c>
      <c r="L356" s="287"/>
      <c r="M356" s="288" t="s">
        <v>80</v>
      </c>
      <c r="N356" s="289" t="s">
        <v>52</v>
      </c>
      <c r="O356" s="47"/>
      <c r="P356" s="230">
        <f>O356*H356</f>
        <v>0</v>
      </c>
      <c r="Q356" s="230">
        <v>0.03167</v>
      </c>
      <c r="R356" s="230">
        <f>Q356*H356</f>
        <v>0.019001999999999998</v>
      </c>
      <c r="S356" s="230">
        <v>0</v>
      </c>
      <c r="T356" s="231">
        <f>S356*H356</f>
        <v>0</v>
      </c>
      <c r="AR356" s="24" t="s">
        <v>191</v>
      </c>
      <c r="AT356" s="24" t="s">
        <v>301</v>
      </c>
      <c r="AU356" s="24" t="s">
        <v>91</v>
      </c>
      <c r="AY356" s="24" t="s">
        <v>140</v>
      </c>
      <c r="BE356" s="232">
        <f>IF(N356="základní",J356,0)</f>
        <v>0</v>
      </c>
      <c r="BF356" s="232">
        <f>IF(N356="snížená",J356,0)</f>
        <v>0</v>
      </c>
      <c r="BG356" s="232">
        <f>IF(N356="zákl. přenesená",J356,0)</f>
        <v>0</v>
      </c>
      <c r="BH356" s="232">
        <f>IF(N356="sníž. přenesená",J356,0)</f>
        <v>0</v>
      </c>
      <c r="BI356" s="232">
        <f>IF(N356="nulová",J356,0)</f>
        <v>0</v>
      </c>
      <c r="BJ356" s="24" t="s">
        <v>25</v>
      </c>
      <c r="BK356" s="232">
        <f>ROUND(I356*H356,2)</f>
        <v>0</v>
      </c>
      <c r="BL356" s="24" t="s">
        <v>147</v>
      </c>
      <c r="BM356" s="24" t="s">
        <v>497</v>
      </c>
    </row>
    <row r="357" spans="2:47" s="1" customFormat="1" ht="13.5">
      <c r="B357" s="46"/>
      <c r="C357" s="74"/>
      <c r="D357" s="233" t="s">
        <v>149</v>
      </c>
      <c r="E357" s="74"/>
      <c r="F357" s="234" t="s">
        <v>496</v>
      </c>
      <c r="G357" s="74"/>
      <c r="H357" s="74"/>
      <c r="I357" s="191"/>
      <c r="J357" s="74"/>
      <c r="K357" s="74"/>
      <c r="L357" s="72"/>
      <c r="M357" s="235"/>
      <c r="N357" s="47"/>
      <c r="O357" s="47"/>
      <c r="P357" s="47"/>
      <c r="Q357" s="47"/>
      <c r="R357" s="47"/>
      <c r="S357" s="47"/>
      <c r="T357" s="95"/>
      <c r="AT357" s="24" t="s">
        <v>149</v>
      </c>
      <c r="AU357" s="24" t="s">
        <v>91</v>
      </c>
    </row>
    <row r="358" spans="2:51" s="11" customFormat="1" ht="13.5">
      <c r="B358" s="237"/>
      <c r="C358" s="238"/>
      <c r="D358" s="233" t="s">
        <v>153</v>
      </c>
      <c r="E358" s="239" t="s">
        <v>80</v>
      </c>
      <c r="F358" s="240" t="s">
        <v>498</v>
      </c>
      <c r="G358" s="238"/>
      <c r="H358" s="241">
        <v>0.6</v>
      </c>
      <c r="I358" s="242"/>
      <c r="J358" s="238"/>
      <c r="K358" s="238"/>
      <c r="L358" s="243"/>
      <c r="M358" s="244"/>
      <c r="N358" s="245"/>
      <c r="O358" s="245"/>
      <c r="P358" s="245"/>
      <c r="Q358" s="245"/>
      <c r="R358" s="245"/>
      <c r="S358" s="245"/>
      <c r="T358" s="246"/>
      <c r="AT358" s="247" t="s">
        <v>153</v>
      </c>
      <c r="AU358" s="247" t="s">
        <v>91</v>
      </c>
      <c r="AV358" s="11" t="s">
        <v>91</v>
      </c>
      <c r="AW358" s="11" t="s">
        <v>44</v>
      </c>
      <c r="AX358" s="11" t="s">
        <v>25</v>
      </c>
      <c r="AY358" s="247" t="s">
        <v>140</v>
      </c>
    </row>
    <row r="359" spans="2:65" s="1" customFormat="1" ht="25.5" customHeight="1">
      <c r="B359" s="46"/>
      <c r="C359" s="280" t="s">
        <v>499</v>
      </c>
      <c r="D359" s="280" t="s">
        <v>301</v>
      </c>
      <c r="E359" s="281" t="s">
        <v>500</v>
      </c>
      <c r="F359" s="282" t="s">
        <v>501</v>
      </c>
      <c r="G359" s="283" t="s">
        <v>194</v>
      </c>
      <c r="H359" s="284">
        <v>0.6</v>
      </c>
      <c r="I359" s="285"/>
      <c r="J359" s="286">
        <f>ROUND(I359*H359,2)</f>
        <v>0</v>
      </c>
      <c r="K359" s="282" t="s">
        <v>146</v>
      </c>
      <c r="L359" s="287"/>
      <c r="M359" s="288" t="s">
        <v>80</v>
      </c>
      <c r="N359" s="289" t="s">
        <v>52</v>
      </c>
      <c r="O359" s="47"/>
      <c r="P359" s="230">
        <f>O359*H359</f>
        <v>0</v>
      </c>
      <c r="Q359" s="230">
        <v>0.02667</v>
      </c>
      <c r="R359" s="230">
        <f>Q359*H359</f>
        <v>0.016002</v>
      </c>
      <c r="S359" s="230">
        <v>0</v>
      </c>
      <c r="T359" s="231">
        <f>S359*H359</f>
        <v>0</v>
      </c>
      <c r="AR359" s="24" t="s">
        <v>191</v>
      </c>
      <c r="AT359" s="24" t="s">
        <v>301</v>
      </c>
      <c r="AU359" s="24" t="s">
        <v>91</v>
      </c>
      <c r="AY359" s="24" t="s">
        <v>140</v>
      </c>
      <c r="BE359" s="232">
        <f>IF(N359="základní",J359,0)</f>
        <v>0</v>
      </c>
      <c r="BF359" s="232">
        <f>IF(N359="snížená",J359,0)</f>
        <v>0</v>
      </c>
      <c r="BG359" s="232">
        <f>IF(N359="zákl. přenesená",J359,0)</f>
        <v>0</v>
      </c>
      <c r="BH359" s="232">
        <f>IF(N359="sníž. přenesená",J359,0)</f>
        <v>0</v>
      </c>
      <c r="BI359" s="232">
        <f>IF(N359="nulová",J359,0)</f>
        <v>0</v>
      </c>
      <c r="BJ359" s="24" t="s">
        <v>25</v>
      </c>
      <c r="BK359" s="232">
        <f>ROUND(I359*H359,2)</f>
        <v>0</v>
      </c>
      <c r="BL359" s="24" t="s">
        <v>147</v>
      </c>
      <c r="BM359" s="24" t="s">
        <v>502</v>
      </c>
    </row>
    <row r="360" spans="2:47" s="1" customFormat="1" ht="13.5">
      <c r="B360" s="46"/>
      <c r="C360" s="74"/>
      <c r="D360" s="233" t="s">
        <v>149</v>
      </c>
      <c r="E360" s="74"/>
      <c r="F360" s="234" t="s">
        <v>501</v>
      </c>
      <c r="G360" s="74"/>
      <c r="H360" s="74"/>
      <c r="I360" s="191"/>
      <c r="J360" s="74"/>
      <c r="K360" s="74"/>
      <c r="L360" s="72"/>
      <c r="M360" s="235"/>
      <c r="N360" s="47"/>
      <c r="O360" s="47"/>
      <c r="P360" s="47"/>
      <c r="Q360" s="47"/>
      <c r="R360" s="47"/>
      <c r="S360" s="47"/>
      <c r="T360" s="95"/>
      <c r="AT360" s="24" t="s">
        <v>149</v>
      </c>
      <c r="AU360" s="24" t="s">
        <v>91</v>
      </c>
    </row>
    <row r="361" spans="2:51" s="11" customFormat="1" ht="13.5">
      <c r="B361" s="237"/>
      <c r="C361" s="238"/>
      <c r="D361" s="233" t="s">
        <v>153</v>
      </c>
      <c r="E361" s="239" t="s">
        <v>80</v>
      </c>
      <c r="F361" s="240" t="s">
        <v>498</v>
      </c>
      <c r="G361" s="238"/>
      <c r="H361" s="241">
        <v>0.6</v>
      </c>
      <c r="I361" s="242"/>
      <c r="J361" s="238"/>
      <c r="K361" s="238"/>
      <c r="L361" s="243"/>
      <c r="M361" s="244"/>
      <c r="N361" s="245"/>
      <c r="O361" s="245"/>
      <c r="P361" s="245"/>
      <c r="Q361" s="245"/>
      <c r="R361" s="245"/>
      <c r="S361" s="245"/>
      <c r="T361" s="246"/>
      <c r="AT361" s="247" t="s">
        <v>153</v>
      </c>
      <c r="AU361" s="247" t="s">
        <v>91</v>
      </c>
      <c r="AV361" s="11" t="s">
        <v>91</v>
      </c>
      <c r="AW361" s="11" t="s">
        <v>44</v>
      </c>
      <c r="AX361" s="11" t="s">
        <v>25</v>
      </c>
      <c r="AY361" s="247" t="s">
        <v>140</v>
      </c>
    </row>
    <row r="362" spans="2:65" s="1" customFormat="1" ht="25.5" customHeight="1">
      <c r="B362" s="46"/>
      <c r="C362" s="221" t="s">
        <v>503</v>
      </c>
      <c r="D362" s="221" t="s">
        <v>142</v>
      </c>
      <c r="E362" s="222" t="s">
        <v>504</v>
      </c>
      <c r="F362" s="223" t="s">
        <v>505</v>
      </c>
      <c r="G362" s="224" t="s">
        <v>391</v>
      </c>
      <c r="H362" s="225">
        <v>1</v>
      </c>
      <c r="I362" s="226"/>
      <c r="J362" s="227">
        <f>ROUND(I362*H362,2)</f>
        <v>0</v>
      </c>
      <c r="K362" s="223" t="s">
        <v>146</v>
      </c>
      <c r="L362" s="72"/>
      <c r="M362" s="228" t="s">
        <v>80</v>
      </c>
      <c r="N362" s="229" t="s">
        <v>52</v>
      </c>
      <c r="O362" s="47"/>
      <c r="P362" s="230">
        <f>O362*H362</f>
        <v>0</v>
      </c>
      <c r="Q362" s="230">
        <v>7E-05</v>
      </c>
      <c r="R362" s="230">
        <f>Q362*H362</f>
        <v>7E-05</v>
      </c>
      <c r="S362" s="230">
        <v>0</v>
      </c>
      <c r="T362" s="231">
        <f>S362*H362</f>
        <v>0</v>
      </c>
      <c r="AR362" s="24" t="s">
        <v>147</v>
      </c>
      <c r="AT362" s="24" t="s">
        <v>142</v>
      </c>
      <c r="AU362" s="24" t="s">
        <v>91</v>
      </c>
      <c r="AY362" s="24" t="s">
        <v>140</v>
      </c>
      <c r="BE362" s="232">
        <f>IF(N362="základní",J362,0)</f>
        <v>0</v>
      </c>
      <c r="BF362" s="232">
        <f>IF(N362="snížená",J362,0)</f>
        <v>0</v>
      </c>
      <c r="BG362" s="232">
        <f>IF(N362="zákl. přenesená",J362,0)</f>
        <v>0</v>
      </c>
      <c r="BH362" s="232">
        <f>IF(N362="sníž. přenesená",J362,0)</f>
        <v>0</v>
      </c>
      <c r="BI362" s="232">
        <f>IF(N362="nulová",J362,0)</f>
        <v>0</v>
      </c>
      <c r="BJ362" s="24" t="s">
        <v>25</v>
      </c>
      <c r="BK362" s="232">
        <f>ROUND(I362*H362,2)</f>
        <v>0</v>
      </c>
      <c r="BL362" s="24" t="s">
        <v>147</v>
      </c>
      <c r="BM362" s="24" t="s">
        <v>506</v>
      </c>
    </row>
    <row r="363" spans="2:47" s="1" customFormat="1" ht="13.5">
      <c r="B363" s="46"/>
      <c r="C363" s="74"/>
      <c r="D363" s="233" t="s">
        <v>149</v>
      </c>
      <c r="E363" s="74"/>
      <c r="F363" s="234" t="s">
        <v>507</v>
      </c>
      <c r="G363" s="74"/>
      <c r="H363" s="74"/>
      <c r="I363" s="191"/>
      <c r="J363" s="74"/>
      <c r="K363" s="74"/>
      <c r="L363" s="72"/>
      <c r="M363" s="235"/>
      <c r="N363" s="47"/>
      <c r="O363" s="47"/>
      <c r="P363" s="47"/>
      <c r="Q363" s="47"/>
      <c r="R363" s="47"/>
      <c r="S363" s="47"/>
      <c r="T363" s="95"/>
      <c r="AT363" s="24" t="s">
        <v>149</v>
      </c>
      <c r="AU363" s="24" t="s">
        <v>91</v>
      </c>
    </row>
    <row r="364" spans="2:47" s="1" customFormat="1" ht="13.5">
      <c r="B364" s="46"/>
      <c r="C364" s="74"/>
      <c r="D364" s="233" t="s">
        <v>151</v>
      </c>
      <c r="E364" s="74"/>
      <c r="F364" s="236" t="s">
        <v>508</v>
      </c>
      <c r="G364" s="74"/>
      <c r="H364" s="74"/>
      <c r="I364" s="191"/>
      <c r="J364" s="74"/>
      <c r="K364" s="74"/>
      <c r="L364" s="72"/>
      <c r="M364" s="235"/>
      <c r="N364" s="47"/>
      <c r="O364" s="47"/>
      <c r="P364" s="47"/>
      <c r="Q364" s="47"/>
      <c r="R364" s="47"/>
      <c r="S364" s="47"/>
      <c r="T364" s="95"/>
      <c r="AT364" s="24" t="s">
        <v>151</v>
      </c>
      <c r="AU364" s="24" t="s">
        <v>91</v>
      </c>
    </row>
    <row r="365" spans="2:65" s="1" customFormat="1" ht="16.5" customHeight="1">
      <c r="B365" s="46"/>
      <c r="C365" s="280" t="s">
        <v>509</v>
      </c>
      <c r="D365" s="280" t="s">
        <v>301</v>
      </c>
      <c r="E365" s="281" t="s">
        <v>510</v>
      </c>
      <c r="F365" s="282" t="s">
        <v>511</v>
      </c>
      <c r="G365" s="283" t="s">
        <v>391</v>
      </c>
      <c r="H365" s="284">
        <v>1.015</v>
      </c>
      <c r="I365" s="285"/>
      <c r="J365" s="286">
        <f>ROUND(I365*H365,2)</f>
        <v>0</v>
      </c>
      <c r="K365" s="282" t="s">
        <v>146</v>
      </c>
      <c r="L365" s="287"/>
      <c r="M365" s="288" t="s">
        <v>80</v>
      </c>
      <c r="N365" s="289" t="s">
        <v>52</v>
      </c>
      <c r="O365" s="47"/>
      <c r="P365" s="230">
        <f>O365*H365</f>
        <v>0</v>
      </c>
      <c r="Q365" s="230">
        <v>0.005</v>
      </c>
      <c r="R365" s="230">
        <f>Q365*H365</f>
        <v>0.005075</v>
      </c>
      <c r="S365" s="230">
        <v>0</v>
      </c>
      <c r="T365" s="231">
        <f>S365*H365</f>
        <v>0</v>
      </c>
      <c r="AR365" s="24" t="s">
        <v>191</v>
      </c>
      <c r="AT365" s="24" t="s">
        <v>301</v>
      </c>
      <c r="AU365" s="24" t="s">
        <v>91</v>
      </c>
      <c r="AY365" s="24" t="s">
        <v>140</v>
      </c>
      <c r="BE365" s="232">
        <f>IF(N365="základní",J365,0)</f>
        <v>0</v>
      </c>
      <c r="BF365" s="232">
        <f>IF(N365="snížená",J365,0)</f>
        <v>0</v>
      </c>
      <c r="BG365" s="232">
        <f>IF(N365="zákl. přenesená",J365,0)</f>
        <v>0</v>
      </c>
      <c r="BH365" s="232">
        <f>IF(N365="sníž. přenesená",J365,0)</f>
        <v>0</v>
      </c>
      <c r="BI365" s="232">
        <f>IF(N365="nulová",J365,0)</f>
        <v>0</v>
      </c>
      <c r="BJ365" s="24" t="s">
        <v>25</v>
      </c>
      <c r="BK365" s="232">
        <f>ROUND(I365*H365,2)</f>
        <v>0</v>
      </c>
      <c r="BL365" s="24" t="s">
        <v>147</v>
      </c>
      <c r="BM365" s="24" t="s">
        <v>512</v>
      </c>
    </row>
    <row r="366" spans="2:47" s="1" customFormat="1" ht="13.5">
      <c r="B366" s="46"/>
      <c r="C366" s="74"/>
      <c r="D366" s="233" t="s">
        <v>149</v>
      </c>
      <c r="E366" s="74"/>
      <c r="F366" s="234" t="s">
        <v>511</v>
      </c>
      <c r="G366" s="74"/>
      <c r="H366" s="74"/>
      <c r="I366" s="191"/>
      <c r="J366" s="74"/>
      <c r="K366" s="74"/>
      <c r="L366" s="72"/>
      <c r="M366" s="235"/>
      <c r="N366" s="47"/>
      <c r="O366" s="47"/>
      <c r="P366" s="47"/>
      <c r="Q366" s="47"/>
      <c r="R366" s="47"/>
      <c r="S366" s="47"/>
      <c r="T366" s="95"/>
      <c r="AT366" s="24" t="s">
        <v>149</v>
      </c>
      <c r="AU366" s="24" t="s">
        <v>91</v>
      </c>
    </row>
    <row r="367" spans="2:51" s="11" customFormat="1" ht="13.5">
      <c r="B367" s="237"/>
      <c r="C367" s="238"/>
      <c r="D367" s="233" t="s">
        <v>153</v>
      </c>
      <c r="E367" s="238"/>
      <c r="F367" s="240" t="s">
        <v>513</v>
      </c>
      <c r="G367" s="238"/>
      <c r="H367" s="241">
        <v>1.015</v>
      </c>
      <c r="I367" s="242"/>
      <c r="J367" s="238"/>
      <c r="K367" s="238"/>
      <c r="L367" s="243"/>
      <c r="M367" s="244"/>
      <c r="N367" s="245"/>
      <c r="O367" s="245"/>
      <c r="P367" s="245"/>
      <c r="Q367" s="245"/>
      <c r="R367" s="245"/>
      <c r="S367" s="245"/>
      <c r="T367" s="246"/>
      <c r="AT367" s="247" t="s">
        <v>153</v>
      </c>
      <c r="AU367" s="247" t="s">
        <v>91</v>
      </c>
      <c r="AV367" s="11" t="s">
        <v>91</v>
      </c>
      <c r="AW367" s="11" t="s">
        <v>6</v>
      </c>
      <c r="AX367" s="11" t="s">
        <v>25</v>
      </c>
      <c r="AY367" s="247" t="s">
        <v>140</v>
      </c>
    </row>
    <row r="368" spans="2:65" s="1" customFormat="1" ht="16.5" customHeight="1">
      <c r="B368" s="46"/>
      <c r="C368" s="221" t="s">
        <v>514</v>
      </c>
      <c r="D368" s="221" t="s">
        <v>142</v>
      </c>
      <c r="E368" s="222" t="s">
        <v>515</v>
      </c>
      <c r="F368" s="223" t="s">
        <v>516</v>
      </c>
      <c r="G368" s="224" t="s">
        <v>194</v>
      </c>
      <c r="H368" s="225">
        <v>9.393</v>
      </c>
      <c r="I368" s="226"/>
      <c r="J368" s="227">
        <f>ROUND(I368*H368,2)</f>
        <v>0</v>
      </c>
      <c r="K368" s="223" t="s">
        <v>146</v>
      </c>
      <c r="L368" s="72"/>
      <c r="M368" s="228" t="s">
        <v>80</v>
      </c>
      <c r="N368" s="229" t="s">
        <v>52</v>
      </c>
      <c r="O368" s="47"/>
      <c r="P368" s="230">
        <f>O368*H368</f>
        <v>0</v>
      </c>
      <c r="Q368" s="230">
        <v>0.00268</v>
      </c>
      <c r="R368" s="230">
        <f>Q368*H368</f>
        <v>0.025173240000000003</v>
      </c>
      <c r="S368" s="230">
        <v>0</v>
      </c>
      <c r="T368" s="231">
        <f>S368*H368</f>
        <v>0</v>
      </c>
      <c r="AR368" s="24" t="s">
        <v>147</v>
      </c>
      <c r="AT368" s="24" t="s">
        <v>142</v>
      </c>
      <c r="AU368" s="24" t="s">
        <v>91</v>
      </c>
      <c r="AY368" s="24" t="s">
        <v>140</v>
      </c>
      <c r="BE368" s="232">
        <f>IF(N368="základní",J368,0)</f>
        <v>0</v>
      </c>
      <c r="BF368" s="232">
        <f>IF(N368="snížená",J368,0)</f>
        <v>0</v>
      </c>
      <c r="BG368" s="232">
        <f>IF(N368="zákl. přenesená",J368,0)</f>
        <v>0</v>
      </c>
      <c r="BH368" s="232">
        <f>IF(N368="sníž. přenesená",J368,0)</f>
        <v>0</v>
      </c>
      <c r="BI368" s="232">
        <f>IF(N368="nulová",J368,0)</f>
        <v>0</v>
      </c>
      <c r="BJ368" s="24" t="s">
        <v>25</v>
      </c>
      <c r="BK368" s="232">
        <f>ROUND(I368*H368,2)</f>
        <v>0</v>
      </c>
      <c r="BL368" s="24" t="s">
        <v>147</v>
      </c>
      <c r="BM368" s="24" t="s">
        <v>517</v>
      </c>
    </row>
    <row r="369" spans="2:47" s="1" customFormat="1" ht="13.5">
      <c r="B369" s="46"/>
      <c r="C369" s="74"/>
      <c r="D369" s="233" t="s">
        <v>149</v>
      </c>
      <c r="E369" s="74"/>
      <c r="F369" s="234" t="s">
        <v>518</v>
      </c>
      <c r="G369" s="74"/>
      <c r="H369" s="74"/>
      <c r="I369" s="191"/>
      <c r="J369" s="74"/>
      <c r="K369" s="74"/>
      <c r="L369" s="72"/>
      <c r="M369" s="235"/>
      <c r="N369" s="47"/>
      <c r="O369" s="47"/>
      <c r="P369" s="47"/>
      <c r="Q369" s="47"/>
      <c r="R369" s="47"/>
      <c r="S369" s="47"/>
      <c r="T369" s="95"/>
      <c r="AT369" s="24" t="s">
        <v>149</v>
      </c>
      <c r="AU369" s="24" t="s">
        <v>91</v>
      </c>
    </row>
    <row r="370" spans="2:47" s="1" customFormat="1" ht="13.5">
      <c r="B370" s="46"/>
      <c r="C370" s="74"/>
      <c r="D370" s="233" t="s">
        <v>151</v>
      </c>
      <c r="E370" s="74"/>
      <c r="F370" s="236" t="s">
        <v>519</v>
      </c>
      <c r="G370" s="74"/>
      <c r="H370" s="74"/>
      <c r="I370" s="191"/>
      <c r="J370" s="74"/>
      <c r="K370" s="74"/>
      <c r="L370" s="72"/>
      <c r="M370" s="235"/>
      <c r="N370" s="47"/>
      <c r="O370" s="47"/>
      <c r="P370" s="47"/>
      <c r="Q370" s="47"/>
      <c r="R370" s="47"/>
      <c r="S370" s="47"/>
      <c r="T370" s="95"/>
      <c r="AT370" s="24" t="s">
        <v>151</v>
      </c>
      <c r="AU370" s="24" t="s">
        <v>91</v>
      </c>
    </row>
    <row r="371" spans="2:51" s="11" customFormat="1" ht="13.5">
      <c r="B371" s="237"/>
      <c r="C371" s="238"/>
      <c r="D371" s="233" t="s">
        <v>153</v>
      </c>
      <c r="E371" s="238"/>
      <c r="F371" s="240" t="s">
        <v>520</v>
      </c>
      <c r="G371" s="238"/>
      <c r="H371" s="241">
        <v>9.393</v>
      </c>
      <c r="I371" s="242"/>
      <c r="J371" s="238"/>
      <c r="K371" s="238"/>
      <c r="L371" s="243"/>
      <c r="M371" s="244"/>
      <c r="N371" s="245"/>
      <c r="O371" s="245"/>
      <c r="P371" s="245"/>
      <c r="Q371" s="245"/>
      <c r="R371" s="245"/>
      <c r="S371" s="245"/>
      <c r="T371" s="246"/>
      <c r="AT371" s="247" t="s">
        <v>153</v>
      </c>
      <c r="AU371" s="247" t="s">
        <v>91</v>
      </c>
      <c r="AV371" s="11" t="s">
        <v>91</v>
      </c>
      <c r="AW371" s="11" t="s">
        <v>6</v>
      </c>
      <c r="AX371" s="11" t="s">
        <v>25</v>
      </c>
      <c r="AY371" s="247" t="s">
        <v>140</v>
      </c>
    </row>
    <row r="372" spans="2:65" s="1" customFormat="1" ht="16.5" customHeight="1">
      <c r="B372" s="46"/>
      <c r="C372" s="221" t="s">
        <v>521</v>
      </c>
      <c r="D372" s="221" t="s">
        <v>142</v>
      </c>
      <c r="E372" s="222" t="s">
        <v>522</v>
      </c>
      <c r="F372" s="223" t="s">
        <v>523</v>
      </c>
      <c r="G372" s="224" t="s">
        <v>524</v>
      </c>
      <c r="H372" s="225">
        <v>3</v>
      </c>
      <c r="I372" s="226"/>
      <c r="J372" s="227">
        <f>ROUND(I372*H372,2)</f>
        <v>0</v>
      </c>
      <c r="K372" s="223" t="s">
        <v>146</v>
      </c>
      <c r="L372" s="72"/>
      <c r="M372" s="228" t="s">
        <v>80</v>
      </c>
      <c r="N372" s="229" t="s">
        <v>52</v>
      </c>
      <c r="O372" s="47"/>
      <c r="P372" s="230">
        <f>O372*H372</f>
        <v>0</v>
      </c>
      <c r="Q372" s="230">
        <v>0.0001</v>
      </c>
      <c r="R372" s="230">
        <f>Q372*H372</f>
        <v>0.00030000000000000003</v>
      </c>
      <c r="S372" s="230">
        <v>0</v>
      </c>
      <c r="T372" s="231">
        <f>S372*H372</f>
        <v>0</v>
      </c>
      <c r="AR372" s="24" t="s">
        <v>147</v>
      </c>
      <c r="AT372" s="24" t="s">
        <v>142</v>
      </c>
      <c r="AU372" s="24" t="s">
        <v>91</v>
      </c>
      <c r="AY372" s="24" t="s">
        <v>140</v>
      </c>
      <c r="BE372" s="232">
        <f>IF(N372="základní",J372,0)</f>
        <v>0</v>
      </c>
      <c r="BF372" s="232">
        <f>IF(N372="snížená",J372,0)</f>
        <v>0</v>
      </c>
      <c r="BG372" s="232">
        <f>IF(N372="zákl. přenesená",J372,0)</f>
        <v>0</v>
      </c>
      <c r="BH372" s="232">
        <f>IF(N372="sníž. přenesená",J372,0)</f>
        <v>0</v>
      </c>
      <c r="BI372" s="232">
        <f>IF(N372="nulová",J372,0)</f>
        <v>0</v>
      </c>
      <c r="BJ372" s="24" t="s">
        <v>25</v>
      </c>
      <c r="BK372" s="232">
        <f>ROUND(I372*H372,2)</f>
        <v>0</v>
      </c>
      <c r="BL372" s="24" t="s">
        <v>147</v>
      </c>
      <c r="BM372" s="24" t="s">
        <v>525</v>
      </c>
    </row>
    <row r="373" spans="2:47" s="1" customFormat="1" ht="13.5">
      <c r="B373" s="46"/>
      <c r="C373" s="74"/>
      <c r="D373" s="233" t="s">
        <v>149</v>
      </c>
      <c r="E373" s="74"/>
      <c r="F373" s="234" t="s">
        <v>526</v>
      </c>
      <c r="G373" s="74"/>
      <c r="H373" s="74"/>
      <c r="I373" s="191"/>
      <c r="J373" s="74"/>
      <c r="K373" s="74"/>
      <c r="L373" s="72"/>
      <c r="M373" s="235"/>
      <c r="N373" s="47"/>
      <c r="O373" s="47"/>
      <c r="P373" s="47"/>
      <c r="Q373" s="47"/>
      <c r="R373" s="47"/>
      <c r="S373" s="47"/>
      <c r="T373" s="95"/>
      <c r="AT373" s="24" t="s">
        <v>149</v>
      </c>
      <c r="AU373" s="24" t="s">
        <v>91</v>
      </c>
    </row>
    <row r="374" spans="2:47" s="1" customFormat="1" ht="13.5">
      <c r="B374" s="46"/>
      <c r="C374" s="74"/>
      <c r="D374" s="233" t="s">
        <v>151</v>
      </c>
      <c r="E374" s="74"/>
      <c r="F374" s="236" t="s">
        <v>527</v>
      </c>
      <c r="G374" s="74"/>
      <c r="H374" s="74"/>
      <c r="I374" s="191"/>
      <c r="J374" s="74"/>
      <c r="K374" s="74"/>
      <c r="L374" s="72"/>
      <c r="M374" s="235"/>
      <c r="N374" s="47"/>
      <c r="O374" s="47"/>
      <c r="P374" s="47"/>
      <c r="Q374" s="47"/>
      <c r="R374" s="47"/>
      <c r="S374" s="47"/>
      <c r="T374" s="95"/>
      <c r="AT374" s="24" t="s">
        <v>151</v>
      </c>
      <c r="AU374" s="24" t="s">
        <v>91</v>
      </c>
    </row>
    <row r="375" spans="2:65" s="1" customFormat="1" ht="25.5" customHeight="1">
      <c r="B375" s="46"/>
      <c r="C375" s="221" t="s">
        <v>528</v>
      </c>
      <c r="D375" s="221" t="s">
        <v>142</v>
      </c>
      <c r="E375" s="222" t="s">
        <v>529</v>
      </c>
      <c r="F375" s="223" t="s">
        <v>530</v>
      </c>
      <c r="G375" s="224" t="s">
        <v>391</v>
      </c>
      <c r="H375" s="225">
        <v>2</v>
      </c>
      <c r="I375" s="226"/>
      <c r="J375" s="227">
        <f>ROUND(I375*H375,2)</f>
        <v>0</v>
      </c>
      <c r="K375" s="223" t="s">
        <v>146</v>
      </c>
      <c r="L375" s="72"/>
      <c r="M375" s="228" t="s">
        <v>80</v>
      </c>
      <c r="N375" s="229" t="s">
        <v>52</v>
      </c>
      <c r="O375" s="47"/>
      <c r="P375" s="230">
        <f>O375*H375</f>
        <v>0</v>
      </c>
      <c r="Q375" s="230">
        <v>2.11676</v>
      </c>
      <c r="R375" s="230">
        <f>Q375*H375</f>
        <v>4.23352</v>
      </c>
      <c r="S375" s="230">
        <v>0</v>
      </c>
      <c r="T375" s="231">
        <f>S375*H375</f>
        <v>0</v>
      </c>
      <c r="AR375" s="24" t="s">
        <v>147</v>
      </c>
      <c r="AT375" s="24" t="s">
        <v>142</v>
      </c>
      <c r="AU375" s="24" t="s">
        <v>91</v>
      </c>
      <c r="AY375" s="24" t="s">
        <v>140</v>
      </c>
      <c r="BE375" s="232">
        <f>IF(N375="základní",J375,0)</f>
        <v>0</v>
      </c>
      <c r="BF375" s="232">
        <f>IF(N375="snížená",J375,0)</f>
        <v>0</v>
      </c>
      <c r="BG375" s="232">
        <f>IF(N375="zákl. přenesená",J375,0)</f>
        <v>0</v>
      </c>
      <c r="BH375" s="232">
        <f>IF(N375="sníž. přenesená",J375,0)</f>
        <v>0</v>
      </c>
      <c r="BI375" s="232">
        <f>IF(N375="nulová",J375,0)</f>
        <v>0</v>
      </c>
      <c r="BJ375" s="24" t="s">
        <v>25</v>
      </c>
      <c r="BK375" s="232">
        <f>ROUND(I375*H375,2)</f>
        <v>0</v>
      </c>
      <c r="BL375" s="24" t="s">
        <v>147</v>
      </c>
      <c r="BM375" s="24" t="s">
        <v>531</v>
      </c>
    </row>
    <row r="376" spans="2:47" s="1" customFormat="1" ht="13.5">
      <c r="B376" s="46"/>
      <c r="C376" s="74"/>
      <c r="D376" s="233" t="s">
        <v>149</v>
      </c>
      <c r="E376" s="74"/>
      <c r="F376" s="234" t="s">
        <v>532</v>
      </c>
      <c r="G376" s="74"/>
      <c r="H376" s="74"/>
      <c r="I376" s="191"/>
      <c r="J376" s="74"/>
      <c r="K376" s="74"/>
      <c r="L376" s="72"/>
      <c r="M376" s="235"/>
      <c r="N376" s="47"/>
      <c r="O376" s="47"/>
      <c r="P376" s="47"/>
      <c r="Q376" s="47"/>
      <c r="R376" s="47"/>
      <c r="S376" s="47"/>
      <c r="T376" s="95"/>
      <c r="AT376" s="24" t="s">
        <v>149</v>
      </c>
      <c r="AU376" s="24" t="s">
        <v>91</v>
      </c>
    </row>
    <row r="377" spans="2:47" s="1" customFormat="1" ht="13.5">
      <c r="B377" s="46"/>
      <c r="C377" s="74"/>
      <c r="D377" s="233" t="s">
        <v>151</v>
      </c>
      <c r="E377" s="74"/>
      <c r="F377" s="236" t="s">
        <v>533</v>
      </c>
      <c r="G377" s="74"/>
      <c r="H377" s="74"/>
      <c r="I377" s="191"/>
      <c r="J377" s="74"/>
      <c r="K377" s="74"/>
      <c r="L377" s="72"/>
      <c r="M377" s="235"/>
      <c r="N377" s="47"/>
      <c r="O377" s="47"/>
      <c r="P377" s="47"/>
      <c r="Q377" s="47"/>
      <c r="R377" s="47"/>
      <c r="S377" s="47"/>
      <c r="T377" s="95"/>
      <c r="AT377" s="24" t="s">
        <v>151</v>
      </c>
      <c r="AU377" s="24" t="s">
        <v>91</v>
      </c>
    </row>
    <row r="378" spans="2:65" s="1" customFormat="1" ht="16.5" customHeight="1">
      <c r="B378" s="46"/>
      <c r="C378" s="280" t="s">
        <v>534</v>
      </c>
      <c r="D378" s="280" t="s">
        <v>301</v>
      </c>
      <c r="E378" s="281" t="s">
        <v>535</v>
      </c>
      <c r="F378" s="282" t="s">
        <v>536</v>
      </c>
      <c r="G378" s="283" t="s">
        <v>391</v>
      </c>
      <c r="H378" s="284">
        <v>2</v>
      </c>
      <c r="I378" s="285"/>
      <c r="J378" s="286">
        <f>ROUND(I378*H378,2)</f>
        <v>0</v>
      </c>
      <c r="K378" s="282" t="s">
        <v>146</v>
      </c>
      <c r="L378" s="287"/>
      <c r="M378" s="288" t="s">
        <v>80</v>
      </c>
      <c r="N378" s="289" t="s">
        <v>52</v>
      </c>
      <c r="O378" s="47"/>
      <c r="P378" s="230">
        <f>O378*H378</f>
        <v>0</v>
      </c>
      <c r="Q378" s="230">
        <v>0.449</v>
      </c>
      <c r="R378" s="230">
        <f>Q378*H378</f>
        <v>0.898</v>
      </c>
      <c r="S378" s="230">
        <v>0</v>
      </c>
      <c r="T378" s="231">
        <f>S378*H378</f>
        <v>0</v>
      </c>
      <c r="AR378" s="24" t="s">
        <v>191</v>
      </c>
      <c r="AT378" s="24" t="s">
        <v>301</v>
      </c>
      <c r="AU378" s="24" t="s">
        <v>91</v>
      </c>
      <c r="AY378" s="24" t="s">
        <v>140</v>
      </c>
      <c r="BE378" s="232">
        <f>IF(N378="základní",J378,0)</f>
        <v>0</v>
      </c>
      <c r="BF378" s="232">
        <f>IF(N378="snížená",J378,0)</f>
        <v>0</v>
      </c>
      <c r="BG378" s="232">
        <f>IF(N378="zákl. přenesená",J378,0)</f>
        <v>0</v>
      </c>
      <c r="BH378" s="232">
        <f>IF(N378="sníž. přenesená",J378,0)</f>
        <v>0</v>
      </c>
      <c r="BI378" s="232">
        <f>IF(N378="nulová",J378,0)</f>
        <v>0</v>
      </c>
      <c r="BJ378" s="24" t="s">
        <v>25</v>
      </c>
      <c r="BK378" s="232">
        <f>ROUND(I378*H378,2)</f>
        <v>0</v>
      </c>
      <c r="BL378" s="24" t="s">
        <v>147</v>
      </c>
      <c r="BM378" s="24" t="s">
        <v>537</v>
      </c>
    </row>
    <row r="379" spans="2:47" s="1" customFormat="1" ht="13.5">
      <c r="B379" s="46"/>
      <c r="C379" s="74"/>
      <c r="D379" s="233" t="s">
        <v>149</v>
      </c>
      <c r="E379" s="74"/>
      <c r="F379" s="234" t="s">
        <v>536</v>
      </c>
      <c r="G379" s="74"/>
      <c r="H379" s="74"/>
      <c r="I379" s="191"/>
      <c r="J379" s="74"/>
      <c r="K379" s="74"/>
      <c r="L379" s="72"/>
      <c r="M379" s="235"/>
      <c r="N379" s="47"/>
      <c r="O379" s="47"/>
      <c r="P379" s="47"/>
      <c r="Q379" s="47"/>
      <c r="R379" s="47"/>
      <c r="S379" s="47"/>
      <c r="T379" s="95"/>
      <c r="AT379" s="24" t="s">
        <v>149</v>
      </c>
      <c r="AU379" s="24" t="s">
        <v>91</v>
      </c>
    </row>
    <row r="380" spans="2:65" s="1" customFormat="1" ht="16.5" customHeight="1">
      <c r="B380" s="46"/>
      <c r="C380" s="280" t="s">
        <v>538</v>
      </c>
      <c r="D380" s="280" t="s">
        <v>301</v>
      </c>
      <c r="E380" s="281" t="s">
        <v>539</v>
      </c>
      <c r="F380" s="282" t="s">
        <v>540</v>
      </c>
      <c r="G380" s="283" t="s">
        <v>391</v>
      </c>
      <c r="H380" s="284">
        <v>2</v>
      </c>
      <c r="I380" s="285"/>
      <c r="J380" s="286">
        <f>ROUND(I380*H380,2)</f>
        <v>0</v>
      </c>
      <c r="K380" s="282" t="s">
        <v>146</v>
      </c>
      <c r="L380" s="287"/>
      <c r="M380" s="288" t="s">
        <v>80</v>
      </c>
      <c r="N380" s="289" t="s">
        <v>52</v>
      </c>
      <c r="O380" s="47"/>
      <c r="P380" s="230">
        <f>O380*H380</f>
        <v>0</v>
      </c>
      <c r="Q380" s="230">
        <v>0.002</v>
      </c>
      <c r="R380" s="230">
        <f>Q380*H380</f>
        <v>0.004</v>
      </c>
      <c r="S380" s="230">
        <v>0</v>
      </c>
      <c r="T380" s="231">
        <f>S380*H380</f>
        <v>0</v>
      </c>
      <c r="AR380" s="24" t="s">
        <v>191</v>
      </c>
      <c r="AT380" s="24" t="s">
        <v>301</v>
      </c>
      <c r="AU380" s="24" t="s">
        <v>91</v>
      </c>
      <c r="AY380" s="24" t="s">
        <v>140</v>
      </c>
      <c r="BE380" s="232">
        <f>IF(N380="základní",J380,0)</f>
        <v>0</v>
      </c>
      <c r="BF380" s="232">
        <f>IF(N380="snížená",J380,0)</f>
        <v>0</v>
      </c>
      <c r="BG380" s="232">
        <f>IF(N380="zákl. přenesená",J380,0)</f>
        <v>0</v>
      </c>
      <c r="BH380" s="232">
        <f>IF(N380="sníž. přenesená",J380,0)</f>
        <v>0</v>
      </c>
      <c r="BI380" s="232">
        <f>IF(N380="nulová",J380,0)</f>
        <v>0</v>
      </c>
      <c r="BJ380" s="24" t="s">
        <v>25</v>
      </c>
      <c r="BK380" s="232">
        <f>ROUND(I380*H380,2)</f>
        <v>0</v>
      </c>
      <c r="BL380" s="24" t="s">
        <v>147</v>
      </c>
      <c r="BM380" s="24" t="s">
        <v>541</v>
      </c>
    </row>
    <row r="381" spans="2:47" s="1" customFormat="1" ht="13.5">
      <c r="B381" s="46"/>
      <c r="C381" s="74"/>
      <c r="D381" s="233" t="s">
        <v>149</v>
      </c>
      <c r="E381" s="74"/>
      <c r="F381" s="234" t="s">
        <v>540</v>
      </c>
      <c r="G381" s="74"/>
      <c r="H381" s="74"/>
      <c r="I381" s="191"/>
      <c r="J381" s="74"/>
      <c r="K381" s="74"/>
      <c r="L381" s="72"/>
      <c r="M381" s="235"/>
      <c r="N381" s="47"/>
      <c r="O381" s="47"/>
      <c r="P381" s="47"/>
      <c r="Q381" s="47"/>
      <c r="R381" s="47"/>
      <c r="S381" s="47"/>
      <c r="T381" s="95"/>
      <c r="AT381" s="24" t="s">
        <v>149</v>
      </c>
      <c r="AU381" s="24" t="s">
        <v>91</v>
      </c>
    </row>
    <row r="382" spans="2:65" s="1" customFormat="1" ht="16.5" customHeight="1">
      <c r="B382" s="46"/>
      <c r="C382" s="280" t="s">
        <v>542</v>
      </c>
      <c r="D382" s="280" t="s">
        <v>301</v>
      </c>
      <c r="E382" s="281" t="s">
        <v>543</v>
      </c>
      <c r="F382" s="282" t="s">
        <v>544</v>
      </c>
      <c r="G382" s="283" t="s">
        <v>391</v>
      </c>
      <c r="H382" s="284">
        <v>2</v>
      </c>
      <c r="I382" s="285"/>
      <c r="J382" s="286">
        <f>ROUND(I382*H382,2)</f>
        <v>0</v>
      </c>
      <c r="K382" s="282" t="s">
        <v>146</v>
      </c>
      <c r="L382" s="287"/>
      <c r="M382" s="288" t="s">
        <v>80</v>
      </c>
      <c r="N382" s="289" t="s">
        <v>52</v>
      </c>
      <c r="O382" s="47"/>
      <c r="P382" s="230">
        <f>O382*H382</f>
        <v>0</v>
      </c>
      <c r="Q382" s="230">
        <v>1.6</v>
      </c>
      <c r="R382" s="230">
        <f>Q382*H382</f>
        <v>3.2</v>
      </c>
      <c r="S382" s="230">
        <v>0</v>
      </c>
      <c r="T382" s="231">
        <f>S382*H382</f>
        <v>0</v>
      </c>
      <c r="AR382" s="24" t="s">
        <v>191</v>
      </c>
      <c r="AT382" s="24" t="s">
        <v>301</v>
      </c>
      <c r="AU382" s="24" t="s">
        <v>91</v>
      </c>
      <c r="AY382" s="24" t="s">
        <v>140</v>
      </c>
      <c r="BE382" s="232">
        <f>IF(N382="základní",J382,0)</f>
        <v>0</v>
      </c>
      <c r="BF382" s="232">
        <f>IF(N382="snížená",J382,0)</f>
        <v>0</v>
      </c>
      <c r="BG382" s="232">
        <f>IF(N382="zákl. přenesená",J382,0)</f>
        <v>0</v>
      </c>
      <c r="BH382" s="232">
        <f>IF(N382="sníž. přenesená",J382,0)</f>
        <v>0</v>
      </c>
      <c r="BI382" s="232">
        <f>IF(N382="nulová",J382,0)</f>
        <v>0</v>
      </c>
      <c r="BJ382" s="24" t="s">
        <v>25</v>
      </c>
      <c r="BK382" s="232">
        <f>ROUND(I382*H382,2)</f>
        <v>0</v>
      </c>
      <c r="BL382" s="24" t="s">
        <v>147</v>
      </c>
      <c r="BM382" s="24" t="s">
        <v>545</v>
      </c>
    </row>
    <row r="383" spans="2:47" s="1" customFormat="1" ht="13.5">
      <c r="B383" s="46"/>
      <c r="C383" s="74"/>
      <c r="D383" s="233" t="s">
        <v>149</v>
      </c>
      <c r="E383" s="74"/>
      <c r="F383" s="234" t="s">
        <v>544</v>
      </c>
      <c r="G383" s="74"/>
      <c r="H383" s="74"/>
      <c r="I383" s="191"/>
      <c r="J383" s="74"/>
      <c r="K383" s="74"/>
      <c r="L383" s="72"/>
      <c r="M383" s="235"/>
      <c r="N383" s="47"/>
      <c r="O383" s="47"/>
      <c r="P383" s="47"/>
      <c r="Q383" s="47"/>
      <c r="R383" s="47"/>
      <c r="S383" s="47"/>
      <c r="T383" s="95"/>
      <c r="AT383" s="24" t="s">
        <v>149</v>
      </c>
      <c r="AU383" s="24" t="s">
        <v>91</v>
      </c>
    </row>
    <row r="384" spans="2:65" s="1" customFormat="1" ht="25.5" customHeight="1">
      <c r="B384" s="46"/>
      <c r="C384" s="221" t="s">
        <v>546</v>
      </c>
      <c r="D384" s="221" t="s">
        <v>142</v>
      </c>
      <c r="E384" s="222" t="s">
        <v>547</v>
      </c>
      <c r="F384" s="223" t="s">
        <v>548</v>
      </c>
      <c r="G384" s="224" t="s">
        <v>391</v>
      </c>
      <c r="H384" s="225">
        <v>2</v>
      </c>
      <c r="I384" s="226"/>
      <c r="J384" s="227">
        <f>ROUND(I384*H384,2)</f>
        <v>0</v>
      </c>
      <c r="K384" s="223" t="s">
        <v>146</v>
      </c>
      <c r="L384" s="72"/>
      <c r="M384" s="228" t="s">
        <v>80</v>
      </c>
      <c r="N384" s="229" t="s">
        <v>52</v>
      </c>
      <c r="O384" s="47"/>
      <c r="P384" s="230">
        <f>O384*H384</f>
        <v>0</v>
      </c>
      <c r="Q384" s="230">
        <v>0.21734</v>
      </c>
      <c r="R384" s="230">
        <f>Q384*H384</f>
        <v>0.43468</v>
      </c>
      <c r="S384" s="230">
        <v>0</v>
      </c>
      <c r="T384" s="231">
        <f>S384*H384</f>
        <v>0</v>
      </c>
      <c r="AR384" s="24" t="s">
        <v>147</v>
      </c>
      <c r="AT384" s="24" t="s">
        <v>142</v>
      </c>
      <c r="AU384" s="24" t="s">
        <v>91</v>
      </c>
      <c r="AY384" s="24" t="s">
        <v>140</v>
      </c>
      <c r="BE384" s="232">
        <f>IF(N384="základní",J384,0)</f>
        <v>0</v>
      </c>
      <c r="BF384" s="232">
        <f>IF(N384="snížená",J384,0)</f>
        <v>0</v>
      </c>
      <c r="BG384" s="232">
        <f>IF(N384="zákl. přenesená",J384,0)</f>
        <v>0</v>
      </c>
      <c r="BH384" s="232">
        <f>IF(N384="sníž. přenesená",J384,0)</f>
        <v>0</v>
      </c>
      <c r="BI384" s="232">
        <f>IF(N384="nulová",J384,0)</f>
        <v>0</v>
      </c>
      <c r="BJ384" s="24" t="s">
        <v>25</v>
      </c>
      <c r="BK384" s="232">
        <f>ROUND(I384*H384,2)</f>
        <v>0</v>
      </c>
      <c r="BL384" s="24" t="s">
        <v>147</v>
      </c>
      <c r="BM384" s="24" t="s">
        <v>549</v>
      </c>
    </row>
    <row r="385" spans="2:47" s="1" customFormat="1" ht="13.5">
      <c r="B385" s="46"/>
      <c r="C385" s="74"/>
      <c r="D385" s="233" t="s">
        <v>149</v>
      </c>
      <c r="E385" s="74"/>
      <c r="F385" s="234" t="s">
        <v>550</v>
      </c>
      <c r="G385" s="74"/>
      <c r="H385" s="74"/>
      <c r="I385" s="191"/>
      <c r="J385" s="74"/>
      <c r="K385" s="74"/>
      <c r="L385" s="72"/>
      <c r="M385" s="235"/>
      <c r="N385" s="47"/>
      <c r="O385" s="47"/>
      <c r="P385" s="47"/>
      <c r="Q385" s="47"/>
      <c r="R385" s="47"/>
      <c r="S385" s="47"/>
      <c r="T385" s="95"/>
      <c r="AT385" s="24" t="s">
        <v>149</v>
      </c>
      <c r="AU385" s="24" t="s">
        <v>91</v>
      </c>
    </row>
    <row r="386" spans="2:47" s="1" customFormat="1" ht="13.5">
      <c r="B386" s="46"/>
      <c r="C386" s="74"/>
      <c r="D386" s="233" t="s">
        <v>151</v>
      </c>
      <c r="E386" s="74"/>
      <c r="F386" s="236" t="s">
        <v>551</v>
      </c>
      <c r="G386" s="74"/>
      <c r="H386" s="74"/>
      <c r="I386" s="191"/>
      <c r="J386" s="74"/>
      <c r="K386" s="74"/>
      <c r="L386" s="72"/>
      <c r="M386" s="235"/>
      <c r="N386" s="47"/>
      <c r="O386" s="47"/>
      <c r="P386" s="47"/>
      <c r="Q386" s="47"/>
      <c r="R386" s="47"/>
      <c r="S386" s="47"/>
      <c r="T386" s="95"/>
      <c r="AT386" s="24" t="s">
        <v>151</v>
      </c>
      <c r="AU386" s="24" t="s">
        <v>91</v>
      </c>
    </row>
    <row r="387" spans="2:65" s="1" customFormat="1" ht="16.5" customHeight="1">
      <c r="B387" s="46"/>
      <c r="C387" s="280" t="s">
        <v>552</v>
      </c>
      <c r="D387" s="280" t="s">
        <v>301</v>
      </c>
      <c r="E387" s="281" t="s">
        <v>553</v>
      </c>
      <c r="F387" s="282" t="s">
        <v>554</v>
      </c>
      <c r="G387" s="283" t="s">
        <v>391</v>
      </c>
      <c r="H387" s="284">
        <v>2</v>
      </c>
      <c r="I387" s="285"/>
      <c r="J387" s="286">
        <f>ROUND(I387*H387,2)</f>
        <v>0</v>
      </c>
      <c r="K387" s="282" t="s">
        <v>146</v>
      </c>
      <c r="L387" s="287"/>
      <c r="M387" s="288" t="s">
        <v>80</v>
      </c>
      <c r="N387" s="289" t="s">
        <v>52</v>
      </c>
      <c r="O387" s="47"/>
      <c r="P387" s="230">
        <f>O387*H387</f>
        <v>0</v>
      </c>
      <c r="Q387" s="230">
        <v>0.162</v>
      </c>
      <c r="R387" s="230">
        <f>Q387*H387</f>
        <v>0.324</v>
      </c>
      <c r="S387" s="230">
        <v>0</v>
      </c>
      <c r="T387" s="231">
        <f>S387*H387</f>
        <v>0</v>
      </c>
      <c r="AR387" s="24" t="s">
        <v>191</v>
      </c>
      <c r="AT387" s="24" t="s">
        <v>301</v>
      </c>
      <c r="AU387" s="24" t="s">
        <v>91</v>
      </c>
      <c r="AY387" s="24" t="s">
        <v>140</v>
      </c>
      <c r="BE387" s="232">
        <f>IF(N387="základní",J387,0)</f>
        <v>0</v>
      </c>
      <c r="BF387" s="232">
        <f>IF(N387="snížená",J387,0)</f>
        <v>0</v>
      </c>
      <c r="BG387" s="232">
        <f>IF(N387="zákl. přenesená",J387,0)</f>
        <v>0</v>
      </c>
      <c r="BH387" s="232">
        <f>IF(N387="sníž. přenesená",J387,0)</f>
        <v>0</v>
      </c>
      <c r="BI387" s="232">
        <f>IF(N387="nulová",J387,0)</f>
        <v>0</v>
      </c>
      <c r="BJ387" s="24" t="s">
        <v>25</v>
      </c>
      <c r="BK387" s="232">
        <f>ROUND(I387*H387,2)</f>
        <v>0</v>
      </c>
      <c r="BL387" s="24" t="s">
        <v>147</v>
      </c>
      <c r="BM387" s="24" t="s">
        <v>555</v>
      </c>
    </row>
    <row r="388" spans="2:47" s="1" customFormat="1" ht="13.5">
      <c r="B388" s="46"/>
      <c r="C388" s="74"/>
      <c r="D388" s="233" t="s">
        <v>149</v>
      </c>
      <c r="E388" s="74"/>
      <c r="F388" s="234" t="s">
        <v>554</v>
      </c>
      <c r="G388" s="74"/>
      <c r="H388" s="74"/>
      <c r="I388" s="191"/>
      <c r="J388" s="74"/>
      <c r="K388" s="74"/>
      <c r="L388" s="72"/>
      <c r="M388" s="235"/>
      <c r="N388" s="47"/>
      <c r="O388" s="47"/>
      <c r="P388" s="47"/>
      <c r="Q388" s="47"/>
      <c r="R388" s="47"/>
      <c r="S388" s="47"/>
      <c r="T388" s="95"/>
      <c r="AT388" s="24" t="s">
        <v>149</v>
      </c>
      <c r="AU388" s="24" t="s">
        <v>91</v>
      </c>
    </row>
    <row r="389" spans="2:63" s="10" customFormat="1" ht="29.85" customHeight="1">
      <c r="B389" s="205"/>
      <c r="C389" s="206"/>
      <c r="D389" s="207" t="s">
        <v>81</v>
      </c>
      <c r="E389" s="219" t="s">
        <v>198</v>
      </c>
      <c r="F389" s="219" t="s">
        <v>556</v>
      </c>
      <c r="G389" s="206"/>
      <c r="H389" s="206"/>
      <c r="I389" s="209"/>
      <c r="J389" s="220">
        <f>BK389</f>
        <v>0</v>
      </c>
      <c r="K389" s="206"/>
      <c r="L389" s="211"/>
      <c r="M389" s="212"/>
      <c r="N389" s="213"/>
      <c r="O389" s="213"/>
      <c r="P389" s="214">
        <f>SUM(P390:P422)</f>
        <v>0</v>
      </c>
      <c r="Q389" s="213"/>
      <c r="R389" s="214">
        <f>SUM(R390:R422)</f>
        <v>0.0041255</v>
      </c>
      <c r="S389" s="213"/>
      <c r="T389" s="215">
        <f>SUM(T390:T422)</f>
        <v>0.94945</v>
      </c>
      <c r="AR389" s="216" t="s">
        <v>25</v>
      </c>
      <c r="AT389" s="217" t="s">
        <v>81</v>
      </c>
      <c r="AU389" s="217" t="s">
        <v>25</v>
      </c>
      <c r="AY389" s="216" t="s">
        <v>140</v>
      </c>
      <c r="BK389" s="218">
        <f>SUM(BK390:BK422)</f>
        <v>0</v>
      </c>
    </row>
    <row r="390" spans="2:65" s="1" customFormat="1" ht="25.5" customHeight="1">
      <c r="B390" s="46"/>
      <c r="C390" s="221" t="s">
        <v>557</v>
      </c>
      <c r="D390" s="221" t="s">
        <v>142</v>
      </c>
      <c r="E390" s="222" t="s">
        <v>558</v>
      </c>
      <c r="F390" s="223" t="s">
        <v>559</v>
      </c>
      <c r="G390" s="224" t="s">
        <v>194</v>
      </c>
      <c r="H390" s="225">
        <v>10</v>
      </c>
      <c r="I390" s="226"/>
      <c r="J390" s="227">
        <f>ROUND(I390*H390,2)</f>
        <v>0</v>
      </c>
      <c r="K390" s="223" t="s">
        <v>146</v>
      </c>
      <c r="L390" s="72"/>
      <c r="M390" s="228" t="s">
        <v>80</v>
      </c>
      <c r="N390" s="229" t="s">
        <v>52</v>
      </c>
      <c r="O390" s="47"/>
      <c r="P390" s="230">
        <f>O390*H390</f>
        <v>0</v>
      </c>
      <c r="Q390" s="230">
        <v>1E-05</v>
      </c>
      <c r="R390" s="230">
        <f>Q390*H390</f>
        <v>0.0001</v>
      </c>
      <c r="S390" s="230">
        <v>0</v>
      </c>
      <c r="T390" s="231">
        <f>S390*H390</f>
        <v>0</v>
      </c>
      <c r="AR390" s="24" t="s">
        <v>147</v>
      </c>
      <c r="AT390" s="24" t="s">
        <v>142</v>
      </c>
      <c r="AU390" s="24" t="s">
        <v>91</v>
      </c>
      <c r="AY390" s="24" t="s">
        <v>140</v>
      </c>
      <c r="BE390" s="232">
        <f>IF(N390="základní",J390,0)</f>
        <v>0</v>
      </c>
      <c r="BF390" s="232">
        <f>IF(N390="snížená",J390,0)</f>
        <v>0</v>
      </c>
      <c r="BG390" s="232">
        <f>IF(N390="zákl. přenesená",J390,0)</f>
        <v>0</v>
      </c>
      <c r="BH390" s="232">
        <f>IF(N390="sníž. přenesená",J390,0)</f>
        <v>0</v>
      </c>
      <c r="BI390" s="232">
        <f>IF(N390="nulová",J390,0)</f>
        <v>0</v>
      </c>
      <c r="BJ390" s="24" t="s">
        <v>25</v>
      </c>
      <c r="BK390" s="232">
        <f>ROUND(I390*H390,2)</f>
        <v>0</v>
      </c>
      <c r="BL390" s="24" t="s">
        <v>147</v>
      </c>
      <c r="BM390" s="24" t="s">
        <v>560</v>
      </c>
    </row>
    <row r="391" spans="2:47" s="1" customFormat="1" ht="13.5">
      <c r="B391" s="46"/>
      <c r="C391" s="74"/>
      <c r="D391" s="233" t="s">
        <v>149</v>
      </c>
      <c r="E391" s="74"/>
      <c r="F391" s="234" t="s">
        <v>561</v>
      </c>
      <c r="G391" s="74"/>
      <c r="H391" s="74"/>
      <c r="I391" s="191"/>
      <c r="J391" s="74"/>
      <c r="K391" s="74"/>
      <c r="L391" s="72"/>
      <c r="M391" s="235"/>
      <c r="N391" s="47"/>
      <c r="O391" s="47"/>
      <c r="P391" s="47"/>
      <c r="Q391" s="47"/>
      <c r="R391" s="47"/>
      <c r="S391" s="47"/>
      <c r="T391" s="95"/>
      <c r="AT391" s="24" t="s">
        <v>149</v>
      </c>
      <c r="AU391" s="24" t="s">
        <v>91</v>
      </c>
    </row>
    <row r="392" spans="2:47" s="1" customFormat="1" ht="13.5">
      <c r="B392" s="46"/>
      <c r="C392" s="74"/>
      <c r="D392" s="233" t="s">
        <v>151</v>
      </c>
      <c r="E392" s="74"/>
      <c r="F392" s="236" t="s">
        <v>562</v>
      </c>
      <c r="G392" s="74"/>
      <c r="H392" s="74"/>
      <c r="I392" s="191"/>
      <c r="J392" s="74"/>
      <c r="K392" s="74"/>
      <c r="L392" s="72"/>
      <c r="M392" s="235"/>
      <c r="N392" s="47"/>
      <c r="O392" s="47"/>
      <c r="P392" s="47"/>
      <c r="Q392" s="47"/>
      <c r="R392" s="47"/>
      <c r="S392" s="47"/>
      <c r="T392" s="95"/>
      <c r="AT392" s="24" t="s">
        <v>151</v>
      </c>
      <c r="AU392" s="24" t="s">
        <v>91</v>
      </c>
    </row>
    <row r="393" spans="2:65" s="1" customFormat="1" ht="25.5" customHeight="1">
      <c r="B393" s="46"/>
      <c r="C393" s="221" t="s">
        <v>563</v>
      </c>
      <c r="D393" s="221" t="s">
        <v>142</v>
      </c>
      <c r="E393" s="222" t="s">
        <v>564</v>
      </c>
      <c r="F393" s="223" t="s">
        <v>565</v>
      </c>
      <c r="G393" s="224" t="s">
        <v>194</v>
      </c>
      <c r="H393" s="225">
        <v>10</v>
      </c>
      <c r="I393" s="226"/>
      <c r="J393" s="227">
        <f>ROUND(I393*H393,2)</f>
        <v>0</v>
      </c>
      <c r="K393" s="223" t="s">
        <v>146</v>
      </c>
      <c r="L393" s="72"/>
      <c r="M393" s="228" t="s">
        <v>80</v>
      </c>
      <c r="N393" s="229" t="s">
        <v>52</v>
      </c>
      <c r="O393" s="47"/>
      <c r="P393" s="230">
        <f>O393*H393</f>
        <v>0</v>
      </c>
      <c r="Q393" s="230">
        <v>0.00034</v>
      </c>
      <c r="R393" s="230">
        <f>Q393*H393</f>
        <v>0.0034000000000000002</v>
      </c>
      <c r="S393" s="230">
        <v>0</v>
      </c>
      <c r="T393" s="231">
        <f>S393*H393</f>
        <v>0</v>
      </c>
      <c r="AR393" s="24" t="s">
        <v>147</v>
      </c>
      <c r="AT393" s="24" t="s">
        <v>142</v>
      </c>
      <c r="AU393" s="24" t="s">
        <v>91</v>
      </c>
      <c r="AY393" s="24" t="s">
        <v>140</v>
      </c>
      <c r="BE393" s="232">
        <f>IF(N393="základní",J393,0)</f>
        <v>0</v>
      </c>
      <c r="BF393" s="232">
        <f>IF(N393="snížená",J393,0)</f>
        <v>0</v>
      </c>
      <c r="BG393" s="232">
        <f>IF(N393="zákl. přenesená",J393,0)</f>
        <v>0</v>
      </c>
      <c r="BH393" s="232">
        <f>IF(N393="sníž. přenesená",J393,0)</f>
        <v>0</v>
      </c>
      <c r="BI393" s="232">
        <f>IF(N393="nulová",J393,0)</f>
        <v>0</v>
      </c>
      <c r="BJ393" s="24" t="s">
        <v>25</v>
      </c>
      <c r="BK393" s="232">
        <f>ROUND(I393*H393,2)</f>
        <v>0</v>
      </c>
      <c r="BL393" s="24" t="s">
        <v>147</v>
      </c>
      <c r="BM393" s="24" t="s">
        <v>566</v>
      </c>
    </row>
    <row r="394" spans="2:47" s="1" customFormat="1" ht="13.5">
      <c r="B394" s="46"/>
      <c r="C394" s="74"/>
      <c r="D394" s="233" t="s">
        <v>149</v>
      </c>
      <c r="E394" s="74"/>
      <c r="F394" s="234" t="s">
        <v>567</v>
      </c>
      <c r="G394" s="74"/>
      <c r="H394" s="74"/>
      <c r="I394" s="191"/>
      <c r="J394" s="74"/>
      <c r="K394" s="74"/>
      <c r="L394" s="72"/>
      <c r="M394" s="235"/>
      <c r="N394" s="47"/>
      <c r="O394" s="47"/>
      <c r="P394" s="47"/>
      <c r="Q394" s="47"/>
      <c r="R394" s="47"/>
      <c r="S394" s="47"/>
      <c r="T394" s="95"/>
      <c r="AT394" s="24" t="s">
        <v>149</v>
      </c>
      <c r="AU394" s="24" t="s">
        <v>91</v>
      </c>
    </row>
    <row r="395" spans="2:47" s="1" customFormat="1" ht="13.5">
      <c r="B395" s="46"/>
      <c r="C395" s="74"/>
      <c r="D395" s="233" t="s">
        <v>151</v>
      </c>
      <c r="E395" s="74"/>
      <c r="F395" s="236" t="s">
        <v>568</v>
      </c>
      <c r="G395" s="74"/>
      <c r="H395" s="74"/>
      <c r="I395" s="191"/>
      <c r="J395" s="74"/>
      <c r="K395" s="74"/>
      <c r="L395" s="72"/>
      <c r="M395" s="235"/>
      <c r="N395" s="47"/>
      <c r="O395" s="47"/>
      <c r="P395" s="47"/>
      <c r="Q395" s="47"/>
      <c r="R395" s="47"/>
      <c r="S395" s="47"/>
      <c r="T395" s="95"/>
      <c r="AT395" s="24" t="s">
        <v>151</v>
      </c>
      <c r="AU395" s="24" t="s">
        <v>91</v>
      </c>
    </row>
    <row r="396" spans="2:65" s="1" customFormat="1" ht="16.5" customHeight="1">
      <c r="B396" s="46"/>
      <c r="C396" s="221" t="s">
        <v>569</v>
      </c>
      <c r="D396" s="221" t="s">
        <v>142</v>
      </c>
      <c r="E396" s="222" t="s">
        <v>570</v>
      </c>
      <c r="F396" s="223" t="s">
        <v>571</v>
      </c>
      <c r="G396" s="224" t="s">
        <v>194</v>
      </c>
      <c r="H396" s="225">
        <v>10</v>
      </c>
      <c r="I396" s="226"/>
      <c r="J396" s="227">
        <f>ROUND(I396*H396,2)</f>
        <v>0</v>
      </c>
      <c r="K396" s="223" t="s">
        <v>146</v>
      </c>
      <c r="L396" s="72"/>
      <c r="M396" s="228" t="s">
        <v>80</v>
      </c>
      <c r="N396" s="229" t="s">
        <v>52</v>
      </c>
      <c r="O396" s="47"/>
      <c r="P396" s="230">
        <f>O396*H396</f>
        <v>0</v>
      </c>
      <c r="Q396" s="230">
        <v>0</v>
      </c>
      <c r="R396" s="230">
        <f>Q396*H396</f>
        <v>0</v>
      </c>
      <c r="S396" s="230">
        <v>0</v>
      </c>
      <c r="T396" s="231">
        <f>S396*H396</f>
        <v>0</v>
      </c>
      <c r="AR396" s="24" t="s">
        <v>147</v>
      </c>
      <c r="AT396" s="24" t="s">
        <v>142</v>
      </c>
      <c r="AU396" s="24" t="s">
        <v>91</v>
      </c>
      <c r="AY396" s="24" t="s">
        <v>140</v>
      </c>
      <c r="BE396" s="232">
        <f>IF(N396="základní",J396,0)</f>
        <v>0</v>
      </c>
      <c r="BF396" s="232">
        <f>IF(N396="snížená",J396,0)</f>
        <v>0</v>
      </c>
      <c r="BG396" s="232">
        <f>IF(N396="zákl. přenesená",J396,0)</f>
        <v>0</v>
      </c>
      <c r="BH396" s="232">
        <f>IF(N396="sníž. přenesená",J396,0)</f>
        <v>0</v>
      </c>
      <c r="BI396" s="232">
        <f>IF(N396="nulová",J396,0)</f>
        <v>0</v>
      </c>
      <c r="BJ396" s="24" t="s">
        <v>25</v>
      </c>
      <c r="BK396" s="232">
        <f>ROUND(I396*H396,2)</f>
        <v>0</v>
      </c>
      <c r="BL396" s="24" t="s">
        <v>147</v>
      </c>
      <c r="BM396" s="24" t="s">
        <v>572</v>
      </c>
    </row>
    <row r="397" spans="2:47" s="1" customFormat="1" ht="13.5">
      <c r="B397" s="46"/>
      <c r="C397" s="74"/>
      <c r="D397" s="233" t="s">
        <v>149</v>
      </c>
      <c r="E397" s="74"/>
      <c r="F397" s="234" t="s">
        <v>573</v>
      </c>
      <c r="G397" s="74"/>
      <c r="H397" s="74"/>
      <c r="I397" s="191"/>
      <c r="J397" s="74"/>
      <c r="K397" s="74"/>
      <c r="L397" s="72"/>
      <c r="M397" s="235"/>
      <c r="N397" s="47"/>
      <c r="O397" s="47"/>
      <c r="P397" s="47"/>
      <c r="Q397" s="47"/>
      <c r="R397" s="47"/>
      <c r="S397" s="47"/>
      <c r="T397" s="95"/>
      <c r="AT397" s="24" t="s">
        <v>149</v>
      </c>
      <c r="AU397" s="24" t="s">
        <v>91</v>
      </c>
    </row>
    <row r="398" spans="2:47" s="1" customFormat="1" ht="13.5">
      <c r="B398" s="46"/>
      <c r="C398" s="74"/>
      <c r="D398" s="233" t="s">
        <v>151</v>
      </c>
      <c r="E398" s="74"/>
      <c r="F398" s="236" t="s">
        <v>574</v>
      </c>
      <c r="G398" s="74"/>
      <c r="H398" s="74"/>
      <c r="I398" s="191"/>
      <c r="J398" s="74"/>
      <c r="K398" s="74"/>
      <c r="L398" s="72"/>
      <c r="M398" s="235"/>
      <c r="N398" s="47"/>
      <c r="O398" s="47"/>
      <c r="P398" s="47"/>
      <c r="Q398" s="47"/>
      <c r="R398" s="47"/>
      <c r="S398" s="47"/>
      <c r="T398" s="95"/>
      <c r="AT398" s="24" t="s">
        <v>151</v>
      </c>
      <c r="AU398" s="24" t="s">
        <v>91</v>
      </c>
    </row>
    <row r="399" spans="2:65" s="1" customFormat="1" ht="16.5" customHeight="1">
      <c r="B399" s="46"/>
      <c r="C399" s="221" t="s">
        <v>575</v>
      </c>
      <c r="D399" s="221" t="s">
        <v>142</v>
      </c>
      <c r="E399" s="222" t="s">
        <v>576</v>
      </c>
      <c r="F399" s="223" t="s">
        <v>577</v>
      </c>
      <c r="G399" s="224" t="s">
        <v>194</v>
      </c>
      <c r="H399" s="225">
        <v>9</v>
      </c>
      <c r="I399" s="226"/>
      <c r="J399" s="227">
        <f>ROUND(I399*H399,2)</f>
        <v>0</v>
      </c>
      <c r="K399" s="223" t="s">
        <v>146</v>
      </c>
      <c r="L399" s="72"/>
      <c r="M399" s="228" t="s">
        <v>80</v>
      </c>
      <c r="N399" s="229" t="s">
        <v>52</v>
      </c>
      <c r="O399" s="47"/>
      <c r="P399" s="230">
        <f>O399*H399</f>
        <v>0</v>
      </c>
      <c r="Q399" s="230">
        <v>0</v>
      </c>
      <c r="R399" s="230">
        <f>Q399*H399</f>
        <v>0</v>
      </c>
      <c r="S399" s="230">
        <v>0</v>
      </c>
      <c r="T399" s="231">
        <f>S399*H399</f>
        <v>0</v>
      </c>
      <c r="AR399" s="24" t="s">
        <v>147</v>
      </c>
      <c r="AT399" s="24" t="s">
        <v>142</v>
      </c>
      <c r="AU399" s="24" t="s">
        <v>91</v>
      </c>
      <c r="AY399" s="24" t="s">
        <v>140</v>
      </c>
      <c r="BE399" s="232">
        <f>IF(N399="základní",J399,0)</f>
        <v>0</v>
      </c>
      <c r="BF399" s="232">
        <f>IF(N399="snížená",J399,0)</f>
        <v>0</v>
      </c>
      <c r="BG399" s="232">
        <f>IF(N399="zákl. přenesená",J399,0)</f>
        <v>0</v>
      </c>
      <c r="BH399" s="232">
        <f>IF(N399="sníž. přenesená",J399,0)</f>
        <v>0</v>
      </c>
      <c r="BI399" s="232">
        <f>IF(N399="nulová",J399,0)</f>
        <v>0</v>
      </c>
      <c r="BJ399" s="24" t="s">
        <v>25</v>
      </c>
      <c r="BK399" s="232">
        <f>ROUND(I399*H399,2)</f>
        <v>0</v>
      </c>
      <c r="BL399" s="24" t="s">
        <v>147</v>
      </c>
      <c r="BM399" s="24" t="s">
        <v>578</v>
      </c>
    </row>
    <row r="400" spans="2:47" s="1" customFormat="1" ht="13.5">
      <c r="B400" s="46"/>
      <c r="C400" s="74"/>
      <c r="D400" s="233" t="s">
        <v>149</v>
      </c>
      <c r="E400" s="74"/>
      <c r="F400" s="234" t="s">
        <v>579</v>
      </c>
      <c r="G400" s="74"/>
      <c r="H400" s="74"/>
      <c r="I400" s="191"/>
      <c r="J400" s="74"/>
      <c r="K400" s="74"/>
      <c r="L400" s="72"/>
      <c r="M400" s="235"/>
      <c r="N400" s="47"/>
      <c r="O400" s="47"/>
      <c r="P400" s="47"/>
      <c r="Q400" s="47"/>
      <c r="R400" s="47"/>
      <c r="S400" s="47"/>
      <c r="T400" s="95"/>
      <c r="AT400" s="24" t="s">
        <v>149</v>
      </c>
      <c r="AU400" s="24" t="s">
        <v>91</v>
      </c>
    </row>
    <row r="401" spans="2:47" s="1" customFormat="1" ht="13.5">
      <c r="B401" s="46"/>
      <c r="C401" s="74"/>
      <c r="D401" s="233" t="s">
        <v>151</v>
      </c>
      <c r="E401" s="74"/>
      <c r="F401" s="236" t="s">
        <v>574</v>
      </c>
      <c r="G401" s="74"/>
      <c r="H401" s="74"/>
      <c r="I401" s="191"/>
      <c r="J401" s="74"/>
      <c r="K401" s="74"/>
      <c r="L401" s="72"/>
      <c r="M401" s="235"/>
      <c r="N401" s="47"/>
      <c r="O401" s="47"/>
      <c r="P401" s="47"/>
      <c r="Q401" s="47"/>
      <c r="R401" s="47"/>
      <c r="S401" s="47"/>
      <c r="T401" s="95"/>
      <c r="AT401" s="24" t="s">
        <v>151</v>
      </c>
      <c r="AU401" s="24" t="s">
        <v>91</v>
      </c>
    </row>
    <row r="402" spans="2:65" s="1" customFormat="1" ht="16.5" customHeight="1">
      <c r="B402" s="46"/>
      <c r="C402" s="221" t="s">
        <v>580</v>
      </c>
      <c r="D402" s="221" t="s">
        <v>142</v>
      </c>
      <c r="E402" s="222" t="s">
        <v>581</v>
      </c>
      <c r="F402" s="223" t="s">
        <v>582</v>
      </c>
      <c r="G402" s="224" t="s">
        <v>583</v>
      </c>
      <c r="H402" s="225">
        <v>6</v>
      </c>
      <c r="I402" s="226"/>
      <c r="J402" s="227">
        <f>ROUND(I402*H402,2)</f>
        <v>0</v>
      </c>
      <c r="K402" s="223" t="s">
        <v>80</v>
      </c>
      <c r="L402" s="72"/>
      <c r="M402" s="228" t="s">
        <v>80</v>
      </c>
      <c r="N402" s="229" t="s">
        <v>52</v>
      </c>
      <c r="O402" s="47"/>
      <c r="P402" s="230">
        <f>O402*H402</f>
        <v>0</v>
      </c>
      <c r="Q402" s="230">
        <v>0</v>
      </c>
      <c r="R402" s="230">
        <f>Q402*H402</f>
        <v>0</v>
      </c>
      <c r="S402" s="230">
        <v>0</v>
      </c>
      <c r="T402" s="231">
        <f>S402*H402</f>
        <v>0</v>
      </c>
      <c r="AR402" s="24" t="s">
        <v>147</v>
      </c>
      <c r="AT402" s="24" t="s">
        <v>142</v>
      </c>
      <c r="AU402" s="24" t="s">
        <v>91</v>
      </c>
      <c r="AY402" s="24" t="s">
        <v>140</v>
      </c>
      <c r="BE402" s="232">
        <f>IF(N402="základní",J402,0)</f>
        <v>0</v>
      </c>
      <c r="BF402" s="232">
        <f>IF(N402="snížená",J402,0)</f>
        <v>0</v>
      </c>
      <c r="BG402" s="232">
        <f>IF(N402="zákl. přenesená",J402,0)</f>
        <v>0</v>
      </c>
      <c r="BH402" s="232">
        <f>IF(N402="sníž. přenesená",J402,0)</f>
        <v>0</v>
      </c>
      <c r="BI402" s="232">
        <f>IF(N402="nulová",J402,0)</f>
        <v>0</v>
      </c>
      <c r="BJ402" s="24" t="s">
        <v>25</v>
      </c>
      <c r="BK402" s="232">
        <f>ROUND(I402*H402,2)</f>
        <v>0</v>
      </c>
      <c r="BL402" s="24" t="s">
        <v>147</v>
      </c>
      <c r="BM402" s="24" t="s">
        <v>584</v>
      </c>
    </row>
    <row r="403" spans="2:47" s="1" customFormat="1" ht="13.5">
      <c r="B403" s="46"/>
      <c r="C403" s="74"/>
      <c r="D403" s="233" t="s">
        <v>149</v>
      </c>
      <c r="E403" s="74"/>
      <c r="F403" s="234" t="s">
        <v>585</v>
      </c>
      <c r="G403" s="74"/>
      <c r="H403" s="74"/>
      <c r="I403" s="191"/>
      <c r="J403" s="74"/>
      <c r="K403" s="74"/>
      <c r="L403" s="72"/>
      <c r="M403" s="235"/>
      <c r="N403" s="47"/>
      <c r="O403" s="47"/>
      <c r="P403" s="47"/>
      <c r="Q403" s="47"/>
      <c r="R403" s="47"/>
      <c r="S403" s="47"/>
      <c r="T403" s="95"/>
      <c r="AT403" s="24" t="s">
        <v>149</v>
      </c>
      <c r="AU403" s="24" t="s">
        <v>91</v>
      </c>
    </row>
    <row r="404" spans="2:65" s="1" customFormat="1" ht="16.5" customHeight="1">
      <c r="B404" s="46"/>
      <c r="C404" s="221" t="s">
        <v>586</v>
      </c>
      <c r="D404" s="221" t="s">
        <v>142</v>
      </c>
      <c r="E404" s="222" t="s">
        <v>587</v>
      </c>
      <c r="F404" s="223" t="s">
        <v>588</v>
      </c>
      <c r="G404" s="224" t="s">
        <v>583</v>
      </c>
      <c r="H404" s="225">
        <v>6</v>
      </c>
      <c r="I404" s="226"/>
      <c r="J404" s="227">
        <f>ROUND(I404*H404,2)</f>
        <v>0</v>
      </c>
      <c r="K404" s="223" t="s">
        <v>80</v>
      </c>
      <c r="L404" s="72"/>
      <c r="M404" s="228" t="s">
        <v>80</v>
      </c>
      <c r="N404" s="229" t="s">
        <v>52</v>
      </c>
      <c r="O404" s="47"/>
      <c r="P404" s="230">
        <f>O404*H404</f>
        <v>0</v>
      </c>
      <c r="Q404" s="230">
        <v>0</v>
      </c>
      <c r="R404" s="230">
        <f>Q404*H404</f>
        <v>0</v>
      </c>
      <c r="S404" s="230">
        <v>0</v>
      </c>
      <c r="T404" s="231">
        <f>S404*H404</f>
        <v>0</v>
      </c>
      <c r="AR404" s="24" t="s">
        <v>147</v>
      </c>
      <c r="AT404" s="24" t="s">
        <v>142</v>
      </c>
      <c r="AU404" s="24" t="s">
        <v>91</v>
      </c>
      <c r="AY404" s="24" t="s">
        <v>140</v>
      </c>
      <c r="BE404" s="232">
        <f>IF(N404="základní",J404,0)</f>
        <v>0</v>
      </c>
      <c r="BF404" s="232">
        <f>IF(N404="snížená",J404,0)</f>
        <v>0</v>
      </c>
      <c r="BG404" s="232">
        <f>IF(N404="zákl. přenesená",J404,0)</f>
        <v>0</v>
      </c>
      <c r="BH404" s="232">
        <f>IF(N404="sníž. přenesená",J404,0)</f>
        <v>0</v>
      </c>
      <c r="BI404" s="232">
        <f>IF(N404="nulová",J404,0)</f>
        <v>0</v>
      </c>
      <c r="BJ404" s="24" t="s">
        <v>25</v>
      </c>
      <c r="BK404" s="232">
        <f>ROUND(I404*H404,2)</f>
        <v>0</v>
      </c>
      <c r="BL404" s="24" t="s">
        <v>147</v>
      </c>
      <c r="BM404" s="24" t="s">
        <v>589</v>
      </c>
    </row>
    <row r="405" spans="2:47" s="1" customFormat="1" ht="13.5">
      <c r="B405" s="46"/>
      <c r="C405" s="74"/>
      <c r="D405" s="233" t="s">
        <v>149</v>
      </c>
      <c r="E405" s="74"/>
      <c r="F405" s="234" t="s">
        <v>590</v>
      </c>
      <c r="G405" s="74"/>
      <c r="H405" s="74"/>
      <c r="I405" s="191"/>
      <c r="J405" s="74"/>
      <c r="K405" s="74"/>
      <c r="L405" s="72"/>
      <c r="M405" s="235"/>
      <c r="N405" s="47"/>
      <c r="O405" s="47"/>
      <c r="P405" s="47"/>
      <c r="Q405" s="47"/>
      <c r="R405" s="47"/>
      <c r="S405" s="47"/>
      <c r="T405" s="95"/>
      <c r="AT405" s="24" t="s">
        <v>149</v>
      </c>
      <c r="AU405" s="24" t="s">
        <v>91</v>
      </c>
    </row>
    <row r="406" spans="2:65" s="1" customFormat="1" ht="16.5" customHeight="1">
      <c r="B406" s="46"/>
      <c r="C406" s="221" t="s">
        <v>591</v>
      </c>
      <c r="D406" s="221" t="s">
        <v>142</v>
      </c>
      <c r="E406" s="222" t="s">
        <v>592</v>
      </c>
      <c r="F406" s="223" t="s">
        <v>593</v>
      </c>
      <c r="G406" s="224" t="s">
        <v>583</v>
      </c>
      <c r="H406" s="225">
        <v>1</v>
      </c>
      <c r="I406" s="226"/>
      <c r="J406" s="227">
        <f>ROUND(I406*H406,2)</f>
        <v>0</v>
      </c>
      <c r="K406" s="223" t="s">
        <v>80</v>
      </c>
      <c r="L406" s="72"/>
      <c r="M406" s="228" t="s">
        <v>80</v>
      </c>
      <c r="N406" s="229" t="s">
        <v>52</v>
      </c>
      <c r="O406" s="47"/>
      <c r="P406" s="230">
        <f>O406*H406</f>
        <v>0</v>
      </c>
      <c r="Q406" s="230">
        <v>0</v>
      </c>
      <c r="R406" s="230">
        <f>Q406*H406</f>
        <v>0</v>
      </c>
      <c r="S406" s="230">
        <v>0.87</v>
      </c>
      <c r="T406" s="231">
        <f>S406*H406</f>
        <v>0.87</v>
      </c>
      <c r="AR406" s="24" t="s">
        <v>147</v>
      </c>
      <c r="AT406" s="24" t="s">
        <v>142</v>
      </c>
      <c r="AU406" s="24" t="s">
        <v>91</v>
      </c>
      <c r="AY406" s="24" t="s">
        <v>140</v>
      </c>
      <c r="BE406" s="232">
        <f>IF(N406="základní",J406,0)</f>
        <v>0</v>
      </c>
      <c r="BF406" s="232">
        <f>IF(N406="snížená",J406,0)</f>
        <v>0</v>
      </c>
      <c r="BG406" s="232">
        <f>IF(N406="zákl. přenesená",J406,0)</f>
        <v>0</v>
      </c>
      <c r="BH406" s="232">
        <f>IF(N406="sníž. přenesená",J406,0)</f>
        <v>0</v>
      </c>
      <c r="BI406" s="232">
        <f>IF(N406="nulová",J406,0)</f>
        <v>0</v>
      </c>
      <c r="BJ406" s="24" t="s">
        <v>25</v>
      </c>
      <c r="BK406" s="232">
        <f>ROUND(I406*H406,2)</f>
        <v>0</v>
      </c>
      <c r="BL406" s="24" t="s">
        <v>147</v>
      </c>
      <c r="BM406" s="24" t="s">
        <v>594</v>
      </c>
    </row>
    <row r="407" spans="2:47" s="1" customFormat="1" ht="13.5">
      <c r="B407" s="46"/>
      <c r="C407" s="74"/>
      <c r="D407" s="233" t="s">
        <v>149</v>
      </c>
      <c r="E407" s="74"/>
      <c r="F407" s="234" t="s">
        <v>593</v>
      </c>
      <c r="G407" s="74"/>
      <c r="H407" s="74"/>
      <c r="I407" s="191"/>
      <c r="J407" s="74"/>
      <c r="K407" s="74"/>
      <c r="L407" s="72"/>
      <c r="M407" s="235"/>
      <c r="N407" s="47"/>
      <c r="O407" s="47"/>
      <c r="P407" s="47"/>
      <c r="Q407" s="47"/>
      <c r="R407" s="47"/>
      <c r="S407" s="47"/>
      <c r="T407" s="95"/>
      <c r="AT407" s="24" t="s">
        <v>149</v>
      </c>
      <c r="AU407" s="24" t="s">
        <v>91</v>
      </c>
    </row>
    <row r="408" spans="2:65" s="1" customFormat="1" ht="16.5" customHeight="1">
      <c r="B408" s="46"/>
      <c r="C408" s="221" t="s">
        <v>595</v>
      </c>
      <c r="D408" s="221" t="s">
        <v>142</v>
      </c>
      <c r="E408" s="222" t="s">
        <v>596</v>
      </c>
      <c r="F408" s="223" t="s">
        <v>597</v>
      </c>
      <c r="G408" s="224" t="s">
        <v>194</v>
      </c>
      <c r="H408" s="225">
        <v>4</v>
      </c>
      <c r="I408" s="226"/>
      <c r="J408" s="227">
        <f>ROUND(I408*H408,2)</f>
        <v>0</v>
      </c>
      <c r="K408" s="223" t="s">
        <v>146</v>
      </c>
      <c r="L408" s="72"/>
      <c r="M408" s="228" t="s">
        <v>80</v>
      </c>
      <c r="N408" s="229" t="s">
        <v>52</v>
      </c>
      <c r="O408" s="47"/>
      <c r="P408" s="230">
        <f>O408*H408</f>
        <v>0</v>
      </c>
      <c r="Q408" s="230">
        <v>0</v>
      </c>
      <c r="R408" s="230">
        <f>Q408*H408</f>
        <v>0</v>
      </c>
      <c r="S408" s="230">
        <v>0.00925</v>
      </c>
      <c r="T408" s="231">
        <f>S408*H408</f>
        <v>0.037</v>
      </c>
      <c r="AR408" s="24" t="s">
        <v>147</v>
      </c>
      <c r="AT408" s="24" t="s">
        <v>142</v>
      </c>
      <c r="AU408" s="24" t="s">
        <v>91</v>
      </c>
      <c r="AY408" s="24" t="s">
        <v>140</v>
      </c>
      <c r="BE408" s="232">
        <f>IF(N408="základní",J408,0)</f>
        <v>0</v>
      </c>
      <c r="BF408" s="232">
        <f>IF(N408="snížená",J408,0)</f>
        <v>0</v>
      </c>
      <c r="BG408" s="232">
        <f>IF(N408="zákl. přenesená",J408,0)</f>
        <v>0</v>
      </c>
      <c r="BH408" s="232">
        <f>IF(N408="sníž. přenesená",J408,0)</f>
        <v>0</v>
      </c>
      <c r="BI408" s="232">
        <f>IF(N408="nulová",J408,0)</f>
        <v>0</v>
      </c>
      <c r="BJ408" s="24" t="s">
        <v>25</v>
      </c>
      <c r="BK408" s="232">
        <f>ROUND(I408*H408,2)</f>
        <v>0</v>
      </c>
      <c r="BL408" s="24" t="s">
        <v>147</v>
      </c>
      <c r="BM408" s="24" t="s">
        <v>598</v>
      </c>
    </row>
    <row r="409" spans="2:47" s="1" customFormat="1" ht="13.5">
      <c r="B409" s="46"/>
      <c r="C409" s="74"/>
      <c r="D409" s="233" t="s">
        <v>149</v>
      </c>
      <c r="E409" s="74"/>
      <c r="F409" s="234" t="s">
        <v>599</v>
      </c>
      <c r="G409" s="74"/>
      <c r="H409" s="74"/>
      <c r="I409" s="191"/>
      <c r="J409" s="74"/>
      <c r="K409" s="74"/>
      <c r="L409" s="72"/>
      <c r="M409" s="235"/>
      <c r="N409" s="47"/>
      <c r="O409" s="47"/>
      <c r="P409" s="47"/>
      <c r="Q409" s="47"/>
      <c r="R409" s="47"/>
      <c r="S409" s="47"/>
      <c r="T409" s="95"/>
      <c r="AT409" s="24" t="s">
        <v>149</v>
      </c>
      <c r="AU409" s="24" t="s">
        <v>91</v>
      </c>
    </row>
    <row r="410" spans="2:47" s="1" customFormat="1" ht="13.5">
      <c r="B410" s="46"/>
      <c r="C410" s="74"/>
      <c r="D410" s="233" t="s">
        <v>151</v>
      </c>
      <c r="E410" s="74"/>
      <c r="F410" s="236" t="s">
        <v>600</v>
      </c>
      <c r="G410" s="74"/>
      <c r="H410" s="74"/>
      <c r="I410" s="191"/>
      <c r="J410" s="74"/>
      <c r="K410" s="74"/>
      <c r="L410" s="72"/>
      <c r="M410" s="235"/>
      <c r="N410" s="47"/>
      <c r="O410" s="47"/>
      <c r="P410" s="47"/>
      <c r="Q410" s="47"/>
      <c r="R410" s="47"/>
      <c r="S410" s="47"/>
      <c r="T410" s="95"/>
      <c r="AT410" s="24" t="s">
        <v>151</v>
      </c>
      <c r="AU410" s="24" t="s">
        <v>91</v>
      </c>
    </row>
    <row r="411" spans="2:65" s="1" customFormat="1" ht="16.5" customHeight="1">
      <c r="B411" s="46"/>
      <c r="C411" s="221" t="s">
        <v>601</v>
      </c>
      <c r="D411" s="221" t="s">
        <v>142</v>
      </c>
      <c r="E411" s="222" t="s">
        <v>602</v>
      </c>
      <c r="F411" s="223" t="s">
        <v>603</v>
      </c>
      <c r="G411" s="224" t="s">
        <v>194</v>
      </c>
      <c r="H411" s="225">
        <v>0.15</v>
      </c>
      <c r="I411" s="226"/>
      <c r="J411" s="227">
        <f>ROUND(I411*H411,2)</f>
        <v>0</v>
      </c>
      <c r="K411" s="223" t="s">
        <v>146</v>
      </c>
      <c r="L411" s="72"/>
      <c r="M411" s="228" t="s">
        <v>80</v>
      </c>
      <c r="N411" s="229" t="s">
        <v>52</v>
      </c>
      <c r="O411" s="47"/>
      <c r="P411" s="230">
        <f>O411*H411</f>
        <v>0</v>
      </c>
      <c r="Q411" s="230">
        <v>0.00417</v>
      </c>
      <c r="R411" s="230">
        <f>Q411*H411</f>
        <v>0.0006255</v>
      </c>
      <c r="S411" s="230">
        <v>0.283</v>
      </c>
      <c r="T411" s="231">
        <f>S411*H411</f>
        <v>0.042449999999999995</v>
      </c>
      <c r="AR411" s="24" t="s">
        <v>147</v>
      </c>
      <c r="AT411" s="24" t="s">
        <v>142</v>
      </c>
      <c r="AU411" s="24" t="s">
        <v>91</v>
      </c>
      <c r="AY411" s="24" t="s">
        <v>140</v>
      </c>
      <c r="BE411" s="232">
        <f>IF(N411="základní",J411,0)</f>
        <v>0</v>
      </c>
      <c r="BF411" s="232">
        <f>IF(N411="snížená",J411,0)</f>
        <v>0</v>
      </c>
      <c r="BG411" s="232">
        <f>IF(N411="zákl. přenesená",J411,0)</f>
        <v>0</v>
      </c>
      <c r="BH411" s="232">
        <f>IF(N411="sníž. přenesená",J411,0)</f>
        <v>0</v>
      </c>
      <c r="BI411" s="232">
        <f>IF(N411="nulová",J411,0)</f>
        <v>0</v>
      </c>
      <c r="BJ411" s="24" t="s">
        <v>25</v>
      </c>
      <c r="BK411" s="232">
        <f>ROUND(I411*H411,2)</f>
        <v>0</v>
      </c>
      <c r="BL411" s="24" t="s">
        <v>147</v>
      </c>
      <c r="BM411" s="24" t="s">
        <v>604</v>
      </c>
    </row>
    <row r="412" spans="2:47" s="1" customFormat="1" ht="13.5">
      <c r="B412" s="46"/>
      <c r="C412" s="74"/>
      <c r="D412" s="233" t="s">
        <v>149</v>
      </c>
      <c r="E412" s="74"/>
      <c r="F412" s="234" t="s">
        <v>605</v>
      </c>
      <c r="G412" s="74"/>
      <c r="H412" s="74"/>
      <c r="I412" s="191"/>
      <c r="J412" s="74"/>
      <c r="K412" s="74"/>
      <c r="L412" s="72"/>
      <c r="M412" s="235"/>
      <c r="N412" s="47"/>
      <c r="O412" s="47"/>
      <c r="P412" s="47"/>
      <c r="Q412" s="47"/>
      <c r="R412" s="47"/>
      <c r="S412" s="47"/>
      <c r="T412" s="95"/>
      <c r="AT412" s="24" t="s">
        <v>149</v>
      </c>
      <c r="AU412" s="24" t="s">
        <v>91</v>
      </c>
    </row>
    <row r="413" spans="2:47" s="1" customFormat="1" ht="13.5">
      <c r="B413" s="46"/>
      <c r="C413" s="74"/>
      <c r="D413" s="233" t="s">
        <v>151</v>
      </c>
      <c r="E413" s="74"/>
      <c r="F413" s="236" t="s">
        <v>606</v>
      </c>
      <c r="G413" s="74"/>
      <c r="H413" s="74"/>
      <c r="I413" s="191"/>
      <c r="J413" s="74"/>
      <c r="K413" s="74"/>
      <c r="L413" s="72"/>
      <c r="M413" s="235"/>
      <c r="N413" s="47"/>
      <c r="O413" s="47"/>
      <c r="P413" s="47"/>
      <c r="Q413" s="47"/>
      <c r="R413" s="47"/>
      <c r="S413" s="47"/>
      <c r="T413" s="95"/>
      <c r="AT413" s="24" t="s">
        <v>151</v>
      </c>
      <c r="AU413" s="24" t="s">
        <v>91</v>
      </c>
    </row>
    <row r="414" spans="2:51" s="11" customFormat="1" ht="13.5">
      <c r="B414" s="237"/>
      <c r="C414" s="238"/>
      <c r="D414" s="233" t="s">
        <v>153</v>
      </c>
      <c r="E414" s="239" t="s">
        <v>80</v>
      </c>
      <c r="F414" s="240" t="s">
        <v>607</v>
      </c>
      <c r="G414" s="238"/>
      <c r="H414" s="241">
        <v>0.15</v>
      </c>
      <c r="I414" s="242"/>
      <c r="J414" s="238"/>
      <c r="K414" s="238"/>
      <c r="L414" s="243"/>
      <c r="M414" s="244"/>
      <c r="N414" s="245"/>
      <c r="O414" s="245"/>
      <c r="P414" s="245"/>
      <c r="Q414" s="245"/>
      <c r="R414" s="245"/>
      <c r="S414" s="245"/>
      <c r="T414" s="246"/>
      <c r="AT414" s="247" t="s">
        <v>153</v>
      </c>
      <c r="AU414" s="247" t="s">
        <v>91</v>
      </c>
      <c r="AV414" s="11" t="s">
        <v>91</v>
      </c>
      <c r="AW414" s="11" t="s">
        <v>44</v>
      </c>
      <c r="AX414" s="11" t="s">
        <v>25</v>
      </c>
      <c r="AY414" s="247" t="s">
        <v>140</v>
      </c>
    </row>
    <row r="415" spans="2:65" s="1" customFormat="1" ht="25.5" customHeight="1">
      <c r="B415" s="46"/>
      <c r="C415" s="221" t="s">
        <v>608</v>
      </c>
      <c r="D415" s="221" t="s">
        <v>142</v>
      </c>
      <c r="E415" s="222" t="s">
        <v>609</v>
      </c>
      <c r="F415" s="223" t="s">
        <v>610</v>
      </c>
      <c r="G415" s="224" t="s">
        <v>145</v>
      </c>
      <c r="H415" s="225">
        <v>1.2</v>
      </c>
      <c r="I415" s="226"/>
      <c r="J415" s="227">
        <f>ROUND(I415*H415,2)</f>
        <v>0</v>
      </c>
      <c r="K415" s="223" t="s">
        <v>146</v>
      </c>
      <c r="L415" s="72"/>
      <c r="M415" s="228" t="s">
        <v>80</v>
      </c>
      <c r="N415" s="229" t="s">
        <v>52</v>
      </c>
      <c r="O415" s="47"/>
      <c r="P415" s="230">
        <f>O415*H415</f>
        <v>0</v>
      </c>
      <c r="Q415" s="230">
        <v>0</v>
      </c>
      <c r="R415" s="230">
        <f>Q415*H415</f>
        <v>0</v>
      </c>
      <c r="S415" s="230">
        <v>0</v>
      </c>
      <c r="T415" s="231">
        <f>S415*H415</f>
        <v>0</v>
      </c>
      <c r="AR415" s="24" t="s">
        <v>147</v>
      </c>
      <c r="AT415" s="24" t="s">
        <v>142</v>
      </c>
      <c r="AU415" s="24" t="s">
        <v>91</v>
      </c>
      <c r="AY415" s="24" t="s">
        <v>140</v>
      </c>
      <c r="BE415" s="232">
        <f>IF(N415="základní",J415,0)</f>
        <v>0</v>
      </c>
      <c r="BF415" s="232">
        <f>IF(N415="snížená",J415,0)</f>
        <v>0</v>
      </c>
      <c r="BG415" s="232">
        <f>IF(N415="zákl. přenesená",J415,0)</f>
        <v>0</v>
      </c>
      <c r="BH415" s="232">
        <f>IF(N415="sníž. přenesená",J415,0)</f>
        <v>0</v>
      </c>
      <c r="BI415" s="232">
        <f>IF(N415="nulová",J415,0)</f>
        <v>0</v>
      </c>
      <c r="BJ415" s="24" t="s">
        <v>25</v>
      </c>
      <c r="BK415" s="232">
        <f>ROUND(I415*H415,2)</f>
        <v>0</v>
      </c>
      <c r="BL415" s="24" t="s">
        <v>147</v>
      </c>
      <c r="BM415" s="24" t="s">
        <v>611</v>
      </c>
    </row>
    <row r="416" spans="2:47" s="1" customFormat="1" ht="13.5">
      <c r="B416" s="46"/>
      <c r="C416" s="74"/>
      <c r="D416" s="233" t="s">
        <v>149</v>
      </c>
      <c r="E416" s="74"/>
      <c r="F416" s="234" t="s">
        <v>612</v>
      </c>
      <c r="G416" s="74"/>
      <c r="H416" s="74"/>
      <c r="I416" s="191"/>
      <c r="J416" s="74"/>
      <c r="K416" s="74"/>
      <c r="L416" s="72"/>
      <c r="M416" s="235"/>
      <c r="N416" s="47"/>
      <c r="O416" s="47"/>
      <c r="P416" s="47"/>
      <c r="Q416" s="47"/>
      <c r="R416" s="47"/>
      <c r="S416" s="47"/>
      <c r="T416" s="95"/>
      <c r="AT416" s="24" t="s">
        <v>149</v>
      </c>
      <c r="AU416" s="24" t="s">
        <v>91</v>
      </c>
    </row>
    <row r="417" spans="2:47" s="1" customFormat="1" ht="13.5">
      <c r="B417" s="46"/>
      <c r="C417" s="74"/>
      <c r="D417" s="233" t="s">
        <v>151</v>
      </c>
      <c r="E417" s="74"/>
      <c r="F417" s="236" t="s">
        <v>613</v>
      </c>
      <c r="G417" s="74"/>
      <c r="H417" s="74"/>
      <c r="I417" s="191"/>
      <c r="J417" s="74"/>
      <c r="K417" s="74"/>
      <c r="L417" s="72"/>
      <c r="M417" s="235"/>
      <c r="N417" s="47"/>
      <c r="O417" s="47"/>
      <c r="P417" s="47"/>
      <c r="Q417" s="47"/>
      <c r="R417" s="47"/>
      <c r="S417" s="47"/>
      <c r="T417" s="95"/>
      <c r="AT417" s="24" t="s">
        <v>151</v>
      </c>
      <c r="AU417" s="24" t="s">
        <v>91</v>
      </c>
    </row>
    <row r="418" spans="2:51" s="11" customFormat="1" ht="13.5">
      <c r="B418" s="237"/>
      <c r="C418" s="238"/>
      <c r="D418" s="233" t="s">
        <v>153</v>
      </c>
      <c r="E418" s="239" t="s">
        <v>80</v>
      </c>
      <c r="F418" s="240" t="s">
        <v>154</v>
      </c>
      <c r="G418" s="238"/>
      <c r="H418" s="241">
        <v>1.2</v>
      </c>
      <c r="I418" s="242"/>
      <c r="J418" s="238"/>
      <c r="K418" s="238"/>
      <c r="L418" s="243"/>
      <c r="M418" s="244"/>
      <c r="N418" s="245"/>
      <c r="O418" s="245"/>
      <c r="P418" s="245"/>
      <c r="Q418" s="245"/>
      <c r="R418" s="245"/>
      <c r="S418" s="245"/>
      <c r="T418" s="246"/>
      <c r="AT418" s="247" t="s">
        <v>153</v>
      </c>
      <c r="AU418" s="247" t="s">
        <v>91</v>
      </c>
      <c r="AV418" s="11" t="s">
        <v>91</v>
      </c>
      <c r="AW418" s="11" t="s">
        <v>44</v>
      </c>
      <c r="AX418" s="11" t="s">
        <v>25</v>
      </c>
      <c r="AY418" s="247" t="s">
        <v>140</v>
      </c>
    </row>
    <row r="419" spans="2:65" s="1" customFormat="1" ht="25.5" customHeight="1">
      <c r="B419" s="46"/>
      <c r="C419" s="221" t="s">
        <v>614</v>
      </c>
      <c r="D419" s="221" t="s">
        <v>142</v>
      </c>
      <c r="E419" s="222" t="s">
        <v>615</v>
      </c>
      <c r="F419" s="223" t="s">
        <v>616</v>
      </c>
      <c r="G419" s="224" t="s">
        <v>145</v>
      </c>
      <c r="H419" s="225">
        <v>4</v>
      </c>
      <c r="I419" s="226"/>
      <c r="J419" s="227">
        <f>ROUND(I419*H419,2)</f>
        <v>0</v>
      </c>
      <c r="K419" s="223" t="s">
        <v>146</v>
      </c>
      <c r="L419" s="72"/>
      <c r="M419" s="228" t="s">
        <v>80</v>
      </c>
      <c r="N419" s="229" t="s">
        <v>52</v>
      </c>
      <c r="O419" s="47"/>
      <c r="P419" s="230">
        <f>O419*H419</f>
        <v>0</v>
      </c>
      <c r="Q419" s="230">
        <v>0</v>
      </c>
      <c r="R419" s="230">
        <f>Q419*H419</f>
        <v>0</v>
      </c>
      <c r="S419" s="230">
        <v>0</v>
      </c>
      <c r="T419" s="231">
        <f>S419*H419</f>
        <v>0</v>
      </c>
      <c r="AR419" s="24" t="s">
        <v>147</v>
      </c>
      <c r="AT419" s="24" t="s">
        <v>142</v>
      </c>
      <c r="AU419" s="24" t="s">
        <v>91</v>
      </c>
      <c r="AY419" s="24" t="s">
        <v>140</v>
      </c>
      <c r="BE419" s="232">
        <f>IF(N419="základní",J419,0)</f>
        <v>0</v>
      </c>
      <c r="BF419" s="232">
        <f>IF(N419="snížená",J419,0)</f>
        <v>0</v>
      </c>
      <c r="BG419" s="232">
        <f>IF(N419="zákl. přenesená",J419,0)</f>
        <v>0</v>
      </c>
      <c r="BH419" s="232">
        <f>IF(N419="sníž. přenesená",J419,0)</f>
        <v>0</v>
      </c>
      <c r="BI419" s="232">
        <f>IF(N419="nulová",J419,0)</f>
        <v>0</v>
      </c>
      <c r="BJ419" s="24" t="s">
        <v>25</v>
      </c>
      <c r="BK419" s="232">
        <f>ROUND(I419*H419,2)</f>
        <v>0</v>
      </c>
      <c r="BL419" s="24" t="s">
        <v>147</v>
      </c>
      <c r="BM419" s="24" t="s">
        <v>617</v>
      </c>
    </row>
    <row r="420" spans="2:47" s="1" customFormat="1" ht="13.5">
      <c r="B420" s="46"/>
      <c r="C420" s="74"/>
      <c r="D420" s="233" t="s">
        <v>149</v>
      </c>
      <c r="E420" s="74"/>
      <c r="F420" s="234" t="s">
        <v>618</v>
      </c>
      <c r="G420" s="74"/>
      <c r="H420" s="74"/>
      <c r="I420" s="191"/>
      <c r="J420" s="74"/>
      <c r="K420" s="74"/>
      <c r="L420" s="72"/>
      <c r="M420" s="235"/>
      <c r="N420" s="47"/>
      <c r="O420" s="47"/>
      <c r="P420" s="47"/>
      <c r="Q420" s="47"/>
      <c r="R420" s="47"/>
      <c r="S420" s="47"/>
      <c r="T420" s="95"/>
      <c r="AT420" s="24" t="s">
        <v>149</v>
      </c>
      <c r="AU420" s="24" t="s">
        <v>91</v>
      </c>
    </row>
    <row r="421" spans="2:47" s="1" customFormat="1" ht="13.5">
      <c r="B421" s="46"/>
      <c r="C421" s="74"/>
      <c r="D421" s="233" t="s">
        <v>151</v>
      </c>
      <c r="E421" s="74"/>
      <c r="F421" s="236" t="s">
        <v>613</v>
      </c>
      <c r="G421" s="74"/>
      <c r="H421" s="74"/>
      <c r="I421" s="191"/>
      <c r="J421" s="74"/>
      <c r="K421" s="74"/>
      <c r="L421" s="72"/>
      <c r="M421" s="235"/>
      <c r="N421" s="47"/>
      <c r="O421" s="47"/>
      <c r="P421" s="47"/>
      <c r="Q421" s="47"/>
      <c r="R421" s="47"/>
      <c r="S421" s="47"/>
      <c r="T421" s="95"/>
      <c r="AT421" s="24" t="s">
        <v>151</v>
      </c>
      <c r="AU421" s="24" t="s">
        <v>91</v>
      </c>
    </row>
    <row r="422" spans="2:51" s="11" customFormat="1" ht="13.5">
      <c r="B422" s="237"/>
      <c r="C422" s="238"/>
      <c r="D422" s="233" t="s">
        <v>153</v>
      </c>
      <c r="E422" s="239" t="s">
        <v>80</v>
      </c>
      <c r="F422" s="240" t="s">
        <v>159</v>
      </c>
      <c r="G422" s="238"/>
      <c r="H422" s="241">
        <v>4</v>
      </c>
      <c r="I422" s="242"/>
      <c r="J422" s="238"/>
      <c r="K422" s="238"/>
      <c r="L422" s="243"/>
      <c r="M422" s="244"/>
      <c r="N422" s="245"/>
      <c r="O422" s="245"/>
      <c r="P422" s="245"/>
      <c r="Q422" s="245"/>
      <c r="R422" s="245"/>
      <c r="S422" s="245"/>
      <c r="T422" s="246"/>
      <c r="AT422" s="247" t="s">
        <v>153</v>
      </c>
      <c r="AU422" s="247" t="s">
        <v>91</v>
      </c>
      <c r="AV422" s="11" t="s">
        <v>91</v>
      </c>
      <c r="AW422" s="11" t="s">
        <v>44</v>
      </c>
      <c r="AX422" s="11" t="s">
        <v>25</v>
      </c>
      <c r="AY422" s="247" t="s">
        <v>140</v>
      </c>
    </row>
    <row r="423" spans="2:63" s="10" customFormat="1" ht="29.85" customHeight="1">
      <c r="B423" s="205"/>
      <c r="C423" s="206"/>
      <c r="D423" s="207" t="s">
        <v>81</v>
      </c>
      <c r="E423" s="219" t="s">
        <v>619</v>
      </c>
      <c r="F423" s="219" t="s">
        <v>620</v>
      </c>
      <c r="G423" s="206"/>
      <c r="H423" s="206"/>
      <c r="I423" s="209"/>
      <c r="J423" s="220">
        <f>BK423</f>
        <v>0</v>
      </c>
      <c r="K423" s="206"/>
      <c r="L423" s="211"/>
      <c r="M423" s="212"/>
      <c r="N423" s="213"/>
      <c r="O423" s="213"/>
      <c r="P423" s="214">
        <f>SUM(P424:P465)</f>
        <v>0</v>
      </c>
      <c r="Q423" s="213"/>
      <c r="R423" s="214">
        <f>SUM(R424:R465)</f>
        <v>0</v>
      </c>
      <c r="S423" s="213"/>
      <c r="T423" s="215">
        <f>SUM(T424:T465)</f>
        <v>0</v>
      </c>
      <c r="AR423" s="216" t="s">
        <v>25</v>
      </c>
      <c r="AT423" s="217" t="s">
        <v>81</v>
      </c>
      <c r="AU423" s="217" t="s">
        <v>25</v>
      </c>
      <c r="AY423" s="216" t="s">
        <v>140</v>
      </c>
      <c r="BK423" s="218">
        <f>SUM(BK424:BK465)</f>
        <v>0</v>
      </c>
    </row>
    <row r="424" spans="2:65" s="1" customFormat="1" ht="25.5" customHeight="1">
      <c r="B424" s="46"/>
      <c r="C424" s="221" t="s">
        <v>621</v>
      </c>
      <c r="D424" s="221" t="s">
        <v>142</v>
      </c>
      <c r="E424" s="222" t="s">
        <v>622</v>
      </c>
      <c r="F424" s="223" t="s">
        <v>623</v>
      </c>
      <c r="G424" s="224" t="s">
        <v>284</v>
      </c>
      <c r="H424" s="225">
        <v>9.616</v>
      </c>
      <c r="I424" s="226"/>
      <c r="J424" s="227">
        <f>ROUND(I424*H424,2)</f>
        <v>0</v>
      </c>
      <c r="K424" s="223" t="s">
        <v>146</v>
      </c>
      <c r="L424" s="72"/>
      <c r="M424" s="228" t="s">
        <v>80</v>
      </c>
      <c r="N424" s="229" t="s">
        <v>52</v>
      </c>
      <c r="O424" s="47"/>
      <c r="P424" s="230">
        <f>O424*H424</f>
        <v>0</v>
      </c>
      <c r="Q424" s="230">
        <v>0</v>
      </c>
      <c r="R424" s="230">
        <f>Q424*H424</f>
        <v>0</v>
      </c>
      <c r="S424" s="230">
        <v>0</v>
      </c>
      <c r="T424" s="231">
        <f>S424*H424</f>
        <v>0</v>
      </c>
      <c r="AR424" s="24" t="s">
        <v>147</v>
      </c>
      <c r="AT424" s="24" t="s">
        <v>142</v>
      </c>
      <c r="AU424" s="24" t="s">
        <v>91</v>
      </c>
      <c r="AY424" s="24" t="s">
        <v>140</v>
      </c>
      <c r="BE424" s="232">
        <f>IF(N424="základní",J424,0)</f>
        <v>0</v>
      </c>
      <c r="BF424" s="232">
        <f>IF(N424="snížená",J424,0)</f>
        <v>0</v>
      </c>
      <c r="BG424" s="232">
        <f>IF(N424="zákl. přenesená",J424,0)</f>
        <v>0</v>
      </c>
      <c r="BH424" s="232">
        <f>IF(N424="sníž. přenesená",J424,0)</f>
        <v>0</v>
      </c>
      <c r="BI424" s="232">
        <f>IF(N424="nulová",J424,0)</f>
        <v>0</v>
      </c>
      <c r="BJ424" s="24" t="s">
        <v>25</v>
      </c>
      <c r="BK424" s="232">
        <f>ROUND(I424*H424,2)</f>
        <v>0</v>
      </c>
      <c r="BL424" s="24" t="s">
        <v>147</v>
      </c>
      <c r="BM424" s="24" t="s">
        <v>624</v>
      </c>
    </row>
    <row r="425" spans="2:47" s="1" customFormat="1" ht="13.5">
      <c r="B425" s="46"/>
      <c r="C425" s="74"/>
      <c r="D425" s="233" t="s">
        <v>149</v>
      </c>
      <c r="E425" s="74"/>
      <c r="F425" s="234" t="s">
        <v>625</v>
      </c>
      <c r="G425" s="74"/>
      <c r="H425" s="74"/>
      <c r="I425" s="191"/>
      <c r="J425" s="74"/>
      <c r="K425" s="74"/>
      <c r="L425" s="72"/>
      <c r="M425" s="235"/>
      <c r="N425" s="47"/>
      <c r="O425" s="47"/>
      <c r="P425" s="47"/>
      <c r="Q425" s="47"/>
      <c r="R425" s="47"/>
      <c r="S425" s="47"/>
      <c r="T425" s="95"/>
      <c r="AT425" s="24" t="s">
        <v>149</v>
      </c>
      <c r="AU425" s="24" t="s">
        <v>91</v>
      </c>
    </row>
    <row r="426" spans="2:47" s="1" customFormat="1" ht="13.5">
      <c r="B426" s="46"/>
      <c r="C426" s="74"/>
      <c r="D426" s="233" t="s">
        <v>151</v>
      </c>
      <c r="E426" s="74"/>
      <c r="F426" s="236" t="s">
        <v>626</v>
      </c>
      <c r="G426" s="74"/>
      <c r="H426" s="74"/>
      <c r="I426" s="191"/>
      <c r="J426" s="74"/>
      <c r="K426" s="74"/>
      <c r="L426" s="72"/>
      <c r="M426" s="235"/>
      <c r="N426" s="47"/>
      <c r="O426" s="47"/>
      <c r="P426" s="47"/>
      <c r="Q426" s="47"/>
      <c r="R426" s="47"/>
      <c r="S426" s="47"/>
      <c r="T426" s="95"/>
      <c r="AT426" s="24" t="s">
        <v>151</v>
      </c>
      <c r="AU426" s="24" t="s">
        <v>91</v>
      </c>
    </row>
    <row r="427" spans="2:51" s="11" customFormat="1" ht="13.5">
      <c r="B427" s="237"/>
      <c r="C427" s="238"/>
      <c r="D427" s="233" t="s">
        <v>153</v>
      </c>
      <c r="E427" s="239" t="s">
        <v>80</v>
      </c>
      <c r="F427" s="240" t="s">
        <v>627</v>
      </c>
      <c r="G427" s="238"/>
      <c r="H427" s="241">
        <v>7.04</v>
      </c>
      <c r="I427" s="242"/>
      <c r="J427" s="238"/>
      <c r="K427" s="238"/>
      <c r="L427" s="243"/>
      <c r="M427" s="244"/>
      <c r="N427" s="245"/>
      <c r="O427" s="245"/>
      <c r="P427" s="245"/>
      <c r="Q427" s="245"/>
      <c r="R427" s="245"/>
      <c r="S427" s="245"/>
      <c r="T427" s="246"/>
      <c r="AT427" s="247" t="s">
        <v>153</v>
      </c>
      <c r="AU427" s="247" t="s">
        <v>91</v>
      </c>
      <c r="AV427" s="11" t="s">
        <v>91</v>
      </c>
      <c r="AW427" s="11" t="s">
        <v>44</v>
      </c>
      <c r="AX427" s="11" t="s">
        <v>82</v>
      </c>
      <c r="AY427" s="247" t="s">
        <v>140</v>
      </c>
    </row>
    <row r="428" spans="2:51" s="11" customFormat="1" ht="13.5">
      <c r="B428" s="237"/>
      <c r="C428" s="238"/>
      <c r="D428" s="233" t="s">
        <v>153</v>
      </c>
      <c r="E428" s="239" t="s">
        <v>80</v>
      </c>
      <c r="F428" s="240" t="s">
        <v>628</v>
      </c>
      <c r="G428" s="238"/>
      <c r="H428" s="241">
        <v>0.042</v>
      </c>
      <c r="I428" s="242"/>
      <c r="J428" s="238"/>
      <c r="K428" s="238"/>
      <c r="L428" s="243"/>
      <c r="M428" s="244"/>
      <c r="N428" s="245"/>
      <c r="O428" s="245"/>
      <c r="P428" s="245"/>
      <c r="Q428" s="245"/>
      <c r="R428" s="245"/>
      <c r="S428" s="245"/>
      <c r="T428" s="246"/>
      <c r="AT428" s="247" t="s">
        <v>153</v>
      </c>
      <c r="AU428" s="247" t="s">
        <v>91</v>
      </c>
      <c r="AV428" s="11" t="s">
        <v>91</v>
      </c>
      <c r="AW428" s="11" t="s">
        <v>44</v>
      </c>
      <c r="AX428" s="11" t="s">
        <v>82</v>
      </c>
      <c r="AY428" s="247" t="s">
        <v>140</v>
      </c>
    </row>
    <row r="429" spans="2:51" s="11" customFormat="1" ht="13.5">
      <c r="B429" s="237"/>
      <c r="C429" s="238"/>
      <c r="D429" s="233" t="s">
        <v>153</v>
      </c>
      <c r="E429" s="239" t="s">
        <v>80</v>
      </c>
      <c r="F429" s="240" t="s">
        <v>629</v>
      </c>
      <c r="G429" s="238"/>
      <c r="H429" s="241">
        <v>1.664</v>
      </c>
      <c r="I429" s="242"/>
      <c r="J429" s="238"/>
      <c r="K429" s="238"/>
      <c r="L429" s="243"/>
      <c r="M429" s="244"/>
      <c r="N429" s="245"/>
      <c r="O429" s="245"/>
      <c r="P429" s="245"/>
      <c r="Q429" s="245"/>
      <c r="R429" s="245"/>
      <c r="S429" s="245"/>
      <c r="T429" s="246"/>
      <c r="AT429" s="247" t="s">
        <v>153</v>
      </c>
      <c r="AU429" s="247" t="s">
        <v>91</v>
      </c>
      <c r="AV429" s="11" t="s">
        <v>91</v>
      </c>
      <c r="AW429" s="11" t="s">
        <v>44</v>
      </c>
      <c r="AX429" s="11" t="s">
        <v>82</v>
      </c>
      <c r="AY429" s="247" t="s">
        <v>140</v>
      </c>
    </row>
    <row r="430" spans="2:51" s="11" customFormat="1" ht="13.5">
      <c r="B430" s="237"/>
      <c r="C430" s="238"/>
      <c r="D430" s="233" t="s">
        <v>153</v>
      </c>
      <c r="E430" s="239" t="s">
        <v>80</v>
      </c>
      <c r="F430" s="240" t="s">
        <v>630</v>
      </c>
      <c r="G430" s="238"/>
      <c r="H430" s="241">
        <v>0.87</v>
      </c>
      <c r="I430" s="242"/>
      <c r="J430" s="238"/>
      <c r="K430" s="238"/>
      <c r="L430" s="243"/>
      <c r="M430" s="244"/>
      <c r="N430" s="245"/>
      <c r="O430" s="245"/>
      <c r="P430" s="245"/>
      <c r="Q430" s="245"/>
      <c r="R430" s="245"/>
      <c r="S430" s="245"/>
      <c r="T430" s="246"/>
      <c r="AT430" s="247" t="s">
        <v>153</v>
      </c>
      <c r="AU430" s="247" t="s">
        <v>91</v>
      </c>
      <c r="AV430" s="11" t="s">
        <v>91</v>
      </c>
      <c r="AW430" s="11" t="s">
        <v>44</v>
      </c>
      <c r="AX430" s="11" t="s">
        <v>82</v>
      </c>
      <c r="AY430" s="247" t="s">
        <v>140</v>
      </c>
    </row>
    <row r="431" spans="2:51" s="12" customFormat="1" ht="13.5">
      <c r="B431" s="248"/>
      <c r="C431" s="249"/>
      <c r="D431" s="233" t="s">
        <v>153</v>
      </c>
      <c r="E431" s="250" t="s">
        <v>80</v>
      </c>
      <c r="F431" s="251" t="s">
        <v>168</v>
      </c>
      <c r="G431" s="249"/>
      <c r="H431" s="252">
        <v>9.616</v>
      </c>
      <c r="I431" s="253"/>
      <c r="J431" s="249"/>
      <c r="K431" s="249"/>
      <c r="L431" s="254"/>
      <c r="M431" s="255"/>
      <c r="N431" s="256"/>
      <c r="O431" s="256"/>
      <c r="P431" s="256"/>
      <c r="Q431" s="256"/>
      <c r="R431" s="256"/>
      <c r="S431" s="256"/>
      <c r="T431" s="257"/>
      <c r="AT431" s="258" t="s">
        <v>153</v>
      </c>
      <c r="AU431" s="258" t="s">
        <v>91</v>
      </c>
      <c r="AV431" s="12" t="s">
        <v>147</v>
      </c>
      <c r="AW431" s="12" t="s">
        <v>44</v>
      </c>
      <c r="AX431" s="12" t="s">
        <v>25</v>
      </c>
      <c r="AY431" s="258" t="s">
        <v>140</v>
      </c>
    </row>
    <row r="432" spans="2:51" s="14" customFormat="1" ht="13.5">
      <c r="B432" s="270"/>
      <c r="C432" s="271"/>
      <c r="D432" s="233" t="s">
        <v>153</v>
      </c>
      <c r="E432" s="272" t="s">
        <v>80</v>
      </c>
      <c r="F432" s="273" t="s">
        <v>631</v>
      </c>
      <c r="G432" s="271"/>
      <c r="H432" s="272" t="s">
        <v>80</v>
      </c>
      <c r="I432" s="274"/>
      <c r="J432" s="271"/>
      <c r="K432" s="271"/>
      <c r="L432" s="275"/>
      <c r="M432" s="276"/>
      <c r="N432" s="277"/>
      <c r="O432" s="277"/>
      <c r="P432" s="277"/>
      <c r="Q432" s="277"/>
      <c r="R432" s="277"/>
      <c r="S432" s="277"/>
      <c r="T432" s="278"/>
      <c r="AT432" s="279" t="s">
        <v>153</v>
      </c>
      <c r="AU432" s="279" t="s">
        <v>91</v>
      </c>
      <c r="AV432" s="14" t="s">
        <v>25</v>
      </c>
      <c r="AW432" s="14" t="s">
        <v>44</v>
      </c>
      <c r="AX432" s="14" t="s">
        <v>82</v>
      </c>
      <c r="AY432" s="279" t="s">
        <v>140</v>
      </c>
    </row>
    <row r="433" spans="2:65" s="1" customFormat="1" ht="25.5" customHeight="1">
      <c r="B433" s="46"/>
      <c r="C433" s="221" t="s">
        <v>632</v>
      </c>
      <c r="D433" s="221" t="s">
        <v>142</v>
      </c>
      <c r="E433" s="222" t="s">
        <v>633</v>
      </c>
      <c r="F433" s="223" t="s">
        <v>634</v>
      </c>
      <c r="G433" s="224" t="s">
        <v>284</v>
      </c>
      <c r="H433" s="225">
        <v>57.696</v>
      </c>
      <c r="I433" s="226"/>
      <c r="J433" s="227">
        <f>ROUND(I433*H433,2)</f>
        <v>0</v>
      </c>
      <c r="K433" s="223" t="s">
        <v>146</v>
      </c>
      <c r="L433" s="72"/>
      <c r="M433" s="228" t="s">
        <v>80</v>
      </c>
      <c r="N433" s="229" t="s">
        <v>52</v>
      </c>
      <c r="O433" s="47"/>
      <c r="P433" s="230">
        <f>O433*H433</f>
        <v>0</v>
      </c>
      <c r="Q433" s="230">
        <v>0</v>
      </c>
      <c r="R433" s="230">
        <f>Q433*H433</f>
        <v>0</v>
      </c>
      <c r="S433" s="230">
        <v>0</v>
      </c>
      <c r="T433" s="231">
        <f>S433*H433</f>
        <v>0</v>
      </c>
      <c r="AR433" s="24" t="s">
        <v>147</v>
      </c>
      <c r="AT433" s="24" t="s">
        <v>142</v>
      </c>
      <c r="AU433" s="24" t="s">
        <v>91</v>
      </c>
      <c r="AY433" s="24" t="s">
        <v>140</v>
      </c>
      <c r="BE433" s="232">
        <f>IF(N433="základní",J433,0)</f>
        <v>0</v>
      </c>
      <c r="BF433" s="232">
        <f>IF(N433="snížená",J433,0)</f>
        <v>0</v>
      </c>
      <c r="BG433" s="232">
        <f>IF(N433="zákl. přenesená",J433,0)</f>
        <v>0</v>
      </c>
      <c r="BH433" s="232">
        <f>IF(N433="sníž. přenesená",J433,0)</f>
        <v>0</v>
      </c>
      <c r="BI433" s="232">
        <f>IF(N433="nulová",J433,0)</f>
        <v>0</v>
      </c>
      <c r="BJ433" s="24" t="s">
        <v>25</v>
      </c>
      <c r="BK433" s="232">
        <f>ROUND(I433*H433,2)</f>
        <v>0</v>
      </c>
      <c r="BL433" s="24" t="s">
        <v>147</v>
      </c>
      <c r="BM433" s="24" t="s">
        <v>635</v>
      </c>
    </row>
    <row r="434" spans="2:47" s="1" customFormat="1" ht="13.5">
      <c r="B434" s="46"/>
      <c r="C434" s="74"/>
      <c r="D434" s="233" t="s">
        <v>149</v>
      </c>
      <c r="E434" s="74"/>
      <c r="F434" s="234" t="s">
        <v>636</v>
      </c>
      <c r="G434" s="74"/>
      <c r="H434" s="74"/>
      <c r="I434" s="191"/>
      <c r="J434" s="74"/>
      <c r="K434" s="74"/>
      <c r="L434" s="72"/>
      <c r="M434" s="235"/>
      <c r="N434" s="47"/>
      <c r="O434" s="47"/>
      <c r="P434" s="47"/>
      <c r="Q434" s="47"/>
      <c r="R434" s="47"/>
      <c r="S434" s="47"/>
      <c r="T434" s="95"/>
      <c r="AT434" s="24" t="s">
        <v>149</v>
      </c>
      <c r="AU434" s="24" t="s">
        <v>91</v>
      </c>
    </row>
    <row r="435" spans="2:47" s="1" customFormat="1" ht="13.5">
      <c r="B435" s="46"/>
      <c r="C435" s="74"/>
      <c r="D435" s="233" t="s">
        <v>151</v>
      </c>
      <c r="E435" s="74"/>
      <c r="F435" s="236" t="s">
        <v>626</v>
      </c>
      <c r="G435" s="74"/>
      <c r="H435" s="74"/>
      <c r="I435" s="191"/>
      <c r="J435" s="74"/>
      <c r="K435" s="74"/>
      <c r="L435" s="72"/>
      <c r="M435" s="235"/>
      <c r="N435" s="47"/>
      <c r="O435" s="47"/>
      <c r="P435" s="47"/>
      <c r="Q435" s="47"/>
      <c r="R435" s="47"/>
      <c r="S435" s="47"/>
      <c r="T435" s="95"/>
      <c r="AT435" s="24" t="s">
        <v>151</v>
      </c>
      <c r="AU435" s="24" t="s">
        <v>91</v>
      </c>
    </row>
    <row r="436" spans="2:51" s="11" customFormat="1" ht="13.5">
      <c r="B436" s="237"/>
      <c r="C436" s="238"/>
      <c r="D436" s="233" t="s">
        <v>153</v>
      </c>
      <c r="E436" s="239" t="s">
        <v>80</v>
      </c>
      <c r="F436" s="240" t="s">
        <v>637</v>
      </c>
      <c r="G436" s="238"/>
      <c r="H436" s="241">
        <v>57.696</v>
      </c>
      <c r="I436" s="242"/>
      <c r="J436" s="238"/>
      <c r="K436" s="238"/>
      <c r="L436" s="243"/>
      <c r="M436" s="244"/>
      <c r="N436" s="245"/>
      <c r="O436" s="245"/>
      <c r="P436" s="245"/>
      <c r="Q436" s="245"/>
      <c r="R436" s="245"/>
      <c r="S436" s="245"/>
      <c r="T436" s="246"/>
      <c r="AT436" s="247" t="s">
        <v>153</v>
      </c>
      <c r="AU436" s="247" t="s">
        <v>91</v>
      </c>
      <c r="AV436" s="11" t="s">
        <v>91</v>
      </c>
      <c r="AW436" s="11" t="s">
        <v>44</v>
      </c>
      <c r="AX436" s="11" t="s">
        <v>25</v>
      </c>
      <c r="AY436" s="247" t="s">
        <v>140</v>
      </c>
    </row>
    <row r="437" spans="2:65" s="1" customFormat="1" ht="16.5" customHeight="1">
      <c r="B437" s="46"/>
      <c r="C437" s="221" t="s">
        <v>638</v>
      </c>
      <c r="D437" s="221" t="s">
        <v>142</v>
      </c>
      <c r="E437" s="222" t="s">
        <v>639</v>
      </c>
      <c r="F437" s="223" t="s">
        <v>640</v>
      </c>
      <c r="G437" s="224" t="s">
        <v>284</v>
      </c>
      <c r="H437" s="225">
        <v>2.668</v>
      </c>
      <c r="I437" s="226"/>
      <c r="J437" s="227">
        <f>ROUND(I437*H437,2)</f>
        <v>0</v>
      </c>
      <c r="K437" s="223" t="s">
        <v>146</v>
      </c>
      <c r="L437" s="72"/>
      <c r="M437" s="228" t="s">
        <v>80</v>
      </c>
      <c r="N437" s="229" t="s">
        <v>52</v>
      </c>
      <c r="O437" s="47"/>
      <c r="P437" s="230">
        <f>O437*H437</f>
        <v>0</v>
      </c>
      <c r="Q437" s="230">
        <v>0</v>
      </c>
      <c r="R437" s="230">
        <f>Q437*H437</f>
        <v>0</v>
      </c>
      <c r="S437" s="230">
        <v>0</v>
      </c>
      <c r="T437" s="231">
        <f>S437*H437</f>
        <v>0</v>
      </c>
      <c r="AR437" s="24" t="s">
        <v>147</v>
      </c>
      <c r="AT437" s="24" t="s">
        <v>142</v>
      </c>
      <c r="AU437" s="24" t="s">
        <v>91</v>
      </c>
      <c r="AY437" s="24" t="s">
        <v>140</v>
      </c>
      <c r="BE437" s="232">
        <f>IF(N437="základní",J437,0)</f>
        <v>0</v>
      </c>
      <c r="BF437" s="232">
        <f>IF(N437="snížená",J437,0)</f>
        <v>0</v>
      </c>
      <c r="BG437" s="232">
        <f>IF(N437="zákl. přenesená",J437,0)</f>
        <v>0</v>
      </c>
      <c r="BH437" s="232">
        <f>IF(N437="sníž. přenesená",J437,0)</f>
        <v>0</v>
      </c>
      <c r="BI437" s="232">
        <f>IF(N437="nulová",J437,0)</f>
        <v>0</v>
      </c>
      <c r="BJ437" s="24" t="s">
        <v>25</v>
      </c>
      <c r="BK437" s="232">
        <f>ROUND(I437*H437,2)</f>
        <v>0</v>
      </c>
      <c r="BL437" s="24" t="s">
        <v>147</v>
      </c>
      <c r="BM437" s="24" t="s">
        <v>641</v>
      </c>
    </row>
    <row r="438" spans="2:47" s="1" customFormat="1" ht="13.5">
      <c r="B438" s="46"/>
      <c r="C438" s="74"/>
      <c r="D438" s="233" t="s">
        <v>149</v>
      </c>
      <c r="E438" s="74"/>
      <c r="F438" s="234" t="s">
        <v>642</v>
      </c>
      <c r="G438" s="74"/>
      <c r="H438" s="74"/>
      <c r="I438" s="191"/>
      <c r="J438" s="74"/>
      <c r="K438" s="74"/>
      <c r="L438" s="72"/>
      <c r="M438" s="235"/>
      <c r="N438" s="47"/>
      <c r="O438" s="47"/>
      <c r="P438" s="47"/>
      <c r="Q438" s="47"/>
      <c r="R438" s="47"/>
      <c r="S438" s="47"/>
      <c r="T438" s="95"/>
      <c r="AT438" s="24" t="s">
        <v>149</v>
      </c>
      <c r="AU438" s="24" t="s">
        <v>91</v>
      </c>
    </row>
    <row r="439" spans="2:47" s="1" customFormat="1" ht="13.5">
      <c r="B439" s="46"/>
      <c r="C439" s="74"/>
      <c r="D439" s="233" t="s">
        <v>151</v>
      </c>
      <c r="E439" s="74"/>
      <c r="F439" s="236" t="s">
        <v>643</v>
      </c>
      <c r="G439" s="74"/>
      <c r="H439" s="74"/>
      <c r="I439" s="191"/>
      <c r="J439" s="74"/>
      <c r="K439" s="74"/>
      <c r="L439" s="72"/>
      <c r="M439" s="235"/>
      <c r="N439" s="47"/>
      <c r="O439" s="47"/>
      <c r="P439" s="47"/>
      <c r="Q439" s="47"/>
      <c r="R439" s="47"/>
      <c r="S439" s="47"/>
      <c r="T439" s="95"/>
      <c r="AT439" s="24" t="s">
        <v>151</v>
      </c>
      <c r="AU439" s="24" t="s">
        <v>91</v>
      </c>
    </row>
    <row r="440" spans="2:51" s="11" customFormat="1" ht="13.5">
      <c r="B440" s="237"/>
      <c r="C440" s="238"/>
      <c r="D440" s="233" t="s">
        <v>153</v>
      </c>
      <c r="E440" s="239" t="s">
        <v>80</v>
      </c>
      <c r="F440" s="240" t="s">
        <v>644</v>
      </c>
      <c r="G440" s="238"/>
      <c r="H440" s="241">
        <v>2.668</v>
      </c>
      <c r="I440" s="242"/>
      <c r="J440" s="238"/>
      <c r="K440" s="238"/>
      <c r="L440" s="243"/>
      <c r="M440" s="244"/>
      <c r="N440" s="245"/>
      <c r="O440" s="245"/>
      <c r="P440" s="245"/>
      <c r="Q440" s="245"/>
      <c r="R440" s="245"/>
      <c r="S440" s="245"/>
      <c r="T440" s="246"/>
      <c r="AT440" s="247" t="s">
        <v>153</v>
      </c>
      <c r="AU440" s="247" t="s">
        <v>91</v>
      </c>
      <c r="AV440" s="11" t="s">
        <v>91</v>
      </c>
      <c r="AW440" s="11" t="s">
        <v>44</v>
      </c>
      <c r="AX440" s="11" t="s">
        <v>82</v>
      </c>
      <c r="AY440" s="247" t="s">
        <v>140</v>
      </c>
    </row>
    <row r="441" spans="2:51" s="12" customFormat="1" ht="13.5">
      <c r="B441" s="248"/>
      <c r="C441" s="249"/>
      <c r="D441" s="233" t="s">
        <v>153</v>
      </c>
      <c r="E441" s="250" t="s">
        <v>80</v>
      </c>
      <c r="F441" s="251" t="s">
        <v>168</v>
      </c>
      <c r="G441" s="249"/>
      <c r="H441" s="252">
        <v>2.668</v>
      </c>
      <c r="I441" s="253"/>
      <c r="J441" s="249"/>
      <c r="K441" s="249"/>
      <c r="L441" s="254"/>
      <c r="M441" s="255"/>
      <c r="N441" s="256"/>
      <c r="O441" s="256"/>
      <c r="P441" s="256"/>
      <c r="Q441" s="256"/>
      <c r="R441" s="256"/>
      <c r="S441" s="256"/>
      <c r="T441" s="257"/>
      <c r="AT441" s="258" t="s">
        <v>153</v>
      </c>
      <c r="AU441" s="258" t="s">
        <v>91</v>
      </c>
      <c r="AV441" s="12" t="s">
        <v>147</v>
      </c>
      <c r="AW441" s="12" t="s">
        <v>44</v>
      </c>
      <c r="AX441" s="12" t="s">
        <v>25</v>
      </c>
      <c r="AY441" s="258" t="s">
        <v>140</v>
      </c>
    </row>
    <row r="442" spans="2:51" s="14" customFormat="1" ht="13.5">
      <c r="B442" s="270"/>
      <c r="C442" s="271"/>
      <c r="D442" s="233" t="s">
        <v>153</v>
      </c>
      <c r="E442" s="272" t="s">
        <v>80</v>
      </c>
      <c r="F442" s="273" t="s">
        <v>645</v>
      </c>
      <c r="G442" s="271"/>
      <c r="H442" s="272" t="s">
        <v>80</v>
      </c>
      <c r="I442" s="274"/>
      <c r="J442" s="271"/>
      <c r="K442" s="271"/>
      <c r="L442" s="275"/>
      <c r="M442" s="276"/>
      <c r="N442" s="277"/>
      <c r="O442" s="277"/>
      <c r="P442" s="277"/>
      <c r="Q442" s="277"/>
      <c r="R442" s="277"/>
      <c r="S442" s="277"/>
      <c r="T442" s="278"/>
      <c r="AT442" s="279" t="s">
        <v>153</v>
      </c>
      <c r="AU442" s="279" t="s">
        <v>91</v>
      </c>
      <c r="AV442" s="14" t="s">
        <v>25</v>
      </c>
      <c r="AW442" s="14" t="s">
        <v>44</v>
      </c>
      <c r="AX442" s="14" t="s">
        <v>82</v>
      </c>
      <c r="AY442" s="279" t="s">
        <v>140</v>
      </c>
    </row>
    <row r="443" spans="2:65" s="1" customFormat="1" ht="16.5" customHeight="1">
      <c r="B443" s="46"/>
      <c r="C443" s="221" t="s">
        <v>646</v>
      </c>
      <c r="D443" s="221" t="s">
        <v>142</v>
      </c>
      <c r="E443" s="222" t="s">
        <v>647</v>
      </c>
      <c r="F443" s="223" t="s">
        <v>648</v>
      </c>
      <c r="G443" s="224" t="s">
        <v>284</v>
      </c>
      <c r="H443" s="225">
        <v>16.008</v>
      </c>
      <c r="I443" s="226"/>
      <c r="J443" s="227">
        <f>ROUND(I443*H443,2)</f>
        <v>0</v>
      </c>
      <c r="K443" s="223" t="s">
        <v>146</v>
      </c>
      <c r="L443" s="72"/>
      <c r="M443" s="228" t="s">
        <v>80</v>
      </c>
      <c r="N443" s="229" t="s">
        <v>52</v>
      </c>
      <c r="O443" s="47"/>
      <c r="P443" s="230">
        <f>O443*H443</f>
        <v>0</v>
      </c>
      <c r="Q443" s="230">
        <v>0</v>
      </c>
      <c r="R443" s="230">
        <f>Q443*H443</f>
        <v>0</v>
      </c>
      <c r="S443" s="230">
        <v>0</v>
      </c>
      <c r="T443" s="231">
        <f>S443*H443</f>
        <v>0</v>
      </c>
      <c r="AR443" s="24" t="s">
        <v>147</v>
      </c>
      <c r="AT443" s="24" t="s">
        <v>142</v>
      </c>
      <c r="AU443" s="24" t="s">
        <v>91</v>
      </c>
      <c r="AY443" s="24" t="s">
        <v>140</v>
      </c>
      <c r="BE443" s="232">
        <f>IF(N443="základní",J443,0)</f>
        <v>0</v>
      </c>
      <c r="BF443" s="232">
        <f>IF(N443="snížená",J443,0)</f>
        <v>0</v>
      </c>
      <c r="BG443" s="232">
        <f>IF(N443="zákl. přenesená",J443,0)</f>
        <v>0</v>
      </c>
      <c r="BH443" s="232">
        <f>IF(N443="sníž. přenesená",J443,0)</f>
        <v>0</v>
      </c>
      <c r="BI443" s="232">
        <f>IF(N443="nulová",J443,0)</f>
        <v>0</v>
      </c>
      <c r="BJ443" s="24" t="s">
        <v>25</v>
      </c>
      <c r="BK443" s="232">
        <f>ROUND(I443*H443,2)</f>
        <v>0</v>
      </c>
      <c r="BL443" s="24" t="s">
        <v>147</v>
      </c>
      <c r="BM443" s="24" t="s">
        <v>649</v>
      </c>
    </row>
    <row r="444" spans="2:47" s="1" customFormat="1" ht="13.5">
      <c r="B444" s="46"/>
      <c r="C444" s="74"/>
      <c r="D444" s="233" t="s">
        <v>149</v>
      </c>
      <c r="E444" s="74"/>
      <c r="F444" s="234" t="s">
        <v>650</v>
      </c>
      <c r="G444" s="74"/>
      <c r="H444" s="74"/>
      <c r="I444" s="191"/>
      <c r="J444" s="74"/>
      <c r="K444" s="74"/>
      <c r="L444" s="72"/>
      <c r="M444" s="235"/>
      <c r="N444" s="47"/>
      <c r="O444" s="47"/>
      <c r="P444" s="47"/>
      <c r="Q444" s="47"/>
      <c r="R444" s="47"/>
      <c r="S444" s="47"/>
      <c r="T444" s="95"/>
      <c r="AT444" s="24" t="s">
        <v>149</v>
      </c>
      <c r="AU444" s="24" t="s">
        <v>91</v>
      </c>
    </row>
    <row r="445" spans="2:47" s="1" customFormat="1" ht="13.5">
      <c r="B445" s="46"/>
      <c r="C445" s="74"/>
      <c r="D445" s="233" t="s">
        <v>151</v>
      </c>
      <c r="E445" s="74"/>
      <c r="F445" s="236" t="s">
        <v>643</v>
      </c>
      <c r="G445" s="74"/>
      <c r="H445" s="74"/>
      <c r="I445" s="191"/>
      <c r="J445" s="74"/>
      <c r="K445" s="74"/>
      <c r="L445" s="72"/>
      <c r="M445" s="235"/>
      <c r="N445" s="47"/>
      <c r="O445" s="47"/>
      <c r="P445" s="47"/>
      <c r="Q445" s="47"/>
      <c r="R445" s="47"/>
      <c r="S445" s="47"/>
      <c r="T445" s="95"/>
      <c r="AT445" s="24" t="s">
        <v>151</v>
      </c>
      <c r="AU445" s="24" t="s">
        <v>91</v>
      </c>
    </row>
    <row r="446" spans="2:51" s="11" customFormat="1" ht="13.5">
      <c r="B446" s="237"/>
      <c r="C446" s="238"/>
      <c r="D446" s="233" t="s">
        <v>153</v>
      </c>
      <c r="E446" s="239" t="s">
        <v>80</v>
      </c>
      <c r="F446" s="240" t="s">
        <v>651</v>
      </c>
      <c r="G446" s="238"/>
      <c r="H446" s="241">
        <v>16.008</v>
      </c>
      <c r="I446" s="242"/>
      <c r="J446" s="238"/>
      <c r="K446" s="238"/>
      <c r="L446" s="243"/>
      <c r="M446" s="244"/>
      <c r="N446" s="245"/>
      <c r="O446" s="245"/>
      <c r="P446" s="245"/>
      <c r="Q446" s="245"/>
      <c r="R446" s="245"/>
      <c r="S446" s="245"/>
      <c r="T446" s="246"/>
      <c r="AT446" s="247" t="s">
        <v>153</v>
      </c>
      <c r="AU446" s="247" t="s">
        <v>91</v>
      </c>
      <c r="AV446" s="11" t="s">
        <v>91</v>
      </c>
      <c r="AW446" s="11" t="s">
        <v>44</v>
      </c>
      <c r="AX446" s="11" t="s">
        <v>25</v>
      </c>
      <c r="AY446" s="247" t="s">
        <v>140</v>
      </c>
    </row>
    <row r="447" spans="2:65" s="1" customFormat="1" ht="25.5" customHeight="1">
      <c r="B447" s="46"/>
      <c r="C447" s="221" t="s">
        <v>652</v>
      </c>
      <c r="D447" s="221" t="s">
        <v>142</v>
      </c>
      <c r="E447" s="222" t="s">
        <v>653</v>
      </c>
      <c r="F447" s="223" t="s">
        <v>654</v>
      </c>
      <c r="G447" s="224" t="s">
        <v>284</v>
      </c>
      <c r="H447" s="225">
        <v>7.04</v>
      </c>
      <c r="I447" s="226"/>
      <c r="J447" s="227">
        <f>ROUND(I447*H447,2)</f>
        <v>0</v>
      </c>
      <c r="K447" s="223" t="s">
        <v>146</v>
      </c>
      <c r="L447" s="72"/>
      <c r="M447" s="228" t="s">
        <v>80</v>
      </c>
      <c r="N447" s="229" t="s">
        <v>52</v>
      </c>
      <c r="O447" s="47"/>
      <c r="P447" s="230">
        <f>O447*H447</f>
        <v>0</v>
      </c>
      <c r="Q447" s="230">
        <v>0</v>
      </c>
      <c r="R447" s="230">
        <f>Q447*H447</f>
        <v>0</v>
      </c>
      <c r="S447" s="230">
        <v>0</v>
      </c>
      <c r="T447" s="231">
        <f>S447*H447</f>
        <v>0</v>
      </c>
      <c r="AR447" s="24" t="s">
        <v>147</v>
      </c>
      <c r="AT447" s="24" t="s">
        <v>142</v>
      </c>
      <c r="AU447" s="24" t="s">
        <v>91</v>
      </c>
      <c r="AY447" s="24" t="s">
        <v>140</v>
      </c>
      <c r="BE447" s="232">
        <f>IF(N447="základní",J447,0)</f>
        <v>0</v>
      </c>
      <c r="BF447" s="232">
        <f>IF(N447="snížená",J447,0)</f>
        <v>0</v>
      </c>
      <c r="BG447" s="232">
        <f>IF(N447="zákl. přenesená",J447,0)</f>
        <v>0</v>
      </c>
      <c r="BH447" s="232">
        <f>IF(N447="sníž. přenesená",J447,0)</f>
        <v>0</v>
      </c>
      <c r="BI447" s="232">
        <f>IF(N447="nulová",J447,0)</f>
        <v>0</v>
      </c>
      <c r="BJ447" s="24" t="s">
        <v>25</v>
      </c>
      <c r="BK447" s="232">
        <f>ROUND(I447*H447,2)</f>
        <v>0</v>
      </c>
      <c r="BL447" s="24" t="s">
        <v>147</v>
      </c>
      <c r="BM447" s="24" t="s">
        <v>655</v>
      </c>
    </row>
    <row r="448" spans="2:47" s="1" customFormat="1" ht="13.5">
      <c r="B448" s="46"/>
      <c r="C448" s="74"/>
      <c r="D448" s="233" t="s">
        <v>149</v>
      </c>
      <c r="E448" s="74"/>
      <c r="F448" s="234" t="s">
        <v>656</v>
      </c>
      <c r="G448" s="74"/>
      <c r="H448" s="74"/>
      <c r="I448" s="191"/>
      <c r="J448" s="74"/>
      <c r="K448" s="74"/>
      <c r="L448" s="72"/>
      <c r="M448" s="235"/>
      <c r="N448" s="47"/>
      <c r="O448" s="47"/>
      <c r="P448" s="47"/>
      <c r="Q448" s="47"/>
      <c r="R448" s="47"/>
      <c r="S448" s="47"/>
      <c r="T448" s="95"/>
      <c r="AT448" s="24" t="s">
        <v>149</v>
      </c>
      <c r="AU448" s="24" t="s">
        <v>91</v>
      </c>
    </row>
    <row r="449" spans="2:47" s="1" customFormat="1" ht="13.5">
      <c r="B449" s="46"/>
      <c r="C449" s="74"/>
      <c r="D449" s="233" t="s">
        <v>151</v>
      </c>
      <c r="E449" s="74"/>
      <c r="F449" s="236" t="s">
        <v>657</v>
      </c>
      <c r="G449" s="74"/>
      <c r="H449" s="74"/>
      <c r="I449" s="191"/>
      <c r="J449" s="74"/>
      <c r="K449" s="74"/>
      <c r="L449" s="72"/>
      <c r="M449" s="235"/>
      <c r="N449" s="47"/>
      <c r="O449" s="47"/>
      <c r="P449" s="47"/>
      <c r="Q449" s="47"/>
      <c r="R449" s="47"/>
      <c r="S449" s="47"/>
      <c r="T449" s="95"/>
      <c r="AT449" s="24" t="s">
        <v>151</v>
      </c>
      <c r="AU449" s="24" t="s">
        <v>91</v>
      </c>
    </row>
    <row r="450" spans="2:51" s="11" customFormat="1" ht="13.5">
      <c r="B450" s="237"/>
      <c r="C450" s="238"/>
      <c r="D450" s="233" t="s">
        <v>153</v>
      </c>
      <c r="E450" s="239" t="s">
        <v>80</v>
      </c>
      <c r="F450" s="240" t="s">
        <v>627</v>
      </c>
      <c r="G450" s="238"/>
      <c r="H450" s="241">
        <v>7.04</v>
      </c>
      <c r="I450" s="242"/>
      <c r="J450" s="238"/>
      <c r="K450" s="238"/>
      <c r="L450" s="243"/>
      <c r="M450" s="244"/>
      <c r="N450" s="245"/>
      <c r="O450" s="245"/>
      <c r="P450" s="245"/>
      <c r="Q450" s="245"/>
      <c r="R450" s="245"/>
      <c r="S450" s="245"/>
      <c r="T450" s="246"/>
      <c r="AT450" s="247" t="s">
        <v>153</v>
      </c>
      <c r="AU450" s="247" t="s">
        <v>91</v>
      </c>
      <c r="AV450" s="11" t="s">
        <v>91</v>
      </c>
      <c r="AW450" s="11" t="s">
        <v>44</v>
      </c>
      <c r="AX450" s="11" t="s">
        <v>25</v>
      </c>
      <c r="AY450" s="247" t="s">
        <v>140</v>
      </c>
    </row>
    <row r="451" spans="2:65" s="1" customFormat="1" ht="25.5" customHeight="1">
      <c r="B451" s="46"/>
      <c r="C451" s="221" t="s">
        <v>658</v>
      </c>
      <c r="D451" s="221" t="s">
        <v>142</v>
      </c>
      <c r="E451" s="222" t="s">
        <v>659</v>
      </c>
      <c r="F451" s="223" t="s">
        <v>660</v>
      </c>
      <c r="G451" s="224" t="s">
        <v>284</v>
      </c>
      <c r="H451" s="225">
        <v>0.042</v>
      </c>
      <c r="I451" s="226"/>
      <c r="J451" s="227">
        <f>ROUND(I451*H451,2)</f>
        <v>0</v>
      </c>
      <c r="K451" s="223" t="s">
        <v>146</v>
      </c>
      <c r="L451" s="72"/>
      <c r="M451" s="228" t="s">
        <v>80</v>
      </c>
      <c r="N451" s="229" t="s">
        <v>52</v>
      </c>
      <c r="O451" s="47"/>
      <c r="P451" s="230">
        <f>O451*H451</f>
        <v>0</v>
      </c>
      <c r="Q451" s="230">
        <v>0</v>
      </c>
      <c r="R451" s="230">
        <f>Q451*H451</f>
        <v>0</v>
      </c>
      <c r="S451" s="230">
        <v>0</v>
      </c>
      <c r="T451" s="231">
        <f>S451*H451</f>
        <v>0</v>
      </c>
      <c r="AR451" s="24" t="s">
        <v>147</v>
      </c>
      <c r="AT451" s="24" t="s">
        <v>142</v>
      </c>
      <c r="AU451" s="24" t="s">
        <v>91</v>
      </c>
      <c r="AY451" s="24" t="s">
        <v>140</v>
      </c>
      <c r="BE451" s="232">
        <f>IF(N451="základní",J451,0)</f>
        <v>0</v>
      </c>
      <c r="BF451" s="232">
        <f>IF(N451="snížená",J451,0)</f>
        <v>0</v>
      </c>
      <c r="BG451" s="232">
        <f>IF(N451="zákl. přenesená",J451,0)</f>
        <v>0</v>
      </c>
      <c r="BH451" s="232">
        <f>IF(N451="sníž. přenesená",J451,0)</f>
        <v>0</v>
      </c>
      <c r="BI451" s="232">
        <f>IF(N451="nulová",J451,0)</f>
        <v>0</v>
      </c>
      <c r="BJ451" s="24" t="s">
        <v>25</v>
      </c>
      <c r="BK451" s="232">
        <f>ROUND(I451*H451,2)</f>
        <v>0</v>
      </c>
      <c r="BL451" s="24" t="s">
        <v>147</v>
      </c>
      <c r="BM451" s="24" t="s">
        <v>661</v>
      </c>
    </row>
    <row r="452" spans="2:47" s="1" customFormat="1" ht="13.5">
      <c r="B452" s="46"/>
      <c r="C452" s="74"/>
      <c r="D452" s="233" t="s">
        <v>149</v>
      </c>
      <c r="E452" s="74"/>
      <c r="F452" s="234" t="s">
        <v>662</v>
      </c>
      <c r="G452" s="74"/>
      <c r="H452" s="74"/>
      <c r="I452" s="191"/>
      <c r="J452" s="74"/>
      <c r="K452" s="74"/>
      <c r="L452" s="72"/>
      <c r="M452" s="235"/>
      <c r="N452" s="47"/>
      <c r="O452" s="47"/>
      <c r="P452" s="47"/>
      <c r="Q452" s="47"/>
      <c r="R452" s="47"/>
      <c r="S452" s="47"/>
      <c r="T452" s="95"/>
      <c r="AT452" s="24" t="s">
        <v>149</v>
      </c>
      <c r="AU452" s="24" t="s">
        <v>91</v>
      </c>
    </row>
    <row r="453" spans="2:47" s="1" customFormat="1" ht="13.5">
      <c r="B453" s="46"/>
      <c r="C453" s="74"/>
      <c r="D453" s="233" t="s">
        <v>151</v>
      </c>
      <c r="E453" s="74"/>
      <c r="F453" s="236" t="s">
        <v>657</v>
      </c>
      <c r="G453" s="74"/>
      <c r="H453" s="74"/>
      <c r="I453" s="191"/>
      <c r="J453" s="74"/>
      <c r="K453" s="74"/>
      <c r="L453" s="72"/>
      <c r="M453" s="235"/>
      <c r="N453" s="47"/>
      <c r="O453" s="47"/>
      <c r="P453" s="47"/>
      <c r="Q453" s="47"/>
      <c r="R453" s="47"/>
      <c r="S453" s="47"/>
      <c r="T453" s="95"/>
      <c r="AT453" s="24" t="s">
        <v>151</v>
      </c>
      <c r="AU453" s="24" t="s">
        <v>91</v>
      </c>
    </row>
    <row r="454" spans="2:51" s="11" customFormat="1" ht="13.5">
      <c r="B454" s="237"/>
      <c r="C454" s="238"/>
      <c r="D454" s="233" t="s">
        <v>153</v>
      </c>
      <c r="E454" s="239" t="s">
        <v>80</v>
      </c>
      <c r="F454" s="240" t="s">
        <v>628</v>
      </c>
      <c r="G454" s="238"/>
      <c r="H454" s="241">
        <v>0.042</v>
      </c>
      <c r="I454" s="242"/>
      <c r="J454" s="238"/>
      <c r="K454" s="238"/>
      <c r="L454" s="243"/>
      <c r="M454" s="244"/>
      <c r="N454" s="245"/>
      <c r="O454" s="245"/>
      <c r="P454" s="245"/>
      <c r="Q454" s="245"/>
      <c r="R454" s="245"/>
      <c r="S454" s="245"/>
      <c r="T454" s="246"/>
      <c r="AT454" s="247" t="s">
        <v>153</v>
      </c>
      <c r="AU454" s="247" t="s">
        <v>91</v>
      </c>
      <c r="AV454" s="11" t="s">
        <v>91</v>
      </c>
      <c r="AW454" s="11" t="s">
        <v>44</v>
      </c>
      <c r="AX454" s="11" t="s">
        <v>25</v>
      </c>
      <c r="AY454" s="247" t="s">
        <v>140</v>
      </c>
    </row>
    <row r="455" spans="2:65" s="1" customFormat="1" ht="25.5" customHeight="1">
      <c r="B455" s="46"/>
      <c r="C455" s="221" t="s">
        <v>663</v>
      </c>
      <c r="D455" s="221" t="s">
        <v>142</v>
      </c>
      <c r="E455" s="222" t="s">
        <v>664</v>
      </c>
      <c r="F455" s="223" t="s">
        <v>665</v>
      </c>
      <c r="G455" s="224" t="s">
        <v>284</v>
      </c>
      <c r="H455" s="225">
        <v>1.664</v>
      </c>
      <c r="I455" s="226"/>
      <c r="J455" s="227">
        <f>ROUND(I455*H455,2)</f>
        <v>0</v>
      </c>
      <c r="K455" s="223" t="s">
        <v>146</v>
      </c>
      <c r="L455" s="72"/>
      <c r="M455" s="228" t="s">
        <v>80</v>
      </c>
      <c r="N455" s="229" t="s">
        <v>52</v>
      </c>
      <c r="O455" s="47"/>
      <c r="P455" s="230">
        <f>O455*H455</f>
        <v>0</v>
      </c>
      <c r="Q455" s="230">
        <v>0</v>
      </c>
      <c r="R455" s="230">
        <f>Q455*H455</f>
        <v>0</v>
      </c>
      <c r="S455" s="230">
        <v>0</v>
      </c>
      <c r="T455" s="231">
        <f>S455*H455</f>
        <v>0</v>
      </c>
      <c r="AR455" s="24" t="s">
        <v>147</v>
      </c>
      <c r="AT455" s="24" t="s">
        <v>142</v>
      </c>
      <c r="AU455" s="24" t="s">
        <v>91</v>
      </c>
      <c r="AY455" s="24" t="s">
        <v>140</v>
      </c>
      <c r="BE455" s="232">
        <f>IF(N455="základní",J455,0)</f>
        <v>0</v>
      </c>
      <c r="BF455" s="232">
        <f>IF(N455="snížená",J455,0)</f>
        <v>0</v>
      </c>
      <c r="BG455" s="232">
        <f>IF(N455="zákl. přenesená",J455,0)</f>
        <v>0</v>
      </c>
      <c r="BH455" s="232">
        <f>IF(N455="sníž. přenesená",J455,0)</f>
        <v>0</v>
      </c>
      <c r="BI455" s="232">
        <f>IF(N455="nulová",J455,0)</f>
        <v>0</v>
      </c>
      <c r="BJ455" s="24" t="s">
        <v>25</v>
      </c>
      <c r="BK455" s="232">
        <f>ROUND(I455*H455,2)</f>
        <v>0</v>
      </c>
      <c r="BL455" s="24" t="s">
        <v>147</v>
      </c>
      <c r="BM455" s="24" t="s">
        <v>666</v>
      </c>
    </row>
    <row r="456" spans="2:47" s="1" customFormat="1" ht="13.5">
      <c r="B456" s="46"/>
      <c r="C456" s="74"/>
      <c r="D456" s="233" t="s">
        <v>149</v>
      </c>
      <c r="E456" s="74"/>
      <c r="F456" s="234" t="s">
        <v>667</v>
      </c>
      <c r="G456" s="74"/>
      <c r="H456" s="74"/>
      <c r="I456" s="191"/>
      <c r="J456" s="74"/>
      <c r="K456" s="74"/>
      <c r="L456" s="72"/>
      <c r="M456" s="235"/>
      <c r="N456" s="47"/>
      <c r="O456" s="47"/>
      <c r="P456" s="47"/>
      <c r="Q456" s="47"/>
      <c r="R456" s="47"/>
      <c r="S456" s="47"/>
      <c r="T456" s="95"/>
      <c r="AT456" s="24" t="s">
        <v>149</v>
      </c>
      <c r="AU456" s="24" t="s">
        <v>91</v>
      </c>
    </row>
    <row r="457" spans="2:47" s="1" customFormat="1" ht="13.5">
      <c r="B457" s="46"/>
      <c r="C457" s="74"/>
      <c r="D457" s="233" t="s">
        <v>151</v>
      </c>
      <c r="E457" s="74"/>
      <c r="F457" s="236" t="s">
        <v>657</v>
      </c>
      <c r="G457" s="74"/>
      <c r="H457" s="74"/>
      <c r="I457" s="191"/>
      <c r="J457" s="74"/>
      <c r="K457" s="74"/>
      <c r="L457" s="72"/>
      <c r="M457" s="235"/>
      <c r="N457" s="47"/>
      <c r="O457" s="47"/>
      <c r="P457" s="47"/>
      <c r="Q457" s="47"/>
      <c r="R457" s="47"/>
      <c r="S457" s="47"/>
      <c r="T457" s="95"/>
      <c r="AT457" s="24" t="s">
        <v>151</v>
      </c>
      <c r="AU457" s="24" t="s">
        <v>91</v>
      </c>
    </row>
    <row r="458" spans="2:51" s="11" customFormat="1" ht="13.5">
      <c r="B458" s="237"/>
      <c r="C458" s="238"/>
      <c r="D458" s="233" t="s">
        <v>153</v>
      </c>
      <c r="E458" s="239" t="s">
        <v>80</v>
      </c>
      <c r="F458" s="240" t="s">
        <v>668</v>
      </c>
      <c r="G458" s="238"/>
      <c r="H458" s="241">
        <v>1.664</v>
      </c>
      <c r="I458" s="242"/>
      <c r="J458" s="238"/>
      <c r="K458" s="238"/>
      <c r="L458" s="243"/>
      <c r="M458" s="244"/>
      <c r="N458" s="245"/>
      <c r="O458" s="245"/>
      <c r="P458" s="245"/>
      <c r="Q458" s="245"/>
      <c r="R458" s="245"/>
      <c r="S458" s="245"/>
      <c r="T458" s="246"/>
      <c r="AT458" s="247" t="s">
        <v>153</v>
      </c>
      <c r="AU458" s="247" t="s">
        <v>91</v>
      </c>
      <c r="AV458" s="11" t="s">
        <v>91</v>
      </c>
      <c r="AW458" s="11" t="s">
        <v>44</v>
      </c>
      <c r="AX458" s="11" t="s">
        <v>25</v>
      </c>
      <c r="AY458" s="247" t="s">
        <v>140</v>
      </c>
    </row>
    <row r="459" spans="2:65" s="1" customFormat="1" ht="25.5" customHeight="1">
      <c r="B459" s="46"/>
      <c r="C459" s="221" t="s">
        <v>669</v>
      </c>
      <c r="D459" s="221" t="s">
        <v>142</v>
      </c>
      <c r="E459" s="222" t="s">
        <v>670</v>
      </c>
      <c r="F459" s="223" t="s">
        <v>671</v>
      </c>
      <c r="G459" s="224" t="s">
        <v>284</v>
      </c>
      <c r="H459" s="225">
        <v>2.668</v>
      </c>
      <c r="I459" s="226"/>
      <c r="J459" s="227">
        <f>ROUND(I459*H459,2)</f>
        <v>0</v>
      </c>
      <c r="K459" s="223" t="s">
        <v>146</v>
      </c>
      <c r="L459" s="72"/>
      <c r="M459" s="228" t="s">
        <v>80</v>
      </c>
      <c r="N459" s="229" t="s">
        <v>52</v>
      </c>
      <c r="O459" s="47"/>
      <c r="P459" s="230">
        <f>O459*H459</f>
        <v>0</v>
      </c>
      <c r="Q459" s="230">
        <v>0</v>
      </c>
      <c r="R459" s="230">
        <f>Q459*H459</f>
        <v>0</v>
      </c>
      <c r="S459" s="230">
        <v>0</v>
      </c>
      <c r="T459" s="231">
        <f>S459*H459</f>
        <v>0</v>
      </c>
      <c r="AR459" s="24" t="s">
        <v>147</v>
      </c>
      <c r="AT459" s="24" t="s">
        <v>142</v>
      </c>
      <c r="AU459" s="24" t="s">
        <v>91</v>
      </c>
      <c r="AY459" s="24" t="s">
        <v>140</v>
      </c>
      <c r="BE459" s="232">
        <f>IF(N459="základní",J459,0)</f>
        <v>0</v>
      </c>
      <c r="BF459" s="232">
        <f>IF(N459="snížená",J459,0)</f>
        <v>0</v>
      </c>
      <c r="BG459" s="232">
        <f>IF(N459="zákl. přenesená",J459,0)</f>
        <v>0</v>
      </c>
      <c r="BH459" s="232">
        <f>IF(N459="sníž. přenesená",J459,0)</f>
        <v>0</v>
      </c>
      <c r="BI459" s="232">
        <f>IF(N459="nulová",J459,0)</f>
        <v>0</v>
      </c>
      <c r="BJ459" s="24" t="s">
        <v>25</v>
      </c>
      <c r="BK459" s="232">
        <f>ROUND(I459*H459,2)</f>
        <v>0</v>
      </c>
      <c r="BL459" s="24" t="s">
        <v>147</v>
      </c>
      <c r="BM459" s="24" t="s">
        <v>672</v>
      </c>
    </row>
    <row r="460" spans="2:47" s="1" customFormat="1" ht="13.5">
      <c r="B460" s="46"/>
      <c r="C460" s="74"/>
      <c r="D460" s="233" t="s">
        <v>149</v>
      </c>
      <c r="E460" s="74"/>
      <c r="F460" s="234" t="s">
        <v>286</v>
      </c>
      <c r="G460" s="74"/>
      <c r="H460" s="74"/>
      <c r="I460" s="191"/>
      <c r="J460" s="74"/>
      <c r="K460" s="74"/>
      <c r="L460" s="72"/>
      <c r="M460" s="235"/>
      <c r="N460" s="47"/>
      <c r="O460" s="47"/>
      <c r="P460" s="47"/>
      <c r="Q460" s="47"/>
      <c r="R460" s="47"/>
      <c r="S460" s="47"/>
      <c r="T460" s="95"/>
      <c r="AT460" s="24" t="s">
        <v>149</v>
      </c>
      <c r="AU460" s="24" t="s">
        <v>91</v>
      </c>
    </row>
    <row r="461" spans="2:47" s="1" customFormat="1" ht="13.5">
      <c r="B461" s="46"/>
      <c r="C461" s="74"/>
      <c r="D461" s="233" t="s">
        <v>151</v>
      </c>
      <c r="E461" s="74"/>
      <c r="F461" s="236" t="s">
        <v>657</v>
      </c>
      <c r="G461" s="74"/>
      <c r="H461" s="74"/>
      <c r="I461" s="191"/>
      <c r="J461" s="74"/>
      <c r="K461" s="74"/>
      <c r="L461" s="72"/>
      <c r="M461" s="235"/>
      <c r="N461" s="47"/>
      <c r="O461" s="47"/>
      <c r="P461" s="47"/>
      <c r="Q461" s="47"/>
      <c r="R461" s="47"/>
      <c r="S461" s="47"/>
      <c r="T461" s="95"/>
      <c r="AT461" s="24" t="s">
        <v>151</v>
      </c>
      <c r="AU461" s="24" t="s">
        <v>91</v>
      </c>
    </row>
    <row r="462" spans="2:51" s="11" customFormat="1" ht="13.5">
      <c r="B462" s="237"/>
      <c r="C462" s="238"/>
      <c r="D462" s="233" t="s">
        <v>153</v>
      </c>
      <c r="E462" s="239" t="s">
        <v>80</v>
      </c>
      <c r="F462" s="240" t="s">
        <v>644</v>
      </c>
      <c r="G462" s="238"/>
      <c r="H462" s="241">
        <v>2.668</v>
      </c>
      <c r="I462" s="242"/>
      <c r="J462" s="238"/>
      <c r="K462" s="238"/>
      <c r="L462" s="243"/>
      <c r="M462" s="244"/>
      <c r="N462" s="245"/>
      <c r="O462" s="245"/>
      <c r="P462" s="245"/>
      <c r="Q462" s="245"/>
      <c r="R462" s="245"/>
      <c r="S462" s="245"/>
      <c r="T462" s="246"/>
      <c r="AT462" s="247" t="s">
        <v>153</v>
      </c>
      <c r="AU462" s="247" t="s">
        <v>91</v>
      </c>
      <c r="AV462" s="11" t="s">
        <v>91</v>
      </c>
      <c r="AW462" s="11" t="s">
        <v>44</v>
      </c>
      <c r="AX462" s="11" t="s">
        <v>25</v>
      </c>
      <c r="AY462" s="247" t="s">
        <v>140</v>
      </c>
    </row>
    <row r="463" spans="2:65" s="1" customFormat="1" ht="25.5" customHeight="1">
      <c r="B463" s="46"/>
      <c r="C463" s="221" t="s">
        <v>673</v>
      </c>
      <c r="D463" s="221" t="s">
        <v>142</v>
      </c>
      <c r="E463" s="222" t="s">
        <v>674</v>
      </c>
      <c r="F463" s="223" t="s">
        <v>675</v>
      </c>
      <c r="G463" s="224" t="s">
        <v>284</v>
      </c>
      <c r="H463" s="225">
        <v>0.87</v>
      </c>
      <c r="I463" s="226"/>
      <c r="J463" s="227">
        <f>ROUND(I463*H463,2)</f>
        <v>0</v>
      </c>
      <c r="K463" s="223" t="s">
        <v>80</v>
      </c>
      <c r="L463" s="72"/>
      <c r="M463" s="228" t="s">
        <v>80</v>
      </c>
      <c r="N463" s="229" t="s">
        <v>52</v>
      </c>
      <c r="O463" s="47"/>
      <c r="P463" s="230">
        <f>O463*H463</f>
        <v>0</v>
      </c>
      <c r="Q463" s="230">
        <v>0</v>
      </c>
      <c r="R463" s="230">
        <f>Q463*H463</f>
        <v>0</v>
      </c>
      <c r="S463" s="230">
        <v>0</v>
      </c>
      <c r="T463" s="231">
        <f>S463*H463</f>
        <v>0</v>
      </c>
      <c r="AR463" s="24" t="s">
        <v>147</v>
      </c>
      <c r="AT463" s="24" t="s">
        <v>142</v>
      </c>
      <c r="AU463" s="24" t="s">
        <v>91</v>
      </c>
      <c r="AY463" s="24" t="s">
        <v>140</v>
      </c>
      <c r="BE463" s="232">
        <f>IF(N463="základní",J463,0)</f>
        <v>0</v>
      </c>
      <c r="BF463" s="232">
        <f>IF(N463="snížená",J463,0)</f>
        <v>0</v>
      </c>
      <c r="BG463" s="232">
        <f>IF(N463="zákl. přenesená",J463,0)</f>
        <v>0</v>
      </c>
      <c r="BH463" s="232">
        <f>IF(N463="sníž. přenesená",J463,0)</f>
        <v>0</v>
      </c>
      <c r="BI463" s="232">
        <f>IF(N463="nulová",J463,0)</f>
        <v>0</v>
      </c>
      <c r="BJ463" s="24" t="s">
        <v>25</v>
      </c>
      <c r="BK463" s="232">
        <f>ROUND(I463*H463,2)</f>
        <v>0</v>
      </c>
      <c r="BL463" s="24" t="s">
        <v>147</v>
      </c>
      <c r="BM463" s="24" t="s">
        <v>676</v>
      </c>
    </row>
    <row r="464" spans="2:47" s="1" customFormat="1" ht="13.5">
      <c r="B464" s="46"/>
      <c r="C464" s="74"/>
      <c r="D464" s="233" t="s">
        <v>149</v>
      </c>
      <c r="E464" s="74"/>
      <c r="F464" s="234" t="s">
        <v>677</v>
      </c>
      <c r="G464" s="74"/>
      <c r="H464" s="74"/>
      <c r="I464" s="191"/>
      <c r="J464" s="74"/>
      <c r="K464" s="74"/>
      <c r="L464" s="72"/>
      <c r="M464" s="235"/>
      <c r="N464" s="47"/>
      <c r="O464" s="47"/>
      <c r="P464" s="47"/>
      <c r="Q464" s="47"/>
      <c r="R464" s="47"/>
      <c r="S464" s="47"/>
      <c r="T464" s="95"/>
      <c r="AT464" s="24" t="s">
        <v>149</v>
      </c>
      <c r="AU464" s="24" t="s">
        <v>91</v>
      </c>
    </row>
    <row r="465" spans="2:51" s="11" customFormat="1" ht="13.5">
      <c r="B465" s="237"/>
      <c r="C465" s="238"/>
      <c r="D465" s="233" t="s">
        <v>153</v>
      </c>
      <c r="E465" s="239" t="s">
        <v>80</v>
      </c>
      <c r="F465" s="240" t="s">
        <v>678</v>
      </c>
      <c r="G465" s="238"/>
      <c r="H465" s="241">
        <v>0.87</v>
      </c>
      <c r="I465" s="242"/>
      <c r="J465" s="238"/>
      <c r="K465" s="238"/>
      <c r="L465" s="243"/>
      <c r="M465" s="244"/>
      <c r="N465" s="245"/>
      <c r="O465" s="245"/>
      <c r="P465" s="245"/>
      <c r="Q465" s="245"/>
      <c r="R465" s="245"/>
      <c r="S465" s="245"/>
      <c r="T465" s="246"/>
      <c r="AT465" s="247" t="s">
        <v>153</v>
      </c>
      <c r="AU465" s="247" t="s">
        <v>91</v>
      </c>
      <c r="AV465" s="11" t="s">
        <v>91</v>
      </c>
      <c r="AW465" s="11" t="s">
        <v>44</v>
      </c>
      <c r="AX465" s="11" t="s">
        <v>25</v>
      </c>
      <c r="AY465" s="247" t="s">
        <v>140</v>
      </c>
    </row>
    <row r="466" spans="2:63" s="10" customFormat="1" ht="29.85" customHeight="1">
      <c r="B466" s="205"/>
      <c r="C466" s="206"/>
      <c r="D466" s="207" t="s">
        <v>81</v>
      </c>
      <c r="E466" s="219" t="s">
        <v>679</v>
      </c>
      <c r="F466" s="219" t="s">
        <v>680</v>
      </c>
      <c r="G466" s="206"/>
      <c r="H466" s="206"/>
      <c r="I466" s="209"/>
      <c r="J466" s="220">
        <f>BK466</f>
        <v>0</v>
      </c>
      <c r="K466" s="206"/>
      <c r="L466" s="211"/>
      <c r="M466" s="212"/>
      <c r="N466" s="213"/>
      <c r="O466" s="213"/>
      <c r="P466" s="214">
        <f>SUM(P467:P469)</f>
        <v>0</v>
      </c>
      <c r="Q466" s="213"/>
      <c r="R466" s="214">
        <f>SUM(R467:R469)</f>
        <v>0</v>
      </c>
      <c r="S466" s="213"/>
      <c r="T466" s="215">
        <f>SUM(T467:T469)</f>
        <v>0</v>
      </c>
      <c r="AR466" s="216" t="s">
        <v>25</v>
      </c>
      <c r="AT466" s="217" t="s">
        <v>81</v>
      </c>
      <c r="AU466" s="217" t="s">
        <v>25</v>
      </c>
      <c r="AY466" s="216" t="s">
        <v>140</v>
      </c>
      <c r="BK466" s="218">
        <f>SUM(BK467:BK469)</f>
        <v>0</v>
      </c>
    </row>
    <row r="467" spans="2:65" s="1" customFormat="1" ht="16.5" customHeight="1">
      <c r="B467" s="46"/>
      <c r="C467" s="221" t="s">
        <v>681</v>
      </c>
      <c r="D467" s="221" t="s">
        <v>142</v>
      </c>
      <c r="E467" s="222" t="s">
        <v>682</v>
      </c>
      <c r="F467" s="223" t="s">
        <v>683</v>
      </c>
      <c r="G467" s="224" t="s">
        <v>284</v>
      </c>
      <c r="H467" s="225">
        <v>14.574</v>
      </c>
      <c r="I467" s="226"/>
      <c r="J467" s="227">
        <f>ROUND(I467*H467,2)</f>
        <v>0</v>
      </c>
      <c r="K467" s="223" t="s">
        <v>146</v>
      </c>
      <c r="L467" s="72"/>
      <c r="M467" s="228" t="s">
        <v>80</v>
      </c>
      <c r="N467" s="229" t="s">
        <v>52</v>
      </c>
      <c r="O467" s="47"/>
      <c r="P467" s="230">
        <f>O467*H467</f>
        <v>0</v>
      </c>
      <c r="Q467" s="230">
        <v>0</v>
      </c>
      <c r="R467" s="230">
        <f>Q467*H467</f>
        <v>0</v>
      </c>
      <c r="S467" s="230">
        <v>0</v>
      </c>
      <c r="T467" s="231">
        <f>S467*H467</f>
        <v>0</v>
      </c>
      <c r="AR467" s="24" t="s">
        <v>147</v>
      </c>
      <c r="AT467" s="24" t="s">
        <v>142</v>
      </c>
      <c r="AU467" s="24" t="s">
        <v>91</v>
      </c>
      <c r="AY467" s="24" t="s">
        <v>140</v>
      </c>
      <c r="BE467" s="232">
        <f>IF(N467="základní",J467,0)</f>
        <v>0</v>
      </c>
      <c r="BF467" s="232">
        <f>IF(N467="snížená",J467,0)</f>
        <v>0</v>
      </c>
      <c r="BG467" s="232">
        <f>IF(N467="zákl. přenesená",J467,0)</f>
        <v>0</v>
      </c>
      <c r="BH467" s="232">
        <f>IF(N467="sníž. přenesená",J467,0)</f>
        <v>0</v>
      </c>
      <c r="BI467" s="232">
        <f>IF(N467="nulová",J467,0)</f>
        <v>0</v>
      </c>
      <c r="BJ467" s="24" t="s">
        <v>25</v>
      </c>
      <c r="BK467" s="232">
        <f>ROUND(I467*H467,2)</f>
        <v>0</v>
      </c>
      <c r="BL467" s="24" t="s">
        <v>147</v>
      </c>
      <c r="BM467" s="24" t="s">
        <v>684</v>
      </c>
    </row>
    <row r="468" spans="2:47" s="1" customFormat="1" ht="13.5">
      <c r="B468" s="46"/>
      <c r="C468" s="74"/>
      <c r="D468" s="233" t="s">
        <v>149</v>
      </c>
      <c r="E468" s="74"/>
      <c r="F468" s="234" t="s">
        <v>685</v>
      </c>
      <c r="G468" s="74"/>
      <c r="H468" s="74"/>
      <c r="I468" s="191"/>
      <c r="J468" s="74"/>
      <c r="K468" s="74"/>
      <c r="L468" s="72"/>
      <c r="M468" s="235"/>
      <c r="N468" s="47"/>
      <c r="O468" s="47"/>
      <c r="P468" s="47"/>
      <c r="Q468" s="47"/>
      <c r="R468" s="47"/>
      <c r="S468" s="47"/>
      <c r="T468" s="95"/>
      <c r="AT468" s="24" t="s">
        <v>149</v>
      </c>
      <c r="AU468" s="24" t="s">
        <v>91</v>
      </c>
    </row>
    <row r="469" spans="2:47" s="1" customFormat="1" ht="13.5">
      <c r="B469" s="46"/>
      <c r="C469" s="74"/>
      <c r="D469" s="233" t="s">
        <v>151</v>
      </c>
      <c r="E469" s="74"/>
      <c r="F469" s="236" t="s">
        <v>686</v>
      </c>
      <c r="G469" s="74"/>
      <c r="H469" s="74"/>
      <c r="I469" s="191"/>
      <c r="J469" s="74"/>
      <c r="K469" s="74"/>
      <c r="L469" s="72"/>
      <c r="M469" s="290"/>
      <c r="N469" s="291"/>
      <c r="O469" s="291"/>
      <c r="P469" s="291"/>
      <c r="Q469" s="291"/>
      <c r="R469" s="291"/>
      <c r="S469" s="291"/>
      <c r="T469" s="292"/>
      <c r="AT469" s="24" t="s">
        <v>151</v>
      </c>
      <c r="AU469" s="24" t="s">
        <v>91</v>
      </c>
    </row>
    <row r="470" spans="2:12" s="1" customFormat="1" ht="6.95" customHeight="1">
      <c r="B470" s="67"/>
      <c r="C470" s="68"/>
      <c r="D470" s="68"/>
      <c r="E470" s="68"/>
      <c r="F470" s="68"/>
      <c r="G470" s="68"/>
      <c r="H470" s="68"/>
      <c r="I470" s="166"/>
      <c r="J470" s="68"/>
      <c r="K470" s="68"/>
      <c r="L470" s="72"/>
    </row>
  </sheetData>
  <sheetProtection password="CC35" sheet="1" objects="1" scenarios="1" formatColumns="0" formatRows="0" autoFilter="0"/>
  <autoFilter ref="C85:K469"/>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6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101</v>
      </c>
      <c r="G1" s="139" t="s">
        <v>102</v>
      </c>
      <c r="H1" s="139"/>
      <c r="I1" s="140"/>
      <c r="J1" s="139" t="s">
        <v>103</v>
      </c>
      <c r="K1" s="138" t="s">
        <v>104</v>
      </c>
      <c r="L1" s="139" t="s">
        <v>105</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94</v>
      </c>
    </row>
    <row r="3" spans="2:46" ht="6.95" customHeight="1">
      <c r="B3" s="25"/>
      <c r="C3" s="26"/>
      <c r="D3" s="26"/>
      <c r="E3" s="26"/>
      <c r="F3" s="26"/>
      <c r="G3" s="26"/>
      <c r="H3" s="26"/>
      <c r="I3" s="141"/>
      <c r="J3" s="26"/>
      <c r="K3" s="27"/>
      <c r="AT3" s="24" t="s">
        <v>91</v>
      </c>
    </row>
    <row r="4" spans="2:46" ht="36.95" customHeight="1">
      <c r="B4" s="28"/>
      <c r="C4" s="29"/>
      <c r="D4" s="30" t="s">
        <v>106</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Mateřská škola Klubíčko, Jugoslávská 128/1, k.ú. Liberec - Janův Důl</v>
      </c>
      <c r="F7" s="40"/>
      <c r="G7" s="40"/>
      <c r="H7" s="40"/>
      <c r="I7" s="142"/>
      <c r="J7" s="29"/>
      <c r="K7" s="31"/>
    </row>
    <row r="8" spans="2:11" s="1" customFormat="1" ht="13.5">
      <c r="B8" s="46"/>
      <c r="C8" s="47"/>
      <c r="D8" s="40" t="s">
        <v>107</v>
      </c>
      <c r="E8" s="47"/>
      <c r="F8" s="47"/>
      <c r="G8" s="47"/>
      <c r="H8" s="47"/>
      <c r="I8" s="144"/>
      <c r="J8" s="47"/>
      <c r="K8" s="51"/>
    </row>
    <row r="9" spans="2:11" s="1" customFormat="1" ht="36.95" customHeight="1">
      <c r="B9" s="46"/>
      <c r="C9" s="47"/>
      <c r="D9" s="47"/>
      <c r="E9" s="145" t="s">
        <v>687</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21</v>
      </c>
      <c r="E11" s="47"/>
      <c r="F11" s="35" t="s">
        <v>22</v>
      </c>
      <c r="G11" s="47"/>
      <c r="H11" s="47"/>
      <c r="I11" s="146" t="s">
        <v>23</v>
      </c>
      <c r="J11" s="35" t="s">
        <v>80</v>
      </c>
      <c r="K11" s="51"/>
    </row>
    <row r="12" spans="2:11" s="1" customFormat="1" ht="14.4" customHeight="1">
      <c r="B12" s="46"/>
      <c r="C12" s="47"/>
      <c r="D12" s="40" t="s">
        <v>26</v>
      </c>
      <c r="E12" s="47"/>
      <c r="F12" s="35" t="s">
        <v>27</v>
      </c>
      <c r="G12" s="47"/>
      <c r="H12" s="47"/>
      <c r="I12" s="146" t="s">
        <v>28</v>
      </c>
      <c r="J12" s="147" t="str">
        <f>'Rekapitulace stavby'!AN8</f>
        <v>19. 2. 2018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32</v>
      </c>
      <c r="E14" s="47"/>
      <c r="F14" s="47"/>
      <c r="G14" s="47"/>
      <c r="H14" s="47"/>
      <c r="I14" s="146" t="s">
        <v>33</v>
      </c>
      <c r="J14" s="35" t="s">
        <v>34</v>
      </c>
      <c r="K14" s="51"/>
    </row>
    <row r="15" spans="2:11" s="1" customFormat="1" ht="18" customHeight="1">
      <c r="B15" s="46"/>
      <c r="C15" s="47"/>
      <c r="D15" s="47"/>
      <c r="E15" s="35" t="s">
        <v>35</v>
      </c>
      <c r="F15" s="47"/>
      <c r="G15" s="47"/>
      <c r="H15" s="47"/>
      <c r="I15" s="146" t="s">
        <v>36</v>
      </c>
      <c r="J15" s="35" t="s">
        <v>37</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38</v>
      </c>
      <c r="E17" s="47"/>
      <c r="F17" s="47"/>
      <c r="G17" s="47"/>
      <c r="H17" s="47"/>
      <c r="I17" s="146" t="s">
        <v>33</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36</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40</v>
      </c>
      <c r="E20" s="47"/>
      <c r="F20" s="47"/>
      <c r="G20" s="47"/>
      <c r="H20" s="47"/>
      <c r="I20" s="146" t="s">
        <v>33</v>
      </c>
      <c r="J20" s="35" t="s">
        <v>41</v>
      </c>
      <c r="K20" s="51"/>
    </row>
    <row r="21" spans="2:11" s="1" customFormat="1" ht="18" customHeight="1">
      <c r="B21" s="46"/>
      <c r="C21" s="47"/>
      <c r="D21" s="47"/>
      <c r="E21" s="35" t="s">
        <v>42</v>
      </c>
      <c r="F21" s="47"/>
      <c r="G21" s="47"/>
      <c r="H21" s="47"/>
      <c r="I21" s="146" t="s">
        <v>36</v>
      </c>
      <c r="J21" s="35" t="s">
        <v>43</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45</v>
      </c>
      <c r="E23" s="47"/>
      <c r="F23" s="47"/>
      <c r="G23" s="47"/>
      <c r="H23" s="47"/>
      <c r="I23" s="144"/>
      <c r="J23" s="47"/>
      <c r="K23" s="51"/>
    </row>
    <row r="24" spans="2:11" s="6" customFormat="1" ht="16.5" customHeight="1">
      <c r="B24" s="148"/>
      <c r="C24" s="149"/>
      <c r="D24" s="149"/>
      <c r="E24" s="44" t="s">
        <v>80</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47</v>
      </c>
      <c r="E27" s="47"/>
      <c r="F27" s="47"/>
      <c r="G27" s="47"/>
      <c r="H27" s="47"/>
      <c r="I27" s="144"/>
      <c r="J27" s="155">
        <f>ROUND(J86,2)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49</v>
      </c>
      <c r="G29" s="47"/>
      <c r="H29" s="47"/>
      <c r="I29" s="156" t="s">
        <v>48</v>
      </c>
      <c r="J29" s="52" t="s">
        <v>50</v>
      </c>
      <c r="K29" s="51"/>
    </row>
    <row r="30" spans="2:11" s="1" customFormat="1" ht="14.4" customHeight="1">
      <c r="B30" s="46"/>
      <c r="C30" s="47"/>
      <c r="D30" s="55" t="s">
        <v>51</v>
      </c>
      <c r="E30" s="55" t="s">
        <v>52</v>
      </c>
      <c r="F30" s="157">
        <f>ROUND(SUM(BE86:BE366),2)</f>
        <v>0</v>
      </c>
      <c r="G30" s="47"/>
      <c r="H30" s="47"/>
      <c r="I30" s="158">
        <v>0.21</v>
      </c>
      <c r="J30" s="157">
        <f>ROUND(ROUND((SUM(BE86:BE366)),2)*I30,2)</f>
        <v>0</v>
      </c>
      <c r="K30" s="51"/>
    </row>
    <row r="31" spans="2:11" s="1" customFormat="1" ht="14.4" customHeight="1">
      <c r="B31" s="46"/>
      <c r="C31" s="47"/>
      <c r="D31" s="47"/>
      <c r="E31" s="55" t="s">
        <v>53</v>
      </c>
      <c r="F31" s="157">
        <f>ROUND(SUM(BF86:BF366),2)</f>
        <v>0</v>
      </c>
      <c r="G31" s="47"/>
      <c r="H31" s="47"/>
      <c r="I31" s="158">
        <v>0.15</v>
      </c>
      <c r="J31" s="157">
        <f>ROUND(ROUND((SUM(BF86:BF366)),2)*I31,2)</f>
        <v>0</v>
      </c>
      <c r="K31" s="51"/>
    </row>
    <row r="32" spans="2:11" s="1" customFormat="1" ht="14.4" customHeight="1" hidden="1">
      <c r="B32" s="46"/>
      <c r="C32" s="47"/>
      <c r="D32" s="47"/>
      <c r="E32" s="55" t="s">
        <v>54</v>
      </c>
      <c r="F32" s="157">
        <f>ROUND(SUM(BG86:BG366),2)</f>
        <v>0</v>
      </c>
      <c r="G32" s="47"/>
      <c r="H32" s="47"/>
      <c r="I32" s="158">
        <v>0.21</v>
      </c>
      <c r="J32" s="157">
        <v>0</v>
      </c>
      <c r="K32" s="51"/>
    </row>
    <row r="33" spans="2:11" s="1" customFormat="1" ht="14.4" customHeight="1" hidden="1">
      <c r="B33" s="46"/>
      <c r="C33" s="47"/>
      <c r="D33" s="47"/>
      <c r="E33" s="55" t="s">
        <v>55</v>
      </c>
      <c r="F33" s="157">
        <f>ROUND(SUM(BH86:BH366),2)</f>
        <v>0</v>
      </c>
      <c r="G33" s="47"/>
      <c r="H33" s="47"/>
      <c r="I33" s="158">
        <v>0.15</v>
      </c>
      <c r="J33" s="157">
        <v>0</v>
      </c>
      <c r="K33" s="51"/>
    </row>
    <row r="34" spans="2:11" s="1" customFormat="1" ht="14.4" customHeight="1" hidden="1">
      <c r="B34" s="46"/>
      <c r="C34" s="47"/>
      <c r="D34" s="47"/>
      <c r="E34" s="55" t="s">
        <v>56</v>
      </c>
      <c r="F34" s="157">
        <f>ROUND(SUM(BI86:BI366),2)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57</v>
      </c>
      <c r="E36" s="98"/>
      <c r="F36" s="98"/>
      <c r="G36" s="161" t="s">
        <v>58</v>
      </c>
      <c r="H36" s="162" t="s">
        <v>59</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109</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Mateřská škola Klubíčko, Jugoslávská 128/1, k.ú. Liberec - Janův Důl</v>
      </c>
      <c r="F45" s="40"/>
      <c r="G45" s="40"/>
      <c r="H45" s="40"/>
      <c r="I45" s="144"/>
      <c r="J45" s="47"/>
      <c r="K45" s="51"/>
    </row>
    <row r="46" spans="2:11" s="1" customFormat="1" ht="14.4" customHeight="1">
      <c r="B46" s="46"/>
      <c r="C46" s="40" t="s">
        <v>107</v>
      </c>
      <c r="D46" s="47"/>
      <c r="E46" s="47"/>
      <c r="F46" s="47"/>
      <c r="G46" s="47"/>
      <c r="H46" s="47"/>
      <c r="I46" s="144"/>
      <c r="J46" s="47"/>
      <c r="K46" s="51"/>
    </row>
    <row r="47" spans="2:11" s="1" customFormat="1" ht="17.25" customHeight="1">
      <c r="B47" s="46"/>
      <c r="C47" s="47"/>
      <c r="D47" s="47"/>
      <c r="E47" s="145" t="str">
        <f>E9</f>
        <v>02 - SO 302 - Splašková kanalizace</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26</v>
      </c>
      <c r="D49" s="47"/>
      <c r="E49" s="47"/>
      <c r="F49" s="35" t="str">
        <f>F12</f>
        <v>Liberec</v>
      </c>
      <c r="G49" s="47"/>
      <c r="H49" s="47"/>
      <c r="I49" s="146" t="s">
        <v>28</v>
      </c>
      <c r="J49" s="147" t="str">
        <f>IF(J12="","",J12)</f>
        <v>19. 2. 2018</v>
      </c>
      <c r="K49" s="51"/>
    </row>
    <row r="50" spans="2:11" s="1" customFormat="1" ht="6.95" customHeight="1">
      <c r="B50" s="46"/>
      <c r="C50" s="47"/>
      <c r="D50" s="47"/>
      <c r="E50" s="47"/>
      <c r="F50" s="47"/>
      <c r="G50" s="47"/>
      <c r="H50" s="47"/>
      <c r="I50" s="144"/>
      <c r="J50" s="47"/>
      <c r="K50" s="51"/>
    </row>
    <row r="51" spans="2:11" s="1" customFormat="1" ht="13.5">
      <c r="B51" s="46"/>
      <c r="C51" s="40" t="s">
        <v>32</v>
      </c>
      <c r="D51" s="47"/>
      <c r="E51" s="47"/>
      <c r="F51" s="35" t="str">
        <f>E15</f>
        <v>Statutární město Liberec</v>
      </c>
      <c r="G51" s="47"/>
      <c r="H51" s="47"/>
      <c r="I51" s="146" t="s">
        <v>40</v>
      </c>
      <c r="J51" s="44" t="str">
        <f>E21</f>
        <v>SNOWPLAN, spol. s r.o.</v>
      </c>
      <c r="K51" s="51"/>
    </row>
    <row r="52" spans="2:11" s="1" customFormat="1" ht="14.4" customHeight="1">
      <c r="B52" s="46"/>
      <c r="C52" s="40" t="s">
        <v>38</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110</v>
      </c>
      <c r="D54" s="159"/>
      <c r="E54" s="159"/>
      <c r="F54" s="159"/>
      <c r="G54" s="159"/>
      <c r="H54" s="159"/>
      <c r="I54" s="173"/>
      <c r="J54" s="174" t="s">
        <v>111</v>
      </c>
      <c r="K54" s="175"/>
    </row>
    <row r="55" spans="2:11" s="1" customFormat="1" ht="10.3" customHeight="1">
      <c r="B55" s="46"/>
      <c r="C55" s="47"/>
      <c r="D55" s="47"/>
      <c r="E55" s="47"/>
      <c r="F55" s="47"/>
      <c r="G55" s="47"/>
      <c r="H55" s="47"/>
      <c r="I55" s="144"/>
      <c r="J55" s="47"/>
      <c r="K55" s="51"/>
    </row>
    <row r="56" spans="2:47" s="1" customFormat="1" ht="29.25" customHeight="1">
      <c r="B56" s="46"/>
      <c r="C56" s="176" t="s">
        <v>112</v>
      </c>
      <c r="D56" s="47"/>
      <c r="E56" s="47"/>
      <c r="F56" s="47"/>
      <c r="G56" s="47"/>
      <c r="H56" s="47"/>
      <c r="I56" s="144"/>
      <c r="J56" s="155">
        <f>J86</f>
        <v>0</v>
      </c>
      <c r="K56" s="51"/>
      <c r="AU56" s="24" t="s">
        <v>113</v>
      </c>
    </row>
    <row r="57" spans="2:11" s="7" customFormat="1" ht="24.95" customHeight="1">
      <c r="B57" s="177"/>
      <c r="C57" s="178"/>
      <c r="D57" s="179" t="s">
        <v>114</v>
      </c>
      <c r="E57" s="180"/>
      <c r="F57" s="180"/>
      <c r="G57" s="180"/>
      <c r="H57" s="180"/>
      <c r="I57" s="181"/>
      <c r="J57" s="182">
        <f>J87</f>
        <v>0</v>
      </c>
      <c r="K57" s="183"/>
    </row>
    <row r="58" spans="2:11" s="8" customFormat="1" ht="19.9" customHeight="1">
      <c r="B58" s="184"/>
      <c r="C58" s="185"/>
      <c r="D58" s="186" t="s">
        <v>115</v>
      </c>
      <c r="E58" s="187"/>
      <c r="F58" s="187"/>
      <c r="G58" s="187"/>
      <c r="H58" s="187"/>
      <c r="I58" s="188"/>
      <c r="J58" s="189">
        <f>J88</f>
        <v>0</v>
      </c>
      <c r="K58" s="190"/>
    </row>
    <row r="59" spans="2:11" s="8" customFormat="1" ht="19.9" customHeight="1">
      <c r="B59" s="184"/>
      <c r="C59" s="185"/>
      <c r="D59" s="186" t="s">
        <v>116</v>
      </c>
      <c r="E59" s="187"/>
      <c r="F59" s="187"/>
      <c r="G59" s="187"/>
      <c r="H59" s="187"/>
      <c r="I59" s="188"/>
      <c r="J59" s="189">
        <f>J236</f>
        <v>0</v>
      </c>
      <c r="K59" s="190"/>
    </row>
    <row r="60" spans="2:11" s="8" customFormat="1" ht="19.9" customHeight="1">
      <c r="B60" s="184"/>
      <c r="C60" s="185"/>
      <c r="D60" s="186" t="s">
        <v>117</v>
      </c>
      <c r="E60" s="187"/>
      <c r="F60" s="187"/>
      <c r="G60" s="187"/>
      <c r="H60" s="187"/>
      <c r="I60" s="188"/>
      <c r="J60" s="189">
        <f>J243</f>
        <v>0</v>
      </c>
      <c r="K60" s="190"/>
    </row>
    <row r="61" spans="2:11" s="8" customFormat="1" ht="19.9" customHeight="1">
      <c r="B61" s="184"/>
      <c r="C61" s="185"/>
      <c r="D61" s="186" t="s">
        <v>118</v>
      </c>
      <c r="E61" s="187"/>
      <c r="F61" s="187"/>
      <c r="G61" s="187"/>
      <c r="H61" s="187"/>
      <c r="I61" s="188"/>
      <c r="J61" s="189">
        <f>J256</f>
        <v>0</v>
      </c>
      <c r="K61" s="190"/>
    </row>
    <row r="62" spans="2:11" s="8" customFormat="1" ht="19.9" customHeight="1">
      <c r="B62" s="184"/>
      <c r="C62" s="185"/>
      <c r="D62" s="186" t="s">
        <v>119</v>
      </c>
      <c r="E62" s="187"/>
      <c r="F62" s="187"/>
      <c r="G62" s="187"/>
      <c r="H62" s="187"/>
      <c r="I62" s="188"/>
      <c r="J62" s="189">
        <f>J268</f>
        <v>0</v>
      </c>
      <c r="K62" s="190"/>
    </row>
    <row r="63" spans="2:11" s="8" customFormat="1" ht="19.9" customHeight="1">
      <c r="B63" s="184"/>
      <c r="C63" s="185"/>
      <c r="D63" s="186" t="s">
        <v>120</v>
      </c>
      <c r="E63" s="187"/>
      <c r="F63" s="187"/>
      <c r="G63" s="187"/>
      <c r="H63" s="187"/>
      <c r="I63" s="188"/>
      <c r="J63" s="189">
        <f>J276</f>
        <v>0</v>
      </c>
      <c r="K63" s="190"/>
    </row>
    <row r="64" spans="2:11" s="8" customFormat="1" ht="19.9" customHeight="1">
      <c r="B64" s="184"/>
      <c r="C64" s="185"/>
      <c r="D64" s="186" t="s">
        <v>121</v>
      </c>
      <c r="E64" s="187"/>
      <c r="F64" s="187"/>
      <c r="G64" s="187"/>
      <c r="H64" s="187"/>
      <c r="I64" s="188"/>
      <c r="J64" s="189">
        <f>J301</f>
        <v>0</v>
      </c>
      <c r="K64" s="190"/>
    </row>
    <row r="65" spans="2:11" s="8" customFormat="1" ht="19.9" customHeight="1">
      <c r="B65" s="184"/>
      <c r="C65" s="185"/>
      <c r="D65" s="186" t="s">
        <v>122</v>
      </c>
      <c r="E65" s="187"/>
      <c r="F65" s="187"/>
      <c r="G65" s="187"/>
      <c r="H65" s="187"/>
      <c r="I65" s="188"/>
      <c r="J65" s="189">
        <f>J331</f>
        <v>0</v>
      </c>
      <c r="K65" s="190"/>
    </row>
    <row r="66" spans="2:11" s="8" customFormat="1" ht="19.9" customHeight="1">
      <c r="B66" s="184"/>
      <c r="C66" s="185"/>
      <c r="D66" s="186" t="s">
        <v>123</v>
      </c>
      <c r="E66" s="187"/>
      <c r="F66" s="187"/>
      <c r="G66" s="187"/>
      <c r="H66" s="187"/>
      <c r="I66" s="188"/>
      <c r="J66" s="189">
        <f>J363</f>
        <v>0</v>
      </c>
      <c r="K66" s="190"/>
    </row>
    <row r="67" spans="2:11" s="1" customFormat="1" ht="21.8" customHeight="1">
      <c r="B67" s="46"/>
      <c r="C67" s="47"/>
      <c r="D67" s="47"/>
      <c r="E67" s="47"/>
      <c r="F67" s="47"/>
      <c r="G67" s="47"/>
      <c r="H67" s="47"/>
      <c r="I67" s="144"/>
      <c r="J67" s="47"/>
      <c r="K67" s="51"/>
    </row>
    <row r="68" spans="2:11" s="1" customFormat="1" ht="6.95" customHeight="1">
      <c r="B68" s="67"/>
      <c r="C68" s="68"/>
      <c r="D68" s="68"/>
      <c r="E68" s="68"/>
      <c r="F68" s="68"/>
      <c r="G68" s="68"/>
      <c r="H68" s="68"/>
      <c r="I68" s="166"/>
      <c r="J68" s="68"/>
      <c r="K68" s="69"/>
    </row>
    <row r="72" spans="2:12" s="1" customFormat="1" ht="6.95" customHeight="1">
      <c r="B72" s="70"/>
      <c r="C72" s="71"/>
      <c r="D72" s="71"/>
      <c r="E72" s="71"/>
      <c r="F72" s="71"/>
      <c r="G72" s="71"/>
      <c r="H72" s="71"/>
      <c r="I72" s="169"/>
      <c r="J72" s="71"/>
      <c r="K72" s="71"/>
      <c r="L72" s="72"/>
    </row>
    <row r="73" spans="2:12" s="1" customFormat="1" ht="36.95" customHeight="1">
      <c r="B73" s="46"/>
      <c r="C73" s="73" t="s">
        <v>124</v>
      </c>
      <c r="D73" s="74"/>
      <c r="E73" s="74"/>
      <c r="F73" s="74"/>
      <c r="G73" s="74"/>
      <c r="H73" s="74"/>
      <c r="I73" s="191"/>
      <c r="J73" s="74"/>
      <c r="K73" s="74"/>
      <c r="L73" s="72"/>
    </row>
    <row r="74" spans="2:12" s="1" customFormat="1" ht="6.95" customHeight="1">
      <c r="B74" s="46"/>
      <c r="C74" s="74"/>
      <c r="D74" s="74"/>
      <c r="E74" s="74"/>
      <c r="F74" s="74"/>
      <c r="G74" s="74"/>
      <c r="H74" s="74"/>
      <c r="I74" s="191"/>
      <c r="J74" s="74"/>
      <c r="K74" s="74"/>
      <c r="L74" s="72"/>
    </row>
    <row r="75" spans="2:12" s="1" customFormat="1" ht="14.4" customHeight="1">
      <c r="B75" s="46"/>
      <c r="C75" s="76" t="s">
        <v>18</v>
      </c>
      <c r="D75" s="74"/>
      <c r="E75" s="74"/>
      <c r="F75" s="74"/>
      <c r="G75" s="74"/>
      <c r="H75" s="74"/>
      <c r="I75" s="191"/>
      <c r="J75" s="74"/>
      <c r="K75" s="74"/>
      <c r="L75" s="72"/>
    </row>
    <row r="76" spans="2:12" s="1" customFormat="1" ht="16.5" customHeight="1">
      <c r="B76" s="46"/>
      <c r="C76" s="74"/>
      <c r="D76" s="74"/>
      <c r="E76" s="192" t="str">
        <f>E7</f>
        <v>Mateřská škola Klubíčko, Jugoslávská 128/1, k.ú. Liberec - Janův Důl</v>
      </c>
      <c r="F76" s="76"/>
      <c r="G76" s="76"/>
      <c r="H76" s="76"/>
      <c r="I76" s="191"/>
      <c r="J76" s="74"/>
      <c r="K76" s="74"/>
      <c r="L76" s="72"/>
    </row>
    <row r="77" spans="2:12" s="1" customFormat="1" ht="14.4" customHeight="1">
      <c r="B77" s="46"/>
      <c r="C77" s="76" t="s">
        <v>107</v>
      </c>
      <c r="D77" s="74"/>
      <c r="E77" s="74"/>
      <c r="F77" s="74"/>
      <c r="G77" s="74"/>
      <c r="H77" s="74"/>
      <c r="I77" s="191"/>
      <c r="J77" s="74"/>
      <c r="K77" s="74"/>
      <c r="L77" s="72"/>
    </row>
    <row r="78" spans="2:12" s="1" customFormat="1" ht="17.25" customHeight="1">
      <c r="B78" s="46"/>
      <c r="C78" s="74"/>
      <c r="D78" s="74"/>
      <c r="E78" s="82" t="str">
        <f>E9</f>
        <v>02 - SO 302 - Splašková kanalizace</v>
      </c>
      <c r="F78" s="74"/>
      <c r="G78" s="74"/>
      <c r="H78" s="74"/>
      <c r="I78" s="191"/>
      <c r="J78" s="74"/>
      <c r="K78" s="74"/>
      <c r="L78" s="72"/>
    </row>
    <row r="79" spans="2:12" s="1" customFormat="1" ht="6.95" customHeight="1">
      <c r="B79" s="46"/>
      <c r="C79" s="74"/>
      <c r="D79" s="74"/>
      <c r="E79" s="74"/>
      <c r="F79" s="74"/>
      <c r="G79" s="74"/>
      <c r="H79" s="74"/>
      <c r="I79" s="191"/>
      <c r="J79" s="74"/>
      <c r="K79" s="74"/>
      <c r="L79" s="72"/>
    </row>
    <row r="80" spans="2:12" s="1" customFormat="1" ht="18" customHeight="1">
      <c r="B80" s="46"/>
      <c r="C80" s="76" t="s">
        <v>26</v>
      </c>
      <c r="D80" s="74"/>
      <c r="E80" s="74"/>
      <c r="F80" s="193" t="str">
        <f>F12</f>
        <v>Liberec</v>
      </c>
      <c r="G80" s="74"/>
      <c r="H80" s="74"/>
      <c r="I80" s="194" t="s">
        <v>28</v>
      </c>
      <c r="J80" s="85" t="str">
        <f>IF(J12="","",J12)</f>
        <v>19. 2. 2018</v>
      </c>
      <c r="K80" s="74"/>
      <c r="L80" s="72"/>
    </row>
    <row r="81" spans="2:12" s="1" customFormat="1" ht="6.95" customHeight="1">
      <c r="B81" s="46"/>
      <c r="C81" s="74"/>
      <c r="D81" s="74"/>
      <c r="E81" s="74"/>
      <c r="F81" s="74"/>
      <c r="G81" s="74"/>
      <c r="H81" s="74"/>
      <c r="I81" s="191"/>
      <c r="J81" s="74"/>
      <c r="K81" s="74"/>
      <c r="L81" s="72"/>
    </row>
    <row r="82" spans="2:12" s="1" customFormat="1" ht="13.5">
      <c r="B82" s="46"/>
      <c r="C82" s="76" t="s">
        <v>32</v>
      </c>
      <c r="D82" s="74"/>
      <c r="E82" s="74"/>
      <c r="F82" s="193" t="str">
        <f>E15</f>
        <v>Statutární město Liberec</v>
      </c>
      <c r="G82" s="74"/>
      <c r="H82" s="74"/>
      <c r="I82" s="194" t="s">
        <v>40</v>
      </c>
      <c r="J82" s="193" t="str">
        <f>E21</f>
        <v>SNOWPLAN, spol. s r.o.</v>
      </c>
      <c r="K82" s="74"/>
      <c r="L82" s="72"/>
    </row>
    <row r="83" spans="2:12" s="1" customFormat="1" ht="14.4" customHeight="1">
      <c r="B83" s="46"/>
      <c r="C83" s="76" t="s">
        <v>38</v>
      </c>
      <c r="D83" s="74"/>
      <c r="E83" s="74"/>
      <c r="F83" s="193" t="str">
        <f>IF(E18="","",E18)</f>
        <v/>
      </c>
      <c r="G83" s="74"/>
      <c r="H83" s="74"/>
      <c r="I83" s="191"/>
      <c r="J83" s="74"/>
      <c r="K83" s="74"/>
      <c r="L83" s="72"/>
    </row>
    <row r="84" spans="2:12" s="1" customFormat="1" ht="10.3" customHeight="1">
      <c r="B84" s="46"/>
      <c r="C84" s="74"/>
      <c r="D84" s="74"/>
      <c r="E84" s="74"/>
      <c r="F84" s="74"/>
      <c r="G84" s="74"/>
      <c r="H84" s="74"/>
      <c r="I84" s="191"/>
      <c r="J84" s="74"/>
      <c r="K84" s="74"/>
      <c r="L84" s="72"/>
    </row>
    <row r="85" spans="2:20" s="9" customFormat="1" ht="29.25" customHeight="1">
      <c r="B85" s="195"/>
      <c r="C85" s="196" t="s">
        <v>125</v>
      </c>
      <c r="D85" s="197" t="s">
        <v>66</v>
      </c>
      <c r="E85" s="197" t="s">
        <v>62</v>
      </c>
      <c r="F85" s="197" t="s">
        <v>126</v>
      </c>
      <c r="G85" s="197" t="s">
        <v>127</v>
      </c>
      <c r="H85" s="197" t="s">
        <v>128</v>
      </c>
      <c r="I85" s="198" t="s">
        <v>129</v>
      </c>
      <c r="J85" s="197" t="s">
        <v>111</v>
      </c>
      <c r="K85" s="199" t="s">
        <v>130</v>
      </c>
      <c r="L85" s="200"/>
      <c r="M85" s="102" t="s">
        <v>131</v>
      </c>
      <c r="N85" s="103" t="s">
        <v>51</v>
      </c>
      <c r="O85" s="103" t="s">
        <v>132</v>
      </c>
      <c r="P85" s="103" t="s">
        <v>133</v>
      </c>
      <c r="Q85" s="103" t="s">
        <v>134</v>
      </c>
      <c r="R85" s="103" t="s">
        <v>135</v>
      </c>
      <c r="S85" s="103" t="s">
        <v>136</v>
      </c>
      <c r="T85" s="104" t="s">
        <v>137</v>
      </c>
    </row>
    <row r="86" spans="2:63" s="1" customFormat="1" ht="29.25" customHeight="1">
      <c r="B86" s="46"/>
      <c r="C86" s="108" t="s">
        <v>112</v>
      </c>
      <c r="D86" s="74"/>
      <c r="E86" s="74"/>
      <c r="F86" s="74"/>
      <c r="G86" s="74"/>
      <c r="H86" s="74"/>
      <c r="I86" s="191"/>
      <c r="J86" s="201">
        <f>BK86</f>
        <v>0</v>
      </c>
      <c r="K86" s="74"/>
      <c r="L86" s="72"/>
      <c r="M86" s="105"/>
      <c r="N86" s="106"/>
      <c r="O86" s="106"/>
      <c r="P86" s="202">
        <f>P87</f>
        <v>0</v>
      </c>
      <c r="Q86" s="106"/>
      <c r="R86" s="202">
        <f>R87</f>
        <v>13.83655153</v>
      </c>
      <c r="S86" s="106"/>
      <c r="T86" s="203">
        <f>T87</f>
        <v>24.662399999999998</v>
      </c>
      <c r="AT86" s="24" t="s">
        <v>81</v>
      </c>
      <c r="AU86" s="24" t="s">
        <v>113</v>
      </c>
      <c r="BK86" s="204">
        <f>BK87</f>
        <v>0</v>
      </c>
    </row>
    <row r="87" spans="2:63" s="10" customFormat="1" ht="37.4" customHeight="1">
      <c r="B87" s="205"/>
      <c r="C87" s="206"/>
      <c r="D87" s="207" t="s">
        <v>81</v>
      </c>
      <c r="E87" s="208" t="s">
        <v>138</v>
      </c>
      <c r="F87" s="208" t="s">
        <v>139</v>
      </c>
      <c r="G87" s="206"/>
      <c r="H87" s="206"/>
      <c r="I87" s="209"/>
      <c r="J87" s="210">
        <f>BK87</f>
        <v>0</v>
      </c>
      <c r="K87" s="206"/>
      <c r="L87" s="211"/>
      <c r="M87" s="212"/>
      <c r="N87" s="213"/>
      <c r="O87" s="213"/>
      <c r="P87" s="214">
        <f>P88+P236+P243+P256+P268+P276+P301+P331+P363</f>
        <v>0</v>
      </c>
      <c r="Q87" s="213"/>
      <c r="R87" s="214">
        <f>R88+R236+R243+R256+R268+R276+R301+R331+R363</f>
        <v>13.83655153</v>
      </c>
      <c r="S87" s="213"/>
      <c r="T87" s="215">
        <f>T88+T236+T243+T256+T268+T276+T301+T331+T363</f>
        <v>24.662399999999998</v>
      </c>
      <c r="AR87" s="216" t="s">
        <v>25</v>
      </c>
      <c r="AT87" s="217" t="s">
        <v>81</v>
      </c>
      <c r="AU87" s="217" t="s">
        <v>82</v>
      </c>
      <c r="AY87" s="216" t="s">
        <v>140</v>
      </c>
      <c r="BK87" s="218">
        <f>BK88+BK236+BK243+BK256+BK268+BK276+BK301+BK331+BK363</f>
        <v>0</v>
      </c>
    </row>
    <row r="88" spans="2:63" s="10" customFormat="1" ht="19.9" customHeight="1">
      <c r="B88" s="205"/>
      <c r="C88" s="206"/>
      <c r="D88" s="207" t="s">
        <v>81</v>
      </c>
      <c r="E88" s="219" t="s">
        <v>25</v>
      </c>
      <c r="F88" s="219" t="s">
        <v>141</v>
      </c>
      <c r="G88" s="206"/>
      <c r="H88" s="206"/>
      <c r="I88" s="209"/>
      <c r="J88" s="220">
        <f>BK88</f>
        <v>0</v>
      </c>
      <c r="K88" s="206"/>
      <c r="L88" s="211"/>
      <c r="M88" s="212"/>
      <c r="N88" s="213"/>
      <c r="O88" s="213"/>
      <c r="P88" s="214">
        <f>SUM(P89:P235)</f>
        <v>0</v>
      </c>
      <c r="Q88" s="213"/>
      <c r="R88" s="214">
        <f>SUM(R89:R235)</f>
        <v>0.36324744999999997</v>
      </c>
      <c r="S88" s="213"/>
      <c r="T88" s="215">
        <f>SUM(T89:T235)</f>
        <v>5.231999999999999</v>
      </c>
      <c r="AR88" s="216" t="s">
        <v>25</v>
      </c>
      <c r="AT88" s="217" t="s">
        <v>81</v>
      </c>
      <c r="AU88" s="217" t="s">
        <v>25</v>
      </c>
      <c r="AY88" s="216" t="s">
        <v>140</v>
      </c>
      <c r="BK88" s="218">
        <f>SUM(BK89:BK235)</f>
        <v>0</v>
      </c>
    </row>
    <row r="89" spans="2:65" s="1" customFormat="1" ht="16.5" customHeight="1">
      <c r="B89" s="46"/>
      <c r="C89" s="221" t="s">
        <v>25</v>
      </c>
      <c r="D89" s="221" t="s">
        <v>142</v>
      </c>
      <c r="E89" s="222" t="s">
        <v>688</v>
      </c>
      <c r="F89" s="223" t="s">
        <v>689</v>
      </c>
      <c r="G89" s="224" t="s">
        <v>391</v>
      </c>
      <c r="H89" s="225">
        <v>1</v>
      </c>
      <c r="I89" s="226"/>
      <c r="J89" s="227">
        <f>ROUND(I89*H89,2)</f>
        <v>0</v>
      </c>
      <c r="K89" s="223" t="s">
        <v>146</v>
      </c>
      <c r="L89" s="72"/>
      <c r="M89" s="228" t="s">
        <v>80</v>
      </c>
      <c r="N89" s="229" t="s">
        <v>52</v>
      </c>
      <c r="O89" s="47"/>
      <c r="P89" s="230">
        <f>O89*H89</f>
        <v>0</v>
      </c>
      <c r="Q89" s="230">
        <v>0.00014</v>
      </c>
      <c r="R89" s="230">
        <f>Q89*H89</f>
        <v>0.00014</v>
      </c>
      <c r="S89" s="230">
        <v>0</v>
      </c>
      <c r="T89" s="231">
        <f>S89*H89</f>
        <v>0</v>
      </c>
      <c r="AR89" s="24" t="s">
        <v>147</v>
      </c>
      <c r="AT89" s="24" t="s">
        <v>142</v>
      </c>
      <c r="AU89" s="24" t="s">
        <v>91</v>
      </c>
      <c r="AY89" s="24" t="s">
        <v>140</v>
      </c>
      <c r="BE89" s="232">
        <f>IF(N89="základní",J89,0)</f>
        <v>0</v>
      </c>
      <c r="BF89" s="232">
        <f>IF(N89="snížená",J89,0)</f>
        <v>0</v>
      </c>
      <c r="BG89" s="232">
        <f>IF(N89="zákl. přenesená",J89,0)</f>
        <v>0</v>
      </c>
      <c r="BH89" s="232">
        <f>IF(N89="sníž. přenesená",J89,0)</f>
        <v>0</v>
      </c>
      <c r="BI89" s="232">
        <f>IF(N89="nulová",J89,0)</f>
        <v>0</v>
      </c>
      <c r="BJ89" s="24" t="s">
        <v>25</v>
      </c>
      <c r="BK89" s="232">
        <f>ROUND(I89*H89,2)</f>
        <v>0</v>
      </c>
      <c r="BL89" s="24" t="s">
        <v>147</v>
      </c>
      <c r="BM89" s="24" t="s">
        <v>690</v>
      </c>
    </row>
    <row r="90" spans="2:47" s="1" customFormat="1" ht="13.5">
      <c r="B90" s="46"/>
      <c r="C90" s="74"/>
      <c r="D90" s="233" t="s">
        <v>149</v>
      </c>
      <c r="E90" s="74"/>
      <c r="F90" s="234" t="s">
        <v>691</v>
      </c>
      <c r="G90" s="74"/>
      <c r="H90" s="74"/>
      <c r="I90" s="191"/>
      <c r="J90" s="74"/>
      <c r="K90" s="74"/>
      <c r="L90" s="72"/>
      <c r="M90" s="235"/>
      <c r="N90" s="47"/>
      <c r="O90" s="47"/>
      <c r="P90" s="47"/>
      <c r="Q90" s="47"/>
      <c r="R90" s="47"/>
      <c r="S90" s="47"/>
      <c r="T90" s="95"/>
      <c r="AT90" s="24" t="s">
        <v>149</v>
      </c>
      <c r="AU90" s="24" t="s">
        <v>91</v>
      </c>
    </row>
    <row r="91" spans="2:47" s="1" customFormat="1" ht="13.5">
      <c r="B91" s="46"/>
      <c r="C91" s="74"/>
      <c r="D91" s="233" t="s">
        <v>151</v>
      </c>
      <c r="E91" s="74"/>
      <c r="F91" s="236" t="s">
        <v>692</v>
      </c>
      <c r="G91" s="74"/>
      <c r="H91" s="74"/>
      <c r="I91" s="191"/>
      <c r="J91" s="74"/>
      <c r="K91" s="74"/>
      <c r="L91" s="72"/>
      <c r="M91" s="235"/>
      <c r="N91" s="47"/>
      <c r="O91" s="47"/>
      <c r="P91" s="47"/>
      <c r="Q91" s="47"/>
      <c r="R91" s="47"/>
      <c r="S91" s="47"/>
      <c r="T91" s="95"/>
      <c r="AT91" s="24" t="s">
        <v>151</v>
      </c>
      <c r="AU91" s="24" t="s">
        <v>91</v>
      </c>
    </row>
    <row r="92" spans="2:65" s="1" customFormat="1" ht="16.5" customHeight="1">
      <c r="B92" s="46"/>
      <c r="C92" s="221" t="s">
        <v>91</v>
      </c>
      <c r="D92" s="221" t="s">
        <v>142</v>
      </c>
      <c r="E92" s="222" t="s">
        <v>693</v>
      </c>
      <c r="F92" s="223" t="s">
        <v>694</v>
      </c>
      <c r="G92" s="224" t="s">
        <v>391</v>
      </c>
      <c r="H92" s="225">
        <v>1</v>
      </c>
      <c r="I92" s="226"/>
      <c r="J92" s="227">
        <f>ROUND(I92*H92,2)</f>
        <v>0</v>
      </c>
      <c r="K92" s="223" t="s">
        <v>146</v>
      </c>
      <c r="L92" s="72"/>
      <c r="M92" s="228" t="s">
        <v>80</v>
      </c>
      <c r="N92" s="229" t="s">
        <v>52</v>
      </c>
      <c r="O92" s="47"/>
      <c r="P92" s="230">
        <f>O92*H92</f>
        <v>0</v>
      </c>
      <c r="Q92" s="230">
        <v>0</v>
      </c>
      <c r="R92" s="230">
        <f>Q92*H92</f>
        <v>0</v>
      </c>
      <c r="S92" s="230">
        <v>0</v>
      </c>
      <c r="T92" s="231">
        <f>S92*H92</f>
        <v>0</v>
      </c>
      <c r="AR92" s="24" t="s">
        <v>147</v>
      </c>
      <c r="AT92" s="24" t="s">
        <v>142</v>
      </c>
      <c r="AU92" s="24" t="s">
        <v>91</v>
      </c>
      <c r="AY92" s="24" t="s">
        <v>140</v>
      </c>
      <c r="BE92" s="232">
        <f>IF(N92="základní",J92,0)</f>
        <v>0</v>
      </c>
      <c r="BF92" s="232">
        <f>IF(N92="snížená",J92,0)</f>
        <v>0</v>
      </c>
      <c r="BG92" s="232">
        <f>IF(N92="zákl. přenesená",J92,0)</f>
        <v>0</v>
      </c>
      <c r="BH92" s="232">
        <f>IF(N92="sníž. přenesená",J92,0)</f>
        <v>0</v>
      </c>
      <c r="BI92" s="232">
        <f>IF(N92="nulová",J92,0)</f>
        <v>0</v>
      </c>
      <c r="BJ92" s="24" t="s">
        <v>25</v>
      </c>
      <c r="BK92" s="232">
        <f>ROUND(I92*H92,2)</f>
        <v>0</v>
      </c>
      <c r="BL92" s="24" t="s">
        <v>147</v>
      </c>
      <c r="BM92" s="24" t="s">
        <v>695</v>
      </c>
    </row>
    <row r="93" spans="2:47" s="1" customFormat="1" ht="13.5">
      <c r="B93" s="46"/>
      <c r="C93" s="74"/>
      <c r="D93" s="233" t="s">
        <v>149</v>
      </c>
      <c r="E93" s="74"/>
      <c r="F93" s="234" t="s">
        <v>696</v>
      </c>
      <c r="G93" s="74"/>
      <c r="H93" s="74"/>
      <c r="I93" s="191"/>
      <c r="J93" s="74"/>
      <c r="K93" s="74"/>
      <c r="L93" s="72"/>
      <c r="M93" s="235"/>
      <c r="N93" s="47"/>
      <c r="O93" s="47"/>
      <c r="P93" s="47"/>
      <c r="Q93" s="47"/>
      <c r="R93" s="47"/>
      <c r="S93" s="47"/>
      <c r="T93" s="95"/>
      <c r="AT93" s="24" t="s">
        <v>149</v>
      </c>
      <c r="AU93" s="24" t="s">
        <v>91</v>
      </c>
    </row>
    <row r="94" spans="2:47" s="1" customFormat="1" ht="13.5">
      <c r="B94" s="46"/>
      <c r="C94" s="74"/>
      <c r="D94" s="233" t="s">
        <v>151</v>
      </c>
      <c r="E94" s="74"/>
      <c r="F94" s="236" t="s">
        <v>697</v>
      </c>
      <c r="G94" s="74"/>
      <c r="H94" s="74"/>
      <c r="I94" s="191"/>
      <c r="J94" s="74"/>
      <c r="K94" s="74"/>
      <c r="L94" s="72"/>
      <c r="M94" s="235"/>
      <c r="N94" s="47"/>
      <c r="O94" s="47"/>
      <c r="P94" s="47"/>
      <c r="Q94" s="47"/>
      <c r="R94" s="47"/>
      <c r="S94" s="47"/>
      <c r="T94" s="95"/>
      <c r="AT94" s="24" t="s">
        <v>151</v>
      </c>
      <c r="AU94" s="24" t="s">
        <v>91</v>
      </c>
    </row>
    <row r="95" spans="2:65" s="1" customFormat="1" ht="16.5" customHeight="1">
      <c r="B95" s="46"/>
      <c r="C95" s="221" t="s">
        <v>160</v>
      </c>
      <c r="D95" s="221" t="s">
        <v>142</v>
      </c>
      <c r="E95" s="222" t="s">
        <v>698</v>
      </c>
      <c r="F95" s="223" t="s">
        <v>699</v>
      </c>
      <c r="G95" s="224" t="s">
        <v>391</v>
      </c>
      <c r="H95" s="225">
        <v>1</v>
      </c>
      <c r="I95" s="226"/>
      <c r="J95" s="227">
        <f>ROUND(I95*H95,2)</f>
        <v>0</v>
      </c>
      <c r="K95" s="223" t="s">
        <v>146</v>
      </c>
      <c r="L95" s="72"/>
      <c r="M95" s="228" t="s">
        <v>80</v>
      </c>
      <c r="N95" s="229" t="s">
        <v>52</v>
      </c>
      <c r="O95" s="47"/>
      <c r="P95" s="230">
        <f>O95*H95</f>
        <v>0</v>
      </c>
      <c r="Q95" s="230">
        <v>5E-05</v>
      </c>
      <c r="R95" s="230">
        <f>Q95*H95</f>
        <v>5E-05</v>
      </c>
      <c r="S95" s="230">
        <v>0</v>
      </c>
      <c r="T95" s="231">
        <f>S95*H95</f>
        <v>0</v>
      </c>
      <c r="AR95" s="24" t="s">
        <v>147</v>
      </c>
      <c r="AT95" s="24" t="s">
        <v>142</v>
      </c>
      <c r="AU95" s="24" t="s">
        <v>91</v>
      </c>
      <c r="AY95" s="24" t="s">
        <v>140</v>
      </c>
      <c r="BE95" s="232">
        <f>IF(N95="základní",J95,0)</f>
        <v>0</v>
      </c>
      <c r="BF95" s="232">
        <f>IF(N95="snížená",J95,0)</f>
        <v>0</v>
      </c>
      <c r="BG95" s="232">
        <f>IF(N95="zákl. přenesená",J95,0)</f>
        <v>0</v>
      </c>
      <c r="BH95" s="232">
        <f>IF(N95="sníž. přenesená",J95,0)</f>
        <v>0</v>
      </c>
      <c r="BI95" s="232">
        <f>IF(N95="nulová",J95,0)</f>
        <v>0</v>
      </c>
      <c r="BJ95" s="24" t="s">
        <v>25</v>
      </c>
      <c r="BK95" s="232">
        <f>ROUND(I95*H95,2)</f>
        <v>0</v>
      </c>
      <c r="BL95" s="24" t="s">
        <v>147</v>
      </c>
      <c r="BM95" s="24" t="s">
        <v>700</v>
      </c>
    </row>
    <row r="96" spans="2:47" s="1" customFormat="1" ht="13.5">
      <c r="B96" s="46"/>
      <c r="C96" s="74"/>
      <c r="D96" s="233" t="s">
        <v>149</v>
      </c>
      <c r="E96" s="74"/>
      <c r="F96" s="234" t="s">
        <v>701</v>
      </c>
      <c r="G96" s="74"/>
      <c r="H96" s="74"/>
      <c r="I96" s="191"/>
      <c r="J96" s="74"/>
      <c r="K96" s="74"/>
      <c r="L96" s="72"/>
      <c r="M96" s="235"/>
      <c r="N96" s="47"/>
      <c r="O96" s="47"/>
      <c r="P96" s="47"/>
      <c r="Q96" s="47"/>
      <c r="R96" s="47"/>
      <c r="S96" s="47"/>
      <c r="T96" s="95"/>
      <c r="AT96" s="24" t="s">
        <v>149</v>
      </c>
      <c r="AU96" s="24" t="s">
        <v>91</v>
      </c>
    </row>
    <row r="97" spans="2:47" s="1" customFormat="1" ht="13.5">
      <c r="B97" s="46"/>
      <c r="C97" s="74"/>
      <c r="D97" s="233" t="s">
        <v>151</v>
      </c>
      <c r="E97" s="74"/>
      <c r="F97" s="236" t="s">
        <v>702</v>
      </c>
      <c r="G97" s="74"/>
      <c r="H97" s="74"/>
      <c r="I97" s="191"/>
      <c r="J97" s="74"/>
      <c r="K97" s="74"/>
      <c r="L97" s="72"/>
      <c r="M97" s="235"/>
      <c r="N97" s="47"/>
      <c r="O97" s="47"/>
      <c r="P97" s="47"/>
      <c r="Q97" s="47"/>
      <c r="R97" s="47"/>
      <c r="S97" s="47"/>
      <c r="T97" s="95"/>
      <c r="AT97" s="24" t="s">
        <v>151</v>
      </c>
      <c r="AU97" s="24" t="s">
        <v>91</v>
      </c>
    </row>
    <row r="98" spans="2:65" s="1" customFormat="1" ht="25.5" customHeight="1">
      <c r="B98" s="46"/>
      <c r="C98" s="221" t="s">
        <v>147</v>
      </c>
      <c r="D98" s="221" t="s">
        <v>142</v>
      </c>
      <c r="E98" s="222" t="s">
        <v>143</v>
      </c>
      <c r="F98" s="223" t="s">
        <v>144</v>
      </c>
      <c r="G98" s="224" t="s">
        <v>145</v>
      </c>
      <c r="H98" s="225">
        <v>9.6</v>
      </c>
      <c r="I98" s="226"/>
      <c r="J98" s="227">
        <f>ROUND(I98*H98,2)</f>
        <v>0</v>
      </c>
      <c r="K98" s="223" t="s">
        <v>146</v>
      </c>
      <c r="L98" s="72"/>
      <c r="M98" s="228" t="s">
        <v>80</v>
      </c>
      <c r="N98" s="229" t="s">
        <v>52</v>
      </c>
      <c r="O98" s="47"/>
      <c r="P98" s="230">
        <f>O98*H98</f>
        <v>0</v>
      </c>
      <c r="Q98" s="230">
        <v>0</v>
      </c>
      <c r="R98" s="230">
        <f>Q98*H98</f>
        <v>0</v>
      </c>
      <c r="S98" s="230">
        <v>0.255</v>
      </c>
      <c r="T98" s="231">
        <f>S98*H98</f>
        <v>2.448</v>
      </c>
      <c r="AR98" s="24" t="s">
        <v>147</v>
      </c>
      <c r="AT98" s="24" t="s">
        <v>142</v>
      </c>
      <c r="AU98" s="24" t="s">
        <v>91</v>
      </c>
      <c r="AY98" s="24" t="s">
        <v>140</v>
      </c>
      <c r="BE98" s="232">
        <f>IF(N98="základní",J98,0)</f>
        <v>0</v>
      </c>
      <c r="BF98" s="232">
        <f>IF(N98="snížená",J98,0)</f>
        <v>0</v>
      </c>
      <c r="BG98" s="232">
        <f>IF(N98="zákl. přenesená",J98,0)</f>
        <v>0</v>
      </c>
      <c r="BH98" s="232">
        <f>IF(N98="sníž. přenesená",J98,0)</f>
        <v>0</v>
      </c>
      <c r="BI98" s="232">
        <f>IF(N98="nulová",J98,0)</f>
        <v>0</v>
      </c>
      <c r="BJ98" s="24" t="s">
        <v>25</v>
      </c>
      <c r="BK98" s="232">
        <f>ROUND(I98*H98,2)</f>
        <v>0</v>
      </c>
      <c r="BL98" s="24" t="s">
        <v>147</v>
      </c>
      <c r="BM98" s="24" t="s">
        <v>703</v>
      </c>
    </row>
    <row r="99" spans="2:47" s="1" customFormat="1" ht="13.5">
      <c r="B99" s="46"/>
      <c r="C99" s="74"/>
      <c r="D99" s="233" t="s">
        <v>149</v>
      </c>
      <c r="E99" s="74"/>
      <c r="F99" s="234" t="s">
        <v>150</v>
      </c>
      <c r="G99" s="74"/>
      <c r="H99" s="74"/>
      <c r="I99" s="191"/>
      <c r="J99" s="74"/>
      <c r="K99" s="74"/>
      <c r="L99" s="72"/>
      <c r="M99" s="235"/>
      <c r="N99" s="47"/>
      <c r="O99" s="47"/>
      <c r="P99" s="47"/>
      <c r="Q99" s="47"/>
      <c r="R99" s="47"/>
      <c r="S99" s="47"/>
      <c r="T99" s="95"/>
      <c r="AT99" s="24" t="s">
        <v>149</v>
      </c>
      <c r="AU99" s="24" t="s">
        <v>91</v>
      </c>
    </row>
    <row r="100" spans="2:47" s="1" customFormat="1" ht="13.5">
      <c r="B100" s="46"/>
      <c r="C100" s="74"/>
      <c r="D100" s="233" t="s">
        <v>151</v>
      </c>
      <c r="E100" s="74"/>
      <c r="F100" s="236" t="s">
        <v>152</v>
      </c>
      <c r="G100" s="74"/>
      <c r="H100" s="74"/>
      <c r="I100" s="191"/>
      <c r="J100" s="74"/>
      <c r="K100" s="74"/>
      <c r="L100" s="72"/>
      <c r="M100" s="235"/>
      <c r="N100" s="47"/>
      <c r="O100" s="47"/>
      <c r="P100" s="47"/>
      <c r="Q100" s="47"/>
      <c r="R100" s="47"/>
      <c r="S100" s="47"/>
      <c r="T100" s="95"/>
      <c r="AT100" s="24" t="s">
        <v>151</v>
      </c>
      <c r="AU100" s="24" t="s">
        <v>91</v>
      </c>
    </row>
    <row r="101" spans="2:51" s="11" customFormat="1" ht="13.5">
      <c r="B101" s="237"/>
      <c r="C101" s="238"/>
      <c r="D101" s="233" t="s">
        <v>153</v>
      </c>
      <c r="E101" s="239" t="s">
        <v>80</v>
      </c>
      <c r="F101" s="240" t="s">
        <v>704</v>
      </c>
      <c r="G101" s="238"/>
      <c r="H101" s="241">
        <v>9.6</v>
      </c>
      <c r="I101" s="242"/>
      <c r="J101" s="238"/>
      <c r="K101" s="238"/>
      <c r="L101" s="243"/>
      <c r="M101" s="244"/>
      <c r="N101" s="245"/>
      <c r="O101" s="245"/>
      <c r="P101" s="245"/>
      <c r="Q101" s="245"/>
      <c r="R101" s="245"/>
      <c r="S101" s="245"/>
      <c r="T101" s="246"/>
      <c r="AT101" s="247" t="s">
        <v>153</v>
      </c>
      <c r="AU101" s="247" t="s">
        <v>91</v>
      </c>
      <c r="AV101" s="11" t="s">
        <v>91</v>
      </c>
      <c r="AW101" s="11" t="s">
        <v>44</v>
      </c>
      <c r="AX101" s="11" t="s">
        <v>25</v>
      </c>
      <c r="AY101" s="247" t="s">
        <v>140</v>
      </c>
    </row>
    <row r="102" spans="2:65" s="1" customFormat="1" ht="16.5" customHeight="1">
      <c r="B102" s="46"/>
      <c r="C102" s="221" t="s">
        <v>174</v>
      </c>
      <c r="D102" s="221" t="s">
        <v>142</v>
      </c>
      <c r="E102" s="222" t="s">
        <v>161</v>
      </c>
      <c r="F102" s="223" t="s">
        <v>162</v>
      </c>
      <c r="G102" s="224" t="s">
        <v>145</v>
      </c>
      <c r="H102" s="225">
        <v>9.6</v>
      </c>
      <c r="I102" s="226"/>
      <c r="J102" s="227">
        <f>ROUND(I102*H102,2)</f>
        <v>0</v>
      </c>
      <c r="K102" s="223" t="s">
        <v>146</v>
      </c>
      <c r="L102" s="72"/>
      <c r="M102" s="228" t="s">
        <v>80</v>
      </c>
      <c r="N102" s="229" t="s">
        <v>52</v>
      </c>
      <c r="O102" s="47"/>
      <c r="P102" s="230">
        <f>O102*H102</f>
        <v>0</v>
      </c>
      <c r="Q102" s="230">
        <v>0</v>
      </c>
      <c r="R102" s="230">
        <f>Q102*H102</f>
        <v>0</v>
      </c>
      <c r="S102" s="230">
        <v>0.29</v>
      </c>
      <c r="T102" s="231">
        <f>S102*H102</f>
        <v>2.784</v>
      </c>
      <c r="AR102" s="24" t="s">
        <v>147</v>
      </c>
      <c r="AT102" s="24" t="s">
        <v>142</v>
      </c>
      <c r="AU102" s="24" t="s">
        <v>91</v>
      </c>
      <c r="AY102" s="24" t="s">
        <v>140</v>
      </c>
      <c r="BE102" s="232">
        <f>IF(N102="základní",J102,0)</f>
        <v>0</v>
      </c>
      <c r="BF102" s="232">
        <f>IF(N102="snížená",J102,0)</f>
        <v>0</v>
      </c>
      <c r="BG102" s="232">
        <f>IF(N102="zákl. přenesená",J102,0)</f>
        <v>0</v>
      </c>
      <c r="BH102" s="232">
        <f>IF(N102="sníž. přenesená",J102,0)</f>
        <v>0</v>
      </c>
      <c r="BI102" s="232">
        <f>IF(N102="nulová",J102,0)</f>
        <v>0</v>
      </c>
      <c r="BJ102" s="24" t="s">
        <v>25</v>
      </c>
      <c r="BK102" s="232">
        <f>ROUND(I102*H102,2)</f>
        <v>0</v>
      </c>
      <c r="BL102" s="24" t="s">
        <v>147</v>
      </c>
      <c r="BM102" s="24" t="s">
        <v>705</v>
      </c>
    </row>
    <row r="103" spans="2:47" s="1" customFormat="1" ht="13.5">
      <c r="B103" s="46"/>
      <c r="C103" s="74"/>
      <c r="D103" s="233" t="s">
        <v>149</v>
      </c>
      <c r="E103" s="74"/>
      <c r="F103" s="234" t="s">
        <v>164</v>
      </c>
      <c r="G103" s="74"/>
      <c r="H103" s="74"/>
      <c r="I103" s="191"/>
      <c r="J103" s="74"/>
      <c r="K103" s="74"/>
      <c r="L103" s="72"/>
      <c r="M103" s="235"/>
      <c r="N103" s="47"/>
      <c r="O103" s="47"/>
      <c r="P103" s="47"/>
      <c r="Q103" s="47"/>
      <c r="R103" s="47"/>
      <c r="S103" s="47"/>
      <c r="T103" s="95"/>
      <c r="AT103" s="24" t="s">
        <v>149</v>
      </c>
      <c r="AU103" s="24" t="s">
        <v>91</v>
      </c>
    </row>
    <row r="104" spans="2:47" s="1" customFormat="1" ht="13.5">
      <c r="B104" s="46"/>
      <c r="C104" s="74"/>
      <c r="D104" s="233" t="s">
        <v>151</v>
      </c>
      <c r="E104" s="74"/>
      <c r="F104" s="236" t="s">
        <v>165</v>
      </c>
      <c r="G104" s="74"/>
      <c r="H104" s="74"/>
      <c r="I104" s="191"/>
      <c r="J104" s="74"/>
      <c r="K104" s="74"/>
      <c r="L104" s="72"/>
      <c r="M104" s="235"/>
      <c r="N104" s="47"/>
      <c r="O104" s="47"/>
      <c r="P104" s="47"/>
      <c r="Q104" s="47"/>
      <c r="R104" s="47"/>
      <c r="S104" s="47"/>
      <c r="T104" s="95"/>
      <c r="AT104" s="24" t="s">
        <v>151</v>
      </c>
      <c r="AU104" s="24" t="s">
        <v>91</v>
      </c>
    </row>
    <row r="105" spans="2:51" s="11" customFormat="1" ht="13.5">
      <c r="B105" s="237"/>
      <c r="C105" s="238"/>
      <c r="D105" s="233" t="s">
        <v>153</v>
      </c>
      <c r="E105" s="239" t="s">
        <v>80</v>
      </c>
      <c r="F105" s="240" t="s">
        <v>704</v>
      </c>
      <c r="G105" s="238"/>
      <c r="H105" s="241">
        <v>9.6</v>
      </c>
      <c r="I105" s="242"/>
      <c r="J105" s="238"/>
      <c r="K105" s="238"/>
      <c r="L105" s="243"/>
      <c r="M105" s="244"/>
      <c r="N105" s="245"/>
      <c r="O105" s="245"/>
      <c r="P105" s="245"/>
      <c r="Q105" s="245"/>
      <c r="R105" s="245"/>
      <c r="S105" s="245"/>
      <c r="T105" s="246"/>
      <c r="AT105" s="247" t="s">
        <v>153</v>
      </c>
      <c r="AU105" s="247" t="s">
        <v>91</v>
      </c>
      <c r="AV105" s="11" t="s">
        <v>91</v>
      </c>
      <c r="AW105" s="11" t="s">
        <v>44</v>
      </c>
      <c r="AX105" s="11" t="s">
        <v>25</v>
      </c>
      <c r="AY105" s="247" t="s">
        <v>140</v>
      </c>
    </row>
    <row r="106" spans="2:65" s="1" customFormat="1" ht="16.5" customHeight="1">
      <c r="B106" s="46"/>
      <c r="C106" s="221" t="s">
        <v>180</v>
      </c>
      <c r="D106" s="221" t="s">
        <v>142</v>
      </c>
      <c r="E106" s="222" t="s">
        <v>192</v>
      </c>
      <c r="F106" s="223" t="s">
        <v>193</v>
      </c>
      <c r="G106" s="224" t="s">
        <v>194</v>
      </c>
      <c r="H106" s="225">
        <v>4</v>
      </c>
      <c r="I106" s="226"/>
      <c r="J106" s="227">
        <f>ROUND(I106*H106,2)</f>
        <v>0</v>
      </c>
      <c r="K106" s="223" t="s">
        <v>146</v>
      </c>
      <c r="L106" s="72"/>
      <c r="M106" s="228" t="s">
        <v>80</v>
      </c>
      <c r="N106" s="229" t="s">
        <v>52</v>
      </c>
      <c r="O106" s="47"/>
      <c r="P106" s="230">
        <f>O106*H106</f>
        <v>0</v>
      </c>
      <c r="Q106" s="230">
        <v>0.06053</v>
      </c>
      <c r="R106" s="230">
        <f>Q106*H106</f>
        <v>0.24212</v>
      </c>
      <c r="S106" s="230">
        <v>0</v>
      </c>
      <c r="T106" s="231">
        <f>S106*H106</f>
        <v>0</v>
      </c>
      <c r="AR106" s="24" t="s">
        <v>147</v>
      </c>
      <c r="AT106" s="24" t="s">
        <v>142</v>
      </c>
      <c r="AU106" s="24" t="s">
        <v>91</v>
      </c>
      <c r="AY106" s="24" t="s">
        <v>140</v>
      </c>
      <c r="BE106" s="232">
        <f>IF(N106="základní",J106,0)</f>
        <v>0</v>
      </c>
      <c r="BF106" s="232">
        <f>IF(N106="snížená",J106,0)</f>
        <v>0</v>
      </c>
      <c r="BG106" s="232">
        <f>IF(N106="zákl. přenesená",J106,0)</f>
        <v>0</v>
      </c>
      <c r="BH106" s="232">
        <f>IF(N106="sníž. přenesená",J106,0)</f>
        <v>0</v>
      </c>
      <c r="BI106" s="232">
        <f>IF(N106="nulová",J106,0)</f>
        <v>0</v>
      </c>
      <c r="BJ106" s="24" t="s">
        <v>25</v>
      </c>
      <c r="BK106" s="232">
        <f>ROUND(I106*H106,2)</f>
        <v>0</v>
      </c>
      <c r="BL106" s="24" t="s">
        <v>147</v>
      </c>
      <c r="BM106" s="24" t="s">
        <v>706</v>
      </c>
    </row>
    <row r="107" spans="2:47" s="1" customFormat="1" ht="13.5">
      <c r="B107" s="46"/>
      <c r="C107" s="74"/>
      <c r="D107" s="233" t="s">
        <v>149</v>
      </c>
      <c r="E107" s="74"/>
      <c r="F107" s="234" t="s">
        <v>196</v>
      </c>
      <c r="G107" s="74"/>
      <c r="H107" s="74"/>
      <c r="I107" s="191"/>
      <c r="J107" s="74"/>
      <c r="K107" s="74"/>
      <c r="L107" s="72"/>
      <c r="M107" s="235"/>
      <c r="N107" s="47"/>
      <c r="O107" s="47"/>
      <c r="P107" s="47"/>
      <c r="Q107" s="47"/>
      <c r="R107" s="47"/>
      <c r="S107" s="47"/>
      <c r="T107" s="95"/>
      <c r="AT107" s="24" t="s">
        <v>149</v>
      </c>
      <c r="AU107" s="24" t="s">
        <v>91</v>
      </c>
    </row>
    <row r="108" spans="2:47" s="1" customFormat="1" ht="13.5">
      <c r="B108" s="46"/>
      <c r="C108" s="74"/>
      <c r="D108" s="233" t="s">
        <v>151</v>
      </c>
      <c r="E108" s="74"/>
      <c r="F108" s="236" t="s">
        <v>197</v>
      </c>
      <c r="G108" s="74"/>
      <c r="H108" s="74"/>
      <c r="I108" s="191"/>
      <c r="J108" s="74"/>
      <c r="K108" s="74"/>
      <c r="L108" s="72"/>
      <c r="M108" s="235"/>
      <c r="N108" s="47"/>
      <c r="O108" s="47"/>
      <c r="P108" s="47"/>
      <c r="Q108" s="47"/>
      <c r="R108" s="47"/>
      <c r="S108" s="47"/>
      <c r="T108" s="95"/>
      <c r="AT108" s="24" t="s">
        <v>151</v>
      </c>
      <c r="AU108" s="24" t="s">
        <v>91</v>
      </c>
    </row>
    <row r="109" spans="2:65" s="1" customFormat="1" ht="16.5" customHeight="1">
      <c r="B109" s="46"/>
      <c r="C109" s="221" t="s">
        <v>186</v>
      </c>
      <c r="D109" s="221" t="s">
        <v>142</v>
      </c>
      <c r="E109" s="222" t="s">
        <v>199</v>
      </c>
      <c r="F109" s="223" t="s">
        <v>200</v>
      </c>
      <c r="G109" s="224" t="s">
        <v>201</v>
      </c>
      <c r="H109" s="225">
        <v>2.952</v>
      </c>
      <c r="I109" s="226"/>
      <c r="J109" s="227">
        <f>ROUND(I109*H109,2)</f>
        <v>0</v>
      </c>
      <c r="K109" s="223" t="s">
        <v>146</v>
      </c>
      <c r="L109" s="72"/>
      <c r="M109" s="228" t="s">
        <v>80</v>
      </c>
      <c r="N109" s="229" t="s">
        <v>52</v>
      </c>
      <c r="O109" s="47"/>
      <c r="P109" s="230">
        <f>O109*H109</f>
        <v>0</v>
      </c>
      <c r="Q109" s="230">
        <v>0</v>
      </c>
      <c r="R109" s="230">
        <f>Q109*H109</f>
        <v>0</v>
      </c>
      <c r="S109" s="230">
        <v>0</v>
      </c>
      <c r="T109" s="231">
        <f>S109*H109</f>
        <v>0</v>
      </c>
      <c r="AR109" s="24" t="s">
        <v>147</v>
      </c>
      <c r="AT109" s="24" t="s">
        <v>142</v>
      </c>
      <c r="AU109" s="24" t="s">
        <v>91</v>
      </c>
      <c r="AY109" s="24" t="s">
        <v>140</v>
      </c>
      <c r="BE109" s="232">
        <f>IF(N109="základní",J109,0)</f>
        <v>0</v>
      </c>
      <c r="BF109" s="232">
        <f>IF(N109="snížená",J109,0)</f>
        <v>0</v>
      </c>
      <c r="BG109" s="232">
        <f>IF(N109="zákl. přenesená",J109,0)</f>
        <v>0</v>
      </c>
      <c r="BH109" s="232">
        <f>IF(N109="sníž. přenesená",J109,0)</f>
        <v>0</v>
      </c>
      <c r="BI109" s="232">
        <f>IF(N109="nulová",J109,0)</f>
        <v>0</v>
      </c>
      <c r="BJ109" s="24" t="s">
        <v>25</v>
      </c>
      <c r="BK109" s="232">
        <f>ROUND(I109*H109,2)</f>
        <v>0</v>
      </c>
      <c r="BL109" s="24" t="s">
        <v>147</v>
      </c>
      <c r="BM109" s="24" t="s">
        <v>707</v>
      </c>
    </row>
    <row r="110" spans="2:47" s="1" customFormat="1" ht="13.5">
      <c r="B110" s="46"/>
      <c r="C110" s="74"/>
      <c r="D110" s="233" t="s">
        <v>149</v>
      </c>
      <c r="E110" s="74"/>
      <c r="F110" s="234" t="s">
        <v>203</v>
      </c>
      <c r="G110" s="74"/>
      <c r="H110" s="74"/>
      <c r="I110" s="191"/>
      <c r="J110" s="74"/>
      <c r="K110" s="74"/>
      <c r="L110" s="72"/>
      <c r="M110" s="235"/>
      <c r="N110" s="47"/>
      <c r="O110" s="47"/>
      <c r="P110" s="47"/>
      <c r="Q110" s="47"/>
      <c r="R110" s="47"/>
      <c r="S110" s="47"/>
      <c r="T110" s="95"/>
      <c r="AT110" s="24" t="s">
        <v>149</v>
      </c>
      <c r="AU110" s="24" t="s">
        <v>91</v>
      </c>
    </row>
    <row r="111" spans="2:47" s="1" customFormat="1" ht="13.5">
      <c r="B111" s="46"/>
      <c r="C111" s="74"/>
      <c r="D111" s="233" t="s">
        <v>151</v>
      </c>
      <c r="E111" s="74"/>
      <c r="F111" s="236" t="s">
        <v>204</v>
      </c>
      <c r="G111" s="74"/>
      <c r="H111" s="74"/>
      <c r="I111" s="191"/>
      <c r="J111" s="74"/>
      <c r="K111" s="74"/>
      <c r="L111" s="72"/>
      <c r="M111" s="235"/>
      <c r="N111" s="47"/>
      <c r="O111" s="47"/>
      <c r="P111" s="47"/>
      <c r="Q111" s="47"/>
      <c r="R111" s="47"/>
      <c r="S111" s="47"/>
      <c r="T111" s="95"/>
      <c r="AT111" s="24" t="s">
        <v>151</v>
      </c>
      <c r="AU111" s="24" t="s">
        <v>91</v>
      </c>
    </row>
    <row r="112" spans="2:51" s="11" customFormat="1" ht="13.5">
      <c r="B112" s="237"/>
      <c r="C112" s="238"/>
      <c r="D112" s="233" t="s">
        <v>153</v>
      </c>
      <c r="E112" s="239" t="s">
        <v>80</v>
      </c>
      <c r="F112" s="240" t="s">
        <v>708</v>
      </c>
      <c r="G112" s="238"/>
      <c r="H112" s="241">
        <v>2.952</v>
      </c>
      <c r="I112" s="242"/>
      <c r="J112" s="238"/>
      <c r="K112" s="238"/>
      <c r="L112" s="243"/>
      <c r="M112" s="244"/>
      <c r="N112" s="245"/>
      <c r="O112" s="245"/>
      <c r="P112" s="245"/>
      <c r="Q112" s="245"/>
      <c r="R112" s="245"/>
      <c r="S112" s="245"/>
      <c r="T112" s="246"/>
      <c r="AT112" s="247" t="s">
        <v>153</v>
      </c>
      <c r="AU112" s="247" t="s">
        <v>91</v>
      </c>
      <c r="AV112" s="11" t="s">
        <v>91</v>
      </c>
      <c r="AW112" s="11" t="s">
        <v>44</v>
      </c>
      <c r="AX112" s="11" t="s">
        <v>25</v>
      </c>
      <c r="AY112" s="247" t="s">
        <v>140</v>
      </c>
    </row>
    <row r="113" spans="2:65" s="1" customFormat="1" ht="25.5" customHeight="1">
      <c r="B113" s="46"/>
      <c r="C113" s="221" t="s">
        <v>191</v>
      </c>
      <c r="D113" s="221" t="s">
        <v>142</v>
      </c>
      <c r="E113" s="222" t="s">
        <v>709</v>
      </c>
      <c r="F113" s="223" t="s">
        <v>710</v>
      </c>
      <c r="G113" s="224" t="s">
        <v>201</v>
      </c>
      <c r="H113" s="225">
        <v>17.214</v>
      </c>
      <c r="I113" s="226"/>
      <c r="J113" s="227">
        <f>ROUND(I113*H113,2)</f>
        <v>0</v>
      </c>
      <c r="K113" s="223" t="s">
        <v>80</v>
      </c>
      <c r="L113" s="72"/>
      <c r="M113" s="228" t="s">
        <v>80</v>
      </c>
      <c r="N113" s="229" t="s">
        <v>52</v>
      </c>
      <c r="O113" s="47"/>
      <c r="P113" s="230">
        <f>O113*H113</f>
        <v>0</v>
      </c>
      <c r="Q113" s="230">
        <v>0</v>
      </c>
      <c r="R113" s="230">
        <f>Q113*H113</f>
        <v>0</v>
      </c>
      <c r="S113" s="230">
        <v>0</v>
      </c>
      <c r="T113" s="231">
        <f>S113*H113</f>
        <v>0</v>
      </c>
      <c r="AR113" s="24" t="s">
        <v>147</v>
      </c>
      <c r="AT113" s="24" t="s">
        <v>142</v>
      </c>
      <c r="AU113" s="24" t="s">
        <v>91</v>
      </c>
      <c r="AY113" s="24" t="s">
        <v>140</v>
      </c>
      <c r="BE113" s="232">
        <f>IF(N113="základní",J113,0)</f>
        <v>0</v>
      </c>
      <c r="BF113" s="232">
        <f>IF(N113="snížená",J113,0)</f>
        <v>0</v>
      </c>
      <c r="BG113" s="232">
        <f>IF(N113="zákl. přenesená",J113,0)</f>
        <v>0</v>
      </c>
      <c r="BH113" s="232">
        <f>IF(N113="sníž. přenesená",J113,0)</f>
        <v>0</v>
      </c>
      <c r="BI113" s="232">
        <f>IF(N113="nulová",J113,0)</f>
        <v>0</v>
      </c>
      <c r="BJ113" s="24" t="s">
        <v>25</v>
      </c>
      <c r="BK113" s="232">
        <f>ROUND(I113*H113,2)</f>
        <v>0</v>
      </c>
      <c r="BL113" s="24" t="s">
        <v>147</v>
      </c>
      <c r="BM113" s="24" t="s">
        <v>711</v>
      </c>
    </row>
    <row r="114" spans="2:47" s="1" customFormat="1" ht="13.5">
      <c r="B114" s="46"/>
      <c r="C114" s="74"/>
      <c r="D114" s="233" t="s">
        <v>149</v>
      </c>
      <c r="E114" s="74"/>
      <c r="F114" s="234" t="s">
        <v>710</v>
      </c>
      <c r="G114" s="74"/>
      <c r="H114" s="74"/>
      <c r="I114" s="191"/>
      <c r="J114" s="74"/>
      <c r="K114" s="74"/>
      <c r="L114" s="72"/>
      <c r="M114" s="235"/>
      <c r="N114" s="47"/>
      <c r="O114" s="47"/>
      <c r="P114" s="47"/>
      <c r="Q114" s="47"/>
      <c r="R114" s="47"/>
      <c r="S114" s="47"/>
      <c r="T114" s="95"/>
      <c r="AT114" s="24" t="s">
        <v>149</v>
      </c>
      <c r="AU114" s="24" t="s">
        <v>91</v>
      </c>
    </row>
    <row r="115" spans="2:51" s="11" customFormat="1" ht="13.5">
      <c r="B115" s="237"/>
      <c r="C115" s="238"/>
      <c r="D115" s="233" t="s">
        <v>153</v>
      </c>
      <c r="E115" s="239" t="s">
        <v>80</v>
      </c>
      <c r="F115" s="240" t="s">
        <v>712</v>
      </c>
      <c r="G115" s="238"/>
      <c r="H115" s="241">
        <v>7.616</v>
      </c>
      <c r="I115" s="242"/>
      <c r="J115" s="238"/>
      <c r="K115" s="238"/>
      <c r="L115" s="243"/>
      <c r="M115" s="244"/>
      <c r="N115" s="245"/>
      <c r="O115" s="245"/>
      <c r="P115" s="245"/>
      <c r="Q115" s="245"/>
      <c r="R115" s="245"/>
      <c r="S115" s="245"/>
      <c r="T115" s="246"/>
      <c r="AT115" s="247" t="s">
        <v>153</v>
      </c>
      <c r="AU115" s="247" t="s">
        <v>91</v>
      </c>
      <c r="AV115" s="11" t="s">
        <v>91</v>
      </c>
      <c r="AW115" s="11" t="s">
        <v>44</v>
      </c>
      <c r="AX115" s="11" t="s">
        <v>82</v>
      </c>
      <c r="AY115" s="247" t="s">
        <v>140</v>
      </c>
    </row>
    <row r="116" spans="2:51" s="11" customFormat="1" ht="13.5">
      <c r="B116" s="237"/>
      <c r="C116" s="238"/>
      <c r="D116" s="233" t="s">
        <v>153</v>
      </c>
      <c r="E116" s="239" t="s">
        <v>80</v>
      </c>
      <c r="F116" s="240" t="s">
        <v>713</v>
      </c>
      <c r="G116" s="238"/>
      <c r="H116" s="241">
        <v>9.598</v>
      </c>
      <c r="I116" s="242"/>
      <c r="J116" s="238"/>
      <c r="K116" s="238"/>
      <c r="L116" s="243"/>
      <c r="M116" s="244"/>
      <c r="N116" s="245"/>
      <c r="O116" s="245"/>
      <c r="P116" s="245"/>
      <c r="Q116" s="245"/>
      <c r="R116" s="245"/>
      <c r="S116" s="245"/>
      <c r="T116" s="246"/>
      <c r="AT116" s="247" t="s">
        <v>153</v>
      </c>
      <c r="AU116" s="247" t="s">
        <v>91</v>
      </c>
      <c r="AV116" s="11" t="s">
        <v>91</v>
      </c>
      <c r="AW116" s="11" t="s">
        <v>44</v>
      </c>
      <c r="AX116" s="11" t="s">
        <v>82</v>
      </c>
      <c r="AY116" s="247" t="s">
        <v>140</v>
      </c>
    </row>
    <row r="117" spans="2:51" s="12" customFormat="1" ht="13.5">
      <c r="B117" s="248"/>
      <c r="C117" s="249"/>
      <c r="D117" s="233" t="s">
        <v>153</v>
      </c>
      <c r="E117" s="250" t="s">
        <v>80</v>
      </c>
      <c r="F117" s="251" t="s">
        <v>168</v>
      </c>
      <c r="G117" s="249"/>
      <c r="H117" s="252">
        <v>17.214</v>
      </c>
      <c r="I117" s="253"/>
      <c r="J117" s="249"/>
      <c r="K117" s="249"/>
      <c r="L117" s="254"/>
      <c r="M117" s="255"/>
      <c r="N117" s="256"/>
      <c r="O117" s="256"/>
      <c r="P117" s="256"/>
      <c r="Q117" s="256"/>
      <c r="R117" s="256"/>
      <c r="S117" s="256"/>
      <c r="T117" s="257"/>
      <c r="AT117" s="258" t="s">
        <v>153</v>
      </c>
      <c r="AU117" s="258" t="s">
        <v>91</v>
      </c>
      <c r="AV117" s="12" t="s">
        <v>147</v>
      </c>
      <c r="AW117" s="12" t="s">
        <v>44</v>
      </c>
      <c r="AX117" s="12" t="s">
        <v>25</v>
      </c>
      <c r="AY117" s="258" t="s">
        <v>140</v>
      </c>
    </row>
    <row r="118" spans="2:65" s="1" customFormat="1" ht="25.5" customHeight="1">
      <c r="B118" s="46"/>
      <c r="C118" s="221" t="s">
        <v>198</v>
      </c>
      <c r="D118" s="221" t="s">
        <v>142</v>
      </c>
      <c r="E118" s="222" t="s">
        <v>714</v>
      </c>
      <c r="F118" s="223" t="s">
        <v>715</v>
      </c>
      <c r="G118" s="224" t="s">
        <v>201</v>
      </c>
      <c r="H118" s="225">
        <v>20.746</v>
      </c>
      <c r="I118" s="226"/>
      <c r="J118" s="227">
        <f>ROUND(I118*H118,2)</f>
        <v>0</v>
      </c>
      <c r="K118" s="223" t="s">
        <v>146</v>
      </c>
      <c r="L118" s="72"/>
      <c r="M118" s="228" t="s">
        <v>80</v>
      </c>
      <c r="N118" s="229" t="s">
        <v>52</v>
      </c>
      <c r="O118" s="47"/>
      <c r="P118" s="230">
        <f>O118*H118</f>
        <v>0</v>
      </c>
      <c r="Q118" s="230">
        <v>0</v>
      </c>
      <c r="R118" s="230">
        <f>Q118*H118</f>
        <v>0</v>
      </c>
      <c r="S118" s="230">
        <v>0</v>
      </c>
      <c r="T118" s="231">
        <f>S118*H118</f>
        <v>0</v>
      </c>
      <c r="AR118" s="24" t="s">
        <v>147</v>
      </c>
      <c r="AT118" s="24" t="s">
        <v>142</v>
      </c>
      <c r="AU118" s="24" t="s">
        <v>91</v>
      </c>
      <c r="AY118" s="24" t="s">
        <v>140</v>
      </c>
      <c r="BE118" s="232">
        <f>IF(N118="základní",J118,0)</f>
        <v>0</v>
      </c>
      <c r="BF118" s="232">
        <f>IF(N118="snížená",J118,0)</f>
        <v>0</v>
      </c>
      <c r="BG118" s="232">
        <f>IF(N118="zákl. přenesená",J118,0)</f>
        <v>0</v>
      </c>
      <c r="BH118" s="232">
        <f>IF(N118="sníž. přenesená",J118,0)</f>
        <v>0</v>
      </c>
      <c r="BI118" s="232">
        <f>IF(N118="nulová",J118,0)</f>
        <v>0</v>
      </c>
      <c r="BJ118" s="24" t="s">
        <v>25</v>
      </c>
      <c r="BK118" s="232">
        <f>ROUND(I118*H118,2)</f>
        <v>0</v>
      </c>
      <c r="BL118" s="24" t="s">
        <v>147</v>
      </c>
      <c r="BM118" s="24" t="s">
        <v>716</v>
      </c>
    </row>
    <row r="119" spans="2:47" s="1" customFormat="1" ht="13.5">
      <c r="B119" s="46"/>
      <c r="C119" s="74"/>
      <c r="D119" s="233" t="s">
        <v>149</v>
      </c>
      <c r="E119" s="74"/>
      <c r="F119" s="234" t="s">
        <v>717</v>
      </c>
      <c r="G119" s="74"/>
      <c r="H119" s="74"/>
      <c r="I119" s="191"/>
      <c r="J119" s="74"/>
      <c r="K119" s="74"/>
      <c r="L119" s="72"/>
      <c r="M119" s="235"/>
      <c r="N119" s="47"/>
      <c r="O119" s="47"/>
      <c r="P119" s="47"/>
      <c r="Q119" s="47"/>
      <c r="R119" s="47"/>
      <c r="S119" s="47"/>
      <c r="T119" s="95"/>
      <c r="AT119" s="24" t="s">
        <v>149</v>
      </c>
      <c r="AU119" s="24" t="s">
        <v>91</v>
      </c>
    </row>
    <row r="120" spans="2:47" s="1" customFormat="1" ht="13.5">
      <c r="B120" s="46"/>
      <c r="C120" s="74"/>
      <c r="D120" s="233" t="s">
        <v>151</v>
      </c>
      <c r="E120" s="74"/>
      <c r="F120" s="236" t="s">
        <v>718</v>
      </c>
      <c r="G120" s="74"/>
      <c r="H120" s="74"/>
      <c r="I120" s="191"/>
      <c r="J120" s="74"/>
      <c r="K120" s="74"/>
      <c r="L120" s="72"/>
      <c r="M120" s="235"/>
      <c r="N120" s="47"/>
      <c r="O120" s="47"/>
      <c r="P120" s="47"/>
      <c r="Q120" s="47"/>
      <c r="R120" s="47"/>
      <c r="S120" s="47"/>
      <c r="T120" s="95"/>
      <c r="AT120" s="24" t="s">
        <v>151</v>
      </c>
      <c r="AU120" s="24" t="s">
        <v>91</v>
      </c>
    </row>
    <row r="121" spans="2:51" s="11" customFormat="1" ht="13.5">
      <c r="B121" s="237"/>
      <c r="C121" s="238"/>
      <c r="D121" s="233" t="s">
        <v>153</v>
      </c>
      <c r="E121" s="239" t="s">
        <v>80</v>
      </c>
      <c r="F121" s="240" t="s">
        <v>719</v>
      </c>
      <c r="G121" s="238"/>
      <c r="H121" s="241">
        <v>1.36</v>
      </c>
      <c r="I121" s="242"/>
      <c r="J121" s="238"/>
      <c r="K121" s="238"/>
      <c r="L121" s="243"/>
      <c r="M121" s="244"/>
      <c r="N121" s="245"/>
      <c r="O121" s="245"/>
      <c r="P121" s="245"/>
      <c r="Q121" s="245"/>
      <c r="R121" s="245"/>
      <c r="S121" s="245"/>
      <c r="T121" s="246"/>
      <c r="AT121" s="247" t="s">
        <v>153</v>
      </c>
      <c r="AU121" s="247" t="s">
        <v>91</v>
      </c>
      <c r="AV121" s="11" t="s">
        <v>91</v>
      </c>
      <c r="AW121" s="11" t="s">
        <v>44</v>
      </c>
      <c r="AX121" s="11" t="s">
        <v>82</v>
      </c>
      <c r="AY121" s="247" t="s">
        <v>140</v>
      </c>
    </row>
    <row r="122" spans="2:51" s="11" customFormat="1" ht="13.5">
      <c r="B122" s="237"/>
      <c r="C122" s="238"/>
      <c r="D122" s="233" t="s">
        <v>153</v>
      </c>
      <c r="E122" s="239" t="s">
        <v>80</v>
      </c>
      <c r="F122" s="240" t="s">
        <v>720</v>
      </c>
      <c r="G122" s="238"/>
      <c r="H122" s="241">
        <v>1.333</v>
      </c>
      <c r="I122" s="242"/>
      <c r="J122" s="238"/>
      <c r="K122" s="238"/>
      <c r="L122" s="243"/>
      <c r="M122" s="244"/>
      <c r="N122" s="245"/>
      <c r="O122" s="245"/>
      <c r="P122" s="245"/>
      <c r="Q122" s="245"/>
      <c r="R122" s="245"/>
      <c r="S122" s="245"/>
      <c r="T122" s="246"/>
      <c r="AT122" s="247" t="s">
        <v>153</v>
      </c>
      <c r="AU122" s="247" t="s">
        <v>91</v>
      </c>
      <c r="AV122" s="11" t="s">
        <v>91</v>
      </c>
      <c r="AW122" s="11" t="s">
        <v>44</v>
      </c>
      <c r="AX122" s="11" t="s">
        <v>82</v>
      </c>
      <c r="AY122" s="247" t="s">
        <v>140</v>
      </c>
    </row>
    <row r="123" spans="2:51" s="13" customFormat="1" ht="13.5">
      <c r="B123" s="259"/>
      <c r="C123" s="260"/>
      <c r="D123" s="233" t="s">
        <v>153</v>
      </c>
      <c r="E123" s="261" t="s">
        <v>80</v>
      </c>
      <c r="F123" s="262" t="s">
        <v>212</v>
      </c>
      <c r="G123" s="260"/>
      <c r="H123" s="263">
        <v>2.693</v>
      </c>
      <c r="I123" s="264"/>
      <c r="J123" s="260"/>
      <c r="K123" s="260"/>
      <c r="L123" s="265"/>
      <c r="M123" s="266"/>
      <c r="N123" s="267"/>
      <c r="O123" s="267"/>
      <c r="P123" s="267"/>
      <c r="Q123" s="267"/>
      <c r="R123" s="267"/>
      <c r="S123" s="267"/>
      <c r="T123" s="268"/>
      <c r="AT123" s="269" t="s">
        <v>153</v>
      </c>
      <c r="AU123" s="269" t="s">
        <v>91</v>
      </c>
      <c r="AV123" s="13" t="s">
        <v>160</v>
      </c>
      <c r="AW123" s="13" t="s">
        <v>44</v>
      </c>
      <c r="AX123" s="13" t="s">
        <v>82</v>
      </c>
      <c r="AY123" s="269" t="s">
        <v>140</v>
      </c>
    </row>
    <row r="124" spans="2:51" s="11" customFormat="1" ht="13.5">
      <c r="B124" s="237"/>
      <c r="C124" s="238"/>
      <c r="D124" s="233" t="s">
        <v>153</v>
      </c>
      <c r="E124" s="239" t="s">
        <v>80</v>
      </c>
      <c r="F124" s="240" t="s">
        <v>721</v>
      </c>
      <c r="G124" s="238"/>
      <c r="H124" s="241">
        <v>31.008</v>
      </c>
      <c r="I124" s="242"/>
      <c r="J124" s="238"/>
      <c r="K124" s="238"/>
      <c r="L124" s="243"/>
      <c r="M124" s="244"/>
      <c r="N124" s="245"/>
      <c r="O124" s="245"/>
      <c r="P124" s="245"/>
      <c r="Q124" s="245"/>
      <c r="R124" s="245"/>
      <c r="S124" s="245"/>
      <c r="T124" s="246"/>
      <c r="AT124" s="247" t="s">
        <v>153</v>
      </c>
      <c r="AU124" s="247" t="s">
        <v>91</v>
      </c>
      <c r="AV124" s="11" t="s">
        <v>91</v>
      </c>
      <c r="AW124" s="11" t="s">
        <v>44</v>
      </c>
      <c r="AX124" s="11" t="s">
        <v>82</v>
      </c>
      <c r="AY124" s="247" t="s">
        <v>140</v>
      </c>
    </row>
    <row r="125" spans="2:51" s="11" customFormat="1" ht="13.5">
      <c r="B125" s="237"/>
      <c r="C125" s="238"/>
      <c r="D125" s="233" t="s">
        <v>153</v>
      </c>
      <c r="E125" s="239" t="s">
        <v>80</v>
      </c>
      <c r="F125" s="240" t="s">
        <v>722</v>
      </c>
      <c r="G125" s="238"/>
      <c r="H125" s="241">
        <v>16.316</v>
      </c>
      <c r="I125" s="242"/>
      <c r="J125" s="238"/>
      <c r="K125" s="238"/>
      <c r="L125" s="243"/>
      <c r="M125" s="244"/>
      <c r="N125" s="245"/>
      <c r="O125" s="245"/>
      <c r="P125" s="245"/>
      <c r="Q125" s="245"/>
      <c r="R125" s="245"/>
      <c r="S125" s="245"/>
      <c r="T125" s="246"/>
      <c r="AT125" s="247" t="s">
        <v>153</v>
      </c>
      <c r="AU125" s="247" t="s">
        <v>91</v>
      </c>
      <c r="AV125" s="11" t="s">
        <v>91</v>
      </c>
      <c r="AW125" s="11" t="s">
        <v>44</v>
      </c>
      <c r="AX125" s="11" t="s">
        <v>82</v>
      </c>
      <c r="AY125" s="247" t="s">
        <v>140</v>
      </c>
    </row>
    <row r="126" spans="2:51" s="11" customFormat="1" ht="13.5">
      <c r="B126" s="237"/>
      <c r="C126" s="238"/>
      <c r="D126" s="233" t="s">
        <v>153</v>
      </c>
      <c r="E126" s="239" t="s">
        <v>80</v>
      </c>
      <c r="F126" s="240" t="s">
        <v>723</v>
      </c>
      <c r="G126" s="238"/>
      <c r="H126" s="241">
        <v>-2.952</v>
      </c>
      <c r="I126" s="242"/>
      <c r="J126" s="238"/>
      <c r="K126" s="238"/>
      <c r="L126" s="243"/>
      <c r="M126" s="244"/>
      <c r="N126" s="245"/>
      <c r="O126" s="245"/>
      <c r="P126" s="245"/>
      <c r="Q126" s="245"/>
      <c r="R126" s="245"/>
      <c r="S126" s="245"/>
      <c r="T126" s="246"/>
      <c r="AT126" s="247" t="s">
        <v>153</v>
      </c>
      <c r="AU126" s="247" t="s">
        <v>91</v>
      </c>
      <c r="AV126" s="11" t="s">
        <v>91</v>
      </c>
      <c r="AW126" s="11" t="s">
        <v>44</v>
      </c>
      <c r="AX126" s="11" t="s">
        <v>82</v>
      </c>
      <c r="AY126" s="247" t="s">
        <v>140</v>
      </c>
    </row>
    <row r="127" spans="2:51" s="11" customFormat="1" ht="13.5">
      <c r="B127" s="237"/>
      <c r="C127" s="238"/>
      <c r="D127" s="233" t="s">
        <v>153</v>
      </c>
      <c r="E127" s="239" t="s">
        <v>80</v>
      </c>
      <c r="F127" s="240" t="s">
        <v>724</v>
      </c>
      <c r="G127" s="238"/>
      <c r="H127" s="241">
        <v>-2.88</v>
      </c>
      <c r="I127" s="242"/>
      <c r="J127" s="238"/>
      <c r="K127" s="238"/>
      <c r="L127" s="243"/>
      <c r="M127" s="244"/>
      <c r="N127" s="245"/>
      <c r="O127" s="245"/>
      <c r="P127" s="245"/>
      <c r="Q127" s="245"/>
      <c r="R127" s="245"/>
      <c r="S127" s="245"/>
      <c r="T127" s="246"/>
      <c r="AT127" s="247" t="s">
        <v>153</v>
      </c>
      <c r="AU127" s="247" t="s">
        <v>91</v>
      </c>
      <c r="AV127" s="11" t="s">
        <v>91</v>
      </c>
      <c r="AW127" s="11" t="s">
        <v>44</v>
      </c>
      <c r="AX127" s="11" t="s">
        <v>82</v>
      </c>
      <c r="AY127" s="247" t="s">
        <v>140</v>
      </c>
    </row>
    <row r="128" spans="2:51" s="13" customFormat="1" ht="13.5">
      <c r="B128" s="259"/>
      <c r="C128" s="260"/>
      <c r="D128" s="233" t="s">
        <v>153</v>
      </c>
      <c r="E128" s="261" t="s">
        <v>80</v>
      </c>
      <c r="F128" s="262" t="s">
        <v>212</v>
      </c>
      <c r="G128" s="260"/>
      <c r="H128" s="263">
        <v>41.492</v>
      </c>
      <c r="I128" s="264"/>
      <c r="J128" s="260"/>
      <c r="K128" s="260"/>
      <c r="L128" s="265"/>
      <c r="M128" s="266"/>
      <c r="N128" s="267"/>
      <c r="O128" s="267"/>
      <c r="P128" s="267"/>
      <c r="Q128" s="267"/>
      <c r="R128" s="267"/>
      <c r="S128" s="267"/>
      <c r="T128" s="268"/>
      <c r="AT128" s="269" t="s">
        <v>153</v>
      </c>
      <c r="AU128" s="269" t="s">
        <v>91</v>
      </c>
      <c r="AV128" s="13" t="s">
        <v>160</v>
      </c>
      <c r="AW128" s="13" t="s">
        <v>44</v>
      </c>
      <c r="AX128" s="13" t="s">
        <v>82</v>
      </c>
      <c r="AY128" s="269" t="s">
        <v>140</v>
      </c>
    </row>
    <row r="129" spans="2:51" s="11" customFormat="1" ht="13.5">
      <c r="B129" s="237"/>
      <c r="C129" s="238"/>
      <c r="D129" s="233" t="s">
        <v>153</v>
      </c>
      <c r="E129" s="239" t="s">
        <v>80</v>
      </c>
      <c r="F129" s="240" t="s">
        <v>725</v>
      </c>
      <c r="G129" s="238"/>
      <c r="H129" s="241">
        <v>20.746</v>
      </c>
      <c r="I129" s="242"/>
      <c r="J129" s="238"/>
      <c r="K129" s="238"/>
      <c r="L129" s="243"/>
      <c r="M129" s="244"/>
      <c r="N129" s="245"/>
      <c r="O129" s="245"/>
      <c r="P129" s="245"/>
      <c r="Q129" s="245"/>
      <c r="R129" s="245"/>
      <c r="S129" s="245"/>
      <c r="T129" s="246"/>
      <c r="AT129" s="247" t="s">
        <v>153</v>
      </c>
      <c r="AU129" s="247" t="s">
        <v>91</v>
      </c>
      <c r="AV129" s="11" t="s">
        <v>91</v>
      </c>
      <c r="AW129" s="11" t="s">
        <v>44</v>
      </c>
      <c r="AX129" s="11" t="s">
        <v>25</v>
      </c>
      <c r="AY129" s="247" t="s">
        <v>140</v>
      </c>
    </row>
    <row r="130" spans="2:65" s="1" customFormat="1" ht="25.5" customHeight="1">
      <c r="B130" s="46"/>
      <c r="C130" s="221" t="s">
        <v>30</v>
      </c>
      <c r="D130" s="221" t="s">
        <v>142</v>
      </c>
      <c r="E130" s="222" t="s">
        <v>726</v>
      </c>
      <c r="F130" s="223" t="s">
        <v>727</v>
      </c>
      <c r="G130" s="224" t="s">
        <v>201</v>
      </c>
      <c r="H130" s="225">
        <v>6.224</v>
      </c>
      <c r="I130" s="226"/>
      <c r="J130" s="227">
        <f>ROUND(I130*H130,2)</f>
        <v>0</v>
      </c>
      <c r="K130" s="223" t="s">
        <v>146</v>
      </c>
      <c r="L130" s="72"/>
      <c r="M130" s="228" t="s">
        <v>80</v>
      </c>
      <c r="N130" s="229" t="s">
        <v>52</v>
      </c>
      <c r="O130" s="47"/>
      <c r="P130" s="230">
        <f>O130*H130</f>
        <v>0</v>
      </c>
      <c r="Q130" s="230">
        <v>0</v>
      </c>
      <c r="R130" s="230">
        <f>Q130*H130</f>
        <v>0</v>
      </c>
      <c r="S130" s="230">
        <v>0</v>
      </c>
      <c r="T130" s="231">
        <f>S130*H130</f>
        <v>0</v>
      </c>
      <c r="AR130" s="24" t="s">
        <v>147</v>
      </c>
      <c r="AT130" s="24" t="s">
        <v>142</v>
      </c>
      <c r="AU130" s="24" t="s">
        <v>91</v>
      </c>
      <c r="AY130" s="24" t="s">
        <v>140</v>
      </c>
      <c r="BE130" s="232">
        <f>IF(N130="základní",J130,0)</f>
        <v>0</v>
      </c>
      <c r="BF130" s="232">
        <f>IF(N130="snížená",J130,0)</f>
        <v>0</v>
      </c>
      <c r="BG130" s="232">
        <f>IF(N130="zákl. přenesená",J130,0)</f>
        <v>0</v>
      </c>
      <c r="BH130" s="232">
        <f>IF(N130="sníž. přenesená",J130,0)</f>
        <v>0</v>
      </c>
      <c r="BI130" s="232">
        <f>IF(N130="nulová",J130,0)</f>
        <v>0</v>
      </c>
      <c r="BJ130" s="24" t="s">
        <v>25</v>
      </c>
      <c r="BK130" s="232">
        <f>ROUND(I130*H130,2)</f>
        <v>0</v>
      </c>
      <c r="BL130" s="24" t="s">
        <v>147</v>
      </c>
      <c r="BM130" s="24" t="s">
        <v>728</v>
      </c>
    </row>
    <row r="131" spans="2:47" s="1" customFormat="1" ht="13.5">
      <c r="B131" s="46"/>
      <c r="C131" s="74"/>
      <c r="D131" s="233" t="s">
        <v>149</v>
      </c>
      <c r="E131" s="74"/>
      <c r="F131" s="234" t="s">
        <v>729</v>
      </c>
      <c r="G131" s="74"/>
      <c r="H131" s="74"/>
      <c r="I131" s="191"/>
      <c r="J131" s="74"/>
      <c r="K131" s="74"/>
      <c r="L131" s="72"/>
      <c r="M131" s="235"/>
      <c r="N131" s="47"/>
      <c r="O131" s="47"/>
      <c r="P131" s="47"/>
      <c r="Q131" s="47"/>
      <c r="R131" s="47"/>
      <c r="S131" s="47"/>
      <c r="T131" s="95"/>
      <c r="AT131" s="24" t="s">
        <v>149</v>
      </c>
      <c r="AU131" s="24" t="s">
        <v>91</v>
      </c>
    </row>
    <row r="132" spans="2:47" s="1" customFormat="1" ht="13.5">
      <c r="B132" s="46"/>
      <c r="C132" s="74"/>
      <c r="D132" s="233" t="s">
        <v>151</v>
      </c>
      <c r="E132" s="74"/>
      <c r="F132" s="236" t="s">
        <v>718</v>
      </c>
      <c r="G132" s="74"/>
      <c r="H132" s="74"/>
      <c r="I132" s="191"/>
      <c r="J132" s="74"/>
      <c r="K132" s="74"/>
      <c r="L132" s="72"/>
      <c r="M132" s="235"/>
      <c r="N132" s="47"/>
      <c r="O132" s="47"/>
      <c r="P132" s="47"/>
      <c r="Q132" s="47"/>
      <c r="R132" s="47"/>
      <c r="S132" s="47"/>
      <c r="T132" s="95"/>
      <c r="AT132" s="24" t="s">
        <v>151</v>
      </c>
      <c r="AU132" s="24" t="s">
        <v>91</v>
      </c>
    </row>
    <row r="133" spans="2:51" s="11" customFormat="1" ht="13.5">
      <c r="B133" s="237"/>
      <c r="C133" s="238"/>
      <c r="D133" s="233" t="s">
        <v>153</v>
      </c>
      <c r="E133" s="239" t="s">
        <v>80</v>
      </c>
      <c r="F133" s="240" t="s">
        <v>730</v>
      </c>
      <c r="G133" s="238"/>
      <c r="H133" s="241">
        <v>6.224</v>
      </c>
      <c r="I133" s="242"/>
      <c r="J133" s="238"/>
      <c r="K133" s="238"/>
      <c r="L133" s="243"/>
      <c r="M133" s="244"/>
      <c r="N133" s="245"/>
      <c r="O133" s="245"/>
      <c r="P133" s="245"/>
      <c r="Q133" s="245"/>
      <c r="R133" s="245"/>
      <c r="S133" s="245"/>
      <c r="T133" s="246"/>
      <c r="AT133" s="247" t="s">
        <v>153</v>
      </c>
      <c r="AU133" s="247" t="s">
        <v>91</v>
      </c>
      <c r="AV133" s="11" t="s">
        <v>91</v>
      </c>
      <c r="AW133" s="11" t="s">
        <v>44</v>
      </c>
      <c r="AX133" s="11" t="s">
        <v>25</v>
      </c>
      <c r="AY133" s="247" t="s">
        <v>140</v>
      </c>
    </row>
    <row r="134" spans="2:65" s="1" customFormat="1" ht="25.5" customHeight="1">
      <c r="B134" s="46"/>
      <c r="C134" s="221" t="s">
        <v>220</v>
      </c>
      <c r="D134" s="221" t="s">
        <v>142</v>
      </c>
      <c r="E134" s="222" t="s">
        <v>731</v>
      </c>
      <c r="F134" s="223" t="s">
        <v>732</v>
      </c>
      <c r="G134" s="224" t="s">
        <v>201</v>
      </c>
      <c r="H134" s="225">
        <v>20.746</v>
      </c>
      <c r="I134" s="226"/>
      <c r="J134" s="227">
        <f>ROUND(I134*H134,2)</f>
        <v>0</v>
      </c>
      <c r="K134" s="223" t="s">
        <v>146</v>
      </c>
      <c r="L134" s="72"/>
      <c r="M134" s="228" t="s">
        <v>80</v>
      </c>
      <c r="N134" s="229" t="s">
        <v>52</v>
      </c>
      <c r="O134" s="47"/>
      <c r="P134" s="230">
        <f>O134*H134</f>
        <v>0</v>
      </c>
      <c r="Q134" s="230">
        <v>0</v>
      </c>
      <c r="R134" s="230">
        <f>Q134*H134</f>
        <v>0</v>
      </c>
      <c r="S134" s="230">
        <v>0</v>
      </c>
      <c r="T134" s="231">
        <f>S134*H134</f>
        <v>0</v>
      </c>
      <c r="AR134" s="24" t="s">
        <v>147</v>
      </c>
      <c r="AT134" s="24" t="s">
        <v>142</v>
      </c>
      <c r="AU134" s="24" t="s">
        <v>91</v>
      </c>
      <c r="AY134" s="24" t="s">
        <v>140</v>
      </c>
      <c r="BE134" s="232">
        <f>IF(N134="základní",J134,0)</f>
        <v>0</v>
      </c>
      <c r="BF134" s="232">
        <f>IF(N134="snížená",J134,0)</f>
        <v>0</v>
      </c>
      <c r="BG134" s="232">
        <f>IF(N134="zákl. přenesená",J134,0)</f>
        <v>0</v>
      </c>
      <c r="BH134" s="232">
        <f>IF(N134="sníž. přenesená",J134,0)</f>
        <v>0</v>
      </c>
      <c r="BI134" s="232">
        <f>IF(N134="nulová",J134,0)</f>
        <v>0</v>
      </c>
      <c r="BJ134" s="24" t="s">
        <v>25</v>
      </c>
      <c r="BK134" s="232">
        <f>ROUND(I134*H134,2)</f>
        <v>0</v>
      </c>
      <c r="BL134" s="24" t="s">
        <v>147</v>
      </c>
      <c r="BM134" s="24" t="s">
        <v>733</v>
      </c>
    </row>
    <row r="135" spans="2:47" s="1" customFormat="1" ht="13.5">
      <c r="B135" s="46"/>
      <c r="C135" s="74"/>
      <c r="D135" s="233" t="s">
        <v>149</v>
      </c>
      <c r="E135" s="74"/>
      <c r="F135" s="234" t="s">
        <v>734</v>
      </c>
      <c r="G135" s="74"/>
      <c r="H135" s="74"/>
      <c r="I135" s="191"/>
      <c r="J135" s="74"/>
      <c r="K135" s="74"/>
      <c r="L135" s="72"/>
      <c r="M135" s="235"/>
      <c r="N135" s="47"/>
      <c r="O135" s="47"/>
      <c r="P135" s="47"/>
      <c r="Q135" s="47"/>
      <c r="R135" s="47"/>
      <c r="S135" s="47"/>
      <c r="T135" s="95"/>
      <c r="AT135" s="24" t="s">
        <v>149</v>
      </c>
      <c r="AU135" s="24" t="s">
        <v>91</v>
      </c>
    </row>
    <row r="136" spans="2:47" s="1" customFormat="1" ht="13.5">
      <c r="B136" s="46"/>
      <c r="C136" s="74"/>
      <c r="D136" s="233" t="s">
        <v>151</v>
      </c>
      <c r="E136" s="74"/>
      <c r="F136" s="236" t="s">
        <v>718</v>
      </c>
      <c r="G136" s="74"/>
      <c r="H136" s="74"/>
      <c r="I136" s="191"/>
      <c r="J136" s="74"/>
      <c r="K136" s="74"/>
      <c r="L136" s="72"/>
      <c r="M136" s="235"/>
      <c r="N136" s="47"/>
      <c r="O136" s="47"/>
      <c r="P136" s="47"/>
      <c r="Q136" s="47"/>
      <c r="R136" s="47"/>
      <c r="S136" s="47"/>
      <c r="T136" s="95"/>
      <c r="AT136" s="24" t="s">
        <v>151</v>
      </c>
      <c r="AU136" s="24" t="s">
        <v>91</v>
      </c>
    </row>
    <row r="137" spans="2:51" s="11" customFormat="1" ht="13.5">
      <c r="B137" s="237"/>
      <c r="C137" s="238"/>
      <c r="D137" s="233" t="s">
        <v>153</v>
      </c>
      <c r="E137" s="239" t="s">
        <v>80</v>
      </c>
      <c r="F137" s="240" t="s">
        <v>719</v>
      </c>
      <c r="G137" s="238"/>
      <c r="H137" s="241">
        <v>1.36</v>
      </c>
      <c r="I137" s="242"/>
      <c r="J137" s="238"/>
      <c r="K137" s="238"/>
      <c r="L137" s="243"/>
      <c r="M137" s="244"/>
      <c r="N137" s="245"/>
      <c r="O137" s="245"/>
      <c r="P137" s="245"/>
      <c r="Q137" s="245"/>
      <c r="R137" s="245"/>
      <c r="S137" s="245"/>
      <c r="T137" s="246"/>
      <c r="AT137" s="247" t="s">
        <v>153</v>
      </c>
      <c r="AU137" s="247" t="s">
        <v>91</v>
      </c>
      <c r="AV137" s="11" t="s">
        <v>91</v>
      </c>
      <c r="AW137" s="11" t="s">
        <v>44</v>
      </c>
      <c r="AX137" s="11" t="s">
        <v>82</v>
      </c>
      <c r="AY137" s="247" t="s">
        <v>140</v>
      </c>
    </row>
    <row r="138" spans="2:51" s="11" customFormat="1" ht="13.5">
      <c r="B138" s="237"/>
      <c r="C138" s="238"/>
      <c r="D138" s="233" t="s">
        <v>153</v>
      </c>
      <c r="E138" s="239" t="s">
        <v>80</v>
      </c>
      <c r="F138" s="240" t="s">
        <v>720</v>
      </c>
      <c r="G138" s="238"/>
      <c r="H138" s="241">
        <v>1.333</v>
      </c>
      <c r="I138" s="242"/>
      <c r="J138" s="238"/>
      <c r="K138" s="238"/>
      <c r="L138" s="243"/>
      <c r="M138" s="244"/>
      <c r="N138" s="245"/>
      <c r="O138" s="245"/>
      <c r="P138" s="245"/>
      <c r="Q138" s="245"/>
      <c r="R138" s="245"/>
      <c r="S138" s="245"/>
      <c r="T138" s="246"/>
      <c r="AT138" s="247" t="s">
        <v>153</v>
      </c>
      <c r="AU138" s="247" t="s">
        <v>91</v>
      </c>
      <c r="AV138" s="11" t="s">
        <v>91</v>
      </c>
      <c r="AW138" s="11" t="s">
        <v>44</v>
      </c>
      <c r="AX138" s="11" t="s">
        <v>82</v>
      </c>
      <c r="AY138" s="247" t="s">
        <v>140</v>
      </c>
    </row>
    <row r="139" spans="2:51" s="13" customFormat="1" ht="13.5">
      <c r="B139" s="259"/>
      <c r="C139" s="260"/>
      <c r="D139" s="233" t="s">
        <v>153</v>
      </c>
      <c r="E139" s="261" t="s">
        <v>80</v>
      </c>
      <c r="F139" s="262" t="s">
        <v>212</v>
      </c>
      <c r="G139" s="260"/>
      <c r="H139" s="263">
        <v>2.693</v>
      </c>
      <c r="I139" s="264"/>
      <c r="J139" s="260"/>
      <c r="K139" s="260"/>
      <c r="L139" s="265"/>
      <c r="M139" s="266"/>
      <c r="N139" s="267"/>
      <c r="O139" s="267"/>
      <c r="P139" s="267"/>
      <c r="Q139" s="267"/>
      <c r="R139" s="267"/>
      <c r="S139" s="267"/>
      <c r="T139" s="268"/>
      <c r="AT139" s="269" t="s">
        <v>153</v>
      </c>
      <c r="AU139" s="269" t="s">
        <v>91</v>
      </c>
      <c r="AV139" s="13" t="s">
        <v>160</v>
      </c>
      <c r="AW139" s="13" t="s">
        <v>44</v>
      </c>
      <c r="AX139" s="13" t="s">
        <v>82</v>
      </c>
      <c r="AY139" s="269" t="s">
        <v>140</v>
      </c>
    </row>
    <row r="140" spans="2:51" s="11" customFormat="1" ht="13.5">
      <c r="B140" s="237"/>
      <c r="C140" s="238"/>
      <c r="D140" s="233" t="s">
        <v>153</v>
      </c>
      <c r="E140" s="239" t="s">
        <v>80</v>
      </c>
      <c r="F140" s="240" t="s">
        <v>721</v>
      </c>
      <c r="G140" s="238"/>
      <c r="H140" s="241">
        <v>31.008</v>
      </c>
      <c r="I140" s="242"/>
      <c r="J140" s="238"/>
      <c r="K140" s="238"/>
      <c r="L140" s="243"/>
      <c r="M140" s="244"/>
      <c r="N140" s="245"/>
      <c r="O140" s="245"/>
      <c r="P140" s="245"/>
      <c r="Q140" s="245"/>
      <c r="R140" s="245"/>
      <c r="S140" s="245"/>
      <c r="T140" s="246"/>
      <c r="AT140" s="247" t="s">
        <v>153</v>
      </c>
      <c r="AU140" s="247" t="s">
        <v>91</v>
      </c>
      <c r="AV140" s="11" t="s">
        <v>91</v>
      </c>
      <c r="AW140" s="11" t="s">
        <v>44</v>
      </c>
      <c r="AX140" s="11" t="s">
        <v>82</v>
      </c>
      <c r="AY140" s="247" t="s">
        <v>140</v>
      </c>
    </row>
    <row r="141" spans="2:51" s="11" customFormat="1" ht="13.5">
      <c r="B141" s="237"/>
      <c r="C141" s="238"/>
      <c r="D141" s="233" t="s">
        <v>153</v>
      </c>
      <c r="E141" s="239" t="s">
        <v>80</v>
      </c>
      <c r="F141" s="240" t="s">
        <v>722</v>
      </c>
      <c r="G141" s="238"/>
      <c r="H141" s="241">
        <v>16.316</v>
      </c>
      <c r="I141" s="242"/>
      <c r="J141" s="238"/>
      <c r="K141" s="238"/>
      <c r="L141" s="243"/>
      <c r="M141" s="244"/>
      <c r="N141" s="245"/>
      <c r="O141" s="245"/>
      <c r="P141" s="245"/>
      <c r="Q141" s="245"/>
      <c r="R141" s="245"/>
      <c r="S141" s="245"/>
      <c r="T141" s="246"/>
      <c r="AT141" s="247" t="s">
        <v>153</v>
      </c>
      <c r="AU141" s="247" t="s">
        <v>91</v>
      </c>
      <c r="AV141" s="11" t="s">
        <v>91</v>
      </c>
      <c r="AW141" s="11" t="s">
        <v>44</v>
      </c>
      <c r="AX141" s="11" t="s">
        <v>82</v>
      </c>
      <c r="AY141" s="247" t="s">
        <v>140</v>
      </c>
    </row>
    <row r="142" spans="2:51" s="11" customFormat="1" ht="13.5">
      <c r="B142" s="237"/>
      <c r="C142" s="238"/>
      <c r="D142" s="233" t="s">
        <v>153</v>
      </c>
      <c r="E142" s="239" t="s">
        <v>80</v>
      </c>
      <c r="F142" s="240" t="s">
        <v>723</v>
      </c>
      <c r="G142" s="238"/>
      <c r="H142" s="241">
        <v>-2.952</v>
      </c>
      <c r="I142" s="242"/>
      <c r="J142" s="238"/>
      <c r="K142" s="238"/>
      <c r="L142" s="243"/>
      <c r="M142" s="244"/>
      <c r="N142" s="245"/>
      <c r="O142" s="245"/>
      <c r="P142" s="245"/>
      <c r="Q142" s="245"/>
      <c r="R142" s="245"/>
      <c r="S142" s="245"/>
      <c r="T142" s="246"/>
      <c r="AT142" s="247" t="s">
        <v>153</v>
      </c>
      <c r="AU142" s="247" t="s">
        <v>91</v>
      </c>
      <c r="AV142" s="11" t="s">
        <v>91</v>
      </c>
      <c r="AW142" s="11" t="s">
        <v>44</v>
      </c>
      <c r="AX142" s="11" t="s">
        <v>82</v>
      </c>
      <c r="AY142" s="247" t="s">
        <v>140</v>
      </c>
    </row>
    <row r="143" spans="2:51" s="11" customFormat="1" ht="13.5">
      <c r="B143" s="237"/>
      <c r="C143" s="238"/>
      <c r="D143" s="233" t="s">
        <v>153</v>
      </c>
      <c r="E143" s="239" t="s">
        <v>80</v>
      </c>
      <c r="F143" s="240" t="s">
        <v>724</v>
      </c>
      <c r="G143" s="238"/>
      <c r="H143" s="241">
        <v>-2.88</v>
      </c>
      <c r="I143" s="242"/>
      <c r="J143" s="238"/>
      <c r="K143" s="238"/>
      <c r="L143" s="243"/>
      <c r="M143" s="244"/>
      <c r="N143" s="245"/>
      <c r="O143" s="245"/>
      <c r="P143" s="245"/>
      <c r="Q143" s="245"/>
      <c r="R143" s="245"/>
      <c r="S143" s="245"/>
      <c r="T143" s="246"/>
      <c r="AT143" s="247" t="s">
        <v>153</v>
      </c>
      <c r="AU143" s="247" t="s">
        <v>91</v>
      </c>
      <c r="AV143" s="11" t="s">
        <v>91</v>
      </c>
      <c r="AW143" s="11" t="s">
        <v>44</v>
      </c>
      <c r="AX143" s="11" t="s">
        <v>82</v>
      </c>
      <c r="AY143" s="247" t="s">
        <v>140</v>
      </c>
    </row>
    <row r="144" spans="2:51" s="13" customFormat="1" ht="13.5">
      <c r="B144" s="259"/>
      <c r="C144" s="260"/>
      <c r="D144" s="233" t="s">
        <v>153</v>
      </c>
      <c r="E144" s="261" t="s">
        <v>80</v>
      </c>
      <c r="F144" s="262" t="s">
        <v>212</v>
      </c>
      <c r="G144" s="260"/>
      <c r="H144" s="263">
        <v>41.492</v>
      </c>
      <c r="I144" s="264"/>
      <c r="J144" s="260"/>
      <c r="K144" s="260"/>
      <c r="L144" s="265"/>
      <c r="M144" s="266"/>
      <c r="N144" s="267"/>
      <c r="O144" s="267"/>
      <c r="P144" s="267"/>
      <c r="Q144" s="267"/>
      <c r="R144" s="267"/>
      <c r="S144" s="267"/>
      <c r="T144" s="268"/>
      <c r="AT144" s="269" t="s">
        <v>153</v>
      </c>
      <c r="AU144" s="269" t="s">
        <v>91</v>
      </c>
      <c r="AV144" s="13" t="s">
        <v>160</v>
      </c>
      <c r="AW144" s="13" t="s">
        <v>44</v>
      </c>
      <c r="AX144" s="13" t="s">
        <v>82</v>
      </c>
      <c r="AY144" s="269" t="s">
        <v>140</v>
      </c>
    </row>
    <row r="145" spans="2:51" s="11" customFormat="1" ht="13.5">
      <c r="B145" s="237"/>
      <c r="C145" s="238"/>
      <c r="D145" s="233" t="s">
        <v>153</v>
      </c>
      <c r="E145" s="239" t="s">
        <v>80</v>
      </c>
      <c r="F145" s="240" t="s">
        <v>725</v>
      </c>
      <c r="G145" s="238"/>
      <c r="H145" s="241">
        <v>20.746</v>
      </c>
      <c r="I145" s="242"/>
      <c r="J145" s="238"/>
      <c r="K145" s="238"/>
      <c r="L145" s="243"/>
      <c r="M145" s="244"/>
      <c r="N145" s="245"/>
      <c r="O145" s="245"/>
      <c r="P145" s="245"/>
      <c r="Q145" s="245"/>
      <c r="R145" s="245"/>
      <c r="S145" s="245"/>
      <c r="T145" s="246"/>
      <c r="AT145" s="247" t="s">
        <v>153</v>
      </c>
      <c r="AU145" s="247" t="s">
        <v>91</v>
      </c>
      <c r="AV145" s="11" t="s">
        <v>91</v>
      </c>
      <c r="AW145" s="11" t="s">
        <v>44</v>
      </c>
      <c r="AX145" s="11" t="s">
        <v>25</v>
      </c>
      <c r="AY145" s="247" t="s">
        <v>140</v>
      </c>
    </row>
    <row r="146" spans="2:65" s="1" customFormat="1" ht="25.5" customHeight="1">
      <c r="B146" s="46"/>
      <c r="C146" s="221" t="s">
        <v>226</v>
      </c>
      <c r="D146" s="221" t="s">
        <v>142</v>
      </c>
      <c r="E146" s="222" t="s">
        <v>735</v>
      </c>
      <c r="F146" s="223" t="s">
        <v>736</v>
      </c>
      <c r="G146" s="224" t="s">
        <v>201</v>
      </c>
      <c r="H146" s="225">
        <v>6.224</v>
      </c>
      <c r="I146" s="226"/>
      <c r="J146" s="227">
        <f>ROUND(I146*H146,2)</f>
        <v>0</v>
      </c>
      <c r="K146" s="223" t="s">
        <v>146</v>
      </c>
      <c r="L146" s="72"/>
      <c r="M146" s="228" t="s">
        <v>80</v>
      </c>
      <c r="N146" s="229" t="s">
        <v>52</v>
      </c>
      <c r="O146" s="47"/>
      <c r="P146" s="230">
        <f>O146*H146</f>
        <v>0</v>
      </c>
      <c r="Q146" s="230">
        <v>0</v>
      </c>
      <c r="R146" s="230">
        <f>Q146*H146</f>
        <v>0</v>
      </c>
      <c r="S146" s="230">
        <v>0</v>
      </c>
      <c r="T146" s="231">
        <f>S146*H146</f>
        <v>0</v>
      </c>
      <c r="AR146" s="24" t="s">
        <v>147</v>
      </c>
      <c r="AT146" s="24" t="s">
        <v>142</v>
      </c>
      <c r="AU146" s="24" t="s">
        <v>91</v>
      </c>
      <c r="AY146" s="24" t="s">
        <v>140</v>
      </c>
      <c r="BE146" s="232">
        <f>IF(N146="základní",J146,0)</f>
        <v>0</v>
      </c>
      <c r="BF146" s="232">
        <f>IF(N146="snížená",J146,0)</f>
        <v>0</v>
      </c>
      <c r="BG146" s="232">
        <f>IF(N146="zákl. přenesená",J146,0)</f>
        <v>0</v>
      </c>
      <c r="BH146" s="232">
        <f>IF(N146="sníž. přenesená",J146,0)</f>
        <v>0</v>
      </c>
      <c r="BI146" s="232">
        <f>IF(N146="nulová",J146,0)</f>
        <v>0</v>
      </c>
      <c r="BJ146" s="24" t="s">
        <v>25</v>
      </c>
      <c r="BK146" s="232">
        <f>ROUND(I146*H146,2)</f>
        <v>0</v>
      </c>
      <c r="BL146" s="24" t="s">
        <v>147</v>
      </c>
      <c r="BM146" s="24" t="s">
        <v>737</v>
      </c>
    </row>
    <row r="147" spans="2:47" s="1" customFormat="1" ht="13.5">
      <c r="B147" s="46"/>
      <c r="C147" s="74"/>
      <c r="D147" s="233" t="s">
        <v>149</v>
      </c>
      <c r="E147" s="74"/>
      <c r="F147" s="234" t="s">
        <v>738</v>
      </c>
      <c r="G147" s="74"/>
      <c r="H147" s="74"/>
      <c r="I147" s="191"/>
      <c r="J147" s="74"/>
      <c r="K147" s="74"/>
      <c r="L147" s="72"/>
      <c r="M147" s="235"/>
      <c r="N147" s="47"/>
      <c r="O147" s="47"/>
      <c r="P147" s="47"/>
      <c r="Q147" s="47"/>
      <c r="R147" s="47"/>
      <c r="S147" s="47"/>
      <c r="T147" s="95"/>
      <c r="AT147" s="24" t="s">
        <v>149</v>
      </c>
      <c r="AU147" s="24" t="s">
        <v>91</v>
      </c>
    </row>
    <row r="148" spans="2:47" s="1" customFormat="1" ht="13.5">
      <c r="B148" s="46"/>
      <c r="C148" s="74"/>
      <c r="D148" s="233" t="s">
        <v>151</v>
      </c>
      <c r="E148" s="74"/>
      <c r="F148" s="236" t="s">
        <v>718</v>
      </c>
      <c r="G148" s="74"/>
      <c r="H148" s="74"/>
      <c r="I148" s="191"/>
      <c r="J148" s="74"/>
      <c r="K148" s="74"/>
      <c r="L148" s="72"/>
      <c r="M148" s="235"/>
      <c r="N148" s="47"/>
      <c r="O148" s="47"/>
      <c r="P148" s="47"/>
      <c r="Q148" s="47"/>
      <c r="R148" s="47"/>
      <c r="S148" s="47"/>
      <c r="T148" s="95"/>
      <c r="AT148" s="24" t="s">
        <v>151</v>
      </c>
      <c r="AU148" s="24" t="s">
        <v>91</v>
      </c>
    </row>
    <row r="149" spans="2:51" s="11" customFormat="1" ht="13.5">
      <c r="B149" s="237"/>
      <c r="C149" s="238"/>
      <c r="D149" s="233" t="s">
        <v>153</v>
      </c>
      <c r="E149" s="239" t="s">
        <v>80</v>
      </c>
      <c r="F149" s="240" t="s">
        <v>730</v>
      </c>
      <c r="G149" s="238"/>
      <c r="H149" s="241">
        <v>6.224</v>
      </c>
      <c r="I149" s="242"/>
      <c r="J149" s="238"/>
      <c r="K149" s="238"/>
      <c r="L149" s="243"/>
      <c r="M149" s="244"/>
      <c r="N149" s="245"/>
      <c r="O149" s="245"/>
      <c r="P149" s="245"/>
      <c r="Q149" s="245"/>
      <c r="R149" s="245"/>
      <c r="S149" s="245"/>
      <c r="T149" s="246"/>
      <c r="AT149" s="247" t="s">
        <v>153</v>
      </c>
      <c r="AU149" s="247" t="s">
        <v>91</v>
      </c>
      <c r="AV149" s="11" t="s">
        <v>91</v>
      </c>
      <c r="AW149" s="11" t="s">
        <v>44</v>
      </c>
      <c r="AX149" s="11" t="s">
        <v>25</v>
      </c>
      <c r="AY149" s="247" t="s">
        <v>140</v>
      </c>
    </row>
    <row r="150" spans="2:65" s="1" customFormat="1" ht="16.5" customHeight="1">
      <c r="B150" s="46"/>
      <c r="C150" s="221" t="s">
        <v>231</v>
      </c>
      <c r="D150" s="221" t="s">
        <v>142</v>
      </c>
      <c r="E150" s="222" t="s">
        <v>237</v>
      </c>
      <c r="F150" s="223" t="s">
        <v>238</v>
      </c>
      <c r="G150" s="224" t="s">
        <v>145</v>
      </c>
      <c r="H150" s="225">
        <v>141.237</v>
      </c>
      <c r="I150" s="226"/>
      <c r="J150" s="227">
        <f>ROUND(I150*H150,2)</f>
        <v>0</v>
      </c>
      <c r="K150" s="223" t="s">
        <v>146</v>
      </c>
      <c r="L150" s="72"/>
      <c r="M150" s="228" t="s">
        <v>80</v>
      </c>
      <c r="N150" s="229" t="s">
        <v>52</v>
      </c>
      <c r="O150" s="47"/>
      <c r="P150" s="230">
        <f>O150*H150</f>
        <v>0</v>
      </c>
      <c r="Q150" s="230">
        <v>0.00085</v>
      </c>
      <c r="R150" s="230">
        <f>Q150*H150</f>
        <v>0.12005144999999999</v>
      </c>
      <c r="S150" s="230">
        <v>0</v>
      </c>
      <c r="T150" s="231">
        <f>S150*H150</f>
        <v>0</v>
      </c>
      <c r="AR150" s="24" t="s">
        <v>147</v>
      </c>
      <c r="AT150" s="24" t="s">
        <v>142</v>
      </c>
      <c r="AU150" s="24" t="s">
        <v>91</v>
      </c>
      <c r="AY150" s="24" t="s">
        <v>140</v>
      </c>
      <c r="BE150" s="232">
        <f>IF(N150="základní",J150,0)</f>
        <v>0</v>
      </c>
      <c r="BF150" s="232">
        <f>IF(N150="snížená",J150,0)</f>
        <v>0</v>
      </c>
      <c r="BG150" s="232">
        <f>IF(N150="zákl. přenesená",J150,0)</f>
        <v>0</v>
      </c>
      <c r="BH150" s="232">
        <f>IF(N150="sníž. přenesená",J150,0)</f>
        <v>0</v>
      </c>
      <c r="BI150" s="232">
        <f>IF(N150="nulová",J150,0)</f>
        <v>0</v>
      </c>
      <c r="BJ150" s="24" t="s">
        <v>25</v>
      </c>
      <c r="BK150" s="232">
        <f>ROUND(I150*H150,2)</f>
        <v>0</v>
      </c>
      <c r="BL150" s="24" t="s">
        <v>147</v>
      </c>
      <c r="BM150" s="24" t="s">
        <v>739</v>
      </c>
    </row>
    <row r="151" spans="2:47" s="1" customFormat="1" ht="13.5">
      <c r="B151" s="46"/>
      <c r="C151" s="74"/>
      <c r="D151" s="233" t="s">
        <v>149</v>
      </c>
      <c r="E151" s="74"/>
      <c r="F151" s="234" t="s">
        <v>240</v>
      </c>
      <c r="G151" s="74"/>
      <c r="H151" s="74"/>
      <c r="I151" s="191"/>
      <c r="J151" s="74"/>
      <c r="K151" s="74"/>
      <c r="L151" s="72"/>
      <c r="M151" s="235"/>
      <c r="N151" s="47"/>
      <c r="O151" s="47"/>
      <c r="P151" s="47"/>
      <c r="Q151" s="47"/>
      <c r="R151" s="47"/>
      <c r="S151" s="47"/>
      <c r="T151" s="95"/>
      <c r="AT151" s="24" t="s">
        <v>149</v>
      </c>
      <c r="AU151" s="24" t="s">
        <v>91</v>
      </c>
    </row>
    <row r="152" spans="2:47" s="1" customFormat="1" ht="13.5">
      <c r="B152" s="46"/>
      <c r="C152" s="74"/>
      <c r="D152" s="233" t="s">
        <v>151</v>
      </c>
      <c r="E152" s="74"/>
      <c r="F152" s="236" t="s">
        <v>241</v>
      </c>
      <c r="G152" s="74"/>
      <c r="H152" s="74"/>
      <c r="I152" s="191"/>
      <c r="J152" s="74"/>
      <c r="K152" s="74"/>
      <c r="L152" s="72"/>
      <c r="M152" s="235"/>
      <c r="N152" s="47"/>
      <c r="O152" s="47"/>
      <c r="P152" s="47"/>
      <c r="Q152" s="47"/>
      <c r="R152" s="47"/>
      <c r="S152" s="47"/>
      <c r="T152" s="95"/>
      <c r="AT152" s="24" t="s">
        <v>151</v>
      </c>
      <c r="AU152" s="24" t="s">
        <v>91</v>
      </c>
    </row>
    <row r="153" spans="2:51" s="11" customFormat="1" ht="13.5">
      <c r="B153" s="237"/>
      <c r="C153" s="238"/>
      <c r="D153" s="233" t="s">
        <v>153</v>
      </c>
      <c r="E153" s="239" t="s">
        <v>80</v>
      </c>
      <c r="F153" s="240" t="s">
        <v>740</v>
      </c>
      <c r="G153" s="238"/>
      <c r="H153" s="241">
        <v>77.52</v>
      </c>
      <c r="I153" s="242"/>
      <c r="J153" s="238"/>
      <c r="K153" s="238"/>
      <c r="L153" s="243"/>
      <c r="M153" s="244"/>
      <c r="N153" s="245"/>
      <c r="O153" s="245"/>
      <c r="P153" s="245"/>
      <c r="Q153" s="245"/>
      <c r="R153" s="245"/>
      <c r="S153" s="245"/>
      <c r="T153" s="246"/>
      <c r="AT153" s="247" t="s">
        <v>153</v>
      </c>
      <c r="AU153" s="247" t="s">
        <v>91</v>
      </c>
      <c r="AV153" s="11" t="s">
        <v>91</v>
      </c>
      <c r="AW153" s="11" t="s">
        <v>44</v>
      </c>
      <c r="AX153" s="11" t="s">
        <v>82</v>
      </c>
      <c r="AY153" s="247" t="s">
        <v>140</v>
      </c>
    </row>
    <row r="154" spans="2:51" s="11" customFormat="1" ht="13.5">
      <c r="B154" s="237"/>
      <c r="C154" s="238"/>
      <c r="D154" s="233" t="s">
        <v>153</v>
      </c>
      <c r="E154" s="239" t="s">
        <v>80</v>
      </c>
      <c r="F154" s="240" t="s">
        <v>741</v>
      </c>
      <c r="G154" s="238"/>
      <c r="H154" s="241">
        <v>63.717</v>
      </c>
      <c r="I154" s="242"/>
      <c r="J154" s="238"/>
      <c r="K154" s="238"/>
      <c r="L154" s="243"/>
      <c r="M154" s="244"/>
      <c r="N154" s="245"/>
      <c r="O154" s="245"/>
      <c r="P154" s="245"/>
      <c r="Q154" s="245"/>
      <c r="R154" s="245"/>
      <c r="S154" s="245"/>
      <c r="T154" s="246"/>
      <c r="AT154" s="247" t="s">
        <v>153</v>
      </c>
      <c r="AU154" s="247" t="s">
        <v>91</v>
      </c>
      <c r="AV154" s="11" t="s">
        <v>91</v>
      </c>
      <c r="AW154" s="11" t="s">
        <v>44</v>
      </c>
      <c r="AX154" s="11" t="s">
        <v>82</v>
      </c>
      <c r="AY154" s="247" t="s">
        <v>140</v>
      </c>
    </row>
    <row r="155" spans="2:51" s="12" customFormat="1" ht="13.5">
      <c r="B155" s="248"/>
      <c r="C155" s="249"/>
      <c r="D155" s="233" t="s">
        <v>153</v>
      </c>
      <c r="E155" s="250" t="s">
        <v>80</v>
      </c>
      <c r="F155" s="251" t="s">
        <v>168</v>
      </c>
      <c r="G155" s="249"/>
      <c r="H155" s="252">
        <v>141.237</v>
      </c>
      <c r="I155" s="253"/>
      <c r="J155" s="249"/>
      <c r="K155" s="249"/>
      <c r="L155" s="254"/>
      <c r="M155" s="255"/>
      <c r="N155" s="256"/>
      <c r="O155" s="256"/>
      <c r="P155" s="256"/>
      <c r="Q155" s="256"/>
      <c r="R155" s="256"/>
      <c r="S155" s="256"/>
      <c r="T155" s="257"/>
      <c r="AT155" s="258" t="s">
        <v>153</v>
      </c>
      <c r="AU155" s="258" t="s">
        <v>91</v>
      </c>
      <c r="AV155" s="12" t="s">
        <v>147</v>
      </c>
      <c r="AW155" s="12" t="s">
        <v>44</v>
      </c>
      <c r="AX155" s="12" t="s">
        <v>25</v>
      </c>
      <c r="AY155" s="258" t="s">
        <v>140</v>
      </c>
    </row>
    <row r="156" spans="2:65" s="1" customFormat="1" ht="16.5" customHeight="1">
      <c r="B156" s="46"/>
      <c r="C156" s="221" t="s">
        <v>236</v>
      </c>
      <c r="D156" s="221" t="s">
        <v>142</v>
      </c>
      <c r="E156" s="222" t="s">
        <v>244</v>
      </c>
      <c r="F156" s="223" t="s">
        <v>245</v>
      </c>
      <c r="G156" s="224" t="s">
        <v>145</v>
      </c>
      <c r="H156" s="225">
        <v>141.237</v>
      </c>
      <c r="I156" s="226"/>
      <c r="J156" s="227">
        <f>ROUND(I156*H156,2)</f>
        <v>0</v>
      </c>
      <c r="K156" s="223" t="s">
        <v>146</v>
      </c>
      <c r="L156" s="72"/>
      <c r="M156" s="228" t="s">
        <v>80</v>
      </c>
      <c r="N156" s="229" t="s">
        <v>52</v>
      </c>
      <c r="O156" s="47"/>
      <c r="P156" s="230">
        <f>O156*H156</f>
        <v>0</v>
      </c>
      <c r="Q156" s="230">
        <v>0</v>
      </c>
      <c r="R156" s="230">
        <f>Q156*H156</f>
        <v>0</v>
      </c>
      <c r="S156" s="230">
        <v>0</v>
      </c>
      <c r="T156" s="231">
        <f>S156*H156</f>
        <v>0</v>
      </c>
      <c r="AR156" s="24" t="s">
        <v>147</v>
      </c>
      <c r="AT156" s="24" t="s">
        <v>142</v>
      </c>
      <c r="AU156" s="24" t="s">
        <v>91</v>
      </c>
      <c r="AY156" s="24" t="s">
        <v>140</v>
      </c>
      <c r="BE156" s="232">
        <f>IF(N156="základní",J156,0)</f>
        <v>0</v>
      </c>
      <c r="BF156" s="232">
        <f>IF(N156="snížená",J156,0)</f>
        <v>0</v>
      </c>
      <c r="BG156" s="232">
        <f>IF(N156="zákl. přenesená",J156,0)</f>
        <v>0</v>
      </c>
      <c r="BH156" s="232">
        <f>IF(N156="sníž. přenesená",J156,0)</f>
        <v>0</v>
      </c>
      <c r="BI156" s="232">
        <f>IF(N156="nulová",J156,0)</f>
        <v>0</v>
      </c>
      <c r="BJ156" s="24" t="s">
        <v>25</v>
      </c>
      <c r="BK156" s="232">
        <f>ROUND(I156*H156,2)</f>
        <v>0</v>
      </c>
      <c r="BL156" s="24" t="s">
        <v>147</v>
      </c>
      <c r="BM156" s="24" t="s">
        <v>742</v>
      </c>
    </row>
    <row r="157" spans="2:47" s="1" customFormat="1" ht="13.5">
      <c r="B157" s="46"/>
      <c r="C157" s="74"/>
      <c r="D157" s="233" t="s">
        <v>149</v>
      </c>
      <c r="E157" s="74"/>
      <c r="F157" s="234" t="s">
        <v>247</v>
      </c>
      <c r="G157" s="74"/>
      <c r="H157" s="74"/>
      <c r="I157" s="191"/>
      <c r="J157" s="74"/>
      <c r="K157" s="74"/>
      <c r="L157" s="72"/>
      <c r="M157" s="235"/>
      <c r="N157" s="47"/>
      <c r="O157" s="47"/>
      <c r="P157" s="47"/>
      <c r="Q157" s="47"/>
      <c r="R157" s="47"/>
      <c r="S157" s="47"/>
      <c r="T157" s="95"/>
      <c r="AT157" s="24" t="s">
        <v>149</v>
      </c>
      <c r="AU157" s="24" t="s">
        <v>91</v>
      </c>
    </row>
    <row r="158" spans="2:65" s="1" customFormat="1" ht="16.5" customHeight="1">
      <c r="B158" s="46"/>
      <c r="C158" s="221" t="s">
        <v>10</v>
      </c>
      <c r="D158" s="221" t="s">
        <v>142</v>
      </c>
      <c r="E158" s="222" t="s">
        <v>743</v>
      </c>
      <c r="F158" s="223" t="s">
        <v>744</v>
      </c>
      <c r="G158" s="224" t="s">
        <v>201</v>
      </c>
      <c r="H158" s="225">
        <v>41.492</v>
      </c>
      <c r="I158" s="226"/>
      <c r="J158" s="227">
        <f>ROUND(I158*H158,2)</f>
        <v>0</v>
      </c>
      <c r="K158" s="223" t="s">
        <v>146</v>
      </c>
      <c r="L158" s="72"/>
      <c r="M158" s="228" t="s">
        <v>80</v>
      </c>
      <c r="N158" s="229" t="s">
        <v>52</v>
      </c>
      <c r="O158" s="47"/>
      <c r="P158" s="230">
        <f>O158*H158</f>
        <v>0</v>
      </c>
      <c r="Q158" s="230">
        <v>0</v>
      </c>
      <c r="R158" s="230">
        <f>Q158*H158</f>
        <v>0</v>
      </c>
      <c r="S158" s="230">
        <v>0</v>
      </c>
      <c r="T158" s="231">
        <f>S158*H158</f>
        <v>0</v>
      </c>
      <c r="AR158" s="24" t="s">
        <v>147</v>
      </c>
      <c r="AT158" s="24" t="s">
        <v>142</v>
      </c>
      <c r="AU158" s="24" t="s">
        <v>91</v>
      </c>
      <c r="AY158" s="24" t="s">
        <v>140</v>
      </c>
      <c r="BE158" s="232">
        <f>IF(N158="základní",J158,0)</f>
        <v>0</v>
      </c>
      <c r="BF158" s="232">
        <f>IF(N158="snížená",J158,0)</f>
        <v>0</v>
      </c>
      <c r="BG158" s="232">
        <f>IF(N158="zákl. přenesená",J158,0)</f>
        <v>0</v>
      </c>
      <c r="BH158" s="232">
        <f>IF(N158="sníž. přenesená",J158,0)</f>
        <v>0</v>
      </c>
      <c r="BI158" s="232">
        <f>IF(N158="nulová",J158,0)</f>
        <v>0</v>
      </c>
      <c r="BJ158" s="24" t="s">
        <v>25</v>
      </c>
      <c r="BK158" s="232">
        <f>ROUND(I158*H158,2)</f>
        <v>0</v>
      </c>
      <c r="BL158" s="24" t="s">
        <v>147</v>
      </c>
      <c r="BM158" s="24" t="s">
        <v>745</v>
      </c>
    </row>
    <row r="159" spans="2:47" s="1" customFormat="1" ht="13.5">
      <c r="B159" s="46"/>
      <c r="C159" s="74"/>
      <c r="D159" s="233" t="s">
        <v>149</v>
      </c>
      <c r="E159" s="74"/>
      <c r="F159" s="234" t="s">
        <v>746</v>
      </c>
      <c r="G159" s="74"/>
      <c r="H159" s="74"/>
      <c r="I159" s="191"/>
      <c r="J159" s="74"/>
      <c r="K159" s="74"/>
      <c r="L159" s="72"/>
      <c r="M159" s="235"/>
      <c r="N159" s="47"/>
      <c r="O159" s="47"/>
      <c r="P159" s="47"/>
      <c r="Q159" s="47"/>
      <c r="R159" s="47"/>
      <c r="S159" s="47"/>
      <c r="T159" s="95"/>
      <c r="AT159" s="24" t="s">
        <v>149</v>
      </c>
      <c r="AU159" s="24" t="s">
        <v>91</v>
      </c>
    </row>
    <row r="160" spans="2:51" s="11" customFormat="1" ht="13.5">
      <c r="B160" s="237"/>
      <c r="C160" s="238"/>
      <c r="D160" s="233" t="s">
        <v>153</v>
      </c>
      <c r="E160" s="239" t="s">
        <v>80</v>
      </c>
      <c r="F160" s="240" t="s">
        <v>721</v>
      </c>
      <c r="G160" s="238"/>
      <c r="H160" s="241">
        <v>31.008</v>
      </c>
      <c r="I160" s="242"/>
      <c r="J160" s="238"/>
      <c r="K160" s="238"/>
      <c r="L160" s="243"/>
      <c r="M160" s="244"/>
      <c r="N160" s="245"/>
      <c r="O160" s="245"/>
      <c r="P160" s="245"/>
      <c r="Q160" s="245"/>
      <c r="R160" s="245"/>
      <c r="S160" s="245"/>
      <c r="T160" s="246"/>
      <c r="AT160" s="247" t="s">
        <v>153</v>
      </c>
      <c r="AU160" s="247" t="s">
        <v>91</v>
      </c>
      <c r="AV160" s="11" t="s">
        <v>91</v>
      </c>
      <c r="AW160" s="11" t="s">
        <v>44</v>
      </c>
      <c r="AX160" s="11" t="s">
        <v>82</v>
      </c>
      <c r="AY160" s="247" t="s">
        <v>140</v>
      </c>
    </row>
    <row r="161" spans="2:51" s="11" customFormat="1" ht="13.5">
      <c r="B161" s="237"/>
      <c r="C161" s="238"/>
      <c r="D161" s="233" t="s">
        <v>153</v>
      </c>
      <c r="E161" s="239" t="s">
        <v>80</v>
      </c>
      <c r="F161" s="240" t="s">
        <v>722</v>
      </c>
      <c r="G161" s="238"/>
      <c r="H161" s="241">
        <v>16.316</v>
      </c>
      <c r="I161" s="242"/>
      <c r="J161" s="238"/>
      <c r="K161" s="238"/>
      <c r="L161" s="243"/>
      <c r="M161" s="244"/>
      <c r="N161" s="245"/>
      <c r="O161" s="245"/>
      <c r="P161" s="245"/>
      <c r="Q161" s="245"/>
      <c r="R161" s="245"/>
      <c r="S161" s="245"/>
      <c r="T161" s="246"/>
      <c r="AT161" s="247" t="s">
        <v>153</v>
      </c>
      <c r="AU161" s="247" t="s">
        <v>91</v>
      </c>
      <c r="AV161" s="11" t="s">
        <v>91</v>
      </c>
      <c r="AW161" s="11" t="s">
        <v>44</v>
      </c>
      <c r="AX161" s="11" t="s">
        <v>82</v>
      </c>
      <c r="AY161" s="247" t="s">
        <v>140</v>
      </c>
    </row>
    <row r="162" spans="2:51" s="11" customFormat="1" ht="13.5">
      <c r="B162" s="237"/>
      <c r="C162" s="238"/>
      <c r="D162" s="233" t="s">
        <v>153</v>
      </c>
      <c r="E162" s="239" t="s">
        <v>80</v>
      </c>
      <c r="F162" s="240" t="s">
        <v>723</v>
      </c>
      <c r="G162" s="238"/>
      <c r="H162" s="241">
        <v>-2.952</v>
      </c>
      <c r="I162" s="242"/>
      <c r="J162" s="238"/>
      <c r="K162" s="238"/>
      <c r="L162" s="243"/>
      <c r="M162" s="244"/>
      <c r="N162" s="245"/>
      <c r="O162" s="245"/>
      <c r="P162" s="245"/>
      <c r="Q162" s="245"/>
      <c r="R162" s="245"/>
      <c r="S162" s="245"/>
      <c r="T162" s="246"/>
      <c r="AT162" s="247" t="s">
        <v>153</v>
      </c>
      <c r="AU162" s="247" t="s">
        <v>91</v>
      </c>
      <c r="AV162" s="11" t="s">
        <v>91</v>
      </c>
      <c r="AW162" s="11" t="s">
        <v>44</v>
      </c>
      <c r="AX162" s="11" t="s">
        <v>82</v>
      </c>
      <c r="AY162" s="247" t="s">
        <v>140</v>
      </c>
    </row>
    <row r="163" spans="2:51" s="11" customFormat="1" ht="13.5">
      <c r="B163" s="237"/>
      <c r="C163" s="238"/>
      <c r="D163" s="233" t="s">
        <v>153</v>
      </c>
      <c r="E163" s="239" t="s">
        <v>80</v>
      </c>
      <c r="F163" s="240" t="s">
        <v>724</v>
      </c>
      <c r="G163" s="238"/>
      <c r="H163" s="241">
        <v>-2.88</v>
      </c>
      <c r="I163" s="242"/>
      <c r="J163" s="238"/>
      <c r="K163" s="238"/>
      <c r="L163" s="243"/>
      <c r="M163" s="244"/>
      <c r="N163" s="245"/>
      <c r="O163" s="245"/>
      <c r="P163" s="245"/>
      <c r="Q163" s="245"/>
      <c r="R163" s="245"/>
      <c r="S163" s="245"/>
      <c r="T163" s="246"/>
      <c r="AT163" s="247" t="s">
        <v>153</v>
      </c>
      <c r="AU163" s="247" t="s">
        <v>91</v>
      </c>
      <c r="AV163" s="11" t="s">
        <v>91</v>
      </c>
      <c r="AW163" s="11" t="s">
        <v>44</v>
      </c>
      <c r="AX163" s="11" t="s">
        <v>82</v>
      </c>
      <c r="AY163" s="247" t="s">
        <v>140</v>
      </c>
    </row>
    <row r="164" spans="2:51" s="13" customFormat="1" ht="13.5">
      <c r="B164" s="259"/>
      <c r="C164" s="260"/>
      <c r="D164" s="233" t="s">
        <v>153</v>
      </c>
      <c r="E164" s="261" t="s">
        <v>80</v>
      </c>
      <c r="F164" s="262" t="s">
        <v>212</v>
      </c>
      <c r="G164" s="260"/>
      <c r="H164" s="263">
        <v>41.492</v>
      </c>
      <c r="I164" s="264"/>
      <c r="J164" s="260"/>
      <c r="K164" s="260"/>
      <c r="L164" s="265"/>
      <c r="M164" s="266"/>
      <c r="N164" s="267"/>
      <c r="O164" s="267"/>
      <c r="P164" s="267"/>
      <c r="Q164" s="267"/>
      <c r="R164" s="267"/>
      <c r="S164" s="267"/>
      <c r="T164" s="268"/>
      <c r="AT164" s="269" t="s">
        <v>153</v>
      </c>
      <c r="AU164" s="269" t="s">
        <v>91</v>
      </c>
      <c r="AV164" s="13" t="s">
        <v>160</v>
      </c>
      <c r="AW164" s="13" t="s">
        <v>44</v>
      </c>
      <c r="AX164" s="13" t="s">
        <v>25</v>
      </c>
      <c r="AY164" s="269" t="s">
        <v>140</v>
      </c>
    </row>
    <row r="165" spans="2:65" s="1" customFormat="1" ht="16.5" customHeight="1">
      <c r="B165" s="46"/>
      <c r="C165" s="221" t="s">
        <v>248</v>
      </c>
      <c r="D165" s="221" t="s">
        <v>142</v>
      </c>
      <c r="E165" s="222" t="s">
        <v>255</v>
      </c>
      <c r="F165" s="223" t="s">
        <v>256</v>
      </c>
      <c r="G165" s="224" t="s">
        <v>201</v>
      </c>
      <c r="H165" s="225">
        <v>15.433</v>
      </c>
      <c r="I165" s="226"/>
      <c r="J165" s="227">
        <f>ROUND(I165*H165,2)</f>
        <v>0</v>
      </c>
      <c r="K165" s="223" t="s">
        <v>146</v>
      </c>
      <c r="L165" s="72"/>
      <c r="M165" s="228" t="s">
        <v>80</v>
      </c>
      <c r="N165" s="229" t="s">
        <v>52</v>
      </c>
      <c r="O165" s="47"/>
      <c r="P165" s="230">
        <f>O165*H165</f>
        <v>0</v>
      </c>
      <c r="Q165" s="230">
        <v>0</v>
      </c>
      <c r="R165" s="230">
        <f>Q165*H165</f>
        <v>0</v>
      </c>
      <c r="S165" s="230">
        <v>0</v>
      </c>
      <c r="T165" s="231">
        <f>S165*H165</f>
        <v>0</v>
      </c>
      <c r="AR165" s="24" t="s">
        <v>147</v>
      </c>
      <c r="AT165" s="24" t="s">
        <v>142</v>
      </c>
      <c r="AU165" s="24" t="s">
        <v>91</v>
      </c>
      <c r="AY165" s="24" t="s">
        <v>140</v>
      </c>
      <c r="BE165" s="232">
        <f>IF(N165="základní",J165,0)</f>
        <v>0</v>
      </c>
      <c r="BF165" s="232">
        <f>IF(N165="snížená",J165,0)</f>
        <v>0</v>
      </c>
      <c r="BG165" s="232">
        <f>IF(N165="zákl. přenesená",J165,0)</f>
        <v>0</v>
      </c>
      <c r="BH165" s="232">
        <f>IF(N165="sníž. přenesená",J165,0)</f>
        <v>0</v>
      </c>
      <c r="BI165" s="232">
        <f>IF(N165="nulová",J165,0)</f>
        <v>0</v>
      </c>
      <c r="BJ165" s="24" t="s">
        <v>25</v>
      </c>
      <c r="BK165" s="232">
        <f>ROUND(I165*H165,2)</f>
        <v>0</v>
      </c>
      <c r="BL165" s="24" t="s">
        <v>147</v>
      </c>
      <c r="BM165" s="24" t="s">
        <v>747</v>
      </c>
    </row>
    <row r="166" spans="2:47" s="1" customFormat="1" ht="13.5">
      <c r="B166" s="46"/>
      <c r="C166" s="74"/>
      <c r="D166" s="233" t="s">
        <v>149</v>
      </c>
      <c r="E166" s="74"/>
      <c r="F166" s="234" t="s">
        <v>258</v>
      </c>
      <c r="G166" s="74"/>
      <c r="H166" s="74"/>
      <c r="I166" s="191"/>
      <c r="J166" s="74"/>
      <c r="K166" s="74"/>
      <c r="L166" s="72"/>
      <c r="M166" s="235"/>
      <c r="N166" s="47"/>
      <c r="O166" s="47"/>
      <c r="P166" s="47"/>
      <c r="Q166" s="47"/>
      <c r="R166" s="47"/>
      <c r="S166" s="47"/>
      <c r="T166" s="95"/>
      <c r="AT166" s="24" t="s">
        <v>149</v>
      </c>
      <c r="AU166" s="24" t="s">
        <v>91</v>
      </c>
    </row>
    <row r="167" spans="2:47" s="1" customFormat="1" ht="13.5">
      <c r="B167" s="46"/>
      <c r="C167" s="74"/>
      <c r="D167" s="233" t="s">
        <v>151</v>
      </c>
      <c r="E167" s="74"/>
      <c r="F167" s="236" t="s">
        <v>259</v>
      </c>
      <c r="G167" s="74"/>
      <c r="H167" s="74"/>
      <c r="I167" s="191"/>
      <c r="J167" s="74"/>
      <c r="K167" s="74"/>
      <c r="L167" s="72"/>
      <c r="M167" s="235"/>
      <c r="N167" s="47"/>
      <c r="O167" s="47"/>
      <c r="P167" s="47"/>
      <c r="Q167" s="47"/>
      <c r="R167" s="47"/>
      <c r="S167" s="47"/>
      <c r="T167" s="95"/>
      <c r="AT167" s="24" t="s">
        <v>151</v>
      </c>
      <c r="AU167" s="24" t="s">
        <v>91</v>
      </c>
    </row>
    <row r="168" spans="2:51" s="14" customFormat="1" ht="13.5">
      <c r="B168" s="270"/>
      <c r="C168" s="271"/>
      <c r="D168" s="233" t="s">
        <v>153</v>
      </c>
      <c r="E168" s="272" t="s">
        <v>80</v>
      </c>
      <c r="F168" s="273" t="s">
        <v>260</v>
      </c>
      <c r="G168" s="271"/>
      <c r="H168" s="272" t="s">
        <v>80</v>
      </c>
      <c r="I168" s="274"/>
      <c r="J168" s="271"/>
      <c r="K168" s="271"/>
      <c r="L168" s="275"/>
      <c r="M168" s="276"/>
      <c r="N168" s="277"/>
      <c r="O168" s="277"/>
      <c r="P168" s="277"/>
      <c r="Q168" s="277"/>
      <c r="R168" s="277"/>
      <c r="S168" s="277"/>
      <c r="T168" s="278"/>
      <c r="AT168" s="279" t="s">
        <v>153</v>
      </c>
      <c r="AU168" s="279" t="s">
        <v>91</v>
      </c>
      <c r="AV168" s="14" t="s">
        <v>25</v>
      </c>
      <c r="AW168" s="14" t="s">
        <v>44</v>
      </c>
      <c r="AX168" s="14" t="s">
        <v>82</v>
      </c>
      <c r="AY168" s="279" t="s">
        <v>140</v>
      </c>
    </row>
    <row r="169" spans="2:51" s="11" customFormat="1" ht="13.5">
      <c r="B169" s="237"/>
      <c r="C169" s="238"/>
      <c r="D169" s="233" t="s">
        <v>153</v>
      </c>
      <c r="E169" s="239" t="s">
        <v>80</v>
      </c>
      <c r="F169" s="240" t="s">
        <v>748</v>
      </c>
      <c r="G169" s="238"/>
      <c r="H169" s="241">
        <v>12.481</v>
      </c>
      <c r="I169" s="242"/>
      <c r="J169" s="238"/>
      <c r="K169" s="238"/>
      <c r="L169" s="243"/>
      <c r="M169" s="244"/>
      <c r="N169" s="245"/>
      <c r="O169" s="245"/>
      <c r="P169" s="245"/>
      <c r="Q169" s="245"/>
      <c r="R169" s="245"/>
      <c r="S169" s="245"/>
      <c r="T169" s="246"/>
      <c r="AT169" s="247" t="s">
        <v>153</v>
      </c>
      <c r="AU169" s="247" t="s">
        <v>91</v>
      </c>
      <c r="AV169" s="11" t="s">
        <v>91</v>
      </c>
      <c r="AW169" s="11" t="s">
        <v>44</v>
      </c>
      <c r="AX169" s="11" t="s">
        <v>82</v>
      </c>
      <c r="AY169" s="247" t="s">
        <v>140</v>
      </c>
    </row>
    <row r="170" spans="2:51" s="11" customFormat="1" ht="13.5">
      <c r="B170" s="237"/>
      <c r="C170" s="238"/>
      <c r="D170" s="233" t="s">
        <v>153</v>
      </c>
      <c r="E170" s="239" t="s">
        <v>80</v>
      </c>
      <c r="F170" s="240" t="s">
        <v>749</v>
      </c>
      <c r="G170" s="238"/>
      <c r="H170" s="241">
        <v>2.952</v>
      </c>
      <c r="I170" s="242"/>
      <c r="J170" s="238"/>
      <c r="K170" s="238"/>
      <c r="L170" s="243"/>
      <c r="M170" s="244"/>
      <c r="N170" s="245"/>
      <c r="O170" s="245"/>
      <c r="P170" s="245"/>
      <c r="Q170" s="245"/>
      <c r="R170" s="245"/>
      <c r="S170" s="245"/>
      <c r="T170" s="246"/>
      <c r="AT170" s="247" t="s">
        <v>153</v>
      </c>
      <c r="AU170" s="247" t="s">
        <v>91</v>
      </c>
      <c r="AV170" s="11" t="s">
        <v>91</v>
      </c>
      <c r="AW170" s="11" t="s">
        <v>44</v>
      </c>
      <c r="AX170" s="11" t="s">
        <v>82</v>
      </c>
      <c r="AY170" s="247" t="s">
        <v>140</v>
      </c>
    </row>
    <row r="171" spans="2:51" s="12" customFormat="1" ht="13.5">
      <c r="B171" s="248"/>
      <c r="C171" s="249"/>
      <c r="D171" s="233" t="s">
        <v>153</v>
      </c>
      <c r="E171" s="250" t="s">
        <v>80</v>
      </c>
      <c r="F171" s="251" t="s">
        <v>168</v>
      </c>
      <c r="G171" s="249"/>
      <c r="H171" s="252">
        <v>15.433</v>
      </c>
      <c r="I171" s="253"/>
      <c r="J171" s="249"/>
      <c r="K171" s="249"/>
      <c r="L171" s="254"/>
      <c r="M171" s="255"/>
      <c r="N171" s="256"/>
      <c r="O171" s="256"/>
      <c r="P171" s="256"/>
      <c r="Q171" s="256"/>
      <c r="R171" s="256"/>
      <c r="S171" s="256"/>
      <c r="T171" s="257"/>
      <c r="AT171" s="258" t="s">
        <v>153</v>
      </c>
      <c r="AU171" s="258" t="s">
        <v>91</v>
      </c>
      <c r="AV171" s="12" t="s">
        <v>147</v>
      </c>
      <c r="AW171" s="12" t="s">
        <v>44</v>
      </c>
      <c r="AX171" s="12" t="s">
        <v>25</v>
      </c>
      <c r="AY171" s="258" t="s">
        <v>140</v>
      </c>
    </row>
    <row r="172" spans="2:65" s="1" customFormat="1" ht="16.5" customHeight="1">
      <c r="B172" s="46"/>
      <c r="C172" s="221" t="s">
        <v>254</v>
      </c>
      <c r="D172" s="221" t="s">
        <v>142</v>
      </c>
      <c r="E172" s="222" t="s">
        <v>264</v>
      </c>
      <c r="F172" s="223" t="s">
        <v>265</v>
      </c>
      <c r="G172" s="224" t="s">
        <v>201</v>
      </c>
      <c r="H172" s="225">
        <v>29.011</v>
      </c>
      <c r="I172" s="226"/>
      <c r="J172" s="227">
        <f>ROUND(I172*H172,2)</f>
        <v>0</v>
      </c>
      <c r="K172" s="223" t="s">
        <v>146</v>
      </c>
      <c r="L172" s="72"/>
      <c r="M172" s="228" t="s">
        <v>80</v>
      </c>
      <c r="N172" s="229" t="s">
        <v>52</v>
      </c>
      <c r="O172" s="47"/>
      <c r="P172" s="230">
        <f>O172*H172</f>
        <v>0</v>
      </c>
      <c r="Q172" s="230">
        <v>0</v>
      </c>
      <c r="R172" s="230">
        <f>Q172*H172</f>
        <v>0</v>
      </c>
      <c r="S172" s="230">
        <v>0</v>
      </c>
      <c r="T172" s="231">
        <f>S172*H172</f>
        <v>0</v>
      </c>
      <c r="AR172" s="24" t="s">
        <v>147</v>
      </c>
      <c r="AT172" s="24" t="s">
        <v>142</v>
      </c>
      <c r="AU172" s="24" t="s">
        <v>91</v>
      </c>
      <c r="AY172" s="24" t="s">
        <v>140</v>
      </c>
      <c r="BE172" s="232">
        <f>IF(N172="základní",J172,0)</f>
        <v>0</v>
      </c>
      <c r="BF172" s="232">
        <f>IF(N172="snížená",J172,0)</f>
        <v>0</v>
      </c>
      <c r="BG172" s="232">
        <f>IF(N172="zákl. přenesená",J172,0)</f>
        <v>0</v>
      </c>
      <c r="BH172" s="232">
        <f>IF(N172="sníž. přenesená",J172,0)</f>
        <v>0</v>
      </c>
      <c r="BI172" s="232">
        <f>IF(N172="nulová",J172,0)</f>
        <v>0</v>
      </c>
      <c r="BJ172" s="24" t="s">
        <v>25</v>
      </c>
      <c r="BK172" s="232">
        <f>ROUND(I172*H172,2)</f>
        <v>0</v>
      </c>
      <c r="BL172" s="24" t="s">
        <v>147</v>
      </c>
      <c r="BM172" s="24" t="s">
        <v>750</v>
      </c>
    </row>
    <row r="173" spans="2:47" s="1" customFormat="1" ht="13.5">
      <c r="B173" s="46"/>
      <c r="C173" s="74"/>
      <c r="D173" s="233" t="s">
        <v>149</v>
      </c>
      <c r="E173" s="74"/>
      <c r="F173" s="234" t="s">
        <v>267</v>
      </c>
      <c r="G173" s="74"/>
      <c r="H173" s="74"/>
      <c r="I173" s="191"/>
      <c r="J173" s="74"/>
      <c r="K173" s="74"/>
      <c r="L173" s="72"/>
      <c r="M173" s="235"/>
      <c r="N173" s="47"/>
      <c r="O173" s="47"/>
      <c r="P173" s="47"/>
      <c r="Q173" s="47"/>
      <c r="R173" s="47"/>
      <c r="S173" s="47"/>
      <c r="T173" s="95"/>
      <c r="AT173" s="24" t="s">
        <v>149</v>
      </c>
      <c r="AU173" s="24" t="s">
        <v>91</v>
      </c>
    </row>
    <row r="174" spans="2:47" s="1" customFormat="1" ht="13.5">
      <c r="B174" s="46"/>
      <c r="C174" s="74"/>
      <c r="D174" s="233" t="s">
        <v>151</v>
      </c>
      <c r="E174" s="74"/>
      <c r="F174" s="236" t="s">
        <v>259</v>
      </c>
      <c r="G174" s="74"/>
      <c r="H174" s="74"/>
      <c r="I174" s="191"/>
      <c r="J174" s="74"/>
      <c r="K174" s="74"/>
      <c r="L174" s="72"/>
      <c r="M174" s="235"/>
      <c r="N174" s="47"/>
      <c r="O174" s="47"/>
      <c r="P174" s="47"/>
      <c r="Q174" s="47"/>
      <c r="R174" s="47"/>
      <c r="S174" s="47"/>
      <c r="T174" s="95"/>
      <c r="AT174" s="24" t="s">
        <v>151</v>
      </c>
      <c r="AU174" s="24" t="s">
        <v>91</v>
      </c>
    </row>
    <row r="175" spans="2:51" s="14" customFormat="1" ht="13.5">
      <c r="B175" s="270"/>
      <c r="C175" s="271"/>
      <c r="D175" s="233" t="s">
        <v>153</v>
      </c>
      <c r="E175" s="272" t="s">
        <v>80</v>
      </c>
      <c r="F175" s="273" t="s">
        <v>268</v>
      </c>
      <c r="G175" s="271"/>
      <c r="H175" s="272" t="s">
        <v>80</v>
      </c>
      <c r="I175" s="274"/>
      <c r="J175" s="271"/>
      <c r="K175" s="271"/>
      <c r="L175" s="275"/>
      <c r="M175" s="276"/>
      <c r="N175" s="277"/>
      <c r="O175" s="277"/>
      <c r="P175" s="277"/>
      <c r="Q175" s="277"/>
      <c r="R175" s="277"/>
      <c r="S175" s="277"/>
      <c r="T175" s="278"/>
      <c r="AT175" s="279" t="s">
        <v>153</v>
      </c>
      <c r="AU175" s="279" t="s">
        <v>91</v>
      </c>
      <c r="AV175" s="14" t="s">
        <v>25</v>
      </c>
      <c r="AW175" s="14" t="s">
        <v>44</v>
      </c>
      <c r="AX175" s="14" t="s">
        <v>82</v>
      </c>
      <c r="AY175" s="279" t="s">
        <v>140</v>
      </c>
    </row>
    <row r="176" spans="2:51" s="11" customFormat="1" ht="13.5">
      <c r="B176" s="237"/>
      <c r="C176" s="238"/>
      <c r="D176" s="233" t="s">
        <v>153</v>
      </c>
      <c r="E176" s="239" t="s">
        <v>80</v>
      </c>
      <c r="F176" s="240" t="s">
        <v>721</v>
      </c>
      <c r="G176" s="238"/>
      <c r="H176" s="241">
        <v>31.008</v>
      </c>
      <c r="I176" s="242"/>
      <c r="J176" s="238"/>
      <c r="K176" s="238"/>
      <c r="L176" s="243"/>
      <c r="M176" s="244"/>
      <c r="N176" s="245"/>
      <c r="O176" s="245"/>
      <c r="P176" s="245"/>
      <c r="Q176" s="245"/>
      <c r="R176" s="245"/>
      <c r="S176" s="245"/>
      <c r="T176" s="246"/>
      <c r="AT176" s="247" t="s">
        <v>153</v>
      </c>
      <c r="AU176" s="247" t="s">
        <v>91</v>
      </c>
      <c r="AV176" s="11" t="s">
        <v>91</v>
      </c>
      <c r="AW176" s="11" t="s">
        <v>44</v>
      </c>
      <c r="AX176" s="11" t="s">
        <v>82</v>
      </c>
      <c r="AY176" s="247" t="s">
        <v>140</v>
      </c>
    </row>
    <row r="177" spans="2:51" s="11" customFormat="1" ht="13.5">
      <c r="B177" s="237"/>
      <c r="C177" s="238"/>
      <c r="D177" s="233" t="s">
        <v>153</v>
      </c>
      <c r="E177" s="239" t="s">
        <v>80</v>
      </c>
      <c r="F177" s="240" t="s">
        <v>722</v>
      </c>
      <c r="G177" s="238"/>
      <c r="H177" s="241">
        <v>16.316</v>
      </c>
      <c r="I177" s="242"/>
      <c r="J177" s="238"/>
      <c r="K177" s="238"/>
      <c r="L177" s="243"/>
      <c r="M177" s="244"/>
      <c r="N177" s="245"/>
      <c r="O177" s="245"/>
      <c r="P177" s="245"/>
      <c r="Q177" s="245"/>
      <c r="R177" s="245"/>
      <c r="S177" s="245"/>
      <c r="T177" s="246"/>
      <c r="AT177" s="247" t="s">
        <v>153</v>
      </c>
      <c r="AU177" s="247" t="s">
        <v>91</v>
      </c>
      <c r="AV177" s="11" t="s">
        <v>91</v>
      </c>
      <c r="AW177" s="11" t="s">
        <v>44</v>
      </c>
      <c r="AX177" s="11" t="s">
        <v>82</v>
      </c>
      <c r="AY177" s="247" t="s">
        <v>140</v>
      </c>
    </row>
    <row r="178" spans="2:51" s="11" customFormat="1" ht="13.5">
      <c r="B178" s="237"/>
      <c r="C178" s="238"/>
      <c r="D178" s="233" t="s">
        <v>153</v>
      </c>
      <c r="E178" s="239" t="s">
        <v>80</v>
      </c>
      <c r="F178" s="240" t="s">
        <v>723</v>
      </c>
      <c r="G178" s="238"/>
      <c r="H178" s="241">
        <v>-2.952</v>
      </c>
      <c r="I178" s="242"/>
      <c r="J178" s="238"/>
      <c r="K178" s="238"/>
      <c r="L178" s="243"/>
      <c r="M178" s="244"/>
      <c r="N178" s="245"/>
      <c r="O178" s="245"/>
      <c r="P178" s="245"/>
      <c r="Q178" s="245"/>
      <c r="R178" s="245"/>
      <c r="S178" s="245"/>
      <c r="T178" s="246"/>
      <c r="AT178" s="247" t="s">
        <v>153</v>
      </c>
      <c r="AU178" s="247" t="s">
        <v>91</v>
      </c>
      <c r="AV178" s="11" t="s">
        <v>91</v>
      </c>
      <c r="AW178" s="11" t="s">
        <v>44</v>
      </c>
      <c r="AX178" s="11" t="s">
        <v>82</v>
      </c>
      <c r="AY178" s="247" t="s">
        <v>140</v>
      </c>
    </row>
    <row r="179" spans="2:51" s="11" customFormat="1" ht="13.5">
      <c r="B179" s="237"/>
      <c r="C179" s="238"/>
      <c r="D179" s="233" t="s">
        <v>153</v>
      </c>
      <c r="E179" s="239" t="s">
        <v>80</v>
      </c>
      <c r="F179" s="240" t="s">
        <v>724</v>
      </c>
      <c r="G179" s="238"/>
      <c r="H179" s="241">
        <v>-2.88</v>
      </c>
      <c r="I179" s="242"/>
      <c r="J179" s="238"/>
      <c r="K179" s="238"/>
      <c r="L179" s="243"/>
      <c r="M179" s="244"/>
      <c r="N179" s="245"/>
      <c r="O179" s="245"/>
      <c r="P179" s="245"/>
      <c r="Q179" s="245"/>
      <c r="R179" s="245"/>
      <c r="S179" s="245"/>
      <c r="T179" s="246"/>
      <c r="AT179" s="247" t="s">
        <v>153</v>
      </c>
      <c r="AU179" s="247" t="s">
        <v>91</v>
      </c>
      <c r="AV179" s="11" t="s">
        <v>91</v>
      </c>
      <c r="AW179" s="11" t="s">
        <v>44</v>
      </c>
      <c r="AX179" s="11" t="s">
        <v>82</v>
      </c>
      <c r="AY179" s="247" t="s">
        <v>140</v>
      </c>
    </row>
    <row r="180" spans="2:51" s="11" customFormat="1" ht="13.5">
      <c r="B180" s="237"/>
      <c r="C180" s="238"/>
      <c r="D180" s="233" t="s">
        <v>153</v>
      </c>
      <c r="E180" s="239" t="s">
        <v>80</v>
      </c>
      <c r="F180" s="240" t="s">
        <v>751</v>
      </c>
      <c r="G180" s="238"/>
      <c r="H180" s="241">
        <v>-12.481</v>
      </c>
      <c r="I180" s="242"/>
      <c r="J180" s="238"/>
      <c r="K180" s="238"/>
      <c r="L180" s="243"/>
      <c r="M180" s="244"/>
      <c r="N180" s="245"/>
      <c r="O180" s="245"/>
      <c r="P180" s="245"/>
      <c r="Q180" s="245"/>
      <c r="R180" s="245"/>
      <c r="S180" s="245"/>
      <c r="T180" s="246"/>
      <c r="AT180" s="247" t="s">
        <v>153</v>
      </c>
      <c r="AU180" s="247" t="s">
        <v>91</v>
      </c>
      <c r="AV180" s="11" t="s">
        <v>91</v>
      </c>
      <c r="AW180" s="11" t="s">
        <v>44</v>
      </c>
      <c r="AX180" s="11" t="s">
        <v>82</v>
      </c>
      <c r="AY180" s="247" t="s">
        <v>140</v>
      </c>
    </row>
    <row r="181" spans="2:51" s="13" customFormat="1" ht="13.5">
      <c r="B181" s="259"/>
      <c r="C181" s="260"/>
      <c r="D181" s="233" t="s">
        <v>153</v>
      </c>
      <c r="E181" s="261" t="s">
        <v>80</v>
      </c>
      <c r="F181" s="262" t="s">
        <v>212</v>
      </c>
      <c r="G181" s="260"/>
      <c r="H181" s="263">
        <v>29.011</v>
      </c>
      <c r="I181" s="264"/>
      <c r="J181" s="260"/>
      <c r="K181" s="260"/>
      <c r="L181" s="265"/>
      <c r="M181" s="266"/>
      <c r="N181" s="267"/>
      <c r="O181" s="267"/>
      <c r="P181" s="267"/>
      <c r="Q181" s="267"/>
      <c r="R181" s="267"/>
      <c r="S181" s="267"/>
      <c r="T181" s="268"/>
      <c r="AT181" s="269" t="s">
        <v>153</v>
      </c>
      <c r="AU181" s="269" t="s">
        <v>91</v>
      </c>
      <c r="AV181" s="13" t="s">
        <v>160</v>
      </c>
      <c r="AW181" s="13" t="s">
        <v>44</v>
      </c>
      <c r="AX181" s="13" t="s">
        <v>25</v>
      </c>
      <c r="AY181" s="269" t="s">
        <v>140</v>
      </c>
    </row>
    <row r="182" spans="2:65" s="1" customFormat="1" ht="16.5" customHeight="1">
      <c r="B182" s="46"/>
      <c r="C182" s="221" t="s">
        <v>263</v>
      </c>
      <c r="D182" s="221" t="s">
        <v>142</v>
      </c>
      <c r="E182" s="222" t="s">
        <v>271</v>
      </c>
      <c r="F182" s="223" t="s">
        <v>272</v>
      </c>
      <c r="G182" s="224" t="s">
        <v>201</v>
      </c>
      <c r="H182" s="225">
        <v>15.433</v>
      </c>
      <c r="I182" s="226"/>
      <c r="J182" s="227">
        <f>ROUND(I182*H182,2)</f>
        <v>0</v>
      </c>
      <c r="K182" s="223" t="s">
        <v>146</v>
      </c>
      <c r="L182" s="72"/>
      <c r="M182" s="228" t="s">
        <v>80</v>
      </c>
      <c r="N182" s="229" t="s">
        <v>52</v>
      </c>
      <c r="O182" s="47"/>
      <c r="P182" s="230">
        <f>O182*H182</f>
        <v>0</v>
      </c>
      <c r="Q182" s="230">
        <v>0</v>
      </c>
      <c r="R182" s="230">
        <f>Q182*H182</f>
        <v>0</v>
      </c>
      <c r="S182" s="230">
        <v>0</v>
      </c>
      <c r="T182" s="231">
        <f>S182*H182</f>
        <v>0</v>
      </c>
      <c r="AR182" s="24" t="s">
        <v>147</v>
      </c>
      <c r="AT182" s="24" t="s">
        <v>142</v>
      </c>
      <c r="AU182" s="24" t="s">
        <v>91</v>
      </c>
      <c r="AY182" s="24" t="s">
        <v>140</v>
      </c>
      <c r="BE182" s="232">
        <f>IF(N182="základní",J182,0)</f>
        <v>0</v>
      </c>
      <c r="BF182" s="232">
        <f>IF(N182="snížená",J182,0)</f>
        <v>0</v>
      </c>
      <c r="BG182" s="232">
        <f>IF(N182="zákl. přenesená",J182,0)</f>
        <v>0</v>
      </c>
      <c r="BH182" s="232">
        <f>IF(N182="sníž. přenesená",J182,0)</f>
        <v>0</v>
      </c>
      <c r="BI182" s="232">
        <f>IF(N182="nulová",J182,0)</f>
        <v>0</v>
      </c>
      <c r="BJ182" s="24" t="s">
        <v>25</v>
      </c>
      <c r="BK182" s="232">
        <f>ROUND(I182*H182,2)</f>
        <v>0</v>
      </c>
      <c r="BL182" s="24" t="s">
        <v>147</v>
      </c>
      <c r="BM182" s="24" t="s">
        <v>752</v>
      </c>
    </row>
    <row r="183" spans="2:47" s="1" customFormat="1" ht="13.5">
      <c r="B183" s="46"/>
      <c r="C183" s="74"/>
      <c r="D183" s="233" t="s">
        <v>149</v>
      </c>
      <c r="E183" s="74"/>
      <c r="F183" s="234" t="s">
        <v>274</v>
      </c>
      <c r="G183" s="74"/>
      <c r="H183" s="74"/>
      <c r="I183" s="191"/>
      <c r="J183" s="74"/>
      <c r="K183" s="74"/>
      <c r="L183" s="72"/>
      <c r="M183" s="235"/>
      <c r="N183" s="47"/>
      <c r="O183" s="47"/>
      <c r="P183" s="47"/>
      <c r="Q183" s="47"/>
      <c r="R183" s="47"/>
      <c r="S183" s="47"/>
      <c r="T183" s="95"/>
      <c r="AT183" s="24" t="s">
        <v>149</v>
      </c>
      <c r="AU183" s="24" t="s">
        <v>91</v>
      </c>
    </row>
    <row r="184" spans="2:47" s="1" customFormat="1" ht="13.5">
      <c r="B184" s="46"/>
      <c r="C184" s="74"/>
      <c r="D184" s="233" t="s">
        <v>151</v>
      </c>
      <c r="E184" s="74"/>
      <c r="F184" s="236" t="s">
        <v>275</v>
      </c>
      <c r="G184" s="74"/>
      <c r="H184" s="74"/>
      <c r="I184" s="191"/>
      <c r="J184" s="74"/>
      <c r="K184" s="74"/>
      <c r="L184" s="72"/>
      <c r="M184" s="235"/>
      <c r="N184" s="47"/>
      <c r="O184" s="47"/>
      <c r="P184" s="47"/>
      <c r="Q184" s="47"/>
      <c r="R184" s="47"/>
      <c r="S184" s="47"/>
      <c r="T184" s="95"/>
      <c r="AT184" s="24" t="s">
        <v>151</v>
      </c>
      <c r="AU184" s="24" t="s">
        <v>91</v>
      </c>
    </row>
    <row r="185" spans="2:51" s="11" customFormat="1" ht="13.5">
      <c r="B185" s="237"/>
      <c r="C185" s="238"/>
      <c r="D185" s="233" t="s">
        <v>153</v>
      </c>
      <c r="E185" s="239" t="s">
        <v>80</v>
      </c>
      <c r="F185" s="240" t="s">
        <v>748</v>
      </c>
      <c r="G185" s="238"/>
      <c r="H185" s="241">
        <v>12.481</v>
      </c>
      <c r="I185" s="242"/>
      <c r="J185" s="238"/>
      <c r="K185" s="238"/>
      <c r="L185" s="243"/>
      <c r="M185" s="244"/>
      <c r="N185" s="245"/>
      <c r="O185" s="245"/>
      <c r="P185" s="245"/>
      <c r="Q185" s="245"/>
      <c r="R185" s="245"/>
      <c r="S185" s="245"/>
      <c r="T185" s="246"/>
      <c r="AT185" s="247" t="s">
        <v>153</v>
      </c>
      <c r="AU185" s="247" t="s">
        <v>91</v>
      </c>
      <c r="AV185" s="11" t="s">
        <v>91</v>
      </c>
      <c r="AW185" s="11" t="s">
        <v>44</v>
      </c>
      <c r="AX185" s="11" t="s">
        <v>82</v>
      </c>
      <c r="AY185" s="247" t="s">
        <v>140</v>
      </c>
    </row>
    <row r="186" spans="2:51" s="11" customFormat="1" ht="13.5">
      <c r="B186" s="237"/>
      <c r="C186" s="238"/>
      <c r="D186" s="233" t="s">
        <v>153</v>
      </c>
      <c r="E186" s="239" t="s">
        <v>80</v>
      </c>
      <c r="F186" s="240" t="s">
        <v>749</v>
      </c>
      <c r="G186" s="238"/>
      <c r="H186" s="241">
        <v>2.952</v>
      </c>
      <c r="I186" s="242"/>
      <c r="J186" s="238"/>
      <c r="K186" s="238"/>
      <c r="L186" s="243"/>
      <c r="M186" s="244"/>
      <c r="N186" s="245"/>
      <c r="O186" s="245"/>
      <c r="P186" s="245"/>
      <c r="Q186" s="245"/>
      <c r="R186" s="245"/>
      <c r="S186" s="245"/>
      <c r="T186" s="246"/>
      <c r="AT186" s="247" t="s">
        <v>153</v>
      </c>
      <c r="AU186" s="247" t="s">
        <v>91</v>
      </c>
      <c r="AV186" s="11" t="s">
        <v>91</v>
      </c>
      <c r="AW186" s="11" t="s">
        <v>44</v>
      </c>
      <c r="AX186" s="11" t="s">
        <v>82</v>
      </c>
      <c r="AY186" s="247" t="s">
        <v>140</v>
      </c>
    </row>
    <row r="187" spans="2:51" s="13" customFormat="1" ht="13.5">
      <c r="B187" s="259"/>
      <c r="C187" s="260"/>
      <c r="D187" s="233" t="s">
        <v>153</v>
      </c>
      <c r="E187" s="261" t="s">
        <v>80</v>
      </c>
      <c r="F187" s="262" t="s">
        <v>212</v>
      </c>
      <c r="G187" s="260"/>
      <c r="H187" s="263">
        <v>15.433</v>
      </c>
      <c r="I187" s="264"/>
      <c r="J187" s="260"/>
      <c r="K187" s="260"/>
      <c r="L187" s="265"/>
      <c r="M187" s="266"/>
      <c r="N187" s="267"/>
      <c r="O187" s="267"/>
      <c r="P187" s="267"/>
      <c r="Q187" s="267"/>
      <c r="R187" s="267"/>
      <c r="S187" s="267"/>
      <c r="T187" s="268"/>
      <c r="AT187" s="269" t="s">
        <v>153</v>
      </c>
      <c r="AU187" s="269" t="s">
        <v>91</v>
      </c>
      <c r="AV187" s="13" t="s">
        <v>160</v>
      </c>
      <c r="AW187" s="13" t="s">
        <v>44</v>
      </c>
      <c r="AX187" s="13" t="s">
        <v>25</v>
      </c>
      <c r="AY187" s="269" t="s">
        <v>140</v>
      </c>
    </row>
    <row r="188" spans="2:65" s="1" customFormat="1" ht="16.5" customHeight="1">
      <c r="B188" s="46"/>
      <c r="C188" s="221" t="s">
        <v>270</v>
      </c>
      <c r="D188" s="221" t="s">
        <v>142</v>
      </c>
      <c r="E188" s="222" t="s">
        <v>277</v>
      </c>
      <c r="F188" s="223" t="s">
        <v>278</v>
      </c>
      <c r="G188" s="224" t="s">
        <v>201</v>
      </c>
      <c r="H188" s="225">
        <v>29.011</v>
      </c>
      <c r="I188" s="226"/>
      <c r="J188" s="227">
        <f>ROUND(I188*H188,2)</f>
        <v>0</v>
      </c>
      <c r="K188" s="223" t="s">
        <v>146</v>
      </c>
      <c r="L188" s="72"/>
      <c r="M188" s="228" t="s">
        <v>80</v>
      </c>
      <c r="N188" s="229" t="s">
        <v>52</v>
      </c>
      <c r="O188" s="47"/>
      <c r="P188" s="230">
        <f>O188*H188</f>
        <v>0</v>
      </c>
      <c r="Q188" s="230">
        <v>0</v>
      </c>
      <c r="R188" s="230">
        <f>Q188*H188</f>
        <v>0</v>
      </c>
      <c r="S188" s="230">
        <v>0</v>
      </c>
      <c r="T188" s="231">
        <f>S188*H188</f>
        <v>0</v>
      </c>
      <c r="AR188" s="24" t="s">
        <v>147</v>
      </c>
      <c r="AT188" s="24" t="s">
        <v>142</v>
      </c>
      <c r="AU188" s="24" t="s">
        <v>91</v>
      </c>
      <c r="AY188" s="24" t="s">
        <v>140</v>
      </c>
      <c r="BE188" s="232">
        <f>IF(N188="základní",J188,0)</f>
        <v>0</v>
      </c>
      <c r="BF188" s="232">
        <f>IF(N188="snížená",J188,0)</f>
        <v>0</v>
      </c>
      <c r="BG188" s="232">
        <f>IF(N188="zákl. přenesená",J188,0)</f>
        <v>0</v>
      </c>
      <c r="BH188" s="232">
        <f>IF(N188="sníž. přenesená",J188,0)</f>
        <v>0</v>
      </c>
      <c r="BI188" s="232">
        <f>IF(N188="nulová",J188,0)</f>
        <v>0</v>
      </c>
      <c r="BJ188" s="24" t="s">
        <v>25</v>
      </c>
      <c r="BK188" s="232">
        <f>ROUND(I188*H188,2)</f>
        <v>0</v>
      </c>
      <c r="BL188" s="24" t="s">
        <v>147</v>
      </c>
      <c r="BM188" s="24" t="s">
        <v>753</v>
      </c>
    </row>
    <row r="189" spans="2:47" s="1" customFormat="1" ht="13.5">
      <c r="B189" s="46"/>
      <c r="C189" s="74"/>
      <c r="D189" s="233" t="s">
        <v>149</v>
      </c>
      <c r="E189" s="74"/>
      <c r="F189" s="234" t="s">
        <v>280</v>
      </c>
      <c r="G189" s="74"/>
      <c r="H189" s="74"/>
      <c r="I189" s="191"/>
      <c r="J189" s="74"/>
      <c r="K189" s="74"/>
      <c r="L189" s="72"/>
      <c r="M189" s="235"/>
      <c r="N189" s="47"/>
      <c r="O189" s="47"/>
      <c r="P189" s="47"/>
      <c r="Q189" s="47"/>
      <c r="R189" s="47"/>
      <c r="S189" s="47"/>
      <c r="T189" s="95"/>
      <c r="AT189" s="24" t="s">
        <v>149</v>
      </c>
      <c r="AU189" s="24" t="s">
        <v>91</v>
      </c>
    </row>
    <row r="190" spans="2:47" s="1" customFormat="1" ht="13.5">
      <c r="B190" s="46"/>
      <c r="C190" s="74"/>
      <c r="D190" s="233" t="s">
        <v>151</v>
      </c>
      <c r="E190" s="74"/>
      <c r="F190" s="236" t="s">
        <v>281</v>
      </c>
      <c r="G190" s="74"/>
      <c r="H190" s="74"/>
      <c r="I190" s="191"/>
      <c r="J190" s="74"/>
      <c r="K190" s="74"/>
      <c r="L190" s="72"/>
      <c r="M190" s="235"/>
      <c r="N190" s="47"/>
      <c r="O190" s="47"/>
      <c r="P190" s="47"/>
      <c r="Q190" s="47"/>
      <c r="R190" s="47"/>
      <c r="S190" s="47"/>
      <c r="T190" s="95"/>
      <c r="AT190" s="24" t="s">
        <v>151</v>
      </c>
      <c r="AU190" s="24" t="s">
        <v>91</v>
      </c>
    </row>
    <row r="191" spans="2:65" s="1" customFormat="1" ht="16.5" customHeight="1">
      <c r="B191" s="46"/>
      <c r="C191" s="221" t="s">
        <v>276</v>
      </c>
      <c r="D191" s="221" t="s">
        <v>142</v>
      </c>
      <c r="E191" s="222" t="s">
        <v>282</v>
      </c>
      <c r="F191" s="223" t="s">
        <v>283</v>
      </c>
      <c r="G191" s="224" t="s">
        <v>284</v>
      </c>
      <c r="H191" s="225">
        <v>52.22</v>
      </c>
      <c r="I191" s="226"/>
      <c r="J191" s="227">
        <f>ROUND(I191*H191,2)</f>
        <v>0</v>
      </c>
      <c r="K191" s="223" t="s">
        <v>146</v>
      </c>
      <c r="L191" s="72"/>
      <c r="M191" s="228" t="s">
        <v>80</v>
      </c>
      <c r="N191" s="229" t="s">
        <v>52</v>
      </c>
      <c r="O191" s="47"/>
      <c r="P191" s="230">
        <f>O191*H191</f>
        <v>0</v>
      </c>
      <c r="Q191" s="230">
        <v>0</v>
      </c>
      <c r="R191" s="230">
        <f>Q191*H191</f>
        <v>0</v>
      </c>
      <c r="S191" s="230">
        <v>0</v>
      </c>
      <c r="T191" s="231">
        <f>S191*H191</f>
        <v>0</v>
      </c>
      <c r="AR191" s="24" t="s">
        <v>147</v>
      </c>
      <c r="AT191" s="24" t="s">
        <v>142</v>
      </c>
      <c r="AU191" s="24" t="s">
        <v>91</v>
      </c>
      <c r="AY191" s="24" t="s">
        <v>140</v>
      </c>
      <c r="BE191" s="232">
        <f>IF(N191="základní",J191,0)</f>
        <v>0</v>
      </c>
      <c r="BF191" s="232">
        <f>IF(N191="snížená",J191,0)</f>
        <v>0</v>
      </c>
      <c r="BG191" s="232">
        <f>IF(N191="zákl. přenesená",J191,0)</f>
        <v>0</v>
      </c>
      <c r="BH191" s="232">
        <f>IF(N191="sníž. přenesená",J191,0)</f>
        <v>0</v>
      </c>
      <c r="BI191" s="232">
        <f>IF(N191="nulová",J191,0)</f>
        <v>0</v>
      </c>
      <c r="BJ191" s="24" t="s">
        <v>25</v>
      </c>
      <c r="BK191" s="232">
        <f>ROUND(I191*H191,2)</f>
        <v>0</v>
      </c>
      <c r="BL191" s="24" t="s">
        <v>147</v>
      </c>
      <c r="BM191" s="24" t="s">
        <v>754</v>
      </c>
    </row>
    <row r="192" spans="2:47" s="1" customFormat="1" ht="13.5">
      <c r="B192" s="46"/>
      <c r="C192" s="74"/>
      <c r="D192" s="233" t="s">
        <v>149</v>
      </c>
      <c r="E192" s="74"/>
      <c r="F192" s="234" t="s">
        <v>286</v>
      </c>
      <c r="G192" s="74"/>
      <c r="H192" s="74"/>
      <c r="I192" s="191"/>
      <c r="J192" s="74"/>
      <c r="K192" s="74"/>
      <c r="L192" s="72"/>
      <c r="M192" s="235"/>
      <c r="N192" s="47"/>
      <c r="O192" s="47"/>
      <c r="P192" s="47"/>
      <c r="Q192" s="47"/>
      <c r="R192" s="47"/>
      <c r="S192" s="47"/>
      <c r="T192" s="95"/>
      <c r="AT192" s="24" t="s">
        <v>149</v>
      </c>
      <c r="AU192" s="24" t="s">
        <v>91</v>
      </c>
    </row>
    <row r="193" spans="2:47" s="1" customFormat="1" ht="13.5">
      <c r="B193" s="46"/>
      <c r="C193" s="74"/>
      <c r="D193" s="233" t="s">
        <v>151</v>
      </c>
      <c r="E193" s="74"/>
      <c r="F193" s="236" t="s">
        <v>287</v>
      </c>
      <c r="G193" s="74"/>
      <c r="H193" s="74"/>
      <c r="I193" s="191"/>
      <c r="J193" s="74"/>
      <c r="K193" s="74"/>
      <c r="L193" s="72"/>
      <c r="M193" s="235"/>
      <c r="N193" s="47"/>
      <c r="O193" s="47"/>
      <c r="P193" s="47"/>
      <c r="Q193" s="47"/>
      <c r="R193" s="47"/>
      <c r="S193" s="47"/>
      <c r="T193" s="95"/>
      <c r="AT193" s="24" t="s">
        <v>151</v>
      </c>
      <c r="AU193" s="24" t="s">
        <v>91</v>
      </c>
    </row>
    <row r="194" spans="2:51" s="11" customFormat="1" ht="13.5">
      <c r="B194" s="237"/>
      <c r="C194" s="238"/>
      <c r="D194" s="233" t="s">
        <v>153</v>
      </c>
      <c r="E194" s="239" t="s">
        <v>80</v>
      </c>
      <c r="F194" s="240" t="s">
        <v>755</v>
      </c>
      <c r="G194" s="238"/>
      <c r="H194" s="241">
        <v>52.22</v>
      </c>
      <c r="I194" s="242"/>
      <c r="J194" s="238"/>
      <c r="K194" s="238"/>
      <c r="L194" s="243"/>
      <c r="M194" s="244"/>
      <c r="N194" s="245"/>
      <c r="O194" s="245"/>
      <c r="P194" s="245"/>
      <c r="Q194" s="245"/>
      <c r="R194" s="245"/>
      <c r="S194" s="245"/>
      <c r="T194" s="246"/>
      <c r="AT194" s="247" t="s">
        <v>153</v>
      </c>
      <c r="AU194" s="247" t="s">
        <v>91</v>
      </c>
      <c r="AV194" s="11" t="s">
        <v>91</v>
      </c>
      <c r="AW194" s="11" t="s">
        <v>44</v>
      </c>
      <c r="AX194" s="11" t="s">
        <v>25</v>
      </c>
      <c r="AY194" s="247" t="s">
        <v>140</v>
      </c>
    </row>
    <row r="195" spans="2:65" s="1" customFormat="1" ht="16.5" customHeight="1">
      <c r="B195" s="46"/>
      <c r="C195" s="221" t="s">
        <v>9</v>
      </c>
      <c r="D195" s="221" t="s">
        <v>142</v>
      </c>
      <c r="E195" s="222" t="s">
        <v>290</v>
      </c>
      <c r="F195" s="223" t="s">
        <v>291</v>
      </c>
      <c r="G195" s="224" t="s">
        <v>201</v>
      </c>
      <c r="H195" s="225">
        <v>32.481</v>
      </c>
      <c r="I195" s="226"/>
      <c r="J195" s="227">
        <f>ROUND(I195*H195,2)</f>
        <v>0</v>
      </c>
      <c r="K195" s="223" t="s">
        <v>146</v>
      </c>
      <c r="L195" s="72"/>
      <c r="M195" s="228" t="s">
        <v>80</v>
      </c>
      <c r="N195" s="229" t="s">
        <v>52</v>
      </c>
      <c r="O195" s="47"/>
      <c r="P195" s="230">
        <f>O195*H195</f>
        <v>0</v>
      </c>
      <c r="Q195" s="230">
        <v>0</v>
      </c>
      <c r="R195" s="230">
        <f>Q195*H195</f>
        <v>0</v>
      </c>
      <c r="S195" s="230">
        <v>0</v>
      </c>
      <c r="T195" s="231">
        <f>S195*H195</f>
        <v>0</v>
      </c>
      <c r="AR195" s="24" t="s">
        <v>147</v>
      </c>
      <c r="AT195" s="24" t="s">
        <v>142</v>
      </c>
      <c r="AU195" s="24" t="s">
        <v>91</v>
      </c>
      <c r="AY195" s="24" t="s">
        <v>140</v>
      </c>
      <c r="BE195" s="232">
        <f>IF(N195="základní",J195,0)</f>
        <v>0</v>
      </c>
      <c r="BF195" s="232">
        <f>IF(N195="snížená",J195,0)</f>
        <v>0</v>
      </c>
      <c r="BG195" s="232">
        <f>IF(N195="zákl. přenesená",J195,0)</f>
        <v>0</v>
      </c>
      <c r="BH195" s="232">
        <f>IF(N195="sníž. přenesená",J195,0)</f>
        <v>0</v>
      </c>
      <c r="BI195" s="232">
        <f>IF(N195="nulová",J195,0)</f>
        <v>0</v>
      </c>
      <c r="BJ195" s="24" t="s">
        <v>25</v>
      </c>
      <c r="BK195" s="232">
        <f>ROUND(I195*H195,2)</f>
        <v>0</v>
      </c>
      <c r="BL195" s="24" t="s">
        <v>147</v>
      </c>
      <c r="BM195" s="24" t="s">
        <v>756</v>
      </c>
    </row>
    <row r="196" spans="2:47" s="1" customFormat="1" ht="13.5">
      <c r="B196" s="46"/>
      <c r="C196" s="74"/>
      <c r="D196" s="233" t="s">
        <v>149</v>
      </c>
      <c r="E196" s="74"/>
      <c r="F196" s="234" t="s">
        <v>293</v>
      </c>
      <c r="G196" s="74"/>
      <c r="H196" s="74"/>
      <c r="I196" s="191"/>
      <c r="J196" s="74"/>
      <c r="K196" s="74"/>
      <c r="L196" s="72"/>
      <c r="M196" s="235"/>
      <c r="N196" s="47"/>
      <c r="O196" s="47"/>
      <c r="P196" s="47"/>
      <c r="Q196" s="47"/>
      <c r="R196" s="47"/>
      <c r="S196" s="47"/>
      <c r="T196" s="95"/>
      <c r="AT196" s="24" t="s">
        <v>149</v>
      </c>
      <c r="AU196" s="24" t="s">
        <v>91</v>
      </c>
    </row>
    <row r="197" spans="2:47" s="1" customFormat="1" ht="13.5">
      <c r="B197" s="46"/>
      <c r="C197" s="74"/>
      <c r="D197" s="233" t="s">
        <v>151</v>
      </c>
      <c r="E197" s="74"/>
      <c r="F197" s="236" t="s">
        <v>294</v>
      </c>
      <c r="G197" s="74"/>
      <c r="H197" s="74"/>
      <c r="I197" s="191"/>
      <c r="J197" s="74"/>
      <c r="K197" s="74"/>
      <c r="L197" s="72"/>
      <c r="M197" s="235"/>
      <c r="N197" s="47"/>
      <c r="O197" s="47"/>
      <c r="P197" s="47"/>
      <c r="Q197" s="47"/>
      <c r="R197" s="47"/>
      <c r="S197" s="47"/>
      <c r="T197" s="95"/>
      <c r="AT197" s="24" t="s">
        <v>151</v>
      </c>
      <c r="AU197" s="24" t="s">
        <v>91</v>
      </c>
    </row>
    <row r="198" spans="2:51" s="11" customFormat="1" ht="13.5">
      <c r="B198" s="237"/>
      <c r="C198" s="238"/>
      <c r="D198" s="233" t="s">
        <v>153</v>
      </c>
      <c r="E198" s="239" t="s">
        <v>80</v>
      </c>
      <c r="F198" s="240" t="s">
        <v>721</v>
      </c>
      <c r="G198" s="238"/>
      <c r="H198" s="241">
        <v>31.008</v>
      </c>
      <c r="I198" s="242"/>
      <c r="J198" s="238"/>
      <c r="K198" s="238"/>
      <c r="L198" s="243"/>
      <c r="M198" s="244"/>
      <c r="N198" s="245"/>
      <c r="O198" s="245"/>
      <c r="P198" s="245"/>
      <c r="Q198" s="245"/>
      <c r="R198" s="245"/>
      <c r="S198" s="245"/>
      <c r="T198" s="246"/>
      <c r="AT198" s="247" t="s">
        <v>153</v>
      </c>
      <c r="AU198" s="247" t="s">
        <v>91</v>
      </c>
      <c r="AV198" s="11" t="s">
        <v>91</v>
      </c>
      <c r="AW198" s="11" t="s">
        <v>44</v>
      </c>
      <c r="AX198" s="11" t="s">
        <v>82</v>
      </c>
      <c r="AY198" s="247" t="s">
        <v>140</v>
      </c>
    </row>
    <row r="199" spans="2:51" s="11" customFormat="1" ht="13.5">
      <c r="B199" s="237"/>
      <c r="C199" s="238"/>
      <c r="D199" s="233" t="s">
        <v>153</v>
      </c>
      <c r="E199" s="239" t="s">
        <v>80</v>
      </c>
      <c r="F199" s="240" t="s">
        <v>757</v>
      </c>
      <c r="G199" s="238"/>
      <c r="H199" s="241">
        <v>25.487</v>
      </c>
      <c r="I199" s="242"/>
      <c r="J199" s="238"/>
      <c r="K199" s="238"/>
      <c r="L199" s="243"/>
      <c r="M199" s="244"/>
      <c r="N199" s="245"/>
      <c r="O199" s="245"/>
      <c r="P199" s="245"/>
      <c r="Q199" s="245"/>
      <c r="R199" s="245"/>
      <c r="S199" s="245"/>
      <c r="T199" s="246"/>
      <c r="AT199" s="247" t="s">
        <v>153</v>
      </c>
      <c r="AU199" s="247" t="s">
        <v>91</v>
      </c>
      <c r="AV199" s="11" t="s">
        <v>91</v>
      </c>
      <c r="AW199" s="11" t="s">
        <v>44</v>
      </c>
      <c r="AX199" s="11" t="s">
        <v>82</v>
      </c>
      <c r="AY199" s="247" t="s">
        <v>140</v>
      </c>
    </row>
    <row r="200" spans="2:51" s="11" customFormat="1" ht="13.5">
      <c r="B200" s="237"/>
      <c r="C200" s="238"/>
      <c r="D200" s="233" t="s">
        <v>153</v>
      </c>
      <c r="E200" s="239" t="s">
        <v>80</v>
      </c>
      <c r="F200" s="240" t="s">
        <v>723</v>
      </c>
      <c r="G200" s="238"/>
      <c r="H200" s="241">
        <v>-2.952</v>
      </c>
      <c r="I200" s="242"/>
      <c r="J200" s="238"/>
      <c r="K200" s="238"/>
      <c r="L200" s="243"/>
      <c r="M200" s="244"/>
      <c r="N200" s="245"/>
      <c r="O200" s="245"/>
      <c r="P200" s="245"/>
      <c r="Q200" s="245"/>
      <c r="R200" s="245"/>
      <c r="S200" s="245"/>
      <c r="T200" s="246"/>
      <c r="AT200" s="247" t="s">
        <v>153</v>
      </c>
      <c r="AU200" s="247" t="s">
        <v>91</v>
      </c>
      <c r="AV200" s="11" t="s">
        <v>91</v>
      </c>
      <c r="AW200" s="11" t="s">
        <v>44</v>
      </c>
      <c r="AX200" s="11" t="s">
        <v>82</v>
      </c>
      <c r="AY200" s="247" t="s">
        <v>140</v>
      </c>
    </row>
    <row r="201" spans="2:51" s="11" customFormat="1" ht="13.5">
      <c r="B201" s="237"/>
      <c r="C201" s="238"/>
      <c r="D201" s="233" t="s">
        <v>153</v>
      </c>
      <c r="E201" s="239" t="s">
        <v>80</v>
      </c>
      <c r="F201" s="240" t="s">
        <v>724</v>
      </c>
      <c r="G201" s="238"/>
      <c r="H201" s="241">
        <v>-2.88</v>
      </c>
      <c r="I201" s="242"/>
      <c r="J201" s="238"/>
      <c r="K201" s="238"/>
      <c r="L201" s="243"/>
      <c r="M201" s="244"/>
      <c r="N201" s="245"/>
      <c r="O201" s="245"/>
      <c r="P201" s="245"/>
      <c r="Q201" s="245"/>
      <c r="R201" s="245"/>
      <c r="S201" s="245"/>
      <c r="T201" s="246"/>
      <c r="AT201" s="247" t="s">
        <v>153</v>
      </c>
      <c r="AU201" s="247" t="s">
        <v>91</v>
      </c>
      <c r="AV201" s="11" t="s">
        <v>91</v>
      </c>
      <c r="AW201" s="11" t="s">
        <v>44</v>
      </c>
      <c r="AX201" s="11" t="s">
        <v>82</v>
      </c>
      <c r="AY201" s="247" t="s">
        <v>140</v>
      </c>
    </row>
    <row r="202" spans="2:51" s="11" customFormat="1" ht="13.5">
      <c r="B202" s="237"/>
      <c r="C202" s="238"/>
      <c r="D202" s="233" t="s">
        <v>153</v>
      </c>
      <c r="E202" s="239" t="s">
        <v>80</v>
      </c>
      <c r="F202" s="240" t="s">
        <v>758</v>
      </c>
      <c r="G202" s="238"/>
      <c r="H202" s="241">
        <v>-6.288</v>
      </c>
      <c r="I202" s="242"/>
      <c r="J202" s="238"/>
      <c r="K202" s="238"/>
      <c r="L202" s="243"/>
      <c r="M202" s="244"/>
      <c r="N202" s="245"/>
      <c r="O202" s="245"/>
      <c r="P202" s="245"/>
      <c r="Q202" s="245"/>
      <c r="R202" s="245"/>
      <c r="S202" s="245"/>
      <c r="T202" s="246"/>
      <c r="AT202" s="247" t="s">
        <v>153</v>
      </c>
      <c r="AU202" s="247" t="s">
        <v>91</v>
      </c>
      <c r="AV202" s="11" t="s">
        <v>91</v>
      </c>
      <c r="AW202" s="11" t="s">
        <v>44</v>
      </c>
      <c r="AX202" s="11" t="s">
        <v>82</v>
      </c>
      <c r="AY202" s="247" t="s">
        <v>140</v>
      </c>
    </row>
    <row r="203" spans="2:51" s="11" customFormat="1" ht="13.5">
      <c r="B203" s="237"/>
      <c r="C203" s="238"/>
      <c r="D203" s="233" t="s">
        <v>153</v>
      </c>
      <c r="E203" s="239" t="s">
        <v>80</v>
      </c>
      <c r="F203" s="240" t="s">
        <v>759</v>
      </c>
      <c r="G203" s="238"/>
      <c r="H203" s="241">
        <v>-0.13</v>
      </c>
      <c r="I203" s="242"/>
      <c r="J203" s="238"/>
      <c r="K203" s="238"/>
      <c r="L203" s="243"/>
      <c r="M203" s="244"/>
      <c r="N203" s="245"/>
      <c r="O203" s="245"/>
      <c r="P203" s="245"/>
      <c r="Q203" s="245"/>
      <c r="R203" s="245"/>
      <c r="S203" s="245"/>
      <c r="T203" s="246"/>
      <c r="AT203" s="247" t="s">
        <v>153</v>
      </c>
      <c r="AU203" s="247" t="s">
        <v>91</v>
      </c>
      <c r="AV203" s="11" t="s">
        <v>91</v>
      </c>
      <c r="AW203" s="11" t="s">
        <v>44</v>
      </c>
      <c r="AX203" s="11" t="s">
        <v>82</v>
      </c>
      <c r="AY203" s="247" t="s">
        <v>140</v>
      </c>
    </row>
    <row r="204" spans="2:51" s="11" customFormat="1" ht="13.5">
      <c r="B204" s="237"/>
      <c r="C204" s="238"/>
      <c r="D204" s="233" t="s">
        <v>153</v>
      </c>
      <c r="E204" s="239" t="s">
        <v>80</v>
      </c>
      <c r="F204" s="240" t="s">
        <v>760</v>
      </c>
      <c r="G204" s="238"/>
      <c r="H204" s="241">
        <v>-19.283</v>
      </c>
      <c r="I204" s="242"/>
      <c r="J204" s="238"/>
      <c r="K204" s="238"/>
      <c r="L204" s="243"/>
      <c r="M204" s="244"/>
      <c r="N204" s="245"/>
      <c r="O204" s="245"/>
      <c r="P204" s="245"/>
      <c r="Q204" s="245"/>
      <c r="R204" s="245"/>
      <c r="S204" s="245"/>
      <c r="T204" s="246"/>
      <c r="AT204" s="247" t="s">
        <v>153</v>
      </c>
      <c r="AU204" s="247" t="s">
        <v>91</v>
      </c>
      <c r="AV204" s="11" t="s">
        <v>91</v>
      </c>
      <c r="AW204" s="11" t="s">
        <v>44</v>
      </c>
      <c r="AX204" s="11" t="s">
        <v>82</v>
      </c>
      <c r="AY204" s="247" t="s">
        <v>140</v>
      </c>
    </row>
    <row r="205" spans="2:51" s="11" customFormat="1" ht="13.5">
      <c r="B205" s="237"/>
      <c r="C205" s="238"/>
      <c r="D205" s="233" t="s">
        <v>153</v>
      </c>
      <c r="E205" s="239" t="s">
        <v>80</v>
      </c>
      <c r="F205" s="240" t="s">
        <v>751</v>
      </c>
      <c r="G205" s="238"/>
      <c r="H205" s="241">
        <v>-12.481</v>
      </c>
      <c r="I205" s="242"/>
      <c r="J205" s="238"/>
      <c r="K205" s="238"/>
      <c r="L205" s="243"/>
      <c r="M205" s="244"/>
      <c r="N205" s="245"/>
      <c r="O205" s="245"/>
      <c r="P205" s="245"/>
      <c r="Q205" s="245"/>
      <c r="R205" s="245"/>
      <c r="S205" s="245"/>
      <c r="T205" s="246"/>
      <c r="AT205" s="247" t="s">
        <v>153</v>
      </c>
      <c r="AU205" s="247" t="s">
        <v>91</v>
      </c>
      <c r="AV205" s="11" t="s">
        <v>91</v>
      </c>
      <c r="AW205" s="11" t="s">
        <v>44</v>
      </c>
      <c r="AX205" s="11" t="s">
        <v>82</v>
      </c>
      <c r="AY205" s="247" t="s">
        <v>140</v>
      </c>
    </row>
    <row r="206" spans="2:51" s="11" customFormat="1" ht="13.5">
      <c r="B206" s="237"/>
      <c r="C206" s="238"/>
      <c r="D206" s="233" t="s">
        <v>153</v>
      </c>
      <c r="E206" s="239" t="s">
        <v>80</v>
      </c>
      <c r="F206" s="240" t="s">
        <v>761</v>
      </c>
      <c r="G206" s="238"/>
      <c r="H206" s="241">
        <v>20</v>
      </c>
      <c r="I206" s="242"/>
      <c r="J206" s="238"/>
      <c r="K206" s="238"/>
      <c r="L206" s="243"/>
      <c r="M206" s="244"/>
      <c r="N206" s="245"/>
      <c r="O206" s="245"/>
      <c r="P206" s="245"/>
      <c r="Q206" s="245"/>
      <c r="R206" s="245"/>
      <c r="S206" s="245"/>
      <c r="T206" s="246"/>
      <c r="AT206" s="247" t="s">
        <v>153</v>
      </c>
      <c r="AU206" s="247" t="s">
        <v>91</v>
      </c>
      <c r="AV206" s="11" t="s">
        <v>91</v>
      </c>
      <c r="AW206" s="11" t="s">
        <v>44</v>
      </c>
      <c r="AX206" s="11" t="s">
        <v>82</v>
      </c>
      <c r="AY206" s="247" t="s">
        <v>140</v>
      </c>
    </row>
    <row r="207" spans="2:51" s="12" customFormat="1" ht="13.5">
      <c r="B207" s="248"/>
      <c r="C207" s="249"/>
      <c r="D207" s="233" t="s">
        <v>153</v>
      </c>
      <c r="E207" s="250" t="s">
        <v>80</v>
      </c>
      <c r="F207" s="251" t="s">
        <v>168</v>
      </c>
      <c r="G207" s="249"/>
      <c r="H207" s="252">
        <v>32.481</v>
      </c>
      <c r="I207" s="253"/>
      <c r="J207" s="249"/>
      <c r="K207" s="249"/>
      <c r="L207" s="254"/>
      <c r="M207" s="255"/>
      <c r="N207" s="256"/>
      <c r="O207" s="256"/>
      <c r="P207" s="256"/>
      <c r="Q207" s="256"/>
      <c r="R207" s="256"/>
      <c r="S207" s="256"/>
      <c r="T207" s="257"/>
      <c r="AT207" s="258" t="s">
        <v>153</v>
      </c>
      <c r="AU207" s="258" t="s">
        <v>91</v>
      </c>
      <c r="AV207" s="12" t="s">
        <v>147</v>
      </c>
      <c r="AW207" s="12" t="s">
        <v>44</v>
      </c>
      <c r="AX207" s="12" t="s">
        <v>25</v>
      </c>
      <c r="AY207" s="258" t="s">
        <v>140</v>
      </c>
    </row>
    <row r="208" spans="2:65" s="1" customFormat="1" ht="16.5" customHeight="1">
      <c r="B208" s="46"/>
      <c r="C208" s="280" t="s">
        <v>289</v>
      </c>
      <c r="D208" s="280" t="s">
        <v>301</v>
      </c>
      <c r="E208" s="281" t="s">
        <v>302</v>
      </c>
      <c r="F208" s="282" t="s">
        <v>303</v>
      </c>
      <c r="G208" s="283" t="s">
        <v>284</v>
      </c>
      <c r="H208" s="284">
        <v>64.962</v>
      </c>
      <c r="I208" s="285"/>
      <c r="J208" s="286">
        <f>ROUND(I208*H208,2)</f>
        <v>0</v>
      </c>
      <c r="K208" s="282" t="s">
        <v>80</v>
      </c>
      <c r="L208" s="287"/>
      <c r="M208" s="288" t="s">
        <v>80</v>
      </c>
      <c r="N208" s="289" t="s">
        <v>52</v>
      </c>
      <c r="O208" s="47"/>
      <c r="P208" s="230">
        <f>O208*H208</f>
        <v>0</v>
      </c>
      <c r="Q208" s="230">
        <v>0</v>
      </c>
      <c r="R208" s="230">
        <f>Q208*H208</f>
        <v>0</v>
      </c>
      <c r="S208" s="230">
        <v>0</v>
      </c>
      <c r="T208" s="231">
        <f>S208*H208</f>
        <v>0</v>
      </c>
      <c r="AR208" s="24" t="s">
        <v>191</v>
      </c>
      <c r="AT208" s="24" t="s">
        <v>301</v>
      </c>
      <c r="AU208" s="24" t="s">
        <v>91</v>
      </c>
      <c r="AY208" s="24" t="s">
        <v>140</v>
      </c>
      <c r="BE208" s="232">
        <f>IF(N208="základní",J208,0)</f>
        <v>0</v>
      </c>
      <c r="BF208" s="232">
        <f>IF(N208="snížená",J208,0)</f>
        <v>0</v>
      </c>
      <c r="BG208" s="232">
        <f>IF(N208="zákl. přenesená",J208,0)</f>
        <v>0</v>
      </c>
      <c r="BH208" s="232">
        <f>IF(N208="sníž. přenesená",J208,0)</f>
        <v>0</v>
      </c>
      <c r="BI208" s="232">
        <f>IF(N208="nulová",J208,0)</f>
        <v>0</v>
      </c>
      <c r="BJ208" s="24" t="s">
        <v>25</v>
      </c>
      <c r="BK208" s="232">
        <f>ROUND(I208*H208,2)</f>
        <v>0</v>
      </c>
      <c r="BL208" s="24" t="s">
        <v>147</v>
      </c>
      <c r="BM208" s="24" t="s">
        <v>762</v>
      </c>
    </row>
    <row r="209" spans="2:47" s="1" customFormat="1" ht="13.5">
      <c r="B209" s="46"/>
      <c r="C209" s="74"/>
      <c r="D209" s="233" t="s">
        <v>149</v>
      </c>
      <c r="E209" s="74"/>
      <c r="F209" s="234" t="s">
        <v>305</v>
      </c>
      <c r="G209" s="74"/>
      <c r="H209" s="74"/>
      <c r="I209" s="191"/>
      <c r="J209" s="74"/>
      <c r="K209" s="74"/>
      <c r="L209" s="72"/>
      <c r="M209" s="235"/>
      <c r="N209" s="47"/>
      <c r="O209" s="47"/>
      <c r="P209" s="47"/>
      <c r="Q209" s="47"/>
      <c r="R209" s="47"/>
      <c r="S209" s="47"/>
      <c r="T209" s="95"/>
      <c r="AT209" s="24" t="s">
        <v>149</v>
      </c>
      <c r="AU209" s="24" t="s">
        <v>91</v>
      </c>
    </row>
    <row r="210" spans="2:51" s="11" customFormat="1" ht="13.5">
      <c r="B210" s="237"/>
      <c r="C210" s="238"/>
      <c r="D210" s="233" t="s">
        <v>153</v>
      </c>
      <c r="E210" s="239" t="s">
        <v>80</v>
      </c>
      <c r="F210" s="240" t="s">
        <v>763</v>
      </c>
      <c r="G210" s="238"/>
      <c r="H210" s="241">
        <v>64.962</v>
      </c>
      <c r="I210" s="242"/>
      <c r="J210" s="238"/>
      <c r="K210" s="238"/>
      <c r="L210" s="243"/>
      <c r="M210" s="244"/>
      <c r="N210" s="245"/>
      <c r="O210" s="245"/>
      <c r="P210" s="245"/>
      <c r="Q210" s="245"/>
      <c r="R210" s="245"/>
      <c r="S210" s="245"/>
      <c r="T210" s="246"/>
      <c r="AT210" s="247" t="s">
        <v>153</v>
      </c>
      <c r="AU210" s="247" t="s">
        <v>91</v>
      </c>
      <c r="AV210" s="11" t="s">
        <v>91</v>
      </c>
      <c r="AW210" s="11" t="s">
        <v>44</v>
      </c>
      <c r="AX210" s="11" t="s">
        <v>25</v>
      </c>
      <c r="AY210" s="247" t="s">
        <v>140</v>
      </c>
    </row>
    <row r="211" spans="2:65" s="1" customFormat="1" ht="16.5" customHeight="1">
      <c r="B211" s="46"/>
      <c r="C211" s="221" t="s">
        <v>300</v>
      </c>
      <c r="D211" s="221" t="s">
        <v>142</v>
      </c>
      <c r="E211" s="222" t="s">
        <v>290</v>
      </c>
      <c r="F211" s="223" t="s">
        <v>291</v>
      </c>
      <c r="G211" s="224" t="s">
        <v>201</v>
      </c>
      <c r="H211" s="225">
        <v>12.481</v>
      </c>
      <c r="I211" s="226"/>
      <c r="J211" s="227">
        <f>ROUND(I211*H211,2)</f>
        <v>0</v>
      </c>
      <c r="K211" s="223" t="s">
        <v>146</v>
      </c>
      <c r="L211" s="72"/>
      <c r="M211" s="228" t="s">
        <v>80</v>
      </c>
      <c r="N211" s="229" t="s">
        <v>52</v>
      </c>
      <c r="O211" s="47"/>
      <c r="P211" s="230">
        <f>O211*H211</f>
        <v>0</v>
      </c>
      <c r="Q211" s="230">
        <v>0</v>
      </c>
      <c r="R211" s="230">
        <f>Q211*H211</f>
        <v>0</v>
      </c>
      <c r="S211" s="230">
        <v>0</v>
      </c>
      <c r="T211" s="231">
        <f>S211*H211</f>
        <v>0</v>
      </c>
      <c r="AR211" s="24" t="s">
        <v>147</v>
      </c>
      <c r="AT211" s="24" t="s">
        <v>142</v>
      </c>
      <c r="AU211" s="24" t="s">
        <v>91</v>
      </c>
      <c r="AY211" s="24" t="s">
        <v>140</v>
      </c>
      <c r="BE211" s="232">
        <f>IF(N211="základní",J211,0)</f>
        <v>0</v>
      </c>
      <c r="BF211" s="232">
        <f>IF(N211="snížená",J211,0)</f>
        <v>0</v>
      </c>
      <c r="BG211" s="232">
        <f>IF(N211="zákl. přenesená",J211,0)</f>
        <v>0</v>
      </c>
      <c r="BH211" s="232">
        <f>IF(N211="sníž. přenesená",J211,0)</f>
        <v>0</v>
      </c>
      <c r="BI211" s="232">
        <f>IF(N211="nulová",J211,0)</f>
        <v>0</v>
      </c>
      <c r="BJ211" s="24" t="s">
        <v>25</v>
      </c>
      <c r="BK211" s="232">
        <f>ROUND(I211*H211,2)</f>
        <v>0</v>
      </c>
      <c r="BL211" s="24" t="s">
        <v>147</v>
      </c>
      <c r="BM211" s="24" t="s">
        <v>764</v>
      </c>
    </row>
    <row r="212" spans="2:47" s="1" customFormat="1" ht="13.5">
      <c r="B212" s="46"/>
      <c r="C212" s="74"/>
      <c r="D212" s="233" t="s">
        <v>149</v>
      </c>
      <c r="E212" s="74"/>
      <c r="F212" s="234" t="s">
        <v>293</v>
      </c>
      <c r="G212" s="74"/>
      <c r="H212" s="74"/>
      <c r="I212" s="191"/>
      <c r="J212" s="74"/>
      <c r="K212" s="74"/>
      <c r="L212" s="72"/>
      <c r="M212" s="235"/>
      <c r="N212" s="47"/>
      <c r="O212" s="47"/>
      <c r="P212" s="47"/>
      <c r="Q212" s="47"/>
      <c r="R212" s="47"/>
      <c r="S212" s="47"/>
      <c r="T212" s="95"/>
      <c r="AT212" s="24" t="s">
        <v>149</v>
      </c>
      <c r="AU212" s="24" t="s">
        <v>91</v>
      </c>
    </row>
    <row r="213" spans="2:47" s="1" customFormat="1" ht="13.5">
      <c r="B213" s="46"/>
      <c r="C213" s="74"/>
      <c r="D213" s="233" t="s">
        <v>151</v>
      </c>
      <c r="E213" s="74"/>
      <c r="F213" s="236" t="s">
        <v>294</v>
      </c>
      <c r="G213" s="74"/>
      <c r="H213" s="74"/>
      <c r="I213" s="191"/>
      <c r="J213" s="74"/>
      <c r="K213" s="74"/>
      <c r="L213" s="72"/>
      <c r="M213" s="235"/>
      <c r="N213" s="47"/>
      <c r="O213" s="47"/>
      <c r="P213" s="47"/>
      <c r="Q213" s="47"/>
      <c r="R213" s="47"/>
      <c r="S213" s="47"/>
      <c r="T213" s="95"/>
      <c r="AT213" s="24" t="s">
        <v>151</v>
      </c>
      <c r="AU213" s="24" t="s">
        <v>91</v>
      </c>
    </row>
    <row r="214" spans="2:65" s="1" customFormat="1" ht="16.5" customHeight="1">
      <c r="B214" s="46"/>
      <c r="C214" s="221" t="s">
        <v>307</v>
      </c>
      <c r="D214" s="221" t="s">
        <v>142</v>
      </c>
      <c r="E214" s="222" t="s">
        <v>310</v>
      </c>
      <c r="F214" s="223" t="s">
        <v>311</v>
      </c>
      <c r="G214" s="224" t="s">
        <v>201</v>
      </c>
      <c r="H214" s="225">
        <v>19.283</v>
      </c>
      <c r="I214" s="226"/>
      <c r="J214" s="227">
        <f>ROUND(I214*H214,2)</f>
        <v>0</v>
      </c>
      <c r="K214" s="223" t="s">
        <v>146</v>
      </c>
      <c r="L214" s="72"/>
      <c r="M214" s="228" t="s">
        <v>80</v>
      </c>
      <c r="N214" s="229" t="s">
        <v>52</v>
      </c>
      <c r="O214" s="47"/>
      <c r="P214" s="230">
        <f>O214*H214</f>
        <v>0</v>
      </c>
      <c r="Q214" s="230">
        <v>0</v>
      </c>
      <c r="R214" s="230">
        <f>Q214*H214</f>
        <v>0</v>
      </c>
      <c r="S214" s="230">
        <v>0</v>
      </c>
      <c r="T214" s="231">
        <f>S214*H214</f>
        <v>0</v>
      </c>
      <c r="AR214" s="24" t="s">
        <v>147</v>
      </c>
      <c r="AT214" s="24" t="s">
        <v>142</v>
      </c>
      <c r="AU214" s="24" t="s">
        <v>91</v>
      </c>
      <c r="AY214" s="24" t="s">
        <v>140</v>
      </c>
      <c r="BE214" s="232">
        <f>IF(N214="základní",J214,0)</f>
        <v>0</v>
      </c>
      <c r="BF214" s="232">
        <f>IF(N214="snížená",J214,0)</f>
        <v>0</v>
      </c>
      <c r="BG214" s="232">
        <f>IF(N214="zákl. přenesená",J214,0)</f>
        <v>0</v>
      </c>
      <c r="BH214" s="232">
        <f>IF(N214="sníž. přenesená",J214,0)</f>
        <v>0</v>
      </c>
      <c r="BI214" s="232">
        <f>IF(N214="nulová",J214,0)</f>
        <v>0</v>
      </c>
      <c r="BJ214" s="24" t="s">
        <v>25</v>
      </c>
      <c r="BK214" s="232">
        <f>ROUND(I214*H214,2)</f>
        <v>0</v>
      </c>
      <c r="BL214" s="24" t="s">
        <v>147</v>
      </c>
      <c r="BM214" s="24" t="s">
        <v>765</v>
      </c>
    </row>
    <row r="215" spans="2:47" s="1" customFormat="1" ht="13.5">
      <c r="B215" s="46"/>
      <c r="C215" s="74"/>
      <c r="D215" s="233" t="s">
        <v>149</v>
      </c>
      <c r="E215" s="74"/>
      <c r="F215" s="234" t="s">
        <v>313</v>
      </c>
      <c r="G215" s="74"/>
      <c r="H215" s="74"/>
      <c r="I215" s="191"/>
      <c r="J215" s="74"/>
      <c r="K215" s="74"/>
      <c r="L215" s="72"/>
      <c r="M215" s="235"/>
      <c r="N215" s="47"/>
      <c r="O215" s="47"/>
      <c r="P215" s="47"/>
      <c r="Q215" s="47"/>
      <c r="R215" s="47"/>
      <c r="S215" s="47"/>
      <c r="T215" s="95"/>
      <c r="AT215" s="24" t="s">
        <v>149</v>
      </c>
      <c r="AU215" s="24" t="s">
        <v>91</v>
      </c>
    </row>
    <row r="216" spans="2:47" s="1" customFormat="1" ht="13.5">
      <c r="B216" s="46"/>
      <c r="C216" s="74"/>
      <c r="D216" s="233" t="s">
        <v>151</v>
      </c>
      <c r="E216" s="74"/>
      <c r="F216" s="236" t="s">
        <v>314</v>
      </c>
      <c r="G216" s="74"/>
      <c r="H216" s="74"/>
      <c r="I216" s="191"/>
      <c r="J216" s="74"/>
      <c r="K216" s="74"/>
      <c r="L216" s="72"/>
      <c r="M216" s="235"/>
      <c r="N216" s="47"/>
      <c r="O216" s="47"/>
      <c r="P216" s="47"/>
      <c r="Q216" s="47"/>
      <c r="R216" s="47"/>
      <c r="S216" s="47"/>
      <c r="T216" s="95"/>
      <c r="AT216" s="24" t="s">
        <v>151</v>
      </c>
      <c r="AU216" s="24" t="s">
        <v>91</v>
      </c>
    </row>
    <row r="217" spans="2:51" s="11" customFormat="1" ht="13.5">
      <c r="B217" s="237"/>
      <c r="C217" s="238"/>
      <c r="D217" s="233" t="s">
        <v>153</v>
      </c>
      <c r="E217" s="239" t="s">
        <v>80</v>
      </c>
      <c r="F217" s="240" t="s">
        <v>766</v>
      </c>
      <c r="G217" s="238"/>
      <c r="H217" s="241">
        <v>10.488</v>
      </c>
      <c r="I217" s="242"/>
      <c r="J217" s="238"/>
      <c r="K217" s="238"/>
      <c r="L217" s="243"/>
      <c r="M217" s="244"/>
      <c r="N217" s="245"/>
      <c r="O217" s="245"/>
      <c r="P217" s="245"/>
      <c r="Q217" s="245"/>
      <c r="R217" s="245"/>
      <c r="S217" s="245"/>
      <c r="T217" s="246"/>
      <c r="AT217" s="247" t="s">
        <v>153</v>
      </c>
      <c r="AU217" s="247" t="s">
        <v>91</v>
      </c>
      <c r="AV217" s="11" t="s">
        <v>91</v>
      </c>
      <c r="AW217" s="11" t="s">
        <v>44</v>
      </c>
      <c r="AX217" s="11" t="s">
        <v>82</v>
      </c>
      <c r="AY217" s="247" t="s">
        <v>140</v>
      </c>
    </row>
    <row r="218" spans="2:51" s="11" customFormat="1" ht="13.5">
      <c r="B218" s="237"/>
      <c r="C218" s="238"/>
      <c r="D218" s="233" t="s">
        <v>153</v>
      </c>
      <c r="E218" s="239" t="s">
        <v>80</v>
      </c>
      <c r="F218" s="240" t="s">
        <v>767</v>
      </c>
      <c r="G218" s="238"/>
      <c r="H218" s="241">
        <v>8.795</v>
      </c>
      <c r="I218" s="242"/>
      <c r="J218" s="238"/>
      <c r="K218" s="238"/>
      <c r="L218" s="243"/>
      <c r="M218" s="244"/>
      <c r="N218" s="245"/>
      <c r="O218" s="245"/>
      <c r="P218" s="245"/>
      <c r="Q218" s="245"/>
      <c r="R218" s="245"/>
      <c r="S218" s="245"/>
      <c r="T218" s="246"/>
      <c r="AT218" s="247" t="s">
        <v>153</v>
      </c>
      <c r="AU218" s="247" t="s">
        <v>91</v>
      </c>
      <c r="AV218" s="11" t="s">
        <v>91</v>
      </c>
      <c r="AW218" s="11" t="s">
        <v>44</v>
      </c>
      <c r="AX218" s="11" t="s">
        <v>82</v>
      </c>
      <c r="AY218" s="247" t="s">
        <v>140</v>
      </c>
    </row>
    <row r="219" spans="2:51" s="13" customFormat="1" ht="13.5">
      <c r="B219" s="259"/>
      <c r="C219" s="260"/>
      <c r="D219" s="233" t="s">
        <v>153</v>
      </c>
      <c r="E219" s="261" t="s">
        <v>80</v>
      </c>
      <c r="F219" s="262" t="s">
        <v>212</v>
      </c>
      <c r="G219" s="260"/>
      <c r="H219" s="263">
        <v>19.283</v>
      </c>
      <c r="I219" s="264"/>
      <c r="J219" s="260"/>
      <c r="K219" s="260"/>
      <c r="L219" s="265"/>
      <c r="M219" s="266"/>
      <c r="N219" s="267"/>
      <c r="O219" s="267"/>
      <c r="P219" s="267"/>
      <c r="Q219" s="267"/>
      <c r="R219" s="267"/>
      <c r="S219" s="267"/>
      <c r="T219" s="268"/>
      <c r="AT219" s="269" t="s">
        <v>153</v>
      </c>
      <c r="AU219" s="269" t="s">
        <v>91</v>
      </c>
      <c r="AV219" s="13" t="s">
        <v>160</v>
      </c>
      <c r="AW219" s="13" t="s">
        <v>44</v>
      </c>
      <c r="AX219" s="13" t="s">
        <v>25</v>
      </c>
      <c r="AY219" s="269" t="s">
        <v>140</v>
      </c>
    </row>
    <row r="220" spans="2:65" s="1" customFormat="1" ht="16.5" customHeight="1">
      <c r="B220" s="46"/>
      <c r="C220" s="280" t="s">
        <v>309</v>
      </c>
      <c r="D220" s="280" t="s">
        <v>301</v>
      </c>
      <c r="E220" s="281" t="s">
        <v>319</v>
      </c>
      <c r="F220" s="282" t="s">
        <v>320</v>
      </c>
      <c r="G220" s="283" t="s">
        <v>284</v>
      </c>
      <c r="H220" s="284">
        <v>38.566</v>
      </c>
      <c r="I220" s="285"/>
      <c r="J220" s="286">
        <f>ROUND(I220*H220,2)</f>
        <v>0</v>
      </c>
      <c r="K220" s="282" t="s">
        <v>146</v>
      </c>
      <c r="L220" s="287"/>
      <c r="M220" s="288" t="s">
        <v>80</v>
      </c>
      <c r="N220" s="289" t="s">
        <v>52</v>
      </c>
      <c r="O220" s="47"/>
      <c r="P220" s="230">
        <f>O220*H220</f>
        <v>0</v>
      </c>
      <c r="Q220" s="230">
        <v>0</v>
      </c>
      <c r="R220" s="230">
        <f>Q220*H220</f>
        <v>0</v>
      </c>
      <c r="S220" s="230">
        <v>0</v>
      </c>
      <c r="T220" s="231">
        <f>S220*H220</f>
        <v>0</v>
      </c>
      <c r="AR220" s="24" t="s">
        <v>191</v>
      </c>
      <c r="AT220" s="24" t="s">
        <v>301</v>
      </c>
      <c r="AU220" s="24" t="s">
        <v>91</v>
      </c>
      <c r="AY220" s="24" t="s">
        <v>140</v>
      </c>
      <c r="BE220" s="232">
        <f>IF(N220="základní",J220,0)</f>
        <v>0</v>
      </c>
      <c r="BF220" s="232">
        <f>IF(N220="snížená",J220,0)</f>
        <v>0</v>
      </c>
      <c r="BG220" s="232">
        <f>IF(N220="zákl. přenesená",J220,0)</f>
        <v>0</v>
      </c>
      <c r="BH220" s="232">
        <f>IF(N220="sníž. přenesená",J220,0)</f>
        <v>0</v>
      </c>
      <c r="BI220" s="232">
        <f>IF(N220="nulová",J220,0)</f>
        <v>0</v>
      </c>
      <c r="BJ220" s="24" t="s">
        <v>25</v>
      </c>
      <c r="BK220" s="232">
        <f>ROUND(I220*H220,2)</f>
        <v>0</v>
      </c>
      <c r="BL220" s="24" t="s">
        <v>147</v>
      </c>
      <c r="BM220" s="24" t="s">
        <v>768</v>
      </c>
    </row>
    <row r="221" spans="2:47" s="1" customFormat="1" ht="13.5">
      <c r="B221" s="46"/>
      <c r="C221" s="74"/>
      <c r="D221" s="233" t="s">
        <v>149</v>
      </c>
      <c r="E221" s="74"/>
      <c r="F221" s="234" t="s">
        <v>320</v>
      </c>
      <c r="G221" s="74"/>
      <c r="H221" s="74"/>
      <c r="I221" s="191"/>
      <c r="J221" s="74"/>
      <c r="K221" s="74"/>
      <c r="L221" s="72"/>
      <c r="M221" s="235"/>
      <c r="N221" s="47"/>
      <c r="O221" s="47"/>
      <c r="P221" s="47"/>
      <c r="Q221" s="47"/>
      <c r="R221" s="47"/>
      <c r="S221" s="47"/>
      <c r="T221" s="95"/>
      <c r="AT221" s="24" t="s">
        <v>149</v>
      </c>
      <c r="AU221" s="24" t="s">
        <v>91</v>
      </c>
    </row>
    <row r="222" spans="2:51" s="11" customFormat="1" ht="13.5">
      <c r="B222" s="237"/>
      <c r="C222" s="238"/>
      <c r="D222" s="233" t="s">
        <v>153</v>
      </c>
      <c r="E222" s="239" t="s">
        <v>80</v>
      </c>
      <c r="F222" s="240" t="s">
        <v>769</v>
      </c>
      <c r="G222" s="238"/>
      <c r="H222" s="241">
        <v>38.566</v>
      </c>
      <c r="I222" s="242"/>
      <c r="J222" s="238"/>
      <c r="K222" s="238"/>
      <c r="L222" s="243"/>
      <c r="M222" s="244"/>
      <c r="N222" s="245"/>
      <c r="O222" s="245"/>
      <c r="P222" s="245"/>
      <c r="Q222" s="245"/>
      <c r="R222" s="245"/>
      <c r="S222" s="245"/>
      <c r="T222" s="246"/>
      <c r="AT222" s="247" t="s">
        <v>153</v>
      </c>
      <c r="AU222" s="247" t="s">
        <v>91</v>
      </c>
      <c r="AV222" s="11" t="s">
        <v>91</v>
      </c>
      <c r="AW222" s="11" t="s">
        <v>44</v>
      </c>
      <c r="AX222" s="11" t="s">
        <v>25</v>
      </c>
      <c r="AY222" s="247" t="s">
        <v>140</v>
      </c>
    </row>
    <row r="223" spans="2:65" s="1" customFormat="1" ht="25.5" customHeight="1">
      <c r="B223" s="46"/>
      <c r="C223" s="221" t="s">
        <v>318</v>
      </c>
      <c r="D223" s="221" t="s">
        <v>142</v>
      </c>
      <c r="E223" s="222" t="s">
        <v>324</v>
      </c>
      <c r="F223" s="223" t="s">
        <v>325</v>
      </c>
      <c r="G223" s="224" t="s">
        <v>145</v>
      </c>
      <c r="H223" s="225">
        <v>29.52</v>
      </c>
      <c r="I223" s="226"/>
      <c r="J223" s="227">
        <f>ROUND(I223*H223,2)</f>
        <v>0</v>
      </c>
      <c r="K223" s="223" t="s">
        <v>146</v>
      </c>
      <c r="L223" s="72"/>
      <c r="M223" s="228" t="s">
        <v>80</v>
      </c>
      <c r="N223" s="229" t="s">
        <v>52</v>
      </c>
      <c r="O223" s="47"/>
      <c r="P223" s="230">
        <f>O223*H223</f>
        <v>0</v>
      </c>
      <c r="Q223" s="230">
        <v>0</v>
      </c>
      <c r="R223" s="230">
        <f>Q223*H223</f>
        <v>0</v>
      </c>
      <c r="S223" s="230">
        <v>0</v>
      </c>
      <c r="T223" s="231">
        <f>S223*H223</f>
        <v>0</v>
      </c>
      <c r="AR223" s="24" t="s">
        <v>147</v>
      </c>
      <c r="AT223" s="24" t="s">
        <v>142</v>
      </c>
      <c r="AU223" s="24" t="s">
        <v>91</v>
      </c>
      <c r="AY223" s="24" t="s">
        <v>140</v>
      </c>
      <c r="BE223" s="232">
        <f>IF(N223="základní",J223,0)</f>
        <v>0</v>
      </c>
      <c r="BF223" s="232">
        <f>IF(N223="snížená",J223,0)</f>
        <v>0</v>
      </c>
      <c r="BG223" s="232">
        <f>IF(N223="zákl. přenesená",J223,0)</f>
        <v>0</v>
      </c>
      <c r="BH223" s="232">
        <f>IF(N223="sníž. přenesená",J223,0)</f>
        <v>0</v>
      </c>
      <c r="BI223" s="232">
        <f>IF(N223="nulová",J223,0)</f>
        <v>0</v>
      </c>
      <c r="BJ223" s="24" t="s">
        <v>25</v>
      </c>
      <c r="BK223" s="232">
        <f>ROUND(I223*H223,2)</f>
        <v>0</v>
      </c>
      <c r="BL223" s="24" t="s">
        <v>147</v>
      </c>
      <c r="BM223" s="24" t="s">
        <v>770</v>
      </c>
    </row>
    <row r="224" spans="2:47" s="1" customFormat="1" ht="13.5">
      <c r="B224" s="46"/>
      <c r="C224" s="74"/>
      <c r="D224" s="233" t="s">
        <v>149</v>
      </c>
      <c r="E224" s="74"/>
      <c r="F224" s="234" t="s">
        <v>327</v>
      </c>
      <c r="G224" s="74"/>
      <c r="H224" s="74"/>
      <c r="I224" s="191"/>
      <c r="J224" s="74"/>
      <c r="K224" s="74"/>
      <c r="L224" s="72"/>
      <c r="M224" s="235"/>
      <c r="N224" s="47"/>
      <c r="O224" s="47"/>
      <c r="P224" s="47"/>
      <c r="Q224" s="47"/>
      <c r="R224" s="47"/>
      <c r="S224" s="47"/>
      <c r="T224" s="95"/>
      <c r="AT224" s="24" t="s">
        <v>149</v>
      </c>
      <c r="AU224" s="24" t="s">
        <v>91</v>
      </c>
    </row>
    <row r="225" spans="2:47" s="1" customFormat="1" ht="13.5">
      <c r="B225" s="46"/>
      <c r="C225" s="74"/>
      <c r="D225" s="233" t="s">
        <v>151</v>
      </c>
      <c r="E225" s="74"/>
      <c r="F225" s="236" t="s">
        <v>328</v>
      </c>
      <c r="G225" s="74"/>
      <c r="H225" s="74"/>
      <c r="I225" s="191"/>
      <c r="J225" s="74"/>
      <c r="K225" s="74"/>
      <c r="L225" s="72"/>
      <c r="M225" s="235"/>
      <c r="N225" s="47"/>
      <c r="O225" s="47"/>
      <c r="P225" s="47"/>
      <c r="Q225" s="47"/>
      <c r="R225" s="47"/>
      <c r="S225" s="47"/>
      <c r="T225" s="95"/>
      <c r="AT225" s="24" t="s">
        <v>151</v>
      </c>
      <c r="AU225" s="24" t="s">
        <v>91</v>
      </c>
    </row>
    <row r="226" spans="2:51" s="11" customFormat="1" ht="13.5">
      <c r="B226" s="237"/>
      <c r="C226" s="238"/>
      <c r="D226" s="233" t="s">
        <v>153</v>
      </c>
      <c r="E226" s="239" t="s">
        <v>80</v>
      </c>
      <c r="F226" s="240" t="s">
        <v>771</v>
      </c>
      <c r="G226" s="238"/>
      <c r="H226" s="241">
        <v>29.52</v>
      </c>
      <c r="I226" s="242"/>
      <c r="J226" s="238"/>
      <c r="K226" s="238"/>
      <c r="L226" s="243"/>
      <c r="M226" s="244"/>
      <c r="N226" s="245"/>
      <c r="O226" s="245"/>
      <c r="P226" s="245"/>
      <c r="Q226" s="245"/>
      <c r="R226" s="245"/>
      <c r="S226" s="245"/>
      <c r="T226" s="246"/>
      <c r="AT226" s="247" t="s">
        <v>153</v>
      </c>
      <c r="AU226" s="247" t="s">
        <v>91</v>
      </c>
      <c r="AV226" s="11" t="s">
        <v>91</v>
      </c>
      <c r="AW226" s="11" t="s">
        <v>44</v>
      </c>
      <c r="AX226" s="11" t="s">
        <v>25</v>
      </c>
      <c r="AY226" s="247" t="s">
        <v>140</v>
      </c>
    </row>
    <row r="227" spans="2:65" s="1" customFormat="1" ht="16.5" customHeight="1">
      <c r="B227" s="46"/>
      <c r="C227" s="280" t="s">
        <v>323</v>
      </c>
      <c r="D227" s="280" t="s">
        <v>301</v>
      </c>
      <c r="E227" s="281" t="s">
        <v>331</v>
      </c>
      <c r="F227" s="282" t="s">
        <v>332</v>
      </c>
      <c r="G227" s="283" t="s">
        <v>333</v>
      </c>
      <c r="H227" s="284">
        <v>0.886</v>
      </c>
      <c r="I227" s="285"/>
      <c r="J227" s="286">
        <f>ROUND(I227*H227,2)</f>
        <v>0</v>
      </c>
      <c r="K227" s="282" t="s">
        <v>146</v>
      </c>
      <c r="L227" s="287"/>
      <c r="M227" s="288" t="s">
        <v>80</v>
      </c>
      <c r="N227" s="289" t="s">
        <v>52</v>
      </c>
      <c r="O227" s="47"/>
      <c r="P227" s="230">
        <f>O227*H227</f>
        <v>0</v>
      </c>
      <c r="Q227" s="230">
        <v>0.001</v>
      </c>
      <c r="R227" s="230">
        <f>Q227*H227</f>
        <v>0.0008860000000000001</v>
      </c>
      <c r="S227" s="230">
        <v>0</v>
      </c>
      <c r="T227" s="231">
        <f>S227*H227</f>
        <v>0</v>
      </c>
      <c r="AR227" s="24" t="s">
        <v>191</v>
      </c>
      <c r="AT227" s="24" t="s">
        <v>301</v>
      </c>
      <c r="AU227" s="24" t="s">
        <v>91</v>
      </c>
      <c r="AY227" s="24" t="s">
        <v>140</v>
      </c>
      <c r="BE227" s="232">
        <f>IF(N227="základní",J227,0)</f>
        <v>0</v>
      </c>
      <c r="BF227" s="232">
        <f>IF(N227="snížená",J227,0)</f>
        <v>0</v>
      </c>
      <c r="BG227" s="232">
        <f>IF(N227="zákl. přenesená",J227,0)</f>
        <v>0</v>
      </c>
      <c r="BH227" s="232">
        <f>IF(N227="sníž. přenesená",J227,0)</f>
        <v>0</v>
      </c>
      <c r="BI227" s="232">
        <f>IF(N227="nulová",J227,0)</f>
        <v>0</v>
      </c>
      <c r="BJ227" s="24" t="s">
        <v>25</v>
      </c>
      <c r="BK227" s="232">
        <f>ROUND(I227*H227,2)</f>
        <v>0</v>
      </c>
      <c r="BL227" s="24" t="s">
        <v>147</v>
      </c>
      <c r="BM227" s="24" t="s">
        <v>772</v>
      </c>
    </row>
    <row r="228" spans="2:47" s="1" customFormat="1" ht="13.5">
      <c r="B228" s="46"/>
      <c r="C228" s="74"/>
      <c r="D228" s="233" t="s">
        <v>149</v>
      </c>
      <c r="E228" s="74"/>
      <c r="F228" s="234" t="s">
        <v>332</v>
      </c>
      <c r="G228" s="74"/>
      <c r="H228" s="74"/>
      <c r="I228" s="191"/>
      <c r="J228" s="74"/>
      <c r="K228" s="74"/>
      <c r="L228" s="72"/>
      <c r="M228" s="235"/>
      <c r="N228" s="47"/>
      <c r="O228" s="47"/>
      <c r="P228" s="47"/>
      <c r="Q228" s="47"/>
      <c r="R228" s="47"/>
      <c r="S228" s="47"/>
      <c r="T228" s="95"/>
      <c r="AT228" s="24" t="s">
        <v>149</v>
      </c>
      <c r="AU228" s="24" t="s">
        <v>91</v>
      </c>
    </row>
    <row r="229" spans="2:51" s="11" customFormat="1" ht="13.5">
      <c r="B229" s="237"/>
      <c r="C229" s="238"/>
      <c r="D229" s="233" t="s">
        <v>153</v>
      </c>
      <c r="E229" s="238"/>
      <c r="F229" s="240" t="s">
        <v>773</v>
      </c>
      <c r="G229" s="238"/>
      <c r="H229" s="241">
        <v>0.886</v>
      </c>
      <c r="I229" s="242"/>
      <c r="J229" s="238"/>
      <c r="K229" s="238"/>
      <c r="L229" s="243"/>
      <c r="M229" s="244"/>
      <c r="N229" s="245"/>
      <c r="O229" s="245"/>
      <c r="P229" s="245"/>
      <c r="Q229" s="245"/>
      <c r="R229" s="245"/>
      <c r="S229" s="245"/>
      <c r="T229" s="246"/>
      <c r="AT229" s="247" t="s">
        <v>153</v>
      </c>
      <c r="AU229" s="247" t="s">
        <v>91</v>
      </c>
      <c r="AV229" s="11" t="s">
        <v>91</v>
      </c>
      <c r="AW229" s="11" t="s">
        <v>6</v>
      </c>
      <c r="AX229" s="11" t="s">
        <v>25</v>
      </c>
      <c r="AY229" s="247" t="s">
        <v>140</v>
      </c>
    </row>
    <row r="230" spans="2:65" s="1" customFormat="1" ht="25.5" customHeight="1">
      <c r="B230" s="46"/>
      <c r="C230" s="221" t="s">
        <v>330</v>
      </c>
      <c r="D230" s="221" t="s">
        <v>142</v>
      </c>
      <c r="E230" s="222" t="s">
        <v>337</v>
      </c>
      <c r="F230" s="223" t="s">
        <v>338</v>
      </c>
      <c r="G230" s="224" t="s">
        <v>145</v>
      </c>
      <c r="H230" s="225">
        <v>29.52</v>
      </c>
      <c r="I230" s="226"/>
      <c r="J230" s="227">
        <f>ROUND(I230*H230,2)</f>
        <v>0</v>
      </c>
      <c r="K230" s="223" t="s">
        <v>146</v>
      </c>
      <c r="L230" s="72"/>
      <c r="M230" s="228" t="s">
        <v>80</v>
      </c>
      <c r="N230" s="229" t="s">
        <v>52</v>
      </c>
      <c r="O230" s="47"/>
      <c r="P230" s="230">
        <f>O230*H230</f>
        <v>0</v>
      </c>
      <c r="Q230" s="230">
        <v>0</v>
      </c>
      <c r="R230" s="230">
        <f>Q230*H230</f>
        <v>0</v>
      </c>
      <c r="S230" s="230">
        <v>0</v>
      </c>
      <c r="T230" s="231">
        <f>S230*H230</f>
        <v>0</v>
      </c>
      <c r="AR230" s="24" t="s">
        <v>147</v>
      </c>
      <c r="AT230" s="24" t="s">
        <v>142</v>
      </c>
      <c r="AU230" s="24" t="s">
        <v>91</v>
      </c>
      <c r="AY230" s="24" t="s">
        <v>140</v>
      </c>
      <c r="BE230" s="232">
        <f>IF(N230="základní",J230,0)</f>
        <v>0</v>
      </c>
      <c r="BF230" s="232">
        <f>IF(N230="snížená",J230,0)</f>
        <v>0</v>
      </c>
      <c r="BG230" s="232">
        <f>IF(N230="zákl. přenesená",J230,0)</f>
        <v>0</v>
      </c>
      <c r="BH230" s="232">
        <f>IF(N230="sníž. přenesená",J230,0)</f>
        <v>0</v>
      </c>
      <c r="BI230" s="232">
        <f>IF(N230="nulová",J230,0)</f>
        <v>0</v>
      </c>
      <c r="BJ230" s="24" t="s">
        <v>25</v>
      </c>
      <c r="BK230" s="232">
        <f>ROUND(I230*H230,2)</f>
        <v>0</v>
      </c>
      <c r="BL230" s="24" t="s">
        <v>147</v>
      </c>
      <c r="BM230" s="24" t="s">
        <v>774</v>
      </c>
    </row>
    <row r="231" spans="2:47" s="1" customFormat="1" ht="13.5">
      <c r="B231" s="46"/>
      <c r="C231" s="74"/>
      <c r="D231" s="233" t="s">
        <v>149</v>
      </c>
      <c r="E231" s="74"/>
      <c r="F231" s="234" t="s">
        <v>340</v>
      </c>
      <c r="G231" s="74"/>
      <c r="H231" s="74"/>
      <c r="I231" s="191"/>
      <c r="J231" s="74"/>
      <c r="K231" s="74"/>
      <c r="L231" s="72"/>
      <c r="M231" s="235"/>
      <c r="N231" s="47"/>
      <c r="O231" s="47"/>
      <c r="P231" s="47"/>
      <c r="Q231" s="47"/>
      <c r="R231" s="47"/>
      <c r="S231" s="47"/>
      <c r="T231" s="95"/>
      <c r="AT231" s="24" t="s">
        <v>149</v>
      </c>
      <c r="AU231" s="24" t="s">
        <v>91</v>
      </c>
    </row>
    <row r="232" spans="2:47" s="1" customFormat="1" ht="13.5">
      <c r="B232" s="46"/>
      <c r="C232" s="74"/>
      <c r="D232" s="233" t="s">
        <v>151</v>
      </c>
      <c r="E232" s="74"/>
      <c r="F232" s="236" t="s">
        <v>341</v>
      </c>
      <c r="G232" s="74"/>
      <c r="H232" s="74"/>
      <c r="I232" s="191"/>
      <c r="J232" s="74"/>
      <c r="K232" s="74"/>
      <c r="L232" s="72"/>
      <c r="M232" s="235"/>
      <c r="N232" s="47"/>
      <c r="O232" s="47"/>
      <c r="P232" s="47"/>
      <c r="Q232" s="47"/>
      <c r="R232" s="47"/>
      <c r="S232" s="47"/>
      <c r="T232" s="95"/>
      <c r="AT232" s="24" t="s">
        <v>151</v>
      </c>
      <c r="AU232" s="24" t="s">
        <v>91</v>
      </c>
    </row>
    <row r="233" spans="2:51" s="11" customFormat="1" ht="13.5">
      <c r="B233" s="237"/>
      <c r="C233" s="238"/>
      <c r="D233" s="233" t="s">
        <v>153</v>
      </c>
      <c r="E233" s="239" t="s">
        <v>80</v>
      </c>
      <c r="F233" s="240" t="s">
        <v>771</v>
      </c>
      <c r="G233" s="238"/>
      <c r="H233" s="241">
        <v>29.52</v>
      </c>
      <c r="I233" s="242"/>
      <c r="J233" s="238"/>
      <c r="K233" s="238"/>
      <c r="L233" s="243"/>
      <c r="M233" s="244"/>
      <c r="N233" s="245"/>
      <c r="O233" s="245"/>
      <c r="P233" s="245"/>
      <c r="Q233" s="245"/>
      <c r="R233" s="245"/>
      <c r="S233" s="245"/>
      <c r="T233" s="246"/>
      <c r="AT233" s="247" t="s">
        <v>153</v>
      </c>
      <c r="AU233" s="247" t="s">
        <v>91</v>
      </c>
      <c r="AV233" s="11" t="s">
        <v>91</v>
      </c>
      <c r="AW233" s="11" t="s">
        <v>44</v>
      </c>
      <c r="AX233" s="11" t="s">
        <v>25</v>
      </c>
      <c r="AY233" s="247" t="s">
        <v>140</v>
      </c>
    </row>
    <row r="234" spans="2:65" s="1" customFormat="1" ht="16.5" customHeight="1">
      <c r="B234" s="46"/>
      <c r="C234" s="221" t="s">
        <v>336</v>
      </c>
      <c r="D234" s="221" t="s">
        <v>142</v>
      </c>
      <c r="E234" s="222" t="s">
        <v>343</v>
      </c>
      <c r="F234" s="223" t="s">
        <v>344</v>
      </c>
      <c r="G234" s="224" t="s">
        <v>194</v>
      </c>
      <c r="H234" s="225">
        <v>4</v>
      </c>
      <c r="I234" s="226"/>
      <c r="J234" s="227">
        <f>ROUND(I234*H234,2)</f>
        <v>0</v>
      </c>
      <c r="K234" s="223" t="s">
        <v>80</v>
      </c>
      <c r="L234" s="72"/>
      <c r="M234" s="228" t="s">
        <v>80</v>
      </c>
      <c r="N234" s="229" t="s">
        <v>52</v>
      </c>
      <c r="O234" s="47"/>
      <c r="P234" s="230">
        <f>O234*H234</f>
        <v>0</v>
      </c>
      <c r="Q234" s="230">
        <v>0</v>
      </c>
      <c r="R234" s="230">
        <f>Q234*H234</f>
        <v>0</v>
      </c>
      <c r="S234" s="230">
        <v>0</v>
      </c>
      <c r="T234" s="231">
        <f>S234*H234</f>
        <v>0</v>
      </c>
      <c r="AR234" s="24" t="s">
        <v>147</v>
      </c>
      <c r="AT234" s="24" t="s">
        <v>142</v>
      </c>
      <c r="AU234" s="24" t="s">
        <v>91</v>
      </c>
      <c r="AY234" s="24" t="s">
        <v>140</v>
      </c>
      <c r="BE234" s="232">
        <f>IF(N234="základní",J234,0)</f>
        <v>0</v>
      </c>
      <c r="BF234" s="232">
        <f>IF(N234="snížená",J234,0)</f>
        <v>0</v>
      </c>
      <c r="BG234" s="232">
        <f>IF(N234="zákl. přenesená",J234,0)</f>
        <v>0</v>
      </c>
      <c r="BH234" s="232">
        <f>IF(N234="sníž. přenesená",J234,0)</f>
        <v>0</v>
      </c>
      <c r="BI234" s="232">
        <f>IF(N234="nulová",J234,0)</f>
        <v>0</v>
      </c>
      <c r="BJ234" s="24" t="s">
        <v>25</v>
      </c>
      <c r="BK234" s="232">
        <f>ROUND(I234*H234,2)</f>
        <v>0</v>
      </c>
      <c r="BL234" s="24" t="s">
        <v>147</v>
      </c>
      <c r="BM234" s="24" t="s">
        <v>775</v>
      </c>
    </row>
    <row r="235" spans="2:47" s="1" customFormat="1" ht="13.5">
      <c r="B235" s="46"/>
      <c r="C235" s="74"/>
      <c r="D235" s="233" t="s">
        <v>149</v>
      </c>
      <c r="E235" s="74"/>
      <c r="F235" s="234" t="s">
        <v>344</v>
      </c>
      <c r="G235" s="74"/>
      <c r="H235" s="74"/>
      <c r="I235" s="191"/>
      <c r="J235" s="74"/>
      <c r="K235" s="74"/>
      <c r="L235" s="72"/>
      <c r="M235" s="235"/>
      <c r="N235" s="47"/>
      <c r="O235" s="47"/>
      <c r="P235" s="47"/>
      <c r="Q235" s="47"/>
      <c r="R235" s="47"/>
      <c r="S235" s="47"/>
      <c r="T235" s="95"/>
      <c r="AT235" s="24" t="s">
        <v>149</v>
      </c>
      <c r="AU235" s="24" t="s">
        <v>91</v>
      </c>
    </row>
    <row r="236" spans="2:63" s="10" customFormat="1" ht="29.85" customHeight="1">
      <c r="B236" s="205"/>
      <c r="C236" s="206"/>
      <c r="D236" s="207" t="s">
        <v>81</v>
      </c>
      <c r="E236" s="219" t="s">
        <v>91</v>
      </c>
      <c r="F236" s="219" t="s">
        <v>346</v>
      </c>
      <c r="G236" s="206"/>
      <c r="H236" s="206"/>
      <c r="I236" s="209"/>
      <c r="J236" s="220">
        <f>BK236</f>
        <v>0</v>
      </c>
      <c r="K236" s="206"/>
      <c r="L236" s="211"/>
      <c r="M236" s="212"/>
      <c r="N236" s="213"/>
      <c r="O236" s="213"/>
      <c r="P236" s="214">
        <f>SUM(P237:P242)</f>
        <v>0</v>
      </c>
      <c r="Q236" s="213"/>
      <c r="R236" s="214">
        <f>SUM(R237:R242)</f>
        <v>0.025675999999999997</v>
      </c>
      <c r="S236" s="213"/>
      <c r="T236" s="215">
        <f>SUM(T237:T242)</f>
        <v>0</v>
      </c>
      <c r="AR236" s="216" t="s">
        <v>25</v>
      </c>
      <c r="AT236" s="217" t="s">
        <v>81</v>
      </c>
      <c r="AU236" s="217" t="s">
        <v>25</v>
      </c>
      <c r="AY236" s="216" t="s">
        <v>140</v>
      </c>
      <c r="BK236" s="218">
        <f>SUM(BK237:BK242)</f>
        <v>0</v>
      </c>
    </row>
    <row r="237" spans="2:65" s="1" customFormat="1" ht="16.5" customHeight="1">
      <c r="B237" s="46"/>
      <c r="C237" s="221" t="s">
        <v>342</v>
      </c>
      <c r="D237" s="221" t="s">
        <v>142</v>
      </c>
      <c r="E237" s="222" t="s">
        <v>348</v>
      </c>
      <c r="F237" s="223" t="s">
        <v>349</v>
      </c>
      <c r="G237" s="224" t="s">
        <v>194</v>
      </c>
      <c r="H237" s="225">
        <v>52.4</v>
      </c>
      <c r="I237" s="226"/>
      <c r="J237" s="227">
        <f>ROUND(I237*H237,2)</f>
        <v>0</v>
      </c>
      <c r="K237" s="223" t="s">
        <v>146</v>
      </c>
      <c r="L237" s="72"/>
      <c r="M237" s="228" t="s">
        <v>80</v>
      </c>
      <c r="N237" s="229" t="s">
        <v>52</v>
      </c>
      <c r="O237" s="47"/>
      <c r="P237" s="230">
        <f>O237*H237</f>
        <v>0</v>
      </c>
      <c r="Q237" s="230">
        <v>0.00049</v>
      </c>
      <c r="R237" s="230">
        <f>Q237*H237</f>
        <v>0.025675999999999997</v>
      </c>
      <c r="S237" s="230">
        <v>0</v>
      </c>
      <c r="T237" s="231">
        <f>S237*H237</f>
        <v>0</v>
      </c>
      <c r="AR237" s="24" t="s">
        <v>147</v>
      </c>
      <c r="AT237" s="24" t="s">
        <v>142</v>
      </c>
      <c r="AU237" s="24" t="s">
        <v>91</v>
      </c>
      <c r="AY237" s="24" t="s">
        <v>140</v>
      </c>
      <c r="BE237" s="232">
        <f>IF(N237="základní",J237,0)</f>
        <v>0</v>
      </c>
      <c r="BF237" s="232">
        <f>IF(N237="snížená",J237,0)</f>
        <v>0</v>
      </c>
      <c r="BG237" s="232">
        <f>IF(N237="zákl. přenesená",J237,0)</f>
        <v>0</v>
      </c>
      <c r="BH237" s="232">
        <f>IF(N237="sníž. přenesená",J237,0)</f>
        <v>0</v>
      </c>
      <c r="BI237" s="232">
        <f>IF(N237="nulová",J237,0)</f>
        <v>0</v>
      </c>
      <c r="BJ237" s="24" t="s">
        <v>25</v>
      </c>
      <c r="BK237" s="232">
        <f>ROUND(I237*H237,2)</f>
        <v>0</v>
      </c>
      <c r="BL237" s="24" t="s">
        <v>147</v>
      </c>
      <c r="BM237" s="24" t="s">
        <v>776</v>
      </c>
    </row>
    <row r="238" spans="2:47" s="1" customFormat="1" ht="13.5">
      <c r="B238" s="46"/>
      <c r="C238" s="74"/>
      <c r="D238" s="233" t="s">
        <v>149</v>
      </c>
      <c r="E238" s="74"/>
      <c r="F238" s="234" t="s">
        <v>351</v>
      </c>
      <c r="G238" s="74"/>
      <c r="H238" s="74"/>
      <c r="I238" s="191"/>
      <c r="J238" s="74"/>
      <c r="K238" s="74"/>
      <c r="L238" s="72"/>
      <c r="M238" s="235"/>
      <c r="N238" s="47"/>
      <c r="O238" s="47"/>
      <c r="P238" s="47"/>
      <c r="Q238" s="47"/>
      <c r="R238" s="47"/>
      <c r="S238" s="47"/>
      <c r="T238" s="95"/>
      <c r="AT238" s="24" t="s">
        <v>149</v>
      </c>
      <c r="AU238" s="24" t="s">
        <v>91</v>
      </c>
    </row>
    <row r="239" spans="2:47" s="1" customFormat="1" ht="13.5">
      <c r="B239" s="46"/>
      <c r="C239" s="74"/>
      <c r="D239" s="233" t="s">
        <v>151</v>
      </c>
      <c r="E239" s="74"/>
      <c r="F239" s="236" t="s">
        <v>352</v>
      </c>
      <c r="G239" s="74"/>
      <c r="H239" s="74"/>
      <c r="I239" s="191"/>
      <c r="J239" s="74"/>
      <c r="K239" s="74"/>
      <c r="L239" s="72"/>
      <c r="M239" s="235"/>
      <c r="N239" s="47"/>
      <c r="O239" s="47"/>
      <c r="P239" s="47"/>
      <c r="Q239" s="47"/>
      <c r="R239" s="47"/>
      <c r="S239" s="47"/>
      <c r="T239" s="95"/>
      <c r="AT239" s="24" t="s">
        <v>151</v>
      </c>
      <c r="AU239" s="24" t="s">
        <v>91</v>
      </c>
    </row>
    <row r="240" spans="2:51" s="11" customFormat="1" ht="13.5">
      <c r="B240" s="237"/>
      <c r="C240" s="238"/>
      <c r="D240" s="233" t="s">
        <v>153</v>
      </c>
      <c r="E240" s="239" t="s">
        <v>80</v>
      </c>
      <c r="F240" s="240" t="s">
        <v>777</v>
      </c>
      <c r="G240" s="238"/>
      <c r="H240" s="241">
        <v>28.5</v>
      </c>
      <c r="I240" s="242"/>
      <c r="J240" s="238"/>
      <c r="K240" s="238"/>
      <c r="L240" s="243"/>
      <c r="M240" s="244"/>
      <c r="N240" s="245"/>
      <c r="O240" s="245"/>
      <c r="P240" s="245"/>
      <c r="Q240" s="245"/>
      <c r="R240" s="245"/>
      <c r="S240" s="245"/>
      <c r="T240" s="246"/>
      <c r="AT240" s="247" t="s">
        <v>153</v>
      </c>
      <c r="AU240" s="247" t="s">
        <v>91</v>
      </c>
      <c r="AV240" s="11" t="s">
        <v>91</v>
      </c>
      <c r="AW240" s="11" t="s">
        <v>44</v>
      </c>
      <c r="AX240" s="11" t="s">
        <v>82</v>
      </c>
      <c r="AY240" s="247" t="s">
        <v>140</v>
      </c>
    </row>
    <row r="241" spans="2:51" s="11" customFormat="1" ht="13.5">
      <c r="B241" s="237"/>
      <c r="C241" s="238"/>
      <c r="D241" s="233" t="s">
        <v>153</v>
      </c>
      <c r="E241" s="239" t="s">
        <v>80</v>
      </c>
      <c r="F241" s="240" t="s">
        <v>778</v>
      </c>
      <c r="G241" s="238"/>
      <c r="H241" s="241">
        <v>23.9</v>
      </c>
      <c r="I241" s="242"/>
      <c r="J241" s="238"/>
      <c r="K241" s="238"/>
      <c r="L241" s="243"/>
      <c r="M241" s="244"/>
      <c r="N241" s="245"/>
      <c r="O241" s="245"/>
      <c r="P241" s="245"/>
      <c r="Q241" s="245"/>
      <c r="R241" s="245"/>
      <c r="S241" s="245"/>
      <c r="T241" s="246"/>
      <c r="AT241" s="247" t="s">
        <v>153</v>
      </c>
      <c r="AU241" s="247" t="s">
        <v>91</v>
      </c>
      <c r="AV241" s="11" t="s">
        <v>91</v>
      </c>
      <c r="AW241" s="11" t="s">
        <v>44</v>
      </c>
      <c r="AX241" s="11" t="s">
        <v>82</v>
      </c>
      <c r="AY241" s="247" t="s">
        <v>140</v>
      </c>
    </row>
    <row r="242" spans="2:51" s="13" customFormat="1" ht="13.5">
      <c r="B242" s="259"/>
      <c r="C242" s="260"/>
      <c r="D242" s="233" t="s">
        <v>153</v>
      </c>
      <c r="E242" s="261" t="s">
        <v>80</v>
      </c>
      <c r="F242" s="262" t="s">
        <v>212</v>
      </c>
      <c r="G242" s="260"/>
      <c r="H242" s="263">
        <v>52.4</v>
      </c>
      <c r="I242" s="264"/>
      <c r="J242" s="260"/>
      <c r="K242" s="260"/>
      <c r="L242" s="265"/>
      <c r="M242" s="266"/>
      <c r="N242" s="267"/>
      <c r="O242" s="267"/>
      <c r="P242" s="267"/>
      <c r="Q242" s="267"/>
      <c r="R242" s="267"/>
      <c r="S242" s="267"/>
      <c r="T242" s="268"/>
      <c r="AT242" s="269" t="s">
        <v>153</v>
      </c>
      <c r="AU242" s="269" t="s">
        <v>91</v>
      </c>
      <c r="AV242" s="13" t="s">
        <v>160</v>
      </c>
      <c r="AW242" s="13" t="s">
        <v>44</v>
      </c>
      <c r="AX242" s="13" t="s">
        <v>25</v>
      </c>
      <c r="AY242" s="269" t="s">
        <v>140</v>
      </c>
    </row>
    <row r="243" spans="2:63" s="10" customFormat="1" ht="29.85" customHeight="1">
      <c r="B243" s="205"/>
      <c r="C243" s="206"/>
      <c r="D243" s="207" t="s">
        <v>81</v>
      </c>
      <c r="E243" s="219" t="s">
        <v>160</v>
      </c>
      <c r="F243" s="219" t="s">
        <v>355</v>
      </c>
      <c r="G243" s="206"/>
      <c r="H243" s="206"/>
      <c r="I243" s="209"/>
      <c r="J243" s="220">
        <f>BK243</f>
        <v>0</v>
      </c>
      <c r="K243" s="206"/>
      <c r="L243" s="211"/>
      <c r="M243" s="212"/>
      <c r="N243" s="213"/>
      <c r="O243" s="213"/>
      <c r="P243" s="214">
        <f>SUM(P244:P255)</f>
        <v>0</v>
      </c>
      <c r="Q243" s="213"/>
      <c r="R243" s="214">
        <f>SUM(R244:R255)</f>
        <v>0</v>
      </c>
      <c r="S243" s="213"/>
      <c r="T243" s="215">
        <f>SUM(T244:T255)</f>
        <v>0</v>
      </c>
      <c r="AR243" s="216" t="s">
        <v>25</v>
      </c>
      <c r="AT243" s="217" t="s">
        <v>81</v>
      </c>
      <c r="AU243" s="217" t="s">
        <v>25</v>
      </c>
      <c r="AY243" s="216" t="s">
        <v>140</v>
      </c>
      <c r="BK243" s="218">
        <f>SUM(BK244:BK255)</f>
        <v>0</v>
      </c>
    </row>
    <row r="244" spans="2:65" s="1" customFormat="1" ht="16.5" customHeight="1">
      <c r="B244" s="46"/>
      <c r="C244" s="221" t="s">
        <v>347</v>
      </c>
      <c r="D244" s="221" t="s">
        <v>142</v>
      </c>
      <c r="E244" s="222" t="s">
        <v>363</v>
      </c>
      <c r="F244" s="223" t="s">
        <v>364</v>
      </c>
      <c r="G244" s="224" t="s">
        <v>194</v>
      </c>
      <c r="H244" s="225">
        <v>52.4</v>
      </c>
      <c r="I244" s="226"/>
      <c r="J244" s="227">
        <f>ROUND(I244*H244,2)</f>
        <v>0</v>
      </c>
      <c r="K244" s="223" t="s">
        <v>146</v>
      </c>
      <c r="L244" s="72"/>
      <c r="M244" s="228" t="s">
        <v>80</v>
      </c>
      <c r="N244" s="229" t="s">
        <v>52</v>
      </c>
      <c r="O244" s="47"/>
      <c r="P244" s="230">
        <f>O244*H244</f>
        <v>0</v>
      </c>
      <c r="Q244" s="230">
        <v>0</v>
      </c>
      <c r="R244" s="230">
        <f>Q244*H244</f>
        <v>0</v>
      </c>
      <c r="S244" s="230">
        <v>0</v>
      </c>
      <c r="T244" s="231">
        <f>S244*H244</f>
        <v>0</v>
      </c>
      <c r="AR244" s="24" t="s">
        <v>147</v>
      </c>
      <c r="AT244" s="24" t="s">
        <v>142</v>
      </c>
      <c r="AU244" s="24" t="s">
        <v>91</v>
      </c>
      <c r="AY244" s="24" t="s">
        <v>140</v>
      </c>
      <c r="BE244" s="232">
        <f>IF(N244="základní",J244,0)</f>
        <v>0</v>
      </c>
      <c r="BF244" s="232">
        <f>IF(N244="snížená",J244,0)</f>
        <v>0</v>
      </c>
      <c r="BG244" s="232">
        <f>IF(N244="zákl. přenesená",J244,0)</f>
        <v>0</v>
      </c>
      <c r="BH244" s="232">
        <f>IF(N244="sníž. přenesená",J244,0)</f>
        <v>0</v>
      </c>
      <c r="BI244" s="232">
        <f>IF(N244="nulová",J244,0)</f>
        <v>0</v>
      </c>
      <c r="BJ244" s="24" t="s">
        <v>25</v>
      </c>
      <c r="BK244" s="232">
        <f>ROUND(I244*H244,2)</f>
        <v>0</v>
      </c>
      <c r="BL244" s="24" t="s">
        <v>147</v>
      </c>
      <c r="BM244" s="24" t="s">
        <v>779</v>
      </c>
    </row>
    <row r="245" spans="2:47" s="1" customFormat="1" ht="13.5">
      <c r="B245" s="46"/>
      <c r="C245" s="74"/>
      <c r="D245" s="233" t="s">
        <v>149</v>
      </c>
      <c r="E245" s="74"/>
      <c r="F245" s="234" t="s">
        <v>366</v>
      </c>
      <c r="G245" s="74"/>
      <c r="H245" s="74"/>
      <c r="I245" s="191"/>
      <c r="J245" s="74"/>
      <c r="K245" s="74"/>
      <c r="L245" s="72"/>
      <c r="M245" s="235"/>
      <c r="N245" s="47"/>
      <c r="O245" s="47"/>
      <c r="P245" s="47"/>
      <c r="Q245" s="47"/>
      <c r="R245" s="47"/>
      <c r="S245" s="47"/>
      <c r="T245" s="95"/>
      <c r="AT245" s="24" t="s">
        <v>149</v>
      </c>
      <c r="AU245" s="24" t="s">
        <v>91</v>
      </c>
    </row>
    <row r="246" spans="2:47" s="1" customFormat="1" ht="13.5">
      <c r="B246" s="46"/>
      <c r="C246" s="74"/>
      <c r="D246" s="233" t="s">
        <v>151</v>
      </c>
      <c r="E246" s="74"/>
      <c r="F246" s="236" t="s">
        <v>367</v>
      </c>
      <c r="G246" s="74"/>
      <c r="H246" s="74"/>
      <c r="I246" s="191"/>
      <c r="J246" s="74"/>
      <c r="K246" s="74"/>
      <c r="L246" s="72"/>
      <c r="M246" s="235"/>
      <c r="N246" s="47"/>
      <c r="O246" s="47"/>
      <c r="P246" s="47"/>
      <c r="Q246" s="47"/>
      <c r="R246" s="47"/>
      <c r="S246" s="47"/>
      <c r="T246" s="95"/>
      <c r="AT246" s="24" t="s">
        <v>151</v>
      </c>
      <c r="AU246" s="24" t="s">
        <v>91</v>
      </c>
    </row>
    <row r="247" spans="2:51" s="11" customFormat="1" ht="13.5">
      <c r="B247" s="237"/>
      <c r="C247" s="238"/>
      <c r="D247" s="233" t="s">
        <v>153</v>
      </c>
      <c r="E247" s="239" t="s">
        <v>80</v>
      </c>
      <c r="F247" s="240" t="s">
        <v>777</v>
      </c>
      <c r="G247" s="238"/>
      <c r="H247" s="241">
        <v>28.5</v>
      </c>
      <c r="I247" s="242"/>
      <c r="J247" s="238"/>
      <c r="K247" s="238"/>
      <c r="L247" s="243"/>
      <c r="M247" s="244"/>
      <c r="N247" s="245"/>
      <c r="O247" s="245"/>
      <c r="P247" s="245"/>
      <c r="Q247" s="245"/>
      <c r="R247" s="245"/>
      <c r="S247" s="245"/>
      <c r="T247" s="246"/>
      <c r="AT247" s="247" t="s">
        <v>153</v>
      </c>
      <c r="AU247" s="247" t="s">
        <v>91</v>
      </c>
      <c r="AV247" s="11" t="s">
        <v>91</v>
      </c>
      <c r="AW247" s="11" t="s">
        <v>44</v>
      </c>
      <c r="AX247" s="11" t="s">
        <v>82</v>
      </c>
      <c r="AY247" s="247" t="s">
        <v>140</v>
      </c>
    </row>
    <row r="248" spans="2:51" s="11" customFormat="1" ht="13.5">
      <c r="B248" s="237"/>
      <c r="C248" s="238"/>
      <c r="D248" s="233" t="s">
        <v>153</v>
      </c>
      <c r="E248" s="239" t="s">
        <v>80</v>
      </c>
      <c r="F248" s="240" t="s">
        <v>778</v>
      </c>
      <c r="G248" s="238"/>
      <c r="H248" s="241">
        <v>23.9</v>
      </c>
      <c r="I248" s="242"/>
      <c r="J248" s="238"/>
      <c r="K248" s="238"/>
      <c r="L248" s="243"/>
      <c r="M248" s="244"/>
      <c r="N248" s="245"/>
      <c r="O248" s="245"/>
      <c r="P248" s="245"/>
      <c r="Q248" s="245"/>
      <c r="R248" s="245"/>
      <c r="S248" s="245"/>
      <c r="T248" s="246"/>
      <c r="AT248" s="247" t="s">
        <v>153</v>
      </c>
      <c r="AU248" s="247" t="s">
        <v>91</v>
      </c>
      <c r="AV248" s="11" t="s">
        <v>91</v>
      </c>
      <c r="AW248" s="11" t="s">
        <v>44</v>
      </c>
      <c r="AX248" s="11" t="s">
        <v>82</v>
      </c>
      <c r="AY248" s="247" t="s">
        <v>140</v>
      </c>
    </row>
    <row r="249" spans="2:51" s="13" customFormat="1" ht="13.5">
      <c r="B249" s="259"/>
      <c r="C249" s="260"/>
      <c r="D249" s="233" t="s">
        <v>153</v>
      </c>
      <c r="E249" s="261" t="s">
        <v>80</v>
      </c>
      <c r="F249" s="262" t="s">
        <v>212</v>
      </c>
      <c r="G249" s="260"/>
      <c r="H249" s="263">
        <v>52.4</v>
      </c>
      <c r="I249" s="264"/>
      <c r="J249" s="260"/>
      <c r="K249" s="260"/>
      <c r="L249" s="265"/>
      <c r="M249" s="266"/>
      <c r="N249" s="267"/>
      <c r="O249" s="267"/>
      <c r="P249" s="267"/>
      <c r="Q249" s="267"/>
      <c r="R249" s="267"/>
      <c r="S249" s="267"/>
      <c r="T249" s="268"/>
      <c r="AT249" s="269" t="s">
        <v>153</v>
      </c>
      <c r="AU249" s="269" t="s">
        <v>91</v>
      </c>
      <c r="AV249" s="13" t="s">
        <v>160</v>
      </c>
      <c r="AW249" s="13" t="s">
        <v>44</v>
      </c>
      <c r="AX249" s="13" t="s">
        <v>25</v>
      </c>
      <c r="AY249" s="269" t="s">
        <v>140</v>
      </c>
    </row>
    <row r="250" spans="2:65" s="1" customFormat="1" ht="16.5" customHeight="1">
      <c r="B250" s="46"/>
      <c r="C250" s="221" t="s">
        <v>356</v>
      </c>
      <c r="D250" s="221" t="s">
        <v>142</v>
      </c>
      <c r="E250" s="222" t="s">
        <v>369</v>
      </c>
      <c r="F250" s="223" t="s">
        <v>370</v>
      </c>
      <c r="G250" s="224" t="s">
        <v>194</v>
      </c>
      <c r="H250" s="225">
        <v>52.4</v>
      </c>
      <c r="I250" s="226"/>
      <c r="J250" s="227">
        <f>ROUND(I250*H250,2)</f>
        <v>0</v>
      </c>
      <c r="K250" s="223" t="s">
        <v>146</v>
      </c>
      <c r="L250" s="72"/>
      <c r="M250" s="228" t="s">
        <v>80</v>
      </c>
      <c r="N250" s="229" t="s">
        <v>52</v>
      </c>
      <c r="O250" s="47"/>
      <c r="P250" s="230">
        <f>O250*H250</f>
        <v>0</v>
      </c>
      <c r="Q250" s="230">
        <v>0</v>
      </c>
      <c r="R250" s="230">
        <f>Q250*H250</f>
        <v>0</v>
      </c>
      <c r="S250" s="230">
        <v>0</v>
      </c>
      <c r="T250" s="231">
        <f>S250*H250</f>
        <v>0</v>
      </c>
      <c r="AR250" s="24" t="s">
        <v>147</v>
      </c>
      <c r="AT250" s="24" t="s">
        <v>142</v>
      </c>
      <c r="AU250" s="24" t="s">
        <v>91</v>
      </c>
      <c r="AY250" s="24" t="s">
        <v>140</v>
      </c>
      <c r="BE250" s="232">
        <f>IF(N250="základní",J250,0)</f>
        <v>0</v>
      </c>
      <c r="BF250" s="232">
        <f>IF(N250="snížená",J250,0)</f>
        <v>0</v>
      </c>
      <c r="BG250" s="232">
        <f>IF(N250="zákl. přenesená",J250,0)</f>
        <v>0</v>
      </c>
      <c r="BH250" s="232">
        <f>IF(N250="sníž. přenesená",J250,0)</f>
        <v>0</v>
      </c>
      <c r="BI250" s="232">
        <f>IF(N250="nulová",J250,0)</f>
        <v>0</v>
      </c>
      <c r="BJ250" s="24" t="s">
        <v>25</v>
      </c>
      <c r="BK250" s="232">
        <f>ROUND(I250*H250,2)</f>
        <v>0</v>
      </c>
      <c r="BL250" s="24" t="s">
        <v>147</v>
      </c>
      <c r="BM250" s="24" t="s">
        <v>780</v>
      </c>
    </row>
    <row r="251" spans="2:47" s="1" customFormat="1" ht="13.5">
      <c r="B251" s="46"/>
      <c r="C251" s="74"/>
      <c r="D251" s="233" t="s">
        <v>149</v>
      </c>
      <c r="E251" s="74"/>
      <c r="F251" s="234" t="s">
        <v>372</v>
      </c>
      <c r="G251" s="74"/>
      <c r="H251" s="74"/>
      <c r="I251" s="191"/>
      <c r="J251" s="74"/>
      <c r="K251" s="74"/>
      <c r="L251" s="72"/>
      <c r="M251" s="235"/>
      <c r="N251" s="47"/>
      <c r="O251" s="47"/>
      <c r="P251" s="47"/>
      <c r="Q251" s="47"/>
      <c r="R251" s="47"/>
      <c r="S251" s="47"/>
      <c r="T251" s="95"/>
      <c r="AT251" s="24" t="s">
        <v>149</v>
      </c>
      <c r="AU251" s="24" t="s">
        <v>91</v>
      </c>
    </row>
    <row r="252" spans="2:47" s="1" customFormat="1" ht="13.5">
      <c r="B252" s="46"/>
      <c r="C252" s="74"/>
      <c r="D252" s="233" t="s">
        <v>151</v>
      </c>
      <c r="E252" s="74"/>
      <c r="F252" s="236" t="s">
        <v>373</v>
      </c>
      <c r="G252" s="74"/>
      <c r="H252" s="74"/>
      <c r="I252" s="191"/>
      <c r="J252" s="74"/>
      <c r="K252" s="74"/>
      <c r="L252" s="72"/>
      <c r="M252" s="235"/>
      <c r="N252" s="47"/>
      <c r="O252" s="47"/>
      <c r="P252" s="47"/>
      <c r="Q252" s="47"/>
      <c r="R252" s="47"/>
      <c r="S252" s="47"/>
      <c r="T252" s="95"/>
      <c r="AT252" s="24" t="s">
        <v>151</v>
      </c>
      <c r="AU252" s="24" t="s">
        <v>91</v>
      </c>
    </row>
    <row r="253" spans="2:51" s="11" customFormat="1" ht="13.5">
      <c r="B253" s="237"/>
      <c r="C253" s="238"/>
      <c r="D253" s="233" t="s">
        <v>153</v>
      </c>
      <c r="E253" s="239" t="s">
        <v>80</v>
      </c>
      <c r="F253" s="240" t="s">
        <v>777</v>
      </c>
      <c r="G253" s="238"/>
      <c r="H253" s="241">
        <v>28.5</v>
      </c>
      <c r="I253" s="242"/>
      <c r="J253" s="238"/>
      <c r="K253" s="238"/>
      <c r="L253" s="243"/>
      <c r="M253" s="244"/>
      <c r="N253" s="245"/>
      <c r="O253" s="245"/>
      <c r="P253" s="245"/>
      <c r="Q253" s="245"/>
      <c r="R253" s="245"/>
      <c r="S253" s="245"/>
      <c r="T253" s="246"/>
      <c r="AT253" s="247" t="s">
        <v>153</v>
      </c>
      <c r="AU253" s="247" t="s">
        <v>91</v>
      </c>
      <c r="AV253" s="11" t="s">
        <v>91</v>
      </c>
      <c r="AW253" s="11" t="s">
        <v>44</v>
      </c>
      <c r="AX253" s="11" t="s">
        <v>82</v>
      </c>
      <c r="AY253" s="247" t="s">
        <v>140</v>
      </c>
    </row>
    <row r="254" spans="2:51" s="11" customFormat="1" ht="13.5">
      <c r="B254" s="237"/>
      <c r="C254" s="238"/>
      <c r="D254" s="233" t="s">
        <v>153</v>
      </c>
      <c r="E254" s="239" t="s">
        <v>80</v>
      </c>
      <c r="F254" s="240" t="s">
        <v>778</v>
      </c>
      <c r="G254" s="238"/>
      <c r="H254" s="241">
        <v>23.9</v>
      </c>
      <c r="I254" s="242"/>
      <c r="J254" s="238"/>
      <c r="K254" s="238"/>
      <c r="L254" s="243"/>
      <c r="M254" s="244"/>
      <c r="N254" s="245"/>
      <c r="O254" s="245"/>
      <c r="P254" s="245"/>
      <c r="Q254" s="245"/>
      <c r="R254" s="245"/>
      <c r="S254" s="245"/>
      <c r="T254" s="246"/>
      <c r="AT254" s="247" t="s">
        <v>153</v>
      </c>
      <c r="AU254" s="247" t="s">
        <v>91</v>
      </c>
      <c r="AV254" s="11" t="s">
        <v>91</v>
      </c>
      <c r="AW254" s="11" t="s">
        <v>44</v>
      </c>
      <c r="AX254" s="11" t="s">
        <v>82</v>
      </c>
      <c r="AY254" s="247" t="s">
        <v>140</v>
      </c>
    </row>
    <row r="255" spans="2:51" s="13" customFormat="1" ht="13.5">
      <c r="B255" s="259"/>
      <c r="C255" s="260"/>
      <c r="D255" s="233" t="s">
        <v>153</v>
      </c>
      <c r="E255" s="261" t="s">
        <v>80</v>
      </c>
      <c r="F255" s="262" t="s">
        <v>212</v>
      </c>
      <c r="G255" s="260"/>
      <c r="H255" s="263">
        <v>52.4</v>
      </c>
      <c r="I255" s="264"/>
      <c r="J255" s="260"/>
      <c r="K255" s="260"/>
      <c r="L255" s="265"/>
      <c r="M255" s="266"/>
      <c r="N255" s="267"/>
      <c r="O255" s="267"/>
      <c r="P255" s="267"/>
      <c r="Q255" s="267"/>
      <c r="R255" s="267"/>
      <c r="S255" s="267"/>
      <c r="T255" s="268"/>
      <c r="AT255" s="269" t="s">
        <v>153</v>
      </c>
      <c r="AU255" s="269" t="s">
        <v>91</v>
      </c>
      <c r="AV255" s="13" t="s">
        <v>160</v>
      </c>
      <c r="AW255" s="13" t="s">
        <v>44</v>
      </c>
      <c r="AX255" s="13" t="s">
        <v>25</v>
      </c>
      <c r="AY255" s="269" t="s">
        <v>140</v>
      </c>
    </row>
    <row r="256" spans="2:63" s="10" customFormat="1" ht="29.85" customHeight="1">
      <c r="B256" s="205"/>
      <c r="C256" s="206"/>
      <c r="D256" s="207" t="s">
        <v>81</v>
      </c>
      <c r="E256" s="219" t="s">
        <v>147</v>
      </c>
      <c r="F256" s="219" t="s">
        <v>374</v>
      </c>
      <c r="G256" s="206"/>
      <c r="H256" s="206"/>
      <c r="I256" s="209"/>
      <c r="J256" s="220">
        <f>BK256</f>
        <v>0</v>
      </c>
      <c r="K256" s="206"/>
      <c r="L256" s="211"/>
      <c r="M256" s="212"/>
      <c r="N256" s="213"/>
      <c r="O256" s="213"/>
      <c r="P256" s="214">
        <f>SUM(P257:P267)</f>
        <v>0</v>
      </c>
      <c r="Q256" s="213"/>
      <c r="R256" s="214">
        <f>SUM(R257:R267)</f>
        <v>11.88916176</v>
      </c>
      <c r="S256" s="213"/>
      <c r="T256" s="215">
        <f>SUM(T257:T267)</f>
        <v>0</v>
      </c>
      <c r="AR256" s="216" t="s">
        <v>25</v>
      </c>
      <c r="AT256" s="217" t="s">
        <v>81</v>
      </c>
      <c r="AU256" s="217" t="s">
        <v>25</v>
      </c>
      <c r="AY256" s="216" t="s">
        <v>140</v>
      </c>
      <c r="BK256" s="218">
        <f>SUM(BK257:BK267)</f>
        <v>0</v>
      </c>
    </row>
    <row r="257" spans="2:65" s="1" customFormat="1" ht="16.5" customHeight="1">
      <c r="B257" s="46"/>
      <c r="C257" s="221" t="s">
        <v>362</v>
      </c>
      <c r="D257" s="221" t="s">
        <v>142</v>
      </c>
      <c r="E257" s="222" t="s">
        <v>376</v>
      </c>
      <c r="F257" s="223" t="s">
        <v>377</v>
      </c>
      <c r="G257" s="224" t="s">
        <v>201</v>
      </c>
      <c r="H257" s="225">
        <v>0.13</v>
      </c>
      <c r="I257" s="226"/>
      <c r="J257" s="227">
        <f>ROUND(I257*H257,2)</f>
        <v>0</v>
      </c>
      <c r="K257" s="223" t="s">
        <v>146</v>
      </c>
      <c r="L257" s="72"/>
      <c r="M257" s="228" t="s">
        <v>80</v>
      </c>
      <c r="N257" s="229" t="s">
        <v>52</v>
      </c>
      <c r="O257" s="47"/>
      <c r="P257" s="230">
        <f>O257*H257</f>
        <v>0</v>
      </c>
      <c r="Q257" s="230">
        <v>0</v>
      </c>
      <c r="R257" s="230">
        <f>Q257*H257</f>
        <v>0</v>
      </c>
      <c r="S257" s="230">
        <v>0</v>
      </c>
      <c r="T257" s="231">
        <f>S257*H257</f>
        <v>0</v>
      </c>
      <c r="AR257" s="24" t="s">
        <v>147</v>
      </c>
      <c r="AT257" s="24" t="s">
        <v>142</v>
      </c>
      <c r="AU257" s="24" t="s">
        <v>91</v>
      </c>
      <c r="AY257" s="24" t="s">
        <v>140</v>
      </c>
      <c r="BE257" s="232">
        <f>IF(N257="základní",J257,0)</f>
        <v>0</v>
      </c>
      <c r="BF257" s="232">
        <f>IF(N257="snížená",J257,0)</f>
        <v>0</v>
      </c>
      <c r="BG257" s="232">
        <f>IF(N257="zákl. přenesená",J257,0)</f>
        <v>0</v>
      </c>
      <c r="BH257" s="232">
        <f>IF(N257="sníž. přenesená",J257,0)</f>
        <v>0</v>
      </c>
      <c r="BI257" s="232">
        <f>IF(N257="nulová",J257,0)</f>
        <v>0</v>
      </c>
      <c r="BJ257" s="24" t="s">
        <v>25</v>
      </c>
      <c r="BK257" s="232">
        <f>ROUND(I257*H257,2)</f>
        <v>0</v>
      </c>
      <c r="BL257" s="24" t="s">
        <v>147</v>
      </c>
      <c r="BM257" s="24" t="s">
        <v>781</v>
      </c>
    </row>
    <row r="258" spans="2:47" s="1" customFormat="1" ht="13.5">
      <c r="B258" s="46"/>
      <c r="C258" s="74"/>
      <c r="D258" s="233" t="s">
        <v>149</v>
      </c>
      <c r="E258" s="74"/>
      <c r="F258" s="234" t="s">
        <v>379</v>
      </c>
      <c r="G258" s="74"/>
      <c r="H258" s="74"/>
      <c r="I258" s="191"/>
      <c r="J258" s="74"/>
      <c r="K258" s="74"/>
      <c r="L258" s="72"/>
      <c r="M258" s="235"/>
      <c r="N258" s="47"/>
      <c r="O258" s="47"/>
      <c r="P258" s="47"/>
      <c r="Q258" s="47"/>
      <c r="R258" s="47"/>
      <c r="S258" s="47"/>
      <c r="T258" s="95"/>
      <c r="AT258" s="24" t="s">
        <v>149</v>
      </c>
      <c r="AU258" s="24" t="s">
        <v>91</v>
      </c>
    </row>
    <row r="259" spans="2:47" s="1" customFormat="1" ht="13.5">
      <c r="B259" s="46"/>
      <c r="C259" s="74"/>
      <c r="D259" s="233" t="s">
        <v>151</v>
      </c>
      <c r="E259" s="74"/>
      <c r="F259" s="236" t="s">
        <v>380</v>
      </c>
      <c r="G259" s="74"/>
      <c r="H259" s="74"/>
      <c r="I259" s="191"/>
      <c r="J259" s="74"/>
      <c r="K259" s="74"/>
      <c r="L259" s="72"/>
      <c r="M259" s="235"/>
      <c r="N259" s="47"/>
      <c r="O259" s="47"/>
      <c r="P259" s="47"/>
      <c r="Q259" s="47"/>
      <c r="R259" s="47"/>
      <c r="S259" s="47"/>
      <c r="T259" s="95"/>
      <c r="AT259" s="24" t="s">
        <v>151</v>
      </c>
      <c r="AU259" s="24" t="s">
        <v>91</v>
      </c>
    </row>
    <row r="260" spans="2:51" s="11" customFormat="1" ht="13.5">
      <c r="B260" s="237"/>
      <c r="C260" s="238"/>
      <c r="D260" s="233" t="s">
        <v>153</v>
      </c>
      <c r="E260" s="239" t="s">
        <v>80</v>
      </c>
      <c r="F260" s="240" t="s">
        <v>782</v>
      </c>
      <c r="G260" s="238"/>
      <c r="H260" s="241">
        <v>0.13</v>
      </c>
      <c r="I260" s="242"/>
      <c r="J260" s="238"/>
      <c r="K260" s="238"/>
      <c r="L260" s="243"/>
      <c r="M260" s="244"/>
      <c r="N260" s="245"/>
      <c r="O260" s="245"/>
      <c r="P260" s="245"/>
      <c r="Q260" s="245"/>
      <c r="R260" s="245"/>
      <c r="S260" s="245"/>
      <c r="T260" s="246"/>
      <c r="AT260" s="247" t="s">
        <v>153</v>
      </c>
      <c r="AU260" s="247" t="s">
        <v>91</v>
      </c>
      <c r="AV260" s="11" t="s">
        <v>91</v>
      </c>
      <c r="AW260" s="11" t="s">
        <v>44</v>
      </c>
      <c r="AX260" s="11" t="s">
        <v>82</v>
      </c>
      <c r="AY260" s="247" t="s">
        <v>140</v>
      </c>
    </row>
    <row r="261" spans="2:51" s="12" customFormat="1" ht="13.5">
      <c r="B261" s="248"/>
      <c r="C261" s="249"/>
      <c r="D261" s="233" t="s">
        <v>153</v>
      </c>
      <c r="E261" s="250" t="s">
        <v>80</v>
      </c>
      <c r="F261" s="251" t="s">
        <v>168</v>
      </c>
      <c r="G261" s="249"/>
      <c r="H261" s="252">
        <v>0.13</v>
      </c>
      <c r="I261" s="253"/>
      <c r="J261" s="249"/>
      <c r="K261" s="249"/>
      <c r="L261" s="254"/>
      <c r="M261" s="255"/>
      <c r="N261" s="256"/>
      <c r="O261" s="256"/>
      <c r="P261" s="256"/>
      <c r="Q261" s="256"/>
      <c r="R261" s="256"/>
      <c r="S261" s="256"/>
      <c r="T261" s="257"/>
      <c r="AT261" s="258" t="s">
        <v>153</v>
      </c>
      <c r="AU261" s="258" t="s">
        <v>91</v>
      </c>
      <c r="AV261" s="12" t="s">
        <v>147</v>
      </c>
      <c r="AW261" s="12" t="s">
        <v>44</v>
      </c>
      <c r="AX261" s="12" t="s">
        <v>25</v>
      </c>
      <c r="AY261" s="258" t="s">
        <v>140</v>
      </c>
    </row>
    <row r="262" spans="2:65" s="1" customFormat="1" ht="16.5" customHeight="1">
      <c r="B262" s="46"/>
      <c r="C262" s="221" t="s">
        <v>368</v>
      </c>
      <c r="D262" s="221" t="s">
        <v>142</v>
      </c>
      <c r="E262" s="222" t="s">
        <v>383</v>
      </c>
      <c r="F262" s="223" t="s">
        <v>384</v>
      </c>
      <c r="G262" s="224" t="s">
        <v>201</v>
      </c>
      <c r="H262" s="225">
        <v>6.288</v>
      </c>
      <c r="I262" s="226"/>
      <c r="J262" s="227">
        <f>ROUND(I262*H262,2)</f>
        <v>0</v>
      </c>
      <c r="K262" s="223" t="s">
        <v>146</v>
      </c>
      <c r="L262" s="72"/>
      <c r="M262" s="228" t="s">
        <v>80</v>
      </c>
      <c r="N262" s="229" t="s">
        <v>52</v>
      </c>
      <c r="O262" s="47"/>
      <c r="P262" s="230">
        <f>O262*H262</f>
        <v>0</v>
      </c>
      <c r="Q262" s="230">
        <v>1.89077</v>
      </c>
      <c r="R262" s="230">
        <f>Q262*H262</f>
        <v>11.88916176</v>
      </c>
      <c r="S262" s="230">
        <v>0</v>
      </c>
      <c r="T262" s="231">
        <f>S262*H262</f>
        <v>0</v>
      </c>
      <c r="AR262" s="24" t="s">
        <v>147</v>
      </c>
      <c r="AT262" s="24" t="s">
        <v>142</v>
      </c>
      <c r="AU262" s="24" t="s">
        <v>91</v>
      </c>
      <c r="AY262" s="24" t="s">
        <v>140</v>
      </c>
      <c r="BE262" s="232">
        <f>IF(N262="základní",J262,0)</f>
        <v>0</v>
      </c>
      <c r="BF262" s="232">
        <f>IF(N262="snížená",J262,0)</f>
        <v>0</v>
      </c>
      <c r="BG262" s="232">
        <f>IF(N262="zákl. přenesená",J262,0)</f>
        <v>0</v>
      </c>
      <c r="BH262" s="232">
        <f>IF(N262="sníž. přenesená",J262,0)</f>
        <v>0</v>
      </c>
      <c r="BI262" s="232">
        <f>IF(N262="nulová",J262,0)</f>
        <v>0</v>
      </c>
      <c r="BJ262" s="24" t="s">
        <v>25</v>
      </c>
      <c r="BK262" s="232">
        <f>ROUND(I262*H262,2)</f>
        <v>0</v>
      </c>
      <c r="BL262" s="24" t="s">
        <v>147</v>
      </c>
      <c r="BM262" s="24" t="s">
        <v>783</v>
      </c>
    </row>
    <row r="263" spans="2:47" s="1" customFormat="1" ht="13.5">
      <c r="B263" s="46"/>
      <c r="C263" s="74"/>
      <c r="D263" s="233" t="s">
        <v>149</v>
      </c>
      <c r="E263" s="74"/>
      <c r="F263" s="234" t="s">
        <v>386</v>
      </c>
      <c r="G263" s="74"/>
      <c r="H263" s="74"/>
      <c r="I263" s="191"/>
      <c r="J263" s="74"/>
      <c r="K263" s="74"/>
      <c r="L263" s="72"/>
      <c r="M263" s="235"/>
      <c r="N263" s="47"/>
      <c r="O263" s="47"/>
      <c r="P263" s="47"/>
      <c r="Q263" s="47"/>
      <c r="R263" s="47"/>
      <c r="S263" s="47"/>
      <c r="T263" s="95"/>
      <c r="AT263" s="24" t="s">
        <v>149</v>
      </c>
      <c r="AU263" s="24" t="s">
        <v>91</v>
      </c>
    </row>
    <row r="264" spans="2:47" s="1" customFormat="1" ht="13.5">
      <c r="B264" s="46"/>
      <c r="C264" s="74"/>
      <c r="D264" s="233" t="s">
        <v>151</v>
      </c>
      <c r="E264" s="74"/>
      <c r="F264" s="236" t="s">
        <v>380</v>
      </c>
      <c r="G264" s="74"/>
      <c r="H264" s="74"/>
      <c r="I264" s="191"/>
      <c r="J264" s="74"/>
      <c r="K264" s="74"/>
      <c r="L264" s="72"/>
      <c r="M264" s="235"/>
      <c r="N264" s="47"/>
      <c r="O264" s="47"/>
      <c r="P264" s="47"/>
      <c r="Q264" s="47"/>
      <c r="R264" s="47"/>
      <c r="S264" s="47"/>
      <c r="T264" s="95"/>
      <c r="AT264" s="24" t="s">
        <v>151</v>
      </c>
      <c r="AU264" s="24" t="s">
        <v>91</v>
      </c>
    </row>
    <row r="265" spans="2:51" s="11" customFormat="1" ht="13.5">
      <c r="B265" s="237"/>
      <c r="C265" s="238"/>
      <c r="D265" s="233" t="s">
        <v>153</v>
      </c>
      <c r="E265" s="239" t="s">
        <v>80</v>
      </c>
      <c r="F265" s="240" t="s">
        <v>784</v>
      </c>
      <c r="G265" s="238"/>
      <c r="H265" s="241">
        <v>3.42</v>
      </c>
      <c r="I265" s="242"/>
      <c r="J265" s="238"/>
      <c r="K265" s="238"/>
      <c r="L265" s="243"/>
      <c r="M265" s="244"/>
      <c r="N265" s="245"/>
      <c r="O265" s="245"/>
      <c r="P265" s="245"/>
      <c r="Q265" s="245"/>
      <c r="R265" s="245"/>
      <c r="S265" s="245"/>
      <c r="T265" s="246"/>
      <c r="AT265" s="247" t="s">
        <v>153</v>
      </c>
      <c r="AU265" s="247" t="s">
        <v>91</v>
      </c>
      <c r="AV265" s="11" t="s">
        <v>91</v>
      </c>
      <c r="AW265" s="11" t="s">
        <v>44</v>
      </c>
      <c r="AX265" s="11" t="s">
        <v>82</v>
      </c>
      <c r="AY265" s="247" t="s">
        <v>140</v>
      </c>
    </row>
    <row r="266" spans="2:51" s="11" customFormat="1" ht="13.5">
      <c r="B266" s="237"/>
      <c r="C266" s="238"/>
      <c r="D266" s="233" t="s">
        <v>153</v>
      </c>
      <c r="E266" s="239" t="s">
        <v>80</v>
      </c>
      <c r="F266" s="240" t="s">
        <v>785</v>
      </c>
      <c r="G266" s="238"/>
      <c r="H266" s="241">
        <v>2.868</v>
      </c>
      <c r="I266" s="242"/>
      <c r="J266" s="238"/>
      <c r="K266" s="238"/>
      <c r="L266" s="243"/>
      <c r="M266" s="244"/>
      <c r="N266" s="245"/>
      <c r="O266" s="245"/>
      <c r="P266" s="245"/>
      <c r="Q266" s="245"/>
      <c r="R266" s="245"/>
      <c r="S266" s="245"/>
      <c r="T266" s="246"/>
      <c r="AT266" s="247" t="s">
        <v>153</v>
      </c>
      <c r="AU266" s="247" t="s">
        <v>91</v>
      </c>
      <c r="AV266" s="11" t="s">
        <v>91</v>
      </c>
      <c r="AW266" s="11" t="s">
        <v>44</v>
      </c>
      <c r="AX266" s="11" t="s">
        <v>82</v>
      </c>
      <c r="AY266" s="247" t="s">
        <v>140</v>
      </c>
    </row>
    <row r="267" spans="2:51" s="13" customFormat="1" ht="13.5">
      <c r="B267" s="259"/>
      <c r="C267" s="260"/>
      <c r="D267" s="233" t="s">
        <v>153</v>
      </c>
      <c r="E267" s="261" t="s">
        <v>80</v>
      </c>
      <c r="F267" s="262" t="s">
        <v>212</v>
      </c>
      <c r="G267" s="260"/>
      <c r="H267" s="263">
        <v>6.288</v>
      </c>
      <c r="I267" s="264"/>
      <c r="J267" s="260"/>
      <c r="K267" s="260"/>
      <c r="L267" s="265"/>
      <c r="M267" s="266"/>
      <c r="N267" s="267"/>
      <c r="O267" s="267"/>
      <c r="P267" s="267"/>
      <c r="Q267" s="267"/>
      <c r="R267" s="267"/>
      <c r="S267" s="267"/>
      <c r="T267" s="268"/>
      <c r="AT267" s="269" t="s">
        <v>153</v>
      </c>
      <c r="AU267" s="269" t="s">
        <v>91</v>
      </c>
      <c r="AV267" s="13" t="s">
        <v>160</v>
      </c>
      <c r="AW267" s="13" t="s">
        <v>44</v>
      </c>
      <c r="AX267" s="13" t="s">
        <v>25</v>
      </c>
      <c r="AY267" s="269" t="s">
        <v>140</v>
      </c>
    </row>
    <row r="268" spans="2:63" s="10" customFormat="1" ht="29.85" customHeight="1">
      <c r="B268" s="205"/>
      <c r="C268" s="206"/>
      <c r="D268" s="207" t="s">
        <v>81</v>
      </c>
      <c r="E268" s="219" t="s">
        <v>174</v>
      </c>
      <c r="F268" s="219" t="s">
        <v>435</v>
      </c>
      <c r="G268" s="206"/>
      <c r="H268" s="206"/>
      <c r="I268" s="209"/>
      <c r="J268" s="220">
        <f>BK268</f>
        <v>0</v>
      </c>
      <c r="K268" s="206"/>
      <c r="L268" s="211"/>
      <c r="M268" s="212"/>
      <c r="N268" s="213"/>
      <c r="O268" s="213"/>
      <c r="P268" s="214">
        <f>SUM(P269:P275)</f>
        <v>0</v>
      </c>
      <c r="Q268" s="213"/>
      <c r="R268" s="214">
        <f>SUM(R269:R275)</f>
        <v>0.9696</v>
      </c>
      <c r="S268" s="213"/>
      <c r="T268" s="215">
        <f>SUM(T269:T275)</f>
        <v>0</v>
      </c>
      <c r="AR268" s="216" t="s">
        <v>25</v>
      </c>
      <c r="AT268" s="217" t="s">
        <v>81</v>
      </c>
      <c r="AU268" s="217" t="s">
        <v>25</v>
      </c>
      <c r="AY268" s="216" t="s">
        <v>140</v>
      </c>
      <c r="BK268" s="218">
        <f>SUM(BK269:BK275)</f>
        <v>0</v>
      </c>
    </row>
    <row r="269" spans="2:65" s="1" customFormat="1" ht="16.5" customHeight="1">
      <c r="B269" s="46"/>
      <c r="C269" s="221" t="s">
        <v>375</v>
      </c>
      <c r="D269" s="221" t="s">
        <v>142</v>
      </c>
      <c r="E269" s="222" t="s">
        <v>437</v>
      </c>
      <c r="F269" s="223" t="s">
        <v>438</v>
      </c>
      <c r="G269" s="224" t="s">
        <v>145</v>
      </c>
      <c r="H269" s="225">
        <v>9.6</v>
      </c>
      <c r="I269" s="226"/>
      <c r="J269" s="227">
        <f>ROUND(I269*H269,2)</f>
        <v>0</v>
      </c>
      <c r="K269" s="223" t="s">
        <v>146</v>
      </c>
      <c r="L269" s="72"/>
      <c r="M269" s="228" t="s">
        <v>80</v>
      </c>
      <c r="N269" s="229" t="s">
        <v>52</v>
      </c>
      <c r="O269" s="47"/>
      <c r="P269" s="230">
        <f>O269*H269</f>
        <v>0</v>
      </c>
      <c r="Q269" s="230">
        <v>0</v>
      </c>
      <c r="R269" s="230">
        <f>Q269*H269</f>
        <v>0</v>
      </c>
      <c r="S269" s="230">
        <v>0</v>
      </c>
      <c r="T269" s="231">
        <f>S269*H269</f>
        <v>0</v>
      </c>
      <c r="AR269" s="24" t="s">
        <v>147</v>
      </c>
      <c r="AT269" s="24" t="s">
        <v>142</v>
      </c>
      <c r="AU269" s="24" t="s">
        <v>91</v>
      </c>
      <c r="AY269" s="24" t="s">
        <v>140</v>
      </c>
      <c r="BE269" s="232">
        <f>IF(N269="základní",J269,0)</f>
        <v>0</v>
      </c>
      <c r="BF269" s="232">
        <f>IF(N269="snížená",J269,0)</f>
        <v>0</v>
      </c>
      <c r="BG269" s="232">
        <f>IF(N269="zákl. přenesená",J269,0)</f>
        <v>0</v>
      </c>
      <c r="BH269" s="232">
        <f>IF(N269="sníž. přenesená",J269,0)</f>
        <v>0</v>
      </c>
      <c r="BI269" s="232">
        <f>IF(N269="nulová",J269,0)</f>
        <v>0</v>
      </c>
      <c r="BJ269" s="24" t="s">
        <v>25</v>
      </c>
      <c r="BK269" s="232">
        <f>ROUND(I269*H269,2)</f>
        <v>0</v>
      </c>
      <c r="BL269" s="24" t="s">
        <v>147</v>
      </c>
      <c r="BM269" s="24" t="s">
        <v>786</v>
      </c>
    </row>
    <row r="270" spans="2:47" s="1" customFormat="1" ht="13.5">
      <c r="B270" s="46"/>
      <c r="C270" s="74"/>
      <c r="D270" s="233" t="s">
        <v>149</v>
      </c>
      <c r="E270" s="74"/>
      <c r="F270" s="234" t="s">
        <v>440</v>
      </c>
      <c r="G270" s="74"/>
      <c r="H270" s="74"/>
      <c r="I270" s="191"/>
      <c r="J270" s="74"/>
      <c r="K270" s="74"/>
      <c r="L270" s="72"/>
      <c r="M270" s="235"/>
      <c r="N270" s="47"/>
      <c r="O270" s="47"/>
      <c r="P270" s="47"/>
      <c r="Q270" s="47"/>
      <c r="R270" s="47"/>
      <c r="S270" s="47"/>
      <c r="T270" s="95"/>
      <c r="AT270" s="24" t="s">
        <v>149</v>
      </c>
      <c r="AU270" s="24" t="s">
        <v>91</v>
      </c>
    </row>
    <row r="271" spans="2:51" s="11" customFormat="1" ht="13.5">
      <c r="B271" s="237"/>
      <c r="C271" s="238"/>
      <c r="D271" s="233" t="s">
        <v>153</v>
      </c>
      <c r="E271" s="239" t="s">
        <v>80</v>
      </c>
      <c r="F271" s="240" t="s">
        <v>704</v>
      </c>
      <c r="G271" s="238"/>
      <c r="H271" s="241">
        <v>9.6</v>
      </c>
      <c r="I271" s="242"/>
      <c r="J271" s="238"/>
      <c r="K271" s="238"/>
      <c r="L271" s="243"/>
      <c r="M271" s="244"/>
      <c r="N271" s="245"/>
      <c r="O271" s="245"/>
      <c r="P271" s="245"/>
      <c r="Q271" s="245"/>
      <c r="R271" s="245"/>
      <c r="S271" s="245"/>
      <c r="T271" s="246"/>
      <c r="AT271" s="247" t="s">
        <v>153</v>
      </c>
      <c r="AU271" s="247" t="s">
        <v>91</v>
      </c>
      <c r="AV271" s="11" t="s">
        <v>91</v>
      </c>
      <c r="AW271" s="11" t="s">
        <v>44</v>
      </c>
      <c r="AX271" s="11" t="s">
        <v>25</v>
      </c>
      <c r="AY271" s="247" t="s">
        <v>140</v>
      </c>
    </row>
    <row r="272" spans="2:65" s="1" customFormat="1" ht="25.5" customHeight="1">
      <c r="B272" s="46"/>
      <c r="C272" s="221" t="s">
        <v>382</v>
      </c>
      <c r="D272" s="221" t="s">
        <v>142</v>
      </c>
      <c r="E272" s="222" t="s">
        <v>474</v>
      </c>
      <c r="F272" s="223" t="s">
        <v>475</v>
      </c>
      <c r="G272" s="224" t="s">
        <v>145</v>
      </c>
      <c r="H272" s="225">
        <v>9.6</v>
      </c>
      <c r="I272" s="226"/>
      <c r="J272" s="227">
        <f>ROUND(I272*H272,2)</f>
        <v>0</v>
      </c>
      <c r="K272" s="223" t="s">
        <v>146</v>
      </c>
      <c r="L272" s="72"/>
      <c r="M272" s="228" t="s">
        <v>80</v>
      </c>
      <c r="N272" s="229" t="s">
        <v>52</v>
      </c>
      <c r="O272" s="47"/>
      <c r="P272" s="230">
        <f>O272*H272</f>
        <v>0</v>
      </c>
      <c r="Q272" s="230">
        <v>0.101</v>
      </c>
      <c r="R272" s="230">
        <f>Q272*H272</f>
        <v>0.9696</v>
      </c>
      <c r="S272" s="230">
        <v>0</v>
      </c>
      <c r="T272" s="231">
        <f>S272*H272</f>
        <v>0</v>
      </c>
      <c r="AR272" s="24" t="s">
        <v>147</v>
      </c>
      <c r="AT272" s="24" t="s">
        <v>142</v>
      </c>
      <c r="AU272" s="24" t="s">
        <v>91</v>
      </c>
      <c r="AY272" s="24" t="s">
        <v>140</v>
      </c>
      <c r="BE272" s="232">
        <f>IF(N272="základní",J272,0)</f>
        <v>0</v>
      </c>
      <c r="BF272" s="232">
        <f>IF(N272="snížená",J272,0)</f>
        <v>0</v>
      </c>
      <c r="BG272" s="232">
        <f>IF(N272="zákl. přenesená",J272,0)</f>
        <v>0</v>
      </c>
      <c r="BH272" s="232">
        <f>IF(N272="sníž. přenesená",J272,0)</f>
        <v>0</v>
      </c>
      <c r="BI272" s="232">
        <f>IF(N272="nulová",J272,0)</f>
        <v>0</v>
      </c>
      <c r="BJ272" s="24" t="s">
        <v>25</v>
      </c>
      <c r="BK272" s="232">
        <f>ROUND(I272*H272,2)</f>
        <v>0</v>
      </c>
      <c r="BL272" s="24" t="s">
        <v>147</v>
      </c>
      <c r="BM272" s="24" t="s">
        <v>787</v>
      </c>
    </row>
    <row r="273" spans="2:47" s="1" customFormat="1" ht="13.5">
      <c r="B273" s="46"/>
      <c r="C273" s="74"/>
      <c r="D273" s="233" t="s">
        <v>149</v>
      </c>
      <c r="E273" s="74"/>
      <c r="F273" s="234" t="s">
        <v>477</v>
      </c>
      <c r="G273" s="74"/>
      <c r="H273" s="74"/>
      <c r="I273" s="191"/>
      <c r="J273" s="74"/>
      <c r="K273" s="74"/>
      <c r="L273" s="72"/>
      <c r="M273" s="235"/>
      <c r="N273" s="47"/>
      <c r="O273" s="47"/>
      <c r="P273" s="47"/>
      <c r="Q273" s="47"/>
      <c r="R273" s="47"/>
      <c r="S273" s="47"/>
      <c r="T273" s="95"/>
      <c r="AT273" s="24" t="s">
        <v>149</v>
      </c>
      <c r="AU273" s="24" t="s">
        <v>91</v>
      </c>
    </row>
    <row r="274" spans="2:47" s="1" customFormat="1" ht="13.5">
      <c r="B274" s="46"/>
      <c r="C274" s="74"/>
      <c r="D274" s="233" t="s">
        <v>151</v>
      </c>
      <c r="E274" s="74"/>
      <c r="F274" s="236" t="s">
        <v>478</v>
      </c>
      <c r="G274" s="74"/>
      <c r="H274" s="74"/>
      <c r="I274" s="191"/>
      <c r="J274" s="74"/>
      <c r="K274" s="74"/>
      <c r="L274" s="72"/>
      <c r="M274" s="235"/>
      <c r="N274" s="47"/>
      <c r="O274" s="47"/>
      <c r="P274" s="47"/>
      <c r="Q274" s="47"/>
      <c r="R274" s="47"/>
      <c r="S274" s="47"/>
      <c r="T274" s="95"/>
      <c r="AT274" s="24" t="s">
        <v>151</v>
      </c>
      <c r="AU274" s="24" t="s">
        <v>91</v>
      </c>
    </row>
    <row r="275" spans="2:51" s="11" customFormat="1" ht="13.5">
      <c r="B275" s="237"/>
      <c r="C275" s="238"/>
      <c r="D275" s="233" t="s">
        <v>153</v>
      </c>
      <c r="E275" s="239" t="s">
        <v>80</v>
      </c>
      <c r="F275" s="240" t="s">
        <v>704</v>
      </c>
      <c r="G275" s="238"/>
      <c r="H275" s="241">
        <v>9.6</v>
      </c>
      <c r="I275" s="242"/>
      <c r="J275" s="238"/>
      <c r="K275" s="238"/>
      <c r="L275" s="243"/>
      <c r="M275" s="244"/>
      <c r="N275" s="245"/>
      <c r="O275" s="245"/>
      <c r="P275" s="245"/>
      <c r="Q275" s="245"/>
      <c r="R275" s="245"/>
      <c r="S275" s="245"/>
      <c r="T275" s="246"/>
      <c r="AT275" s="247" t="s">
        <v>153</v>
      </c>
      <c r="AU275" s="247" t="s">
        <v>91</v>
      </c>
      <c r="AV275" s="11" t="s">
        <v>91</v>
      </c>
      <c r="AW275" s="11" t="s">
        <v>44</v>
      </c>
      <c r="AX275" s="11" t="s">
        <v>25</v>
      </c>
      <c r="AY275" s="247" t="s">
        <v>140</v>
      </c>
    </row>
    <row r="276" spans="2:63" s="10" customFormat="1" ht="29.85" customHeight="1">
      <c r="B276" s="205"/>
      <c r="C276" s="206"/>
      <c r="D276" s="207" t="s">
        <v>81</v>
      </c>
      <c r="E276" s="219" t="s">
        <v>191</v>
      </c>
      <c r="F276" s="219" t="s">
        <v>479</v>
      </c>
      <c r="G276" s="206"/>
      <c r="H276" s="206"/>
      <c r="I276" s="209"/>
      <c r="J276" s="220">
        <f>BK276</f>
        <v>0</v>
      </c>
      <c r="K276" s="206"/>
      <c r="L276" s="211"/>
      <c r="M276" s="212"/>
      <c r="N276" s="213"/>
      <c r="O276" s="213"/>
      <c r="P276" s="214">
        <f>SUM(P277:P300)</f>
        <v>0</v>
      </c>
      <c r="Q276" s="213"/>
      <c r="R276" s="214">
        <f>SUM(R277:R300)</f>
        <v>0.58886632</v>
      </c>
      <c r="S276" s="213"/>
      <c r="T276" s="215">
        <f>SUM(T277:T300)</f>
        <v>0</v>
      </c>
      <c r="AR276" s="216" t="s">
        <v>25</v>
      </c>
      <c r="AT276" s="217" t="s">
        <v>81</v>
      </c>
      <c r="AU276" s="217" t="s">
        <v>25</v>
      </c>
      <c r="AY276" s="216" t="s">
        <v>140</v>
      </c>
      <c r="BK276" s="218">
        <f>SUM(BK277:BK300)</f>
        <v>0</v>
      </c>
    </row>
    <row r="277" spans="2:65" s="1" customFormat="1" ht="16.5" customHeight="1">
      <c r="B277" s="46"/>
      <c r="C277" s="221" t="s">
        <v>388</v>
      </c>
      <c r="D277" s="221" t="s">
        <v>142</v>
      </c>
      <c r="E277" s="222" t="s">
        <v>515</v>
      </c>
      <c r="F277" s="223" t="s">
        <v>516</v>
      </c>
      <c r="G277" s="224" t="s">
        <v>194</v>
      </c>
      <c r="H277" s="225">
        <v>52.924</v>
      </c>
      <c r="I277" s="226"/>
      <c r="J277" s="227">
        <f>ROUND(I277*H277,2)</f>
        <v>0</v>
      </c>
      <c r="K277" s="223" t="s">
        <v>146</v>
      </c>
      <c r="L277" s="72"/>
      <c r="M277" s="228" t="s">
        <v>80</v>
      </c>
      <c r="N277" s="229" t="s">
        <v>52</v>
      </c>
      <c r="O277" s="47"/>
      <c r="P277" s="230">
        <f>O277*H277</f>
        <v>0</v>
      </c>
      <c r="Q277" s="230">
        <v>0.00268</v>
      </c>
      <c r="R277" s="230">
        <f>Q277*H277</f>
        <v>0.14183632000000002</v>
      </c>
      <c r="S277" s="230">
        <v>0</v>
      </c>
      <c r="T277" s="231">
        <f>S277*H277</f>
        <v>0</v>
      </c>
      <c r="AR277" s="24" t="s">
        <v>147</v>
      </c>
      <c r="AT277" s="24" t="s">
        <v>142</v>
      </c>
      <c r="AU277" s="24" t="s">
        <v>91</v>
      </c>
      <c r="AY277" s="24" t="s">
        <v>140</v>
      </c>
      <c r="BE277" s="232">
        <f>IF(N277="základní",J277,0)</f>
        <v>0</v>
      </c>
      <c r="BF277" s="232">
        <f>IF(N277="snížená",J277,0)</f>
        <v>0</v>
      </c>
      <c r="BG277" s="232">
        <f>IF(N277="zákl. přenesená",J277,0)</f>
        <v>0</v>
      </c>
      <c r="BH277" s="232">
        <f>IF(N277="sníž. přenesená",J277,0)</f>
        <v>0</v>
      </c>
      <c r="BI277" s="232">
        <f>IF(N277="nulová",J277,0)</f>
        <v>0</v>
      </c>
      <c r="BJ277" s="24" t="s">
        <v>25</v>
      </c>
      <c r="BK277" s="232">
        <f>ROUND(I277*H277,2)</f>
        <v>0</v>
      </c>
      <c r="BL277" s="24" t="s">
        <v>147</v>
      </c>
      <c r="BM277" s="24" t="s">
        <v>788</v>
      </c>
    </row>
    <row r="278" spans="2:47" s="1" customFormat="1" ht="13.5">
      <c r="B278" s="46"/>
      <c r="C278" s="74"/>
      <c r="D278" s="233" t="s">
        <v>149</v>
      </c>
      <c r="E278" s="74"/>
      <c r="F278" s="234" t="s">
        <v>518</v>
      </c>
      <c r="G278" s="74"/>
      <c r="H278" s="74"/>
      <c r="I278" s="191"/>
      <c r="J278" s="74"/>
      <c r="K278" s="74"/>
      <c r="L278" s="72"/>
      <c r="M278" s="235"/>
      <c r="N278" s="47"/>
      <c r="O278" s="47"/>
      <c r="P278" s="47"/>
      <c r="Q278" s="47"/>
      <c r="R278" s="47"/>
      <c r="S278" s="47"/>
      <c r="T278" s="95"/>
      <c r="AT278" s="24" t="s">
        <v>149</v>
      </c>
      <c r="AU278" s="24" t="s">
        <v>91</v>
      </c>
    </row>
    <row r="279" spans="2:47" s="1" customFormat="1" ht="13.5">
      <c r="B279" s="46"/>
      <c r="C279" s="74"/>
      <c r="D279" s="233" t="s">
        <v>151</v>
      </c>
      <c r="E279" s="74"/>
      <c r="F279" s="236" t="s">
        <v>519</v>
      </c>
      <c r="G279" s="74"/>
      <c r="H279" s="74"/>
      <c r="I279" s="191"/>
      <c r="J279" s="74"/>
      <c r="K279" s="74"/>
      <c r="L279" s="72"/>
      <c r="M279" s="235"/>
      <c r="N279" s="47"/>
      <c r="O279" s="47"/>
      <c r="P279" s="47"/>
      <c r="Q279" s="47"/>
      <c r="R279" s="47"/>
      <c r="S279" s="47"/>
      <c r="T279" s="95"/>
      <c r="AT279" s="24" t="s">
        <v>151</v>
      </c>
      <c r="AU279" s="24" t="s">
        <v>91</v>
      </c>
    </row>
    <row r="280" spans="2:51" s="11" customFormat="1" ht="13.5">
      <c r="B280" s="237"/>
      <c r="C280" s="238"/>
      <c r="D280" s="233" t="s">
        <v>153</v>
      </c>
      <c r="E280" s="238"/>
      <c r="F280" s="240" t="s">
        <v>789</v>
      </c>
      <c r="G280" s="238"/>
      <c r="H280" s="241">
        <v>52.924</v>
      </c>
      <c r="I280" s="242"/>
      <c r="J280" s="238"/>
      <c r="K280" s="238"/>
      <c r="L280" s="243"/>
      <c r="M280" s="244"/>
      <c r="N280" s="245"/>
      <c r="O280" s="245"/>
      <c r="P280" s="245"/>
      <c r="Q280" s="245"/>
      <c r="R280" s="245"/>
      <c r="S280" s="245"/>
      <c r="T280" s="246"/>
      <c r="AT280" s="247" t="s">
        <v>153</v>
      </c>
      <c r="AU280" s="247" t="s">
        <v>91</v>
      </c>
      <c r="AV280" s="11" t="s">
        <v>91</v>
      </c>
      <c r="AW280" s="11" t="s">
        <v>6</v>
      </c>
      <c r="AX280" s="11" t="s">
        <v>25</v>
      </c>
      <c r="AY280" s="247" t="s">
        <v>140</v>
      </c>
    </row>
    <row r="281" spans="2:65" s="1" customFormat="1" ht="25.5" customHeight="1">
      <c r="B281" s="46"/>
      <c r="C281" s="221" t="s">
        <v>395</v>
      </c>
      <c r="D281" s="221" t="s">
        <v>142</v>
      </c>
      <c r="E281" s="222" t="s">
        <v>790</v>
      </c>
      <c r="F281" s="223" t="s">
        <v>791</v>
      </c>
      <c r="G281" s="224" t="s">
        <v>391</v>
      </c>
      <c r="H281" s="225">
        <v>1</v>
      </c>
      <c r="I281" s="226"/>
      <c r="J281" s="227">
        <f>ROUND(I281*H281,2)</f>
        <v>0</v>
      </c>
      <c r="K281" s="223" t="s">
        <v>146</v>
      </c>
      <c r="L281" s="72"/>
      <c r="M281" s="228" t="s">
        <v>80</v>
      </c>
      <c r="N281" s="229" t="s">
        <v>52</v>
      </c>
      <c r="O281" s="47"/>
      <c r="P281" s="230">
        <f>O281*H281</f>
        <v>0</v>
      </c>
      <c r="Q281" s="230">
        <v>0</v>
      </c>
      <c r="R281" s="230">
        <f>Q281*H281</f>
        <v>0</v>
      </c>
      <c r="S281" s="230">
        <v>0</v>
      </c>
      <c r="T281" s="231">
        <f>S281*H281</f>
        <v>0</v>
      </c>
      <c r="AR281" s="24" t="s">
        <v>147</v>
      </c>
      <c r="AT281" s="24" t="s">
        <v>142</v>
      </c>
      <c r="AU281" s="24" t="s">
        <v>91</v>
      </c>
      <c r="AY281" s="24" t="s">
        <v>140</v>
      </c>
      <c r="BE281" s="232">
        <f>IF(N281="základní",J281,0)</f>
        <v>0</v>
      </c>
      <c r="BF281" s="232">
        <f>IF(N281="snížená",J281,0)</f>
        <v>0</v>
      </c>
      <c r="BG281" s="232">
        <f>IF(N281="zákl. přenesená",J281,0)</f>
        <v>0</v>
      </c>
      <c r="BH281" s="232">
        <f>IF(N281="sníž. přenesená",J281,0)</f>
        <v>0</v>
      </c>
      <c r="BI281" s="232">
        <f>IF(N281="nulová",J281,0)</f>
        <v>0</v>
      </c>
      <c r="BJ281" s="24" t="s">
        <v>25</v>
      </c>
      <c r="BK281" s="232">
        <f>ROUND(I281*H281,2)</f>
        <v>0</v>
      </c>
      <c r="BL281" s="24" t="s">
        <v>147</v>
      </c>
      <c r="BM281" s="24" t="s">
        <v>792</v>
      </c>
    </row>
    <row r="282" spans="2:47" s="1" customFormat="1" ht="13.5">
      <c r="B282" s="46"/>
      <c r="C282" s="74"/>
      <c r="D282" s="233" t="s">
        <v>149</v>
      </c>
      <c r="E282" s="74"/>
      <c r="F282" s="234" t="s">
        <v>793</v>
      </c>
      <c r="G282" s="74"/>
      <c r="H282" s="74"/>
      <c r="I282" s="191"/>
      <c r="J282" s="74"/>
      <c r="K282" s="74"/>
      <c r="L282" s="72"/>
      <c r="M282" s="235"/>
      <c r="N282" s="47"/>
      <c r="O282" s="47"/>
      <c r="P282" s="47"/>
      <c r="Q282" s="47"/>
      <c r="R282" s="47"/>
      <c r="S282" s="47"/>
      <c r="T282" s="95"/>
      <c r="AT282" s="24" t="s">
        <v>149</v>
      </c>
      <c r="AU282" s="24" t="s">
        <v>91</v>
      </c>
    </row>
    <row r="283" spans="2:47" s="1" customFormat="1" ht="13.5">
      <c r="B283" s="46"/>
      <c r="C283" s="74"/>
      <c r="D283" s="233" t="s">
        <v>151</v>
      </c>
      <c r="E283" s="74"/>
      <c r="F283" s="236" t="s">
        <v>794</v>
      </c>
      <c r="G283" s="74"/>
      <c r="H283" s="74"/>
      <c r="I283" s="191"/>
      <c r="J283" s="74"/>
      <c r="K283" s="74"/>
      <c r="L283" s="72"/>
      <c r="M283" s="235"/>
      <c r="N283" s="47"/>
      <c r="O283" s="47"/>
      <c r="P283" s="47"/>
      <c r="Q283" s="47"/>
      <c r="R283" s="47"/>
      <c r="S283" s="47"/>
      <c r="T283" s="95"/>
      <c r="AT283" s="24" t="s">
        <v>151</v>
      </c>
      <c r="AU283" s="24" t="s">
        <v>91</v>
      </c>
    </row>
    <row r="284" spans="2:65" s="1" customFormat="1" ht="16.5" customHeight="1">
      <c r="B284" s="46"/>
      <c r="C284" s="280" t="s">
        <v>400</v>
      </c>
      <c r="D284" s="280" t="s">
        <v>301</v>
      </c>
      <c r="E284" s="281" t="s">
        <v>795</v>
      </c>
      <c r="F284" s="282" t="s">
        <v>796</v>
      </c>
      <c r="G284" s="283" t="s">
        <v>391</v>
      </c>
      <c r="H284" s="284">
        <v>1</v>
      </c>
      <c r="I284" s="285"/>
      <c r="J284" s="286">
        <f>ROUND(I284*H284,2)</f>
        <v>0</v>
      </c>
      <c r="K284" s="282" t="s">
        <v>146</v>
      </c>
      <c r="L284" s="287"/>
      <c r="M284" s="288" t="s">
        <v>80</v>
      </c>
      <c r="N284" s="289" t="s">
        <v>52</v>
      </c>
      <c r="O284" s="47"/>
      <c r="P284" s="230">
        <f>O284*H284</f>
        <v>0</v>
      </c>
      <c r="Q284" s="230">
        <v>0.00064</v>
      </c>
      <c r="R284" s="230">
        <f>Q284*H284</f>
        <v>0.00064</v>
      </c>
      <c r="S284" s="230">
        <v>0</v>
      </c>
      <c r="T284" s="231">
        <f>S284*H284</f>
        <v>0</v>
      </c>
      <c r="AR284" s="24" t="s">
        <v>191</v>
      </c>
      <c r="AT284" s="24" t="s">
        <v>301</v>
      </c>
      <c r="AU284" s="24" t="s">
        <v>91</v>
      </c>
      <c r="AY284" s="24" t="s">
        <v>140</v>
      </c>
      <c r="BE284" s="232">
        <f>IF(N284="základní",J284,0)</f>
        <v>0</v>
      </c>
      <c r="BF284" s="232">
        <f>IF(N284="snížená",J284,0)</f>
        <v>0</v>
      </c>
      <c r="BG284" s="232">
        <f>IF(N284="zákl. přenesená",J284,0)</f>
        <v>0</v>
      </c>
      <c r="BH284" s="232">
        <f>IF(N284="sníž. přenesená",J284,0)</f>
        <v>0</v>
      </c>
      <c r="BI284" s="232">
        <f>IF(N284="nulová",J284,0)</f>
        <v>0</v>
      </c>
      <c r="BJ284" s="24" t="s">
        <v>25</v>
      </c>
      <c r="BK284" s="232">
        <f>ROUND(I284*H284,2)</f>
        <v>0</v>
      </c>
      <c r="BL284" s="24" t="s">
        <v>147</v>
      </c>
      <c r="BM284" s="24" t="s">
        <v>797</v>
      </c>
    </row>
    <row r="285" spans="2:47" s="1" customFormat="1" ht="13.5">
      <c r="B285" s="46"/>
      <c r="C285" s="74"/>
      <c r="D285" s="233" t="s">
        <v>149</v>
      </c>
      <c r="E285" s="74"/>
      <c r="F285" s="234" t="s">
        <v>796</v>
      </c>
      <c r="G285" s="74"/>
      <c r="H285" s="74"/>
      <c r="I285" s="191"/>
      <c r="J285" s="74"/>
      <c r="K285" s="74"/>
      <c r="L285" s="72"/>
      <c r="M285" s="235"/>
      <c r="N285" s="47"/>
      <c r="O285" s="47"/>
      <c r="P285" s="47"/>
      <c r="Q285" s="47"/>
      <c r="R285" s="47"/>
      <c r="S285" s="47"/>
      <c r="T285" s="95"/>
      <c r="AT285" s="24" t="s">
        <v>149</v>
      </c>
      <c r="AU285" s="24" t="s">
        <v>91</v>
      </c>
    </row>
    <row r="286" spans="2:65" s="1" customFormat="1" ht="16.5" customHeight="1">
      <c r="B286" s="46"/>
      <c r="C286" s="221" t="s">
        <v>405</v>
      </c>
      <c r="D286" s="221" t="s">
        <v>142</v>
      </c>
      <c r="E286" s="222" t="s">
        <v>522</v>
      </c>
      <c r="F286" s="223" t="s">
        <v>523</v>
      </c>
      <c r="G286" s="224" t="s">
        <v>524</v>
      </c>
      <c r="H286" s="225">
        <v>5</v>
      </c>
      <c r="I286" s="226"/>
      <c r="J286" s="227">
        <f>ROUND(I286*H286,2)</f>
        <v>0</v>
      </c>
      <c r="K286" s="223" t="s">
        <v>146</v>
      </c>
      <c r="L286" s="72"/>
      <c r="M286" s="228" t="s">
        <v>80</v>
      </c>
      <c r="N286" s="229" t="s">
        <v>52</v>
      </c>
      <c r="O286" s="47"/>
      <c r="P286" s="230">
        <f>O286*H286</f>
        <v>0</v>
      </c>
      <c r="Q286" s="230">
        <v>0.0001</v>
      </c>
      <c r="R286" s="230">
        <f>Q286*H286</f>
        <v>0.0005</v>
      </c>
      <c r="S286" s="230">
        <v>0</v>
      </c>
      <c r="T286" s="231">
        <f>S286*H286</f>
        <v>0</v>
      </c>
      <c r="AR286" s="24" t="s">
        <v>147</v>
      </c>
      <c r="AT286" s="24" t="s">
        <v>142</v>
      </c>
      <c r="AU286" s="24" t="s">
        <v>91</v>
      </c>
      <c r="AY286" s="24" t="s">
        <v>140</v>
      </c>
      <c r="BE286" s="232">
        <f>IF(N286="základní",J286,0)</f>
        <v>0</v>
      </c>
      <c r="BF286" s="232">
        <f>IF(N286="snížená",J286,0)</f>
        <v>0</v>
      </c>
      <c r="BG286" s="232">
        <f>IF(N286="zákl. přenesená",J286,0)</f>
        <v>0</v>
      </c>
      <c r="BH286" s="232">
        <f>IF(N286="sníž. přenesená",J286,0)</f>
        <v>0</v>
      </c>
      <c r="BI286" s="232">
        <f>IF(N286="nulová",J286,0)</f>
        <v>0</v>
      </c>
      <c r="BJ286" s="24" t="s">
        <v>25</v>
      </c>
      <c r="BK286" s="232">
        <f>ROUND(I286*H286,2)</f>
        <v>0</v>
      </c>
      <c r="BL286" s="24" t="s">
        <v>147</v>
      </c>
      <c r="BM286" s="24" t="s">
        <v>798</v>
      </c>
    </row>
    <row r="287" spans="2:47" s="1" customFormat="1" ht="13.5">
      <c r="B287" s="46"/>
      <c r="C287" s="74"/>
      <c r="D287" s="233" t="s">
        <v>149</v>
      </c>
      <c r="E287" s="74"/>
      <c r="F287" s="234" t="s">
        <v>526</v>
      </c>
      <c r="G287" s="74"/>
      <c r="H287" s="74"/>
      <c r="I287" s="191"/>
      <c r="J287" s="74"/>
      <c r="K287" s="74"/>
      <c r="L287" s="72"/>
      <c r="M287" s="235"/>
      <c r="N287" s="47"/>
      <c r="O287" s="47"/>
      <c r="P287" s="47"/>
      <c r="Q287" s="47"/>
      <c r="R287" s="47"/>
      <c r="S287" s="47"/>
      <c r="T287" s="95"/>
      <c r="AT287" s="24" t="s">
        <v>149</v>
      </c>
      <c r="AU287" s="24" t="s">
        <v>91</v>
      </c>
    </row>
    <row r="288" spans="2:47" s="1" customFormat="1" ht="13.5">
      <c r="B288" s="46"/>
      <c r="C288" s="74"/>
      <c r="D288" s="233" t="s">
        <v>151</v>
      </c>
      <c r="E288" s="74"/>
      <c r="F288" s="236" t="s">
        <v>527</v>
      </c>
      <c r="G288" s="74"/>
      <c r="H288" s="74"/>
      <c r="I288" s="191"/>
      <c r="J288" s="74"/>
      <c r="K288" s="74"/>
      <c r="L288" s="72"/>
      <c r="M288" s="235"/>
      <c r="N288" s="47"/>
      <c r="O288" s="47"/>
      <c r="P288" s="47"/>
      <c r="Q288" s="47"/>
      <c r="R288" s="47"/>
      <c r="S288" s="47"/>
      <c r="T288" s="95"/>
      <c r="AT288" s="24" t="s">
        <v>151</v>
      </c>
      <c r="AU288" s="24" t="s">
        <v>91</v>
      </c>
    </row>
    <row r="289" spans="2:65" s="1" customFormat="1" ht="25.5" customHeight="1">
      <c r="B289" s="46"/>
      <c r="C289" s="221" t="s">
        <v>409</v>
      </c>
      <c r="D289" s="221" t="s">
        <v>142</v>
      </c>
      <c r="E289" s="222" t="s">
        <v>799</v>
      </c>
      <c r="F289" s="223" t="s">
        <v>800</v>
      </c>
      <c r="G289" s="224" t="s">
        <v>391</v>
      </c>
      <c r="H289" s="225">
        <v>3</v>
      </c>
      <c r="I289" s="226"/>
      <c r="J289" s="227">
        <f>ROUND(I289*H289,2)</f>
        <v>0</v>
      </c>
      <c r="K289" s="223" t="s">
        <v>146</v>
      </c>
      <c r="L289" s="72"/>
      <c r="M289" s="228" t="s">
        <v>80</v>
      </c>
      <c r="N289" s="229" t="s">
        <v>52</v>
      </c>
      <c r="O289" s="47"/>
      <c r="P289" s="230">
        <f>O289*H289</f>
        <v>0</v>
      </c>
      <c r="Q289" s="230">
        <v>0.08205</v>
      </c>
      <c r="R289" s="230">
        <f>Q289*H289</f>
        <v>0.24614999999999998</v>
      </c>
      <c r="S289" s="230">
        <v>0</v>
      </c>
      <c r="T289" s="231">
        <f>S289*H289</f>
        <v>0</v>
      </c>
      <c r="AR289" s="24" t="s">
        <v>147</v>
      </c>
      <c r="AT289" s="24" t="s">
        <v>142</v>
      </c>
      <c r="AU289" s="24" t="s">
        <v>91</v>
      </c>
      <c r="AY289" s="24" t="s">
        <v>140</v>
      </c>
      <c r="BE289" s="232">
        <f>IF(N289="základní",J289,0)</f>
        <v>0</v>
      </c>
      <c r="BF289" s="232">
        <f>IF(N289="snížená",J289,0)</f>
        <v>0</v>
      </c>
      <c r="BG289" s="232">
        <f>IF(N289="zákl. přenesená",J289,0)</f>
        <v>0</v>
      </c>
      <c r="BH289" s="232">
        <f>IF(N289="sníž. přenesená",J289,0)</f>
        <v>0</v>
      </c>
      <c r="BI289" s="232">
        <f>IF(N289="nulová",J289,0)</f>
        <v>0</v>
      </c>
      <c r="BJ289" s="24" t="s">
        <v>25</v>
      </c>
      <c r="BK289" s="232">
        <f>ROUND(I289*H289,2)</f>
        <v>0</v>
      </c>
      <c r="BL289" s="24" t="s">
        <v>147</v>
      </c>
      <c r="BM289" s="24" t="s">
        <v>801</v>
      </c>
    </row>
    <row r="290" spans="2:47" s="1" customFormat="1" ht="13.5">
      <c r="B290" s="46"/>
      <c r="C290" s="74"/>
      <c r="D290" s="233" t="s">
        <v>149</v>
      </c>
      <c r="E290" s="74"/>
      <c r="F290" s="234" t="s">
        <v>802</v>
      </c>
      <c r="G290" s="74"/>
      <c r="H290" s="74"/>
      <c r="I290" s="191"/>
      <c r="J290" s="74"/>
      <c r="K290" s="74"/>
      <c r="L290" s="72"/>
      <c r="M290" s="235"/>
      <c r="N290" s="47"/>
      <c r="O290" s="47"/>
      <c r="P290" s="47"/>
      <c r="Q290" s="47"/>
      <c r="R290" s="47"/>
      <c r="S290" s="47"/>
      <c r="T290" s="95"/>
      <c r="AT290" s="24" t="s">
        <v>149</v>
      </c>
      <c r="AU290" s="24" t="s">
        <v>91</v>
      </c>
    </row>
    <row r="291" spans="2:47" s="1" customFormat="1" ht="13.5">
      <c r="B291" s="46"/>
      <c r="C291" s="74"/>
      <c r="D291" s="233" t="s">
        <v>151</v>
      </c>
      <c r="E291" s="74"/>
      <c r="F291" s="236" t="s">
        <v>803</v>
      </c>
      <c r="G291" s="74"/>
      <c r="H291" s="74"/>
      <c r="I291" s="191"/>
      <c r="J291" s="74"/>
      <c r="K291" s="74"/>
      <c r="L291" s="72"/>
      <c r="M291" s="235"/>
      <c r="N291" s="47"/>
      <c r="O291" s="47"/>
      <c r="P291" s="47"/>
      <c r="Q291" s="47"/>
      <c r="R291" s="47"/>
      <c r="S291" s="47"/>
      <c r="T291" s="95"/>
      <c r="AT291" s="24" t="s">
        <v>151</v>
      </c>
      <c r="AU291" s="24" t="s">
        <v>91</v>
      </c>
    </row>
    <row r="292" spans="2:65" s="1" customFormat="1" ht="25.5" customHeight="1">
      <c r="B292" s="46"/>
      <c r="C292" s="221" t="s">
        <v>416</v>
      </c>
      <c r="D292" s="221" t="s">
        <v>142</v>
      </c>
      <c r="E292" s="222" t="s">
        <v>804</v>
      </c>
      <c r="F292" s="223" t="s">
        <v>805</v>
      </c>
      <c r="G292" s="224" t="s">
        <v>391</v>
      </c>
      <c r="H292" s="225">
        <v>3</v>
      </c>
      <c r="I292" s="226"/>
      <c r="J292" s="227">
        <f>ROUND(I292*H292,2)</f>
        <v>0</v>
      </c>
      <c r="K292" s="223" t="s">
        <v>146</v>
      </c>
      <c r="L292" s="72"/>
      <c r="M292" s="228" t="s">
        <v>80</v>
      </c>
      <c r="N292" s="229" t="s">
        <v>52</v>
      </c>
      <c r="O292" s="47"/>
      <c r="P292" s="230">
        <f>O292*H292</f>
        <v>0</v>
      </c>
      <c r="Q292" s="230">
        <v>0.00598</v>
      </c>
      <c r="R292" s="230">
        <f>Q292*H292</f>
        <v>0.01794</v>
      </c>
      <c r="S292" s="230">
        <v>0</v>
      </c>
      <c r="T292" s="231">
        <f>S292*H292</f>
        <v>0</v>
      </c>
      <c r="AR292" s="24" t="s">
        <v>147</v>
      </c>
      <c r="AT292" s="24" t="s">
        <v>142</v>
      </c>
      <c r="AU292" s="24" t="s">
        <v>91</v>
      </c>
      <c r="AY292" s="24" t="s">
        <v>140</v>
      </c>
      <c r="BE292" s="232">
        <f>IF(N292="základní",J292,0)</f>
        <v>0</v>
      </c>
      <c r="BF292" s="232">
        <f>IF(N292="snížená",J292,0)</f>
        <v>0</v>
      </c>
      <c r="BG292" s="232">
        <f>IF(N292="zákl. přenesená",J292,0)</f>
        <v>0</v>
      </c>
      <c r="BH292" s="232">
        <f>IF(N292="sníž. přenesená",J292,0)</f>
        <v>0</v>
      </c>
      <c r="BI292" s="232">
        <f>IF(N292="nulová",J292,0)</f>
        <v>0</v>
      </c>
      <c r="BJ292" s="24" t="s">
        <v>25</v>
      </c>
      <c r="BK292" s="232">
        <f>ROUND(I292*H292,2)</f>
        <v>0</v>
      </c>
      <c r="BL292" s="24" t="s">
        <v>147</v>
      </c>
      <c r="BM292" s="24" t="s">
        <v>806</v>
      </c>
    </row>
    <row r="293" spans="2:47" s="1" customFormat="1" ht="13.5">
      <c r="B293" s="46"/>
      <c r="C293" s="74"/>
      <c r="D293" s="233" t="s">
        <v>149</v>
      </c>
      <c r="E293" s="74"/>
      <c r="F293" s="234" t="s">
        <v>807</v>
      </c>
      <c r="G293" s="74"/>
      <c r="H293" s="74"/>
      <c r="I293" s="191"/>
      <c r="J293" s="74"/>
      <c r="K293" s="74"/>
      <c r="L293" s="72"/>
      <c r="M293" s="235"/>
      <c r="N293" s="47"/>
      <c r="O293" s="47"/>
      <c r="P293" s="47"/>
      <c r="Q293" s="47"/>
      <c r="R293" s="47"/>
      <c r="S293" s="47"/>
      <c r="T293" s="95"/>
      <c r="AT293" s="24" t="s">
        <v>149</v>
      </c>
      <c r="AU293" s="24" t="s">
        <v>91</v>
      </c>
    </row>
    <row r="294" spans="2:47" s="1" customFormat="1" ht="13.5">
      <c r="B294" s="46"/>
      <c r="C294" s="74"/>
      <c r="D294" s="233" t="s">
        <v>151</v>
      </c>
      <c r="E294" s="74"/>
      <c r="F294" s="236" t="s">
        <v>803</v>
      </c>
      <c r="G294" s="74"/>
      <c r="H294" s="74"/>
      <c r="I294" s="191"/>
      <c r="J294" s="74"/>
      <c r="K294" s="74"/>
      <c r="L294" s="72"/>
      <c r="M294" s="235"/>
      <c r="N294" s="47"/>
      <c r="O294" s="47"/>
      <c r="P294" s="47"/>
      <c r="Q294" s="47"/>
      <c r="R294" s="47"/>
      <c r="S294" s="47"/>
      <c r="T294" s="95"/>
      <c r="AT294" s="24" t="s">
        <v>151</v>
      </c>
      <c r="AU294" s="24" t="s">
        <v>91</v>
      </c>
    </row>
    <row r="295" spans="2:65" s="1" customFormat="1" ht="25.5" customHeight="1">
      <c r="B295" s="46"/>
      <c r="C295" s="221" t="s">
        <v>422</v>
      </c>
      <c r="D295" s="221" t="s">
        <v>142</v>
      </c>
      <c r="E295" s="222" t="s">
        <v>808</v>
      </c>
      <c r="F295" s="223" t="s">
        <v>809</v>
      </c>
      <c r="G295" s="224" t="s">
        <v>391</v>
      </c>
      <c r="H295" s="225">
        <v>3</v>
      </c>
      <c r="I295" s="226"/>
      <c r="J295" s="227">
        <f>ROUND(I295*H295,2)</f>
        <v>0</v>
      </c>
      <c r="K295" s="223" t="s">
        <v>146</v>
      </c>
      <c r="L295" s="72"/>
      <c r="M295" s="228" t="s">
        <v>80</v>
      </c>
      <c r="N295" s="229" t="s">
        <v>52</v>
      </c>
      <c r="O295" s="47"/>
      <c r="P295" s="230">
        <f>O295*H295</f>
        <v>0</v>
      </c>
      <c r="Q295" s="230">
        <v>0</v>
      </c>
      <c r="R295" s="230">
        <f>Q295*H295</f>
        <v>0</v>
      </c>
      <c r="S295" s="230">
        <v>0</v>
      </c>
      <c r="T295" s="231">
        <f>S295*H295</f>
        <v>0</v>
      </c>
      <c r="AR295" s="24" t="s">
        <v>147</v>
      </c>
      <c r="AT295" s="24" t="s">
        <v>142</v>
      </c>
      <c r="AU295" s="24" t="s">
        <v>91</v>
      </c>
      <c r="AY295" s="24" t="s">
        <v>140</v>
      </c>
      <c r="BE295" s="232">
        <f>IF(N295="základní",J295,0)</f>
        <v>0</v>
      </c>
      <c r="BF295" s="232">
        <f>IF(N295="snížená",J295,0)</f>
        <v>0</v>
      </c>
      <c r="BG295" s="232">
        <f>IF(N295="zákl. přenesená",J295,0)</f>
        <v>0</v>
      </c>
      <c r="BH295" s="232">
        <f>IF(N295="sníž. přenesená",J295,0)</f>
        <v>0</v>
      </c>
      <c r="BI295" s="232">
        <f>IF(N295="nulová",J295,0)</f>
        <v>0</v>
      </c>
      <c r="BJ295" s="24" t="s">
        <v>25</v>
      </c>
      <c r="BK295" s="232">
        <f>ROUND(I295*H295,2)</f>
        <v>0</v>
      </c>
      <c r="BL295" s="24" t="s">
        <v>147</v>
      </c>
      <c r="BM295" s="24" t="s">
        <v>810</v>
      </c>
    </row>
    <row r="296" spans="2:47" s="1" customFormat="1" ht="13.5">
      <c r="B296" s="46"/>
      <c r="C296" s="74"/>
      <c r="D296" s="233" t="s">
        <v>149</v>
      </c>
      <c r="E296" s="74"/>
      <c r="F296" s="234" t="s">
        <v>811</v>
      </c>
      <c r="G296" s="74"/>
      <c r="H296" s="74"/>
      <c r="I296" s="191"/>
      <c r="J296" s="74"/>
      <c r="K296" s="74"/>
      <c r="L296" s="72"/>
      <c r="M296" s="235"/>
      <c r="N296" s="47"/>
      <c r="O296" s="47"/>
      <c r="P296" s="47"/>
      <c r="Q296" s="47"/>
      <c r="R296" s="47"/>
      <c r="S296" s="47"/>
      <c r="T296" s="95"/>
      <c r="AT296" s="24" t="s">
        <v>149</v>
      </c>
      <c r="AU296" s="24" t="s">
        <v>91</v>
      </c>
    </row>
    <row r="297" spans="2:47" s="1" customFormat="1" ht="13.5">
      <c r="B297" s="46"/>
      <c r="C297" s="74"/>
      <c r="D297" s="233" t="s">
        <v>151</v>
      </c>
      <c r="E297" s="74"/>
      <c r="F297" s="236" t="s">
        <v>803</v>
      </c>
      <c r="G297" s="74"/>
      <c r="H297" s="74"/>
      <c r="I297" s="191"/>
      <c r="J297" s="74"/>
      <c r="K297" s="74"/>
      <c r="L297" s="72"/>
      <c r="M297" s="235"/>
      <c r="N297" s="47"/>
      <c r="O297" s="47"/>
      <c r="P297" s="47"/>
      <c r="Q297" s="47"/>
      <c r="R297" s="47"/>
      <c r="S297" s="47"/>
      <c r="T297" s="95"/>
      <c r="AT297" s="24" t="s">
        <v>151</v>
      </c>
      <c r="AU297" s="24" t="s">
        <v>91</v>
      </c>
    </row>
    <row r="298" spans="2:65" s="1" customFormat="1" ht="25.5" customHeight="1">
      <c r="B298" s="46"/>
      <c r="C298" s="221" t="s">
        <v>429</v>
      </c>
      <c r="D298" s="221" t="s">
        <v>142</v>
      </c>
      <c r="E298" s="222" t="s">
        <v>812</v>
      </c>
      <c r="F298" s="223" t="s">
        <v>813</v>
      </c>
      <c r="G298" s="224" t="s">
        <v>391</v>
      </c>
      <c r="H298" s="225">
        <v>3</v>
      </c>
      <c r="I298" s="226"/>
      <c r="J298" s="227">
        <f>ROUND(I298*H298,2)</f>
        <v>0</v>
      </c>
      <c r="K298" s="223" t="s">
        <v>146</v>
      </c>
      <c r="L298" s="72"/>
      <c r="M298" s="228" t="s">
        <v>80</v>
      </c>
      <c r="N298" s="229" t="s">
        <v>52</v>
      </c>
      <c r="O298" s="47"/>
      <c r="P298" s="230">
        <f>O298*H298</f>
        <v>0</v>
      </c>
      <c r="Q298" s="230">
        <v>0.0606</v>
      </c>
      <c r="R298" s="230">
        <f>Q298*H298</f>
        <v>0.18180000000000002</v>
      </c>
      <c r="S298" s="230">
        <v>0</v>
      </c>
      <c r="T298" s="231">
        <f>S298*H298</f>
        <v>0</v>
      </c>
      <c r="AR298" s="24" t="s">
        <v>147</v>
      </c>
      <c r="AT298" s="24" t="s">
        <v>142</v>
      </c>
      <c r="AU298" s="24" t="s">
        <v>91</v>
      </c>
      <c r="AY298" s="24" t="s">
        <v>140</v>
      </c>
      <c r="BE298" s="232">
        <f>IF(N298="základní",J298,0)</f>
        <v>0</v>
      </c>
      <c r="BF298" s="232">
        <f>IF(N298="snížená",J298,0)</f>
        <v>0</v>
      </c>
      <c r="BG298" s="232">
        <f>IF(N298="zákl. přenesená",J298,0)</f>
        <v>0</v>
      </c>
      <c r="BH298" s="232">
        <f>IF(N298="sníž. přenesená",J298,0)</f>
        <v>0</v>
      </c>
      <c r="BI298" s="232">
        <f>IF(N298="nulová",J298,0)</f>
        <v>0</v>
      </c>
      <c r="BJ298" s="24" t="s">
        <v>25</v>
      </c>
      <c r="BK298" s="232">
        <f>ROUND(I298*H298,2)</f>
        <v>0</v>
      </c>
      <c r="BL298" s="24" t="s">
        <v>147</v>
      </c>
      <c r="BM298" s="24" t="s">
        <v>814</v>
      </c>
    </row>
    <row r="299" spans="2:47" s="1" customFormat="1" ht="13.5">
      <c r="B299" s="46"/>
      <c r="C299" s="74"/>
      <c r="D299" s="233" t="s">
        <v>149</v>
      </c>
      <c r="E299" s="74"/>
      <c r="F299" s="234" t="s">
        <v>815</v>
      </c>
      <c r="G299" s="74"/>
      <c r="H299" s="74"/>
      <c r="I299" s="191"/>
      <c r="J299" s="74"/>
      <c r="K299" s="74"/>
      <c r="L299" s="72"/>
      <c r="M299" s="235"/>
      <c r="N299" s="47"/>
      <c r="O299" s="47"/>
      <c r="P299" s="47"/>
      <c r="Q299" s="47"/>
      <c r="R299" s="47"/>
      <c r="S299" s="47"/>
      <c r="T299" s="95"/>
      <c r="AT299" s="24" t="s">
        <v>149</v>
      </c>
      <c r="AU299" s="24" t="s">
        <v>91</v>
      </c>
    </row>
    <row r="300" spans="2:47" s="1" customFormat="1" ht="13.5">
      <c r="B300" s="46"/>
      <c r="C300" s="74"/>
      <c r="D300" s="233" t="s">
        <v>151</v>
      </c>
      <c r="E300" s="74"/>
      <c r="F300" s="236" t="s">
        <v>803</v>
      </c>
      <c r="G300" s="74"/>
      <c r="H300" s="74"/>
      <c r="I300" s="191"/>
      <c r="J300" s="74"/>
      <c r="K300" s="74"/>
      <c r="L300" s="72"/>
      <c r="M300" s="235"/>
      <c r="N300" s="47"/>
      <c r="O300" s="47"/>
      <c r="P300" s="47"/>
      <c r="Q300" s="47"/>
      <c r="R300" s="47"/>
      <c r="S300" s="47"/>
      <c r="T300" s="95"/>
      <c r="AT300" s="24" t="s">
        <v>151</v>
      </c>
      <c r="AU300" s="24" t="s">
        <v>91</v>
      </c>
    </row>
    <row r="301" spans="2:63" s="10" customFormat="1" ht="29.85" customHeight="1">
      <c r="B301" s="205"/>
      <c r="C301" s="206"/>
      <c r="D301" s="207" t="s">
        <v>81</v>
      </c>
      <c r="E301" s="219" t="s">
        <v>198</v>
      </c>
      <c r="F301" s="219" t="s">
        <v>556</v>
      </c>
      <c r="G301" s="206"/>
      <c r="H301" s="206"/>
      <c r="I301" s="209"/>
      <c r="J301" s="220">
        <f>BK301</f>
        <v>0</v>
      </c>
      <c r="K301" s="206"/>
      <c r="L301" s="211"/>
      <c r="M301" s="212"/>
      <c r="N301" s="213"/>
      <c r="O301" s="213"/>
      <c r="P301" s="214">
        <f>SUM(P302:P330)</f>
        <v>0</v>
      </c>
      <c r="Q301" s="213"/>
      <c r="R301" s="214">
        <f>SUM(R302:R330)</f>
        <v>0</v>
      </c>
      <c r="S301" s="213"/>
      <c r="T301" s="215">
        <f>SUM(T302:T330)</f>
        <v>19.4304</v>
      </c>
      <c r="AR301" s="216" t="s">
        <v>25</v>
      </c>
      <c r="AT301" s="217" t="s">
        <v>81</v>
      </c>
      <c r="AU301" s="217" t="s">
        <v>25</v>
      </c>
      <c r="AY301" s="216" t="s">
        <v>140</v>
      </c>
      <c r="BK301" s="218">
        <f>SUM(BK302:BK330)</f>
        <v>0</v>
      </c>
    </row>
    <row r="302" spans="2:65" s="1" customFormat="1" ht="16.5" customHeight="1">
      <c r="B302" s="46"/>
      <c r="C302" s="221" t="s">
        <v>436</v>
      </c>
      <c r="D302" s="221" t="s">
        <v>142</v>
      </c>
      <c r="E302" s="222" t="s">
        <v>816</v>
      </c>
      <c r="F302" s="223" t="s">
        <v>817</v>
      </c>
      <c r="G302" s="224" t="s">
        <v>201</v>
      </c>
      <c r="H302" s="225">
        <v>2.72</v>
      </c>
      <c r="I302" s="226"/>
      <c r="J302" s="227">
        <f>ROUND(I302*H302,2)</f>
        <v>0</v>
      </c>
      <c r="K302" s="223" t="s">
        <v>146</v>
      </c>
      <c r="L302" s="72"/>
      <c r="M302" s="228" t="s">
        <v>80</v>
      </c>
      <c r="N302" s="229" t="s">
        <v>52</v>
      </c>
      <c r="O302" s="47"/>
      <c r="P302" s="230">
        <f>O302*H302</f>
        <v>0</v>
      </c>
      <c r="Q302" s="230">
        <v>0</v>
      </c>
      <c r="R302" s="230">
        <f>Q302*H302</f>
        <v>0</v>
      </c>
      <c r="S302" s="230">
        <v>2.4</v>
      </c>
      <c r="T302" s="231">
        <f>S302*H302</f>
        <v>6.5280000000000005</v>
      </c>
      <c r="AR302" s="24" t="s">
        <v>147</v>
      </c>
      <c r="AT302" s="24" t="s">
        <v>142</v>
      </c>
      <c r="AU302" s="24" t="s">
        <v>91</v>
      </c>
      <c r="AY302" s="24" t="s">
        <v>140</v>
      </c>
      <c r="BE302" s="232">
        <f>IF(N302="základní",J302,0)</f>
        <v>0</v>
      </c>
      <c r="BF302" s="232">
        <f>IF(N302="snížená",J302,0)</f>
        <v>0</v>
      </c>
      <c r="BG302" s="232">
        <f>IF(N302="zákl. přenesená",J302,0)</f>
        <v>0</v>
      </c>
      <c r="BH302" s="232">
        <f>IF(N302="sníž. přenesená",J302,0)</f>
        <v>0</v>
      </c>
      <c r="BI302" s="232">
        <f>IF(N302="nulová",J302,0)</f>
        <v>0</v>
      </c>
      <c r="BJ302" s="24" t="s">
        <v>25</v>
      </c>
      <c r="BK302" s="232">
        <f>ROUND(I302*H302,2)</f>
        <v>0</v>
      </c>
      <c r="BL302" s="24" t="s">
        <v>147</v>
      </c>
      <c r="BM302" s="24" t="s">
        <v>818</v>
      </c>
    </row>
    <row r="303" spans="2:47" s="1" customFormat="1" ht="13.5">
      <c r="B303" s="46"/>
      <c r="C303" s="74"/>
      <c r="D303" s="233" t="s">
        <v>149</v>
      </c>
      <c r="E303" s="74"/>
      <c r="F303" s="234" t="s">
        <v>819</v>
      </c>
      <c r="G303" s="74"/>
      <c r="H303" s="74"/>
      <c r="I303" s="191"/>
      <c r="J303" s="74"/>
      <c r="K303" s="74"/>
      <c r="L303" s="72"/>
      <c r="M303" s="235"/>
      <c r="N303" s="47"/>
      <c r="O303" s="47"/>
      <c r="P303" s="47"/>
      <c r="Q303" s="47"/>
      <c r="R303" s="47"/>
      <c r="S303" s="47"/>
      <c r="T303" s="95"/>
      <c r="AT303" s="24" t="s">
        <v>149</v>
      </c>
      <c r="AU303" s="24" t="s">
        <v>91</v>
      </c>
    </row>
    <row r="304" spans="2:47" s="1" customFormat="1" ht="13.5">
      <c r="B304" s="46"/>
      <c r="C304" s="74"/>
      <c r="D304" s="233" t="s">
        <v>151</v>
      </c>
      <c r="E304" s="74"/>
      <c r="F304" s="236" t="s">
        <v>820</v>
      </c>
      <c r="G304" s="74"/>
      <c r="H304" s="74"/>
      <c r="I304" s="191"/>
      <c r="J304" s="74"/>
      <c r="K304" s="74"/>
      <c r="L304" s="72"/>
      <c r="M304" s="235"/>
      <c r="N304" s="47"/>
      <c r="O304" s="47"/>
      <c r="P304" s="47"/>
      <c r="Q304" s="47"/>
      <c r="R304" s="47"/>
      <c r="S304" s="47"/>
      <c r="T304" s="95"/>
      <c r="AT304" s="24" t="s">
        <v>151</v>
      </c>
      <c r="AU304" s="24" t="s">
        <v>91</v>
      </c>
    </row>
    <row r="305" spans="2:51" s="14" customFormat="1" ht="13.5">
      <c r="B305" s="270"/>
      <c r="C305" s="271"/>
      <c r="D305" s="233" t="s">
        <v>153</v>
      </c>
      <c r="E305" s="272" t="s">
        <v>80</v>
      </c>
      <c r="F305" s="273" t="s">
        <v>821</v>
      </c>
      <c r="G305" s="271"/>
      <c r="H305" s="272" t="s">
        <v>80</v>
      </c>
      <c r="I305" s="274"/>
      <c r="J305" s="271"/>
      <c r="K305" s="271"/>
      <c r="L305" s="275"/>
      <c r="M305" s="276"/>
      <c r="N305" s="277"/>
      <c r="O305" s="277"/>
      <c r="P305" s="277"/>
      <c r="Q305" s="277"/>
      <c r="R305" s="277"/>
      <c r="S305" s="277"/>
      <c r="T305" s="278"/>
      <c r="AT305" s="279" t="s">
        <v>153</v>
      </c>
      <c r="AU305" s="279" t="s">
        <v>91</v>
      </c>
      <c r="AV305" s="14" t="s">
        <v>25</v>
      </c>
      <c r="AW305" s="14" t="s">
        <v>44</v>
      </c>
      <c r="AX305" s="14" t="s">
        <v>82</v>
      </c>
      <c r="AY305" s="279" t="s">
        <v>140</v>
      </c>
    </row>
    <row r="306" spans="2:51" s="11" customFormat="1" ht="13.5">
      <c r="B306" s="237"/>
      <c r="C306" s="238"/>
      <c r="D306" s="233" t="s">
        <v>153</v>
      </c>
      <c r="E306" s="239" t="s">
        <v>80</v>
      </c>
      <c r="F306" s="240" t="s">
        <v>822</v>
      </c>
      <c r="G306" s="238"/>
      <c r="H306" s="241">
        <v>2.72</v>
      </c>
      <c r="I306" s="242"/>
      <c r="J306" s="238"/>
      <c r="K306" s="238"/>
      <c r="L306" s="243"/>
      <c r="M306" s="244"/>
      <c r="N306" s="245"/>
      <c r="O306" s="245"/>
      <c r="P306" s="245"/>
      <c r="Q306" s="245"/>
      <c r="R306" s="245"/>
      <c r="S306" s="245"/>
      <c r="T306" s="246"/>
      <c r="AT306" s="247" t="s">
        <v>153</v>
      </c>
      <c r="AU306" s="247" t="s">
        <v>91</v>
      </c>
      <c r="AV306" s="11" t="s">
        <v>91</v>
      </c>
      <c r="AW306" s="11" t="s">
        <v>44</v>
      </c>
      <c r="AX306" s="11" t="s">
        <v>25</v>
      </c>
      <c r="AY306" s="247" t="s">
        <v>140</v>
      </c>
    </row>
    <row r="307" spans="2:65" s="1" customFormat="1" ht="16.5" customHeight="1">
      <c r="B307" s="46"/>
      <c r="C307" s="221" t="s">
        <v>444</v>
      </c>
      <c r="D307" s="221" t="s">
        <v>142</v>
      </c>
      <c r="E307" s="222" t="s">
        <v>823</v>
      </c>
      <c r="F307" s="223" t="s">
        <v>824</v>
      </c>
      <c r="G307" s="224" t="s">
        <v>201</v>
      </c>
      <c r="H307" s="225">
        <v>5.376</v>
      </c>
      <c r="I307" s="226"/>
      <c r="J307" s="227">
        <f>ROUND(I307*H307,2)</f>
        <v>0</v>
      </c>
      <c r="K307" s="223" t="s">
        <v>146</v>
      </c>
      <c r="L307" s="72"/>
      <c r="M307" s="228" t="s">
        <v>80</v>
      </c>
      <c r="N307" s="229" t="s">
        <v>52</v>
      </c>
      <c r="O307" s="47"/>
      <c r="P307" s="230">
        <f>O307*H307</f>
        <v>0</v>
      </c>
      <c r="Q307" s="230">
        <v>0</v>
      </c>
      <c r="R307" s="230">
        <f>Q307*H307</f>
        <v>0</v>
      </c>
      <c r="S307" s="230">
        <v>2.4</v>
      </c>
      <c r="T307" s="231">
        <f>S307*H307</f>
        <v>12.9024</v>
      </c>
      <c r="AR307" s="24" t="s">
        <v>147</v>
      </c>
      <c r="AT307" s="24" t="s">
        <v>142</v>
      </c>
      <c r="AU307" s="24" t="s">
        <v>91</v>
      </c>
      <c r="AY307" s="24" t="s">
        <v>140</v>
      </c>
      <c r="BE307" s="232">
        <f>IF(N307="základní",J307,0)</f>
        <v>0</v>
      </c>
      <c r="BF307" s="232">
        <f>IF(N307="snížená",J307,0)</f>
        <v>0</v>
      </c>
      <c r="BG307" s="232">
        <f>IF(N307="zákl. přenesená",J307,0)</f>
        <v>0</v>
      </c>
      <c r="BH307" s="232">
        <f>IF(N307="sníž. přenesená",J307,0)</f>
        <v>0</v>
      </c>
      <c r="BI307" s="232">
        <f>IF(N307="nulová",J307,0)</f>
        <v>0</v>
      </c>
      <c r="BJ307" s="24" t="s">
        <v>25</v>
      </c>
      <c r="BK307" s="232">
        <f>ROUND(I307*H307,2)</f>
        <v>0</v>
      </c>
      <c r="BL307" s="24" t="s">
        <v>147</v>
      </c>
      <c r="BM307" s="24" t="s">
        <v>825</v>
      </c>
    </row>
    <row r="308" spans="2:47" s="1" customFormat="1" ht="13.5">
      <c r="B308" s="46"/>
      <c r="C308" s="74"/>
      <c r="D308" s="233" t="s">
        <v>149</v>
      </c>
      <c r="E308" s="74"/>
      <c r="F308" s="234" t="s">
        <v>826</v>
      </c>
      <c r="G308" s="74"/>
      <c r="H308" s="74"/>
      <c r="I308" s="191"/>
      <c r="J308" s="74"/>
      <c r="K308" s="74"/>
      <c r="L308" s="72"/>
      <c r="M308" s="235"/>
      <c r="N308" s="47"/>
      <c r="O308" s="47"/>
      <c r="P308" s="47"/>
      <c r="Q308" s="47"/>
      <c r="R308" s="47"/>
      <c r="S308" s="47"/>
      <c r="T308" s="95"/>
      <c r="AT308" s="24" t="s">
        <v>149</v>
      </c>
      <c r="AU308" s="24" t="s">
        <v>91</v>
      </c>
    </row>
    <row r="309" spans="2:47" s="1" customFormat="1" ht="13.5">
      <c r="B309" s="46"/>
      <c r="C309" s="74"/>
      <c r="D309" s="233" t="s">
        <v>151</v>
      </c>
      <c r="E309" s="74"/>
      <c r="F309" s="236" t="s">
        <v>827</v>
      </c>
      <c r="G309" s="74"/>
      <c r="H309" s="74"/>
      <c r="I309" s="191"/>
      <c r="J309" s="74"/>
      <c r="K309" s="74"/>
      <c r="L309" s="72"/>
      <c r="M309" s="235"/>
      <c r="N309" s="47"/>
      <c r="O309" s="47"/>
      <c r="P309" s="47"/>
      <c r="Q309" s="47"/>
      <c r="R309" s="47"/>
      <c r="S309" s="47"/>
      <c r="T309" s="95"/>
      <c r="AT309" s="24" t="s">
        <v>151</v>
      </c>
      <c r="AU309" s="24" t="s">
        <v>91</v>
      </c>
    </row>
    <row r="310" spans="2:51" s="14" customFormat="1" ht="13.5">
      <c r="B310" s="270"/>
      <c r="C310" s="271"/>
      <c r="D310" s="233" t="s">
        <v>153</v>
      </c>
      <c r="E310" s="272" t="s">
        <v>80</v>
      </c>
      <c r="F310" s="273" t="s">
        <v>828</v>
      </c>
      <c r="G310" s="271"/>
      <c r="H310" s="272" t="s">
        <v>80</v>
      </c>
      <c r="I310" s="274"/>
      <c r="J310" s="271"/>
      <c r="K310" s="271"/>
      <c r="L310" s="275"/>
      <c r="M310" s="276"/>
      <c r="N310" s="277"/>
      <c r="O310" s="277"/>
      <c r="P310" s="277"/>
      <c r="Q310" s="277"/>
      <c r="R310" s="277"/>
      <c r="S310" s="277"/>
      <c r="T310" s="278"/>
      <c r="AT310" s="279" t="s">
        <v>153</v>
      </c>
      <c r="AU310" s="279" t="s">
        <v>91</v>
      </c>
      <c r="AV310" s="14" t="s">
        <v>25</v>
      </c>
      <c r="AW310" s="14" t="s">
        <v>44</v>
      </c>
      <c r="AX310" s="14" t="s">
        <v>82</v>
      </c>
      <c r="AY310" s="279" t="s">
        <v>140</v>
      </c>
    </row>
    <row r="311" spans="2:51" s="11" customFormat="1" ht="13.5">
      <c r="B311" s="237"/>
      <c r="C311" s="238"/>
      <c r="D311" s="233" t="s">
        <v>153</v>
      </c>
      <c r="E311" s="239" t="s">
        <v>80</v>
      </c>
      <c r="F311" s="240" t="s">
        <v>829</v>
      </c>
      <c r="G311" s="238"/>
      <c r="H311" s="241">
        <v>5.376</v>
      </c>
      <c r="I311" s="242"/>
      <c r="J311" s="238"/>
      <c r="K311" s="238"/>
      <c r="L311" s="243"/>
      <c r="M311" s="244"/>
      <c r="N311" s="245"/>
      <c r="O311" s="245"/>
      <c r="P311" s="245"/>
      <c r="Q311" s="245"/>
      <c r="R311" s="245"/>
      <c r="S311" s="245"/>
      <c r="T311" s="246"/>
      <c r="AT311" s="247" t="s">
        <v>153</v>
      </c>
      <c r="AU311" s="247" t="s">
        <v>91</v>
      </c>
      <c r="AV311" s="11" t="s">
        <v>91</v>
      </c>
      <c r="AW311" s="11" t="s">
        <v>44</v>
      </c>
      <c r="AX311" s="11" t="s">
        <v>25</v>
      </c>
      <c r="AY311" s="247" t="s">
        <v>140</v>
      </c>
    </row>
    <row r="312" spans="2:65" s="1" customFormat="1" ht="25.5" customHeight="1">
      <c r="B312" s="46"/>
      <c r="C312" s="221" t="s">
        <v>450</v>
      </c>
      <c r="D312" s="221" t="s">
        <v>142</v>
      </c>
      <c r="E312" s="222" t="s">
        <v>609</v>
      </c>
      <c r="F312" s="223" t="s">
        <v>610</v>
      </c>
      <c r="G312" s="224" t="s">
        <v>145</v>
      </c>
      <c r="H312" s="225">
        <v>3.32</v>
      </c>
      <c r="I312" s="226"/>
      <c r="J312" s="227">
        <f>ROUND(I312*H312,2)</f>
        <v>0</v>
      </c>
      <c r="K312" s="223" t="s">
        <v>146</v>
      </c>
      <c r="L312" s="72"/>
      <c r="M312" s="228" t="s">
        <v>80</v>
      </c>
      <c r="N312" s="229" t="s">
        <v>52</v>
      </c>
      <c r="O312" s="47"/>
      <c r="P312" s="230">
        <f>O312*H312</f>
        <v>0</v>
      </c>
      <c r="Q312" s="230">
        <v>0</v>
      </c>
      <c r="R312" s="230">
        <f>Q312*H312</f>
        <v>0</v>
      </c>
      <c r="S312" s="230">
        <v>0</v>
      </c>
      <c r="T312" s="231">
        <f>S312*H312</f>
        <v>0</v>
      </c>
      <c r="AR312" s="24" t="s">
        <v>147</v>
      </c>
      <c r="AT312" s="24" t="s">
        <v>142</v>
      </c>
      <c r="AU312" s="24" t="s">
        <v>91</v>
      </c>
      <c r="AY312" s="24" t="s">
        <v>140</v>
      </c>
      <c r="BE312" s="232">
        <f>IF(N312="základní",J312,0)</f>
        <v>0</v>
      </c>
      <c r="BF312" s="232">
        <f>IF(N312="snížená",J312,0)</f>
        <v>0</v>
      </c>
      <c r="BG312" s="232">
        <f>IF(N312="zákl. přenesená",J312,0)</f>
        <v>0</v>
      </c>
      <c r="BH312" s="232">
        <f>IF(N312="sníž. přenesená",J312,0)</f>
        <v>0</v>
      </c>
      <c r="BI312" s="232">
        <f>IF(N312="nulová",J312,0)</f>
        <v>0</v>
      </c>
      <c r="BJ312" s="24" t="s">
        <v>25</v>
      </c>
      <c r="BK312" s="232">
        <f>ROUND(I312*H312,2)</f>
        <v>0</v>
      </c>
      <c r="BL312" s="24" t="s">
        <v>147</v>
      </c>
      <c r="BM312" s="24" t="s">
        <v>830</v>
      </c>
    </row>
    <row r="313" spans="2:47" s="1" customFormat="1" ht="13.5">
      <c r="B313" s="46"/>
      <c r="C313" s="74"/>
      <c r="D313" s="233" t="s">
        <v>149</v>
      </c>
      <c r="E313" s="74"/>
      <c r="F313" s="234" t="s">
        <v>612</v>
      </c>
      <c r="G313" s="74"/>
      <c r="H313" s="74"/>
      <c r="I313" s="191"/>
      <c r="J313" s="74"/>
      <c r="K313" s="74"/>
      <c r="L313" s="72"/>
      <c r="M313" s="235"/>
      <c r="N313" s="47"/>
      <c r="O313" s="47"/>
      <c r="P313" s="47"/>
      <c r="Q313" s="47"/>
      <c r="R313" s="47"/>
      <c r="S313" s="47"/>
      <c r="T313" s="95"/>
      <c r="AT313" s="24" t="s">
        <v>149</v>
      </c>
      <c r="AU313" s="24" t="s">
        <v>91</v>
      </c>
    </row>
    <row r="314" spans="2:47" s="1" customFormat="1" ht="13.5">
      <c r="B314" s="46"/>
      <c r="C314" s="74"/>
      <c r="D314" s="233" t="s">
        <v>151</v>
      </c>
      <c r="E314" s="74"/>
      <c r="F314" s="236" t="s">
        <v>613</v>
      </c>
      <c r="G314" s="74"/>
      <c r="H314" s="74"/>
      <c r="I314" s="191"/>
      <c r="J314" s="74"/>
      <c r="K314" s="74"/>
      <c r="L314" s="72"/>
      <c r="M314" s="235"/>
      <c r="N314" s="47"/>
      <c r="O314" s="47"/>
      <c r="P314" s="47"/>
      <c r="Q314" s="47"/>
      <c r="R314" s="47"/>
      <c r="S314" s="47"/>
      <c r="T314" s="95"/>
      <c r="AT314" s="24" t="s">
        <v>151</v>
      </c>
      <c r="AU314" s="24" t="s">
        <v>91</v>
      </c>
    </row>
    <row r="315" spans="2:51" s="11" customFormat="1" ht="13.5">
      <c r="B315" s="237"/>
      <c r="C315" s="238"/>
      <c r="D315" s="233" t="s">
        <v>153</v>
      </c>
      <c r="E315" s="239" t="s">
        <v>80</v>
      </c>
      <c r="F315" s="240" t="s">
        <v>831</v>
      </c>
      <c r="G315" s="238"/>
      <c r="H315" s="241">
        <v>3.32</v>
      </c>
      <c r="I315" s="242"/>
      <c r="J315" s="238"/>
      <c r="K315" s="238"/>
      <c r="L315" s="243"/>
      <c r="M315" s="244"/>
      <c r="N315" s="245"/>
      <c r="O315" s="245"/>
      <c r="P315" s="245"/>
      <c r="Q315" s="245"/>
      <c r="R315" s="245"/>
      <c r="S315" s="245"/>
      <c r="T315" s="246"/>
      <c r="AT315" s="247" t="s">
        <v>153</v>
      </c>
      <c r="AU315" s="247" t="s">
        <v>91</v>
      </c>
      <c r="AV315" s="11" t="s">
        <v>91</v>
      </c>
      <c r="AW315" s="11" t="s">
        <v>44</v>
      </c>
      <c r="AX315" s="11" t="s">
        <v>25</v>
      </c>
      <c r="AY315" s="247" t="s">
        <v>140</v>
      </c>
    </row>
    <row r="316" spans="2:65" s="1" customFormat="1" ht="16.5" customHeight="1">
      <c r="B316" s="46"/>
      <c r="C316" s="221" t="s">
        <v>456</v>
      </c>
      <c r="D316" s="221" t="s">
        <v>142</v>
      </c>
      <c r="E316" s="222" t="s">
        <v>832</v>
      </c>
      <c r="F316" s="223" t="s">
        <v>833</v>
      </c>
      <c r="G316" s="224" t="s">
        <v>145</v>
      </c>
      <c r="H316" s="225">
        <v>30</v>
      </c>
      <c r="I316" s="226"/>
      <c r="J316" s="227">
        <f>ROUND(I316*H316,2)</f>
        <v>0</v>
      </c>
      <c r="K316" s="223" t="s">
        <v>146</v>
      </c>
      <c r="L316" s="72"/>
      <c r="M316" s="228" t="s">
        <v>80</v>
      </c>
      <c r="N316" s="229" t="s">
        <v>52</v>
      </c>
      <c r="O316" s="47"/>
      <c r="P316" s="230">
        <f>O316*H316</f>
        <v>0</v>
      </c>
      <c r="Q316" s="230">
        <v>0</v>
      </c>
      <c r="R316" s="230">
        <f>Q316*H316</f>
        <v>0</v>
      </c>
      <c r="S316" s="230">
        <v>0</v>
      </c>
      <c r="T316" s="231">
        <f>S316*H316</f>
        <v>0</v>
      </c>
      <c r="AR316" s="24" t="s">
        <v>147</v>
      </c>
      <c r="AT316" s="24" t="s">
        <v>142</v>
      </c>
      <c r="AU316" s="24" t="s">
        <v>91</v>
      </c>
      <c r="AY316" s="24" t="s">
        <v>140</v>
      </c>
      <c r="BE316" s="232">
        <f>IF(N316="základní",J316,0)</f>
        <v>0</v>
      </c>
      <c r="BF316" s="232">
        <f>IF(N316="snížená",J316,0)</f>
        <v>0</v>
      </c>
      <c r="BG316" s="232">
        <f>IF(N316="zákl. přenesená",J316,0)</f>
        <v>0</v>
      </c>
      <c r="BH316" s="232">
        <f>IF(N316="sníž. přenesená",J316,0)</f>
        <v>0</v>
      </c>
      <c r="BI316" s="232">
        <f>IF(N316="nulová",J316,0)</f>
        <v>0</v>
      </c>
      <c r="BJ316" s="24" t="s">
        <v>25</v>
      </c>
      <c r="BK316" s="232">
        <f>ROUND(I316*H316,2)</f>
        <v>0</v>
      </c>
      <c r="BL316" s="24" t="s">
        <v>147</v>
      </c>
      <c r="BM316" s="24" t="s">
        <v>834</v>
      </c>
    </row>
    <row r="317" spans="2:47" s="1" customFormat="1" ht="13.5">
      <c r="B317" s="46"/>
      <c r="C317" s="74"/>
      <c r="D317" s="233" t="s">
        <v>149</v>
      </c>
      <c r="E317" s="74"/>
      <c r="F317" s="234" t="s">
        <v>833</v>
      </c>
      <c r="G317" s="74"/>
      <c r="H317" s="74"/>
      <c r="I317" s="191"/>
      <c r="J317" s="74"/>
      <c r="K317" s="74"/>
      <c r="L317" s="72"/>
      <c r="M317" s="235"/>
      <c r="N317" s="47"/>
      <c r="O317" s="47"/>
      <c r="P317" s="47"/>
      <c r="Q317" s="47"/>
      <c r="R317" s="47"/>
      <c r="S317" s="47"/>
      <c r="T317" s="95"/>
      <c r="AT317" s="24" t="s">
        <v>149</v>
      </c>
      <c r="AU317" s="24" t="s">
        <v>91</v>
      </c>
    </row>
    <row r="318" spans="2:47" s="1" customFormat="1" ht="13.5">
      <c r="B318" s="46"/>
      <c r="C318" s="74"/>
      <c r="D318" s="233" t="s">
        <v>151</v>
      </c>
      <c r="E318" s="74"/>
      <c r="F318" s="236" t="s">
        <v>835</v>
      </c>
      <c r="G318" s="74"/>
      <c r="H318" s="74"/>
      <c r="I318" s="191"/>
      <c r="J318" s="74"/>
      <c r="K318" s="74"/>
      <c r="L318" s="72"/>
      <c r="M318" s="235"/>
      <c r="N318" s="47"/>
      <c r="O318" s="47"/>
      <c r="P318" s="47"/>
      <c r="Q318" s="47"/>
      <c r="R318" s="47"/>
      <c r="S318" s="47"/>
      <c r="T318" s="95"/>
      <c r="AT318" s="24" t="s">
        <v>151</v>
      </c>
      <c r="AU318" s="24" t="s">
        <v>91</v>
      </c>
    </row>
    <row r="319" spans="2:51" s="11" customFormat="1" ht="13.5">
      <c r="B319" s="237"/>
      <c r="C319" s="238"/>
      <c r="D319" s="233" t="s">
        <v>153</v>
      </c>
      <c r="E319" s="239" t="s">
        <v>80</v>
      </c>
      <c r="F319" s="240" t="s">
        <v>836</v>
      </c>
      <c r="G319" s="238"/>
      <c r="H319" s="241">
        <v>10</v>
      </c>
      <c r="I319" s="242"/>
      <c r="J319" s="238"/>
      <c r="K319" s="238"/>
      <c r="L319" s="243"/>
      <c r="M319" s="244"/>
      <c r="N319" s="245"/>
      <c r="O319" s="245"/>
      <c r="P319" s="245"/>
      <c r="Q319" s="245"/>
      <c r="R319" s="245"/>
      <c r="S319" s="245"/>
      <c r="T319" s="246"/>
      <c r="AT319" s="247" t="s">
        <v>153</v>
      </c>
      <c r="AU319" s="247" t="s">
        <v>91</v>
      </c>
      <c r="AV319" s="11" t="s">
        <v>91</v>
      </c>
      <c r="AW319" s="11" t="s">
        <v>44</v>
      </c>
      <c r="AX319" s="11" t="s">
        <v>82</v>
      </c>
      <c r="AY319" s="247" t="s">
        <v>140</v>
      </c>
    </row>
    <row r="320" spans="2:51" s="11" customFormat="1" ht="13.5">
      <c r="B320" s="237"/>
      <c r="C320" s="238"/>
      <c r="D320" s="233" t="s">
        <v>153</v>
      </c>
      <c r="E320" s="239" t="s">
        <v>80</v>
      </c>
      <c r="F320" s="240" t="s">
        <v>837</v>
      </c>
      <c r="G320" s="238"/>
      <c r="H320" s="241">
        <v>20</v>
      </c>
      <c r="I320" s="242"/>
      <c r="J320" s="238"/>
      <c r="K320" s="238"/>
      <c r="L320" s="243"/>
      <c r="M320" s="244"/>
      <c r="N320" s="245"/>
      <c r="O320" s="245"/>
      <c r="P320" s="245"/>
      <c r="Q320" s="245"/>
      <c r="R320" s="245"/>
      <c r="S320" s="245"/>
      <c r="T320" s="246"/>
      <c r="AT320" s="247" t="s">
        <v>153</v>
      </c>
      <c r="AU320" s="247" t="s">
        <v>91</v>
      </c>
      <c r="AV320" s="11" t="s">
        <v>91</v>
      </c>
      <c r="AW320" s="11" t="s">
        <v>44</v>
      </c>
      <c r="AX320" s="11" t="s">
        <v>82</v>
      </c>
      <c r="AY320" s="247" t="s">
        <v>140</v>
      </c>
    </row>
    <row r="321" spans="2:51" s="12" customFormat="1" ht="13.5">
      <c r="B321" s="248"/>
      <c r="C321" s="249"/>
      <c r="D321" s="233" t="s">
        <v>153</v>
      </c>
      <c r="E321" s="250" t="s">
        <v>80</v>
      </c>
      <c r="F321" s="251" t="s">
        <v>168</v>
      </c>
      <c r="G321" s="249"/>
      <c r="H321" s="252">
        <v>30</v>
      </c>
      <c r="I321" s="253"/>
      <c r="J321" s="249"/>
      <c r="K321" s="249"/>
      <c r="L321" s="254"/>
      <c r="M321" s="255"/>
      <c r="N321" s="256"/>
      <c r="O321" s="256"/>
      <c r="P321" s="256"/>
      <c r="Q321" s="256"/>
      <c r="R321" s="256"/>
      <c r="S321" s="256"/>
      <c r="T321" s="257"/>
      <c r="AT321" s="258" t="s">
        <v>153</v>
      </c>
      <c r="AU321" s="258" t="s">
        <v>91</v>
      </c>
      <c r="AV321" s="12" t="s">
        <v>147</v>
      </c>
      <c r="AW321" s="12" t="s">
        <v>44</v>
      </c>
      <c r="AX321" s="12" t="s">
        <v>25</v>
      </c>
      <c r="AY321" s="258" t="s">
        <v>140</v>
      </c>
    </row>
    <row r="322" spans="2:65" s="1" customFormat="1" ht="16.5" customHeight="1">
      <c r="B322" s="46"/>
      <c r="C322" s="221" t="s">
        <v>461</v>
      </c>
      <c r="D322" s="221" t="s">
        <v>142</v>
      </c>
      <c r="E322" s="222" t="s">
        <v>838</v>
      </c>
      <c r="F322" s="223" t="s">
        <v>839</v>
      </c>
      <c r="G322" s="224" t="s">
        <v>145</v>
      </c>
      <c r="H322" s="225">
        <v>30</v>
      </c>
      <c r="I322" s="226"/>
      <c r="J322" s="227">
        <f>ROUND(I322*H322,2)</f>
        <v>0</v>
      </c>
      <c r="K322" s="223" t="s">
        <v>146</v>
      </c>
      <c r="L322" s="72"/>
      <c r="M322" s="228" t="s">
        <v>80</v>
      </c>
      <c r="N322" s="229" t="s">
        <v>52</v>
      </c>
      <c r="O322" s="47"/>
      <c r="P322" s="230">
        <f>O322*H322</f>
        <v>0</v>
      </c>
      <c r="Q322" s="230">
        <v>0</v>
      </c>
      <c r="R322" s="230">
        <f>Q322*H322</f>
        <v>0</v>
      </c>
      <c r="S322" s="230">
        <v>0</v>
      </c>
      <c r="T322" s="231">
        <f>S322*H322</f>
        <v>0</v>
      </c>
      <c r="AR322" s="24" t="s">
        <v>147</v>
      </c>
      <c r="AT322" s="24" t="s">
        <v>142</v>
      </c>
      <c r="AU322" s="24" t="s">
        <v>91</v>
      </c>
      <c r="AY322" s="24" t="s">
        <v>140</v>
      </c>
      <c r="BE322" s="232">
        <f>IF(N322="základní",J322,0)</f>
        <v>0</v>
      </c>
      <c r="BF322" s="232">
        <f>IF(N322="snížená",J322,0)</f>
        <v>0</v>
      </c>
      <c r="BG322" s="232">
        <f>IF(N322="zákl. přenesená",J322,0)</f>
        <v>0</v>
      </c>
      <c r="BH322" s="232">
        <f>IF(N322="sníž. přenesená",J322,0)</f>
        <v>0</v>
      </c>
      <c r="BI322" s="232">
        <f>IF(N322="nulová",J322,0)</f>
        <v>0</v>
      </c>
      <c r="BJ322" s="24" t="s">
        <v>25</v>
      </c>
      <c r="BK322" s="232">
        <f>ROUND(I322*H322,2)</f>
        <v>0</v>
      </c>
      <c r="BL322" s="24" t="s">
        <v>147</v>
      </c>
      <c r="BM322" s="24" t="s">
        <v>840</v>
      </c>
    </row>
    <row r="323" spans="2:47" s="1" customFormat="1" ht="13.5">
      <c r="B323" s="46"/>
      <c r="C323" s="74"/>
      <c r="D323" s="233" t="s">
        <v>149</v>
      </c>
      <c r="E323" s="74"/>
      <c r="F323" s="234" t="s">
        <v>841</v>
      </c>
      <c r="G323" s="74"/>
      <c r="H323" s="74"/>
      <c r="I323" s="191"/>
      <c r="J323" s="74"/>
      <c r="K323" s="74"/>
      <c r="L323" s="72"/>
      <c r="M323" s="235"/>
      <c r="N323" s="47"/>
      <c r="O323" s="47"/>
      <c r="P323" s="47"/>
      <c r="Q323" s="47"/>
      <c r="R323" s="47"/>
      <c r="S323" s="47"/>
      <c r="T323" s="95"/>
      <c r="AT323" s="24" t="s">
        <v>149</v>
      </c>
      <c r="AU323" s="24" t="s">
        <v>91</v>
      </c>
    </row>
    <row r="324" spans="2:47" s="1" customFormat="1" ht="13.5">
      <c r="B324" s="46"/>
      <c r="C324" s="74"/>
      <c r="D324" s="233" t="s">
        <v>151</v>
      </c>
      <c r="E324" s="74"/>
      <c r="F324" s="236" t="s">
        <v>835</v>
      </c>
      <c r="G324" s="74"/>
      <c r="H324" s="74"/>
      <c r="I324" s="191"/>
      <c r="J324" s="74"/>
      <c r="K324" s="74"/>
      <c r="L324" s="72"/>
      <c r="M324" s="235"/>
      <c r="N324" s="47"/>
      <c r="O324" s="47"/>
      <c r="P324" s="47"/>
      <c r="Q324" s="47"/>
      <c r="R324" s="47"/>
      <c r="S324" s="47"/>
      <c r="T324" s="95"/>
      <c r="AT324" s="24" t="s">
        <v>151</v>
      </c>
      <c r="AU324" s="24" t="s">
        <v>91</v>
      </c>
    </row>
    <row r="325" spans="2:65" s="1" customFormat="1" ht="16.5" customHeight="1">
      <c r="B325" s="46"/>
      <c r="C325" s="221" t="s">
        <v>467</v>
      </c>
      <c r="D325" s="221" t="s">
        <v>142</v>
      </c>
      <c r="E325" s="222" t="s">
        <v>842</v>
      </c>
      <c r="F325" s="223" t="s">
        <v>843</v>
      </c>
      <c r="G325" s="224" t="s">
        <v>201</v>
      </c>
      <c r="H325" s="225">
        <v>20</v>
      </c>
      <c r="I325" s="226"/>
      <c r="J325" s="227">
        <f>ROUND(I325*H325,2)</f>
        <v>0</v>
      </c>
      <c r="K325" s="223" t="s">
        <v>80</v>
      </c>
      <c r="L325" s="72"/>
      <c r="M325" s="228" t="s">
        <v>80</v>
      </c>
      <c r="N325" s="229" t="s">
        <v>52</v>
      </c>
      <c r="O325" s="47"/>
      <c r="P325" s="230">
        <f>O325*H325</f>
        <v>0</v>
      </c>
      <c r="Q325" s="230">
        <v>0</v>
      </c>
      <c r="R325" s="230">
        <f>Q325*H325</f>
        <v>0</v>
      </c>
      <c r="S325" s="230">
        <v>0</v>
      </c>
      <c r="T325" s="231">
        <f>S325*H325</f>
        <v>0</v>
      </c>
      <c r="AR325" s="24" t="s">
        <v>147</v>
      </c>
      <c r="AT325" s="24" t="s">
        <v>142</v>
      </c>
      <c r="AU325" s="24" t="s">
        <v>91</v>
      </c>
      <c r="AY325" s="24" t="s">
        <v>140</v>
      </c>
      <c r="BE325" s="232">
        <f>IF(N325="základní",J325,0)</f>
        <v>0</v>
      </c>
      <c r="BF325" s="232">
        <f>IF(N325="snížená",J325,0)</f>
        <v>0</v>
      </c>
      <c r="BG325" s="232">
        <f>IF(N325="zákl. přenesená",J325,0)</f>
        <v>0</v>
      </c>
      <c r="BH325" s="232">
        <f>IF(N325="sníž. přenesená",J325,0)</f>
        <v>0</v>
      </c>
      <c r="BI325" s="232">
        <f>IF(N325="nulová",J325,0)</f>
        <v>0</v>
      </c>
      <c r="BJ325" s="24" t="s">
        <v>25</v>
      </c>
      <c r="BK325" s="232">
        <f>ROUND(I325*H325,2)</f>
        <v>0</v>
      </c>
      <c r="BL325" s="24" t="s">
        <v>147</v>
      </c>
      <c r="BM325" s="24" t="s">
        <v>844</v>
      </c>
    </row>
    <row r="326" spans="2:47" s="1" customFormat="1" ht="13.5">
      <c r="B326" s="46"/>
      <c r="C326" s="74"/>
      <c r="D326" s="233" t="s">
        <v>149</v>
      </c>
      <c r="E326" s="74"/>
      <c r="F326" s="234" t="s">
        <v>845</v>
      </c>
      <c r="G326" s="74"/>
      <c r="H326" s="74"/>
      <c r="I326" s="191"/>
      <c r="J326" s="74"/>
      <c r="K326" s="74"/>
      <c r="L326" s="72"/>
      <c r="M326" s="235"/>
      <c r="N326" s="47"/>
      <c r="O326" s="47"/>
      <c r="P326" s="47"/>
      <c r="Q326" s="47"/>
      <c r="R326" s="47"/>
      <c r="S326" s="47"/>
      <c r="T326" s="95"/>
      <c r="AT326" s="24" t="s">
        <v>149</v>
      </c>
      <c r="AU326" s="24" t="s">
        <v>91</v>
      </c>
    </row>
    <row r="327" spans="2:51" s="11" customFormat="1" ht="13.5">
      <c r="B327" s="237"/>
      <c r="C327" s="238"/>
      <c r="D327" s="233" t="s">
        <v>153</v>
      </c>
      <c r="E327" s="239" t="s">
        <v>80</v>
      </c>
      <c r="F327" s="240" t="s">
        <v>846</v>
      </c>
      <c r="G327" s="238"/>
      <c r="H327" s="241">
        <v>20</v>
      </c>
      <c r="I327" s="242"/>
      <c r="J327" s="238"/>
      <c r="K327" s="238"/>
      <c r="L327" s="243"/>
      <c r="M327" s="244"/>
      <c r="N327" s="245"/>
      <c r="O327" s="245"/>
      <c r="P327" s="245"/>
      <c r="Q327" s="245"/>
      <c r="R327" s="245"/>
      <c r="S327" s="245"/>
      <c r="T327" s="246"/>
      <c r="AT327" s="247" t="s">
        <v>153</v>
      </c>
      <c r="AU327" s="247" t="s">
        <v>91</v>
      </c>
      <c r="AV327" s="11" t="s">
        <v>91</v>
      </c>
      <c r="AW327" s="11" t="s">
        <v>44</v>
      </c>
      <c r="AX327" s="11" t="s">
        <v>25</v>
      </c>
      <c r="AY327" s="247" t="s">
        <v>140</v>
      </c>
    </row>
    <row r="328" spans="2:65" s="1" customFormat="1" ht="16.5" customHeight="1">
      <c r="B328" s="46"/>
      <c r="C328" s="221" t="s">
        <v>473</v>
      </c>
      <c r="D328" s="221" t="s">
        <v>142</v>
      </c>
      <c r="E328" s="222" t="s">
        <v>847</v>
      </c>
      <c r="F328" s="223" t="s">
        <v>848</v>
      </c>
      <c r="G328" s="224" t="s">
        <v>201</v>
      </c>
      <c r="H328" s="225">
        <v>20</v>
      </c>
      <c r="I328" s="226"/>
      <c r="J328" s="227">
        <f>ROUND(I328*H328,2)</f>
        <v>0</v>
      </c>
      <c r="K328" s="223" t="s">
        <v>80</v>
      </c>
      <c r="L328" s="72"/>
      <c r="M328" s="228" t="s">
        <v>80</v>
      </c>
      <c r="N328" s="229" t="s">
        <v>52</v>
      </c>
      <c r="O328" s="47"/>
      <c r="P328" s="230">
        <f>O328*H328</f>
        <v>0</v>
      </c>
      <c r="Q328" s="230">
        <v>0</v>
      </c>
      <c r="R328" s="230">
        <f>Q328*H328</f>
        <v>0</v>
      </c>
      <c r="S328" s="230">
        <v>0</v>
      </c>
      <c r="T328" s="231">
        <f>S328*H328</f>
        <v>0</v>
      </c>
      <c r="AR328" s="24" t="s">
        <v>147</v>
      </c>
      <c r="AT328" s="24" t="s">
        <v>142</v>
      </c>
      <c r="AU328" s="24" t="s">
        <v>91</v>
      </c>
      <c r="AY328" s="24" t="s">
        <v>140</v>
      </c>
      <c r="BE328" s="232">
        <f>IF(N328="základní",J328,0)</f>
        <v>0</v>
      </c>
      <c r="BF328" s="232">
        <f>IF(N328="snížená",J328,0)</f>
        <v>0</v>
      </c>
      <c r="BG328" s="232">
        <f>IF(N328="zákl. přenesená",J328,0)</f>
        <v>0</v>
      </c>
      <c r="BH328" s="232">
        <f>IF(N328="sníž. přenesená",J328,0)</f>
        <v>0</v>
      </c>
      <c r="BI328" s="232">
        <f>IF(N328="nulová",J328,0)</f>
        <v>0</v>
      </c>
      <c r="BJ328" s="24" t="s">
        <v>25</v>
      </c>
      <c r="BK328" s="232">
        <f>ROUND(I328*H328,2)</f>
        <v>0</v>
      </c>
      <c r="BL328" s="24" t="s">
        <v>147</v>
      </c>
      <c r="BM328" s="24" t="s">
        <v>849</v>
      </c>
    </row>
    <row r="329" spans="2:47" s="1" customFormat="1" ht="13.5">
      <c r="B329" s="46"/>
      <c r="C329" s="74"/>
      <c r="D329" s="233" t="s">
        <v>149</v>
      </c>
      <c r="E329" s="74"/>
      <c r="F329" s="234" t="s">
        <v>848</v>
      </c>
      <c r="G329" s="74"/>
      <c r="H329" s="74"/>
      <c r="I329" s="191"/>
      <c r="J329" s="74"/>
      <c r="K329" s="74"/>
      <c r="L329" s="72"/>
      <c r="M329" s="235"/>
      <c r="N329" s="47"/>
      <c r="O329" s="47"/>
      <c r="P329" s="47"/>
      <c r="Q329" s="47"/>
      <c r="R329" s="47"/>
      <c r="S329" s="47"/>
      <c r="T329" s="95"/>
      <c r="AT329" s="24" t="s">
        <v>149</v>
      </c>
      <c r="AU329" s="24" t="s">
        <v>91</v>
      </c>
    </row>
    <row r="330" spans="2:51" s="11" customFormat="1" ht="13.5">
      <c r="B330" s="237"/>
      <c r="C330" s="238"/>
      <c r="D330" s="233" t="s">
        <v>153</v>
      </c>
      <c r="E330" s="239" t="s">
        <v>80</v>
      </c>
      <c r="F330" s="240" t="s">
        <v>846</v>
      </c>
      <c r="G330" s="238"/>
      <c r="H330" s="241">
        <v>20</v>
      </c>
      <c r="I330" s="242"/>
      <c r="J330" s="238"/>
      <c r="K330" s="238"/>
      <c r="L330" s="243"/>
      <c r="M330" s="244"/>
      <c r="N330" s="245"/>
      <c r="O330" s="245"/>
      <c r="P330" s="245"/>
      <c r="Q330" s="245"/>
      <c r="R330" s="245"/>
      <c r="S330" s="245"/>
      <c r="T330" s="246"/>
      <c r="AT330" s="247" t="s">
        <v>153</v>
      </c>
      <c r="AU330" s="247" t="s">
        <v>91</v>
      </c>
      <c r="AV330" s="11" t="s">
        <v>91</v>
      </c>
      <c r="AW330" s="11" t="s">
        <v>44</v>
      </c>
      <c r="AX330" s="11" t="s">
        <v>25</v>
      </c>
      <c r="AY330" s="247" t="s">
        <v>140</v>
      </c>
    </row>
    <row r="331" spans="2:63" s="10" customFormat="1" ht="29.85" customHeight="1">
      <c r="B331" s="205"/>
      <c r="C331" s="206"/>
      <c r="D331" s="207" t="s">
        <v>81</v>
      </c>
      <c r="E331" s="219" t="s">
        <v>619</v>
      </c>
      <c r="F331" s="219" t="s">
        <v>620</v>
      </c>
      <c r="G331" s="206"/>
      <c r="H331" s="206"/>
      <c r="I331" s="209"/>
      <c r="J331" s="220">
        <f>BK331</f>
        <v>0</v>
      </c>
      <c r="K331" s="206"/>
      <c r="L331" s="211"/>
      <c r="M331" s="212"/>
      <c r="N331" s="213"/>
      <c r="O331" s="213"/>
      <c r="P331" s="214">
        <f>SUM(P332:P362)</f>
        <v>0</v>
      </c>
      <c r="Q331" s="213"/>
      <c r="R331" s="214">
        <f>SUM(R332:R362)</f>
        <v>0</v>
      </c>
      <c r="S331" s="213"/>
      <c r="T331" s="215">
        <f>SUM(T332:T362)</f>
        <v>0</v>
      </c>
      <c r="AR331" s="216" t="s">
        <v>25</v>
      </c>
      <c r="AT331" s="217" t="s">
        <v>81</v>
      </c>
      <c r="AU331" s="217" t="s">
        <v>25</v>
      </c>
      <c r="AY331" s="216" t="s">
        <v>140</v>
      </c>
      <c r="BK331" s="218">
        <f>SUM(BK332:BK362)</f>
        <v>0</v>
      </c>
    </row>
    <row r="332" spans="2:65" s="1" customFormat="1" ht="16.5" customHeight="1">
      <c r="B332" s="46"/>
      <c r="C332" s="221" t="s">
        <v>480</v>
      </c>
      <c r="D332" s="221" t="s">
        <v>142</v>
      </c>
      <c r="E332" s="222" t="s">
        <v>850</v>
      </c>
      <c r="F332" s="223" t="s">
        <v>851</v>
      </c>
      <c r="G332" s="224" t="s">
        <v>284</v>
      </c>
      <c r="H332" s="225">
        <v>19.43</v>
      </c>
      <c r="I332" s="226"/>
      <c r="J332" s="227">
        <f>ROUND(I332*H332,2)</f>
        <v>0</v>
      </c>
      <c r="K332" s="223" t="s">
        <v>146</v>
      </c>
      <c r="L332" s="72"/>
      <c r="M332" s="228" t="s">
        <v>80</v>
      </c>
      <c r="N332" s="229" t="s">
        <v>52</v>
      </c>
      <c r="O332" s="47"/>
      <c r="P332" s="230">
        <f>O332*H332</f>
        <v>0</v>
      </c>
      <c r="Q332" s="230">
        <v>0</v>
      </c>
      <c r="R332" s="230">
        <f>Q332*H332</f>
        <v>0</v>
      </c>
      <c r="S332" s="230">
        <v>0</v>
      </c>
      <c r="T332" s="231">
        <f>S332*H332</f>
        <v>0</v>
      </c>
      <c r="AR332" s="24" t="s">
        <v>147</v>
      </c>
      <c r="AT332" s="24" t="s">
        <v>142</v>
      </c>
      <c r="AU332" s="24" t="s">
        <v>91</v>
      </c>
      <c r="AY332" s="24" t="s">
        <v>140</v>
      </c>
      <c r="BE332" s="232">
        <f>IF(N332="základní",J332,0)</f>
        <v>0</v>
      </c>
      <c r="BF332" s="232">
        <f>IF(N332="snížená",J332,0)</f>
        <v>0</v>
      </c>
      <c r="BG332" s="232">
        <f>IF(N332="zákl. přenesená",J332,0)</f>
        <v>0</v>
      </c>
      <c r="BH332" s="232">
        <f>IF(N332="sníž. přenesená",J332,0)</f>
        <v>0</v>
      </c>
      <c r="BI332" s="232">
        <f>IF(N332="nulová",J332,0)</f>
        <v>0</v>
      </c>
      <c r="BJ332" s="24" t="s">
        <v>25</v>
      </c>
      <c r="BK332" s="232">
        <f>ROUND(I332*H332,2)</f>
        <v>0</v>
      </c>
      <c r="BL332" s="24" t="s">
        <v>147</v>
      </c>
      <c r="BM332" s="24" t="s">
        <v>852</v>
      </c>
    </row>
    <row r="333" spans="2:47" s="1" customFormat="1" ht="13.5">
      <c r="B333" s="46"/>
      <c r="C333" s="74"/>
      <c r="D333" s="233" t="s">
        <v>149</v>
      </c>
      <c r="E333" s="74"/>
      <c r="F333" s="234" t="s">
        <v>853</v>
      </c>
      <c r="G333" s="74"/>
      <c r="H333" s="74"/>
      <c r="I333" s="191"/>
      <c r="J333" s="74"/>
      <c r="K333" s="74"/>
      <c r="L333" s="72"/>
      <c r="M333" s="235"/>
      <c r="N333" s="47"/>
      <c r="O333" s="47"/>
      <c r="P333" s="47"/>
      <c r="Q333" s="47"/>
      <c r="R333" s="47"/>
      <c r="S333" s="47"/>
      <c r="T333" s="95"/>
      <c r="AT333" s="24" t="s">
        <v>149</v>
      </c>
      <c r="AU333" s="24" t="s">
        <v>91</v>
      </c>
    </row>
    <row r="334" spans="2:47" s="1" customFormat="1" ht="13.5">
      <c r="B334" s="46"/>
      <c r="C334" s="74"/>
      <c r="D334" s="233" t="s">
        <v>151</v>
      </c>
      <c r="E334" s="74"/>
      <c r="F334" s="236" t="s">
        <v>854</v>
      </c>
      <c r="G334" s="74"/>
      <c r="H334" s="74"/>
      <c r="I334" s="191"/>
      <c r="J334" s="74"/>
      <c r="K334" s="74"/>
      <c r="L334" s="72"/>
      <c r="M334" s="235"/>
      <c r="N334" s="47"/>
      <c r="O334" s="47"/>
      <c r="P334" s="47"/>
      <c r="Q334" s="47"/>
      <c r="R334" s="47"/>
      <c r="S334" s="47"/>
      <c r="T334" s="95"/>
      <c r="AT334" s="24" t="s">
        <v>151</v>
      </c>
      <c r="AU334" s="24" t="s">
        <v>91</v>
      </c>
    </row>
    <row r="335" spans="2:51" s="11" customFormat="1" ht="13.5">
      <c r="B335" s="237"/>
      <c r="C335" s="238"/>
      <c r="D335" s="233" t="s">
        <v>153</v>
      </c>
      <c r="E335" s="239" t="s">
        <v>80</v>
      </c>
      <c r="F335" s="240" t="s">
        <v>855</v>
      </c>
      <c r="G335" s="238"/>
      <c r="H335" s="241">
        <v>19.43</v>
      </c>
      <c r="I335" s="242"/>
      <c r="J335" s="238"/>
      <c r="K335" s="238"/>
      <c r="L335" s="243"/>
      <c r="M335" s="244"/>
      <c r="N335" s="245"/>
      <c r="O335" s="245"/>
      <c r="P335" s="245"/>
      <c r="Q335" s="245"/>
      <c r="R335" s="245"/>
      <c r="S335" s="245"/>
      <c r="T335" s="246"/>
      <c r="AT335" s="247" t="s">
        <v>153</v>
      </c>
      <c r="AU335" s="247" t="s">
        <v>91</v>
      </c>
      <c r="AV335" s="11" t="s">
        <v>91</v>
      </c>
      <c r="AW335" s="11" t="s">
        <v>44</v>
      </c>
      <c r="AX335" s="11" t="s">
        <v>82</v>
      </c>
      <c r="AY335" s="247" t="s">
        <v>140</v>
      </c>
    </row>
    <row r="336" spans="2:51" s="12" customFormat="1" ht="13.5">
      <c r="B336" s="248"/>
      <c r="C336" s="249"/>
      <c r="D336" s="233" t="s">
        <v>153</v>
      </c>
      <c r="E336" s="250" t="s">
        <v>80</v>
      </c>
      <c r="F336" s="251" t="s">
        <v>168</v>
      </c>
      <c r="G336" s="249"/>
      <c r="H336" s="252">
        <v>19.43</v>
      </c>
      <c r="I336" s="253"/>
      <c r="J336" s="249"/>
      <c r="K336" s="249"/>
      <c r="L336" s="254"/>
      <c r="M336" s="255"/>
      <c r="N336" s="256"/>
      <c r="O336" s="256"/>
      <c r="P336" s="256"/>
      <c r="Q336" s="256"/>
      <c r="R336" s="256"/>
      <c r="S336" s="256"/>
      <c r="T336" s="257"/>
      <c r="AT336" s="258" t="s">
        <v>153</v>
      </c>
      <c r="AU336" s="258" t="s">
        <v>91</v>
      </c>
      <c r="AV336" s="12" t="s">
        <v>147</v>
      </c>
      <c r="AW336" s="12" t="s">
        <v>44</v>
      </c>
      <c r="AX336" s="12" t="s">
        <v>25</v>
      </c>
      <c r="AY336" s="258" t="s">
        <v>140</v>
      </c>
    </row>
    <row r="337" spans="2:65" s="1" customFormat="1" ht="25.5" customHeight="1">
      <c r="B337" s="46"/>
      <c r="C337" s="221" t="s">
        <v>486</v>
      </c>
      <c r="D337" s="221" t="s">
        <v>142</v>
      </c>
      <c r="E337" s="222" t="s">
        <v>622</v>
      </c>
      <c r="F337" s="223" t="s">
        <v>623</v>
      </c>
      <c r="G337" s="224" t="s">
        <v>284</v>
      </c>
      <c r="H337" s="225">
        <v>19.43</v>
      </c>
      <c r="I337" s="226"/>
      <c r="J337" s="227">
        <f>ROUND(I337*H337,2)</f>
        <v>0</v>
      </c>
      <c r="K337" s="223" t="s">
        <v>146</v>
      </c>
      <c r="L337" s="72"/>
      <c r="M337" s="228" t="s">
        <v>80</v>
      </c>
      <c r="N337" s="229" t="s">
        <v>52</v>
      </c>
      <c r="O337" s="47"/>
      <c r="P337" s="230">
        <f>O337*H337</f>
        <v>0</v>
      </c>
      <c r="Q337" s="230">
        <v>0</v>
      </c>
      <c r="R337" s="230">
        <f>Q337*H337</f>
        <v>0</v>
      </c>
      <c r="S337" s="230">
        <v>0</v>
      </c>
      <c r="T337" s="231">
        <f>S337*H337</f>
        <v>0</v>
      </c>
      <c r="AR337" s="24" t="s">
        <v>147</v>
      </c>
      <c r="AT337" s="24" t="s">
        <v>142</v>
      </c>
      <c r="AU337" s="24" t="s">
        <v>91</v>
      </c>
      <c r="AY337" s="24" t="s">
        <v>140</v>
      </c>
      <c r="BE337" s="232">
        <f>IF(N337="základní",J337,0)</f>
        <v>0</v>
      </c>
      <c r="BF337" s="232">
        <f>IF(N337="snížená",J337,0)</f>
        <v>0</v>
      </c>
      <c r="BG337" s="232">
        <f>IF(N337="zákl. přenesená",J337,0)</f>
        <v>0</v>
      </c>
      <c r="BH337" s="232">
        <f>IF(N337="sníž. přenesená",J337,0)</f>
        <v>0</v>
      </c>
      <c r="BI337" s="232">
        <f>IF(N337="nulová",J337,0)</f>
        <v>0</v>
      </c>
      <c r="BJ337" s="24" t="s">
        <v>25</v>
      </c>
      <c r="BK337" s="232">
        <f>ROUND(I337*H337,2)</f>
        <v>0</v>
      </c>
      <c r="BL337" s="24" t="s">
        <v>147</v>
      </c>
      <c r="BM337" s="24" t="s">
        <v>856</v>
      </c>
    </row>
    <row r="338" spans="2:47" s="1" customFormat="1" ht="13.5">
      <c r="B338" s="46"/>
      <c r="C338" s="74"/>
      <c r="D338" s="233" t="s">
        <v>149</v>
      </c>
      <c r="E338" s="74"/>
      <c r="F338" s="234" t="s">
        <v>625</v>
      </c>
      <c r="G338" s="74"/>
      <c r="H338" s="74"/>
      <c r="I338" s="191"/>
      <c r="J338" s="74"/>
      <c r="K338" s="74"/>
      <c r="L338" s="72"/>
      <c r="M338" s="235"/>
      <c r="N338" s="47"/>
      <c r="O338" s="47"/>
      <c r="P338" s="47"/>
      <c r="Q338" s="47"/>
      <c r="R338" s="47"/>
      <c r="S338" s="47"/>
      <c r="T338" s="95"/>
      <c r="AT338" s="24" t="s">
        <v>149</v>
      </c>
      <c r="AU338" s="24" t="s">
        <v>91</v>
      </c>
    </row>
    <row r="339" spans="2:47" s="1" customFormat="1" ht="13.5">
      <c r="B339" s="46"/>
      <c r="C339" s="74"/>
      <c r="D339" s="233" t="s">
        <v>151</v>
      </c>
      <c r="E339" s="74"/>
      <c r="F339" s="236" t="s">
        <v>626</v>
      </c>
      <c r="G339" s="74"/>
      <c r="H339" s="74"/>
      <c r="I339" s="191"/>
      <c r="J339" s="74"/>
      <c r="K339" s="74"/>
      <c r="L339" s="72"/>
      <c r="M339" s="235"/>
      <c r="N339" s="47"/>
      <c r="O339" s="47"/>
      <c r="P339" s="47"/>
      <c r="Q339" s="47"/>
      <c r="R339" s="47"/>
      <c r="S339" s="47"/>
      <c r="T339" s="95"/>
      <c r="AT339" s="24" t="s">
        <v>151</v>
      </c>
      <c r="AU339" s="24" t="s">
        <v>91</v>
      </c>
    </row>
    <row r="340" spans="2:51" s="14" customFormat="1" ht="13.5">
      <c r="B340" s="270"/>
      <c r="C340" s="271"/>
      <c r="D340" s="233" t="s">
        <v>153</v>
      </c>
      <c r="E340" s="272" t="s">
        <v>80</v>
      </c>
      <c r="F340" s="273" t="s">
        <v>857</v>
      </c>
      <c r="G340" s="271"/>
      <c r="H340" s="272" t="s">
        <v>80</v>
      </c>
      <c r="I340" s="274"/>
      <c r="J340" s="271"/>
      <c r="K340" s="271"/>
      <c r="L340" s="275"/>
      <c r="M340" s="276"/>
      <c r="N340" s="277"/>
      <c r="O340" s="277"/>
      <c r="P340" s="277"/>
      <c r="Q340" s="277"/>
      <c r="R340" s="277"/>
      <c r="S340" s="277"/>
      <c r="T340" s="278"/>
      <c r="AT340" s="279" t="s">
        <v>153</v>
      </c>
      <c r="AU340" s="279" t="s">
        <v>91</v>
      </c>
      <c r="AV340" s="14" t="s">
        <v>25</v>
      </c>
      <c r="AW340" s="14" t="s">
        <v>44</v>
      </c>
      <c r="AX340" s="14" t="s">
        <v>82</v>
      </c>
      <c r="AY340" s="279" t="s">
        <v>140</v>
      </c>
    </row>
    <row r="341" spans="2:51" s="11" customFormat="1" ht="13.5">
      <c r="B341" s="237"/>
      <c r="C341" s="238"/>
      <c r="D341" s="233" t="s">
        <v>153</v>
      </c>
      <c r="E341" s="239" t="s">
        <v>80</v>
      </c>
      <c r="F341" s="240" t="s">
        <v>855</v>
      </c>
      <c r="G341" s="238"/>
      <c r="H341" s="241">
        <v>19.43</v>
      </c>
      <c r="I341" s="242"/>
      <c r="J341" s="238"/>
      <c r="K341" s="238"/>
      <c r="L341" s="243"/>
      <c r="M341" s="244"/>
      <c r="N341" s="245"/>
      <c r="O341" s="245"/>
      <c r="P341" s="245"/>
      <c r="Q341" s="245"/>
      <c r="R341" s="245"/>
      <c r="S341" s="245"/>
      <c r="T341" s="246"/>
      <c r="AT341" s="247" t="s">
        <v>153</v>
      </c>
      <c r="AU341" s="247" t="s">
        <v>91</v>
      </c>
      <c r="AV341" s="11" t="s">
        <v>91</v>
      </c>
      <c r="AW341" s="11" t="s">
        <v>44</v>
      </c>
      <c r="AX341" s="11" t="s">
        <v>82</v>
      </c>
      <c r="AY341" s="247" t="s">
        <v>140</v>
      </c>
    </row>
    <row r="342" spans="2:51" s="12" customFormat="1" ht="13.5">
      <c r="B342" s="248"/>
      <c r="C342" s="249"/>
      <c r="D342" s="233" t="s">
        <v>153</v>
      </c>
      <c r="E342" s="250" t="s">
        <v>80</v>
      </c>
      <c r="F342" s="251" t="s">
        <v>168</v>
      </c>
      <c r="G342" s="249"/>
      <c r="H342" s="252">
        <v>19.43</v>
      </c>
      <c r="I342" s="253"/>
      <c r="J342" s="249"/>
      <c r="K342" s="249"/>
      <c r="L342" s="254"/>
      <c r="M342" s="255"/>
      <c r="N342" s="256"/>
      <c r="O342" s="256"/>
      <c r="P342" s="256"/>
      <c r="Q342" s="256"/>
      <c r="R342" s="256"/>
      <c r="S342" s="256"/>
      <c r="T342" s="257"/>
      <c r="AT342" s="258" t="s">
        <v>153</v>
      </c>
      <c r="AU342" s="258" t="s">
        <v>91</v>
      </c>
      <c r="AV342" s="12" t="s">
        <v>147</v>
      </c>
      <c r="AW342" s="12" t="s">
        <v>44</v>
      </c>
      <c r="AX342" s="12" t="s">
        <v>25</v>
      </c>
      <c r="AY342" s="258" t="s">
        <v>140</v>
      </c>
    </row>
    <row r="343" spans="2:65" s="1" customFormat="1" ht="25.5" customHeight="1">
      <c r="B343" s="46"/>
      <c r="C343" s="221" t="s">
        <v>494</v>
      </c>
      <c r="D343" s="221" t="s">
        <v>142</v>
      </c>
      <c r="E343" s="222" t="s">
        <v>633</v>
      </c>
      <c r="F343" s="223" t="s">
        <v>634</v>
      </c>
      <c r="G343" s="224" t="s">
        <v>284</v>
      </c>
      <c r="H343" s="225">
        <v>116.58</v>
      </c>
      <c r="I343" s="226"/>
      <c r="J343" s="227">
        <f>ROUND(I343*H343,2)</f>
        <v>0</v>
      </c>
      <c r="K343" s="223" t="s">
        <v>146</v>
      </c>
      <c r="L343" s="72"/>
      <c r="M343" s="228" t="s">
        <v>80</v>
      </c>
      <c r="N343" s="229" t="s">
        <v>52</v>
      </c>
      <c r="O343" s="47"/>
      <c r="P343" s="230">
        <f>O343*H343</f>
        <v>0</v>
      </c>
      <c r="Q343" s="230">
        <v>0</v>
      </c>
      <c r="R343" s="230">
        <f>Q343*H343</f>
        <v>0</v>
      </c>
      <c r="S343" s="230">
        <v>0</v>
      </c>
      <c r="T343" s="231">
        <f>S343*H343</f>
        <v>0</v>
      </c>
      <c r="AR343" s="24" t="s">
        <v>147</v>
      </c>
      <c r="AT343" s="24" t="s">
        <v>142</v>
      </c>
      <c r="AU343" s="24" t="s">
        <v>91</v>
      </c>
      <c r="AY343" s="24" t="s">
        <v>140</v>
      </c>
      <c r="BE343" s="232">
        <f>IF(N343="základní",J343,0)</f>
        <v>0</v>
      </c>
      <c r="BF343" s="232">
        <f>IF(N343="snížená",J343,0)</f>
        <v>0</v>
      </c>
      <c r="BG343" s="232">
        <f>IF(N343="zákl. přenesená",J343,0)</f>
        <v>0</v>
      </c>
      <c r="BH343" s="232">
        <f>IF(N343="sníž. přenesená",J343,0)</f>
        <v>0</v>
      </c>
      <c r="BI343" s="232">
        <f>IF(N343="nulová",J343,0)</f>
        <v>0</v>
      </c>
      <c r="BJ343" s="24" t="s">
        <v>25</v>
      </c>
      <c r="BK343" s="232">
        <f>ROUND(I343*H343,2)</f>
        <v>0</v>
      </c>
      <c r="BL343" s="24" t="s">
        <v>147</v>
      </c>
      <c r="BM343" s="24" t="s">
        <v>858</v>
      </c>
    </row>
    <row r="344" spans="2:47" s="1" customFormat="1" ht="13.5">
      <c r="B344" s="46"/>
      <c r="C344" s="74"/>
      <c r="D344" s="233" t="s">
        <v>149</v>
      </c>
      <c r="E344" s="74"/>
      <c r="F344" s="234" t="s">
        <v>636</v>
      </c>
      <c r="G344" s="74"/>
      <c r="H344" s="74"/>
      <c r="I344" s="191"/>
      <c r="J344" s="74"/>
      <c r="K344" s="74"/>
      <c r="L344" s="72"/>
      <c r="M344" s="235"/>
      <c r="N344" s="47"/>
      <c r="O344" s="47"/>
      <c r="P344" s="47"/>
      <c r="Q344" s="47"/>
      <c r="R344" s="47"/>
      <c r="S344" s="47"/>
      <c r="T344" s="95"/>
      <c r="AT344" s="24" t="s">
        <v>149</v>
      </c>
      <c r="AU344" s="24" t="s">
        <v>91</v>
      </c>
    </row>
    <row r="345" spans="2:47" s="1" customFormat="1" ht="13.5">
      <c r="B345" s="46"/>
      <c r="C345" s="74"/>
      <c r="D345" s="233" t="s">
        <v>151</v>
      </c>
      <c r="E345" s="74"/>
      <c r="F345" s="236" t="s">
        <v>626</v>
      </c>
      <c r="G345" s="74"/>
      <c r="H345" s="74"/>
      <c r="I345" s="191"/>
      <c r="J345" s="74"/>
      <c r="K345" s="74"/>
      <c r="L345" s="72"/>
      <c r="M345" s="235"/>
      <c r="N345" s="47"/>
      <c r="O345" s="47"/>
      <c r="P345" s="47"/>
      <c r="Q345" s="47"/>
      <c r="R345" s="47"/>
      <c r="S345" s="47"/>
      <c r="T345" s="95"/>
      <c r="AT345" s="24" t="s">
        <v>151</v>
      </c>
      <c r="AU345" s="24" t="s">
        <v>91</v>
      </c>
    </row>
    <row r="346" spans="2:51" s="11" customFormat="1" ht="13.5">
      <c r="B346" s="237"/>
      <c r="C346" s="238"/>
      <c r="D346" s="233" t="s">
        <v>153</v>
      </c>
      <c r="E346" s="239" t="s">
        <v>80</v>
      </c>
      <c r="F346" s="240" t="s">
        <v>859</v>
      </c>
      <c r="G346" s="238"/>
      <c r="H346" s="241">
        <v>116.58</v>
      </c>
      <c r="I346" s="242"/>
      <c r="J346" s="238"/>
      <c r="K346" s="238"/>
      <c r="L346" s="243"/>
      <c r="M346" s="244"/>
      <c r="N346" s="245"/>
      <c r="O346" s="245"/>
      <c r="P346" s="245"/>
      <c r="Q346" s="245"/>
      <c r="R346" s="245"/>
      <c r="S346" s="245"/>
      <c r="T346" s="246"/>
      <c r="AT346" s="247" t="s">
        <v>153</v>
      </c>
      <c r="AU346" s="247" t="s">
        <v>91</v>
      </c>
      <c r="AV346" s="11" t="s">
        <v>91</v>
      </c>
      <c r="AW346" s="11" t="s">
        <v>44</v>
      </c>
      <c r="AX346" s="11" t="s">
        <v>82</v>
      </c>
      <c r="AY346" s="247" t="s">
        <v>140</v>
      </c>
    </row>
    <row r="347" spans="2:51" s="12" customFormat="1" ht="13.5">
      <c r="B347" s="248"/>
      <c r="C347" s="249"/>
      <c r="D347" s="233" t="s">
        <v>153</v>
      </c>
      <c r="E347" s="250" t="s">
        <v>80</v>
      </c>
      <c r="F347" s="251" t="s">
        <v>168</v>
      </c>
      <c r="G347" s="249"/>
      <c r="H347" s="252">
        <v>116.58</v>
      </c>
      <c r="I347" s="253"/>
      <c r="J347" s="249"/>
      <c r="K347" s="249"/>
      <c r="L347" s="254"/>
      <c r="M347" s="255"/>
      <c r="N347" s="256"/>
      <c r="O347" s="256"/>
      <c r="P347" s="256"/>
      <c r="Q347" s="256"/>
      <c r="R347" s="256"/>
      <c r="S347" s="256"/>
      <c r="T347" s="257"/>
      <c r="AT347" s="258" t="s">
        <v>153</v>
      </c>
      <c r="AU347" s="258" t="s">
        <v>91</v>
      </c>
      <c r="AV347" s="12" t="s">
        <v>147</v>
      </c>
      <c r="AW347" s="12" t="s">
        <v>44</v>
      </c>
      <c r="AX347" s="12" t="s">
        <v>25</v>
      </c>
      <c r="AY347" s="258" t="s">
        <v>140</v>
      </c>
    </row>
    <row r="348" spans="2:65" s="1" customFormat="1" ht="16.5" customHeight="1">
      <c r="B348" s="46"/>
      <c r="C348" s="221" t="s">
        <v>499</v>
      </c>
      <c r="D348" s="221" t="s">
        <v>142</v>
      </c>
      <c r="E348" s="222" t="s">
        <v>639</v>
      </c>
      <c r="F348" s="223" t="s">
        <v>640</v>
      </c>
      <c r="G348" s="224" t="s">
        <v>284</v>
      </c>
      <c r="H348" s="225">
        <v>2.784</v>
      </c>
      <c r="I348" s="226"/>
      <c r="J348" s="227">
        <f>ROUND(I348*H348,2)</f>
        <v>0</v>
      </c>
      <c r="K348" s="223" t="s">
        <v>146</v>
      </c>
      <c r="L348" s="72"/>
      <c r="M348" s="228" t="s">
        <v>80</v>
      </c>
      <c r="N348" s="229" t="s">
        <v>52</v>
      </c>
      <c r="O348" s="47"/>
      <c r="P348" s="230">
        <f>O348*H348</f>
        <v>0</v>
      </c>
      <c r="Q348" s="230">
        <v>0</v>
      </c>
      <c r="R348" s="230">
        <f>Q348*H348</f>
        <v>0</v>
      </c>
      <c r="S348" s="230">
        <v>0</v>
      </c>
      <c r="T348" s="231">
        <f>S348*H348</f>
        <v>0</v>
      </c>
      <c r="AR348" s="24" t="s">
        <v>147</v>
      </c>
      <c r="AT348" s="24" t="s">
        <v>142</v>
      </c>
      <c r="AU348" s="24" t="s">
        <v>91</v>
      </c>
      <c r="AY348" s="24" t="s">
        <v>140</v>
      </c>
      <c r="BE348" s="232">
        <f>IF(N348="základní",J348,0)</f>
        <v>0</v>
      </c>
      <c r="BF348" s="232">
        <f>IF(N348="snížená",J348,0)</f>
        <v>0</v>
      </c>
      <c r="BG348" s="232">
        <f>IF(N348="zákl. přenesená",J348,0)</f>
        <v>0</v>
      </c>
      <c r="BH348" s="232">
        <f>IF(N348="sníž. přenesená",J348,0)</f>
        <v>0</v>
      </c>
      <c r="BI348" s="232">
        <f>IF(N348="nulová",J348,0)</f>
        <v>0</v>
      </c>
      <c r="BJ348" s="24" t="s">
        <v>25</v>
      </c>
      <c r="BK348" s="232">
        <f>ROUND(I348*H348,2)</f>
        <v>0</v>
      </c>
      <c r="BL348" s="24" t="s">
        <v>147</v>
      </c>
      <c r="BM348" s="24" t="s">
        <v>860</v>
      </c>
    </row>
    <row r="349" spans="2:47" s="1" customFormat="1" ht="13.5">
      <c r="B349" s="46"/>
      <c r="C349" s="74"/>
      <c r="D349" s="233" t="s">
        <v>149</v>
      </c>
      <c r="E349" s="74"/>
      <c r="F349" s="234" t="s">
        <v>642</v>
      </c>
      <c r="G349" s="74"/>
      <c r="H349" s="74"/>
      <c r="I349" s="191"/>
      <c r="J349" s="74"/>
      <c r="K349" s="74"/>
      <c r="L349" s="72"/>
      <c r="M349" s="235"/>
      <c r="N349" s="47"/>
      <c r="O349" s="47"/>
      <c r="P349" s="47"/>
      <c r="Q349" s="47"/>
      <c r="R349" s="47"/>
      <c r="S349" s="47"/>
      <c r="T349" s="95"/>
      <c r="AT349" s="24" t="s">
        <v>149</v>
      </c>
      <c r="AU349" s="24" t="s">
        <v>91</v>
      </c>
    </row>
    <row r="350" spans="2:51" s="11" customFormat="1" ht="13.5">
      <c r="B350" s="237"/>
      <c r="C350" s="238"/>
      <c r="D350" s="233" t="s">
        <v>153</v>
      </c>
      <c r="E350" s="239" t="s">
        <v>80</v>
      </c>
      <c r="F350" s="240" t="s">
        <v>861</v>
      </c>
      <c r="G350" s="238"/>
      <c r="H350" s="241">
        <v>2.784</v>
      </c>
      <c r="I350" s="242"/>
      <c r="J350" s="238"/>
      <c r="K350" s="238"/>
      <c r="L350" s="243"/>
      <c r="M350" s="244"/>
      <c r="N350" s="245"/>
      <c r="O350" s="245"/>
      <c r="P350" s="245"/>
      <c r="Q350" s="245"/>
      <c r="R350" s="245"/>
      <c r="S350" s="245"/>
      <c r="T350" s="246"/>
      <c r="AT350" s="247" t="s">
        <v>153</v>
      </c>
      <c r="AU350" s="247" t="s">
        <v>91</v>
      </c>
      <c r="AV350" s="11" t="s">
        <v>91</v>
      </c>
      <c r="AW350" s="11" t="s">
        <v>44</v>
      </c>
      <c r="AX350" s="11" t="s">
        <v>82</v>
      </c>
      <c r="AY350" s="247" t="s">
        <v>140</v>
      </c>
    </row>
    <row r="351" spans="2:51" s="12" customFormat="1" ht="13.5">
      <c r="B351" s="248"/>
      <c r="C351" s="249"/>
      <c r="D351" s="233" t="s">
        <v>153</v>
      </c>
      <c r="E351" s="250" t="s">
        <v>80</v>
      </c>
      <c r="F351" s="251" t="s">
        <v>168</v>
      </c>
      <c r="G351" s="249"/>
      <c r="H351" s="252">
        <v>2.784</v>
      </c>
      <c r="I351" s="253"/>
      <c r="J351" s="249"/>
      <c r="K351" s="249"/>
      <c r="L351" s="254"/>
      <c r="M351" s="255"/>
      <c r="N351" s="256"/>
      <c r="O351" s="256"/>
      <c r="P351" s="256"/>
      <c r="Q351" s="256"/>
      <c r="R351" s="256"/>
      <c r="S351" s="256"/>
      <c r="T351" s="257"/>
      <c r="AT351" s="258" t="s">
        <v>153</v>
      </c>
      <c r="AU351" s="258" t="s">
        <v>91</v>
      </c>
      <c r="AV351" s="12" t="s">
        <v>147</v>
      </c>
      <c r="AW351" s="12" t="s">
        <v>44</v>
      </c>
      <c r="AX351" s="12" t="s">
        <v>25</v>
      </c>
      <c r="AY351" s="258" t="s">
        <v>140</v>
      </c>
    </row>
    <row r="352" spans="2:51" s="14" customFormat="1" ht="13.5">
      <c r="B352" s="270"/>
      <c r="C352" s="271"/>
      <c r="D352" s="233" t="s">
        <v>153</v>
      </c>
      <c r="E352" s="272" t="s">
        <v>80</v>
      </c>
      <c r="F352" s="273" t="s">
        <v>645</v>
      </c>
      <c r="G352" s="271"/>
      <c r="H352" s="272" t="s">
        <v>80</v>
      </c>
      <c r="I352" s="274"/>
      <c r="J352" s="271"/>
      <c r="K352" s="271"/>
      <c r="L352" s="275"/>
      <c r="M352" s="276"/>
      <c r="N352" s="277"/>
      <c r="O352" s="277"/>
      <c r="P352" s="277"/>
      <c r="Q352" s="277"/>
      <c r="R352" s="277"/>
      <c r="S352" s="277"/>
      <c r="T352" s="278"/>
      <c r="AT352" s="279" t="s">
        <v>153</v>
      </c>
      <c r="AU352" s="279" t="s">
        <v>91</v>
      </c>
      <c r="AV352" s="14" t="s">
        <v>25</v>
      </c>
      <c r="AW352" s="14" t="s">
        <v>44</v>
      </c>
      <c r="AX352" s="14" t="s">
        <v>82</v>
      </c>
      <c r="AY352" s="279" t="s">
        <v>140</v>
      </c>
    </row>
    <row r="353" spans="2:65" s="1" customFormat="1" ht="16.5" customHeight="1">
      <c r="B353" s="46"/>
      <c r="C353" s="221" t="s">
        <v>503</v>
      </c>
      <c r="D353" s="221" t="s">
        <v>142</v>
      </c>
      <c r="E353" s="222" t="s">
        <v>647</v>
      </c>
      <c r="F353" s="223" t="s">
        <v>648</v>
      </c>
      <c r="G353" s="224" t="s">
        <v>284</v>
      </c>
      <c r="H353" s="225">
        <v>16.704</v>
      </c>
      <c r="I353" s="226"/>
      <c r="J353" s="227">
        <f>ROUND(I353*H353,2)</f>
        <v>0</v>
      </c>
      <c r="K353" s="223" t="s">
        <v>146</v>
      </c>
      <c r="L353" s="72"/>
      <c r="M353" s="228" t="s">
        <v>80</v>
      </c>
      <c r="N353" s="229" t="s">
        <v>52</v>
      </c>
      <c r="O353" s="47"/>
      <c r="P353" s="230">
        <f>O353*H353</f>
        <v>0</v>
      </c>
      <c r="Q353" s="230">
        <v>0</v>
      </c>
      <c r="R353" s="230">
        <f>Q353*H353</f>
        <v>0</v>
      </c>
      <c r="S353" s="230">
        <v>0</v>
      </c>
      <c r="T353" s="231">
        <f>S353*H353</f>
        <v>0</v>
      </c>
      <c r="AR353" s="24" t="s">
        <v>147</v>
      </c>
      <c r="AT353" s="24" t="s">
        <v>142</v>
      </c>
      <c r="AU353" s="24" t="s">
        <v>91</v>
      </c>
      <c r="AY353" s="24" t="s">
        <v>140</v>
      </c>
      <c r="BE353" s="232">
        <f>IF(N353="základní",J353,0)</f>
        <v>0</v>
      </c>
      <c r="BF353" s="232">
        <f>IF(N353="snížená",J353,0)</f>
        <v>0</v>
      </c>
      <c r="BG353" s="232">
        <f>IF(N353="zákl. přenesená",J353,0)</f>
        <v>0</v>
      </c>
      <c r="BH353" s="232">
        <f>IF(N353="sníž. přenesená",J353,0)</f>
        <v>0</v>
      </c>
      <c r="BI353" s="232">
        <f>IF(N353="nulová",J353,0)</f>
        <v>0</v>
      </c>
      <c r="BJ353" s="24" t="s">
        <v>25</v>
      </c>
      <c r="BK353" s="232">
        <f>ROUND(I353*H353,2)</f>
        <v>0</v>
      </c>
      <c r="BL353" s="24" t="s">
        <v>147</v>
      </c>
      <c r="BM353" s="24" t="s">
        <v>862</v>
      </c>
    </row>
    <row r="354" spans="2:47" s="1" customFormat="1" ht="13.5">
      <c r="B354" s="46"/>
      <c r="C354" s="74"/>
      <c r="D354" s="233" t="s">
        <v>149</v>
      </c>
      <c r="E354" s="74"/>
      <c r="F354" s="234" t="s">
        <v>650</v>
      </c>
      <c r="G354" s="74"/>
      <c r="H354" s="74"/>
      <c r="I354" s="191"/>
      <c r="J354" s="74"/>
      <c r="K354" s="74"/>
      <c r="L354" s="72"/>
      <c r="M354" s="235"/>
      <c r="N354" s="47"/>
      <c r="O354" s="47"/>
      <c r="P354" s="47"/>
      <c r="Q354" s="47"/>
      <c r="R354" s="47"/>
      <c r="S354" s="47"/>
      <c r="T354" s="95"/>
      <c r="AT354" s="24" t="s">
        <v>149</v>
      </c>
      <c r="AU354" s="24" t="s">
        <v>91</v>
      </c>
    </row>
    <row r="355" spans="2:51" s="11" customFormat="1" ht="13.5">
      <c r="B355" s="237"/>
      <c r="C355" s="238"/>
      <c r="D355" s="233" t="s">
        <v>153</v>
      </c>
      <c r="E355" s="239" t="s">
        <v>80</v>
      </c>
      <c r="F355" s="240" t="s">
        <v>863</v>
      </c>
      <c r="G355" s="238"/>
      <c r="H355" s="241">
        <v>16.704</v>
      </c>
      <c r="I355" s="242"/>
      <c r="J355" s="238"/>
      <c r="K355" s="238"/>
      <c r="L355" s="243"/>
      <c r="M355" s="244"/>
      <c r="N355" s="245"/>
      <c r="O355" s="245"/>
      <c r="P355" s="245"/>
      <c r="Q355" s="245"/>
      <c r="R355" s="245"/>
      <c r="S355" s="245"/>
      <c r="T355" s="246"/>
      <c r="AT355" s="247" t="s">
        <v>153</v>
      </c>
      <c r="AU355" s="247" t="s">
        <v>91</v>
      </c>
      <c r="AV355" s="11" t="s">
        <v>91</v>
      </c>
      <c r="AW355" s="11" t="s">
        <v>44</v>
      </c>
      <c r="AX355" s="11" t="s">
        <v>25</v>
      </c>
      <c r="AY355" s="247" t="s">
        <v>140</v>
      </c>
    </row>
    <row r="356" spans="2:65" s="1" customFormat="1" ht="25.5" customHeight="1">
      <c r="B356" s="46"/>
      <c r="C356" s="221" t="s">
        <v>509</v>
      </c>
      <c r="D356" s="221" t="s">
        <v>142</v>
      </c>
      <c r="E356" s="222" t="s">
        <v>659</v>
      </c>
      <c r="F356" s="223" t="s">
        <v>660</v>
      </c>
      <c r="G356" s="224" t="s">
        <v>284</v>
      </c>
      <c r="H356" s="225">
        <v>19.43</v>
      </c>
      <c r="I356" s="226"/>
      <c r="J356" s="227">
        <f>ROUND(I356*H356,2)</f>
        <v>0</v>
      </c>
      <c r="K356" s="223" t="s">
        <v>146</v>
      </c>
      <c r="L356" s="72"/>
      <c r="M356" s="228" t="s">
        <v>80</v>
      </c>
      <c r="N356" s="229" t="s">
        <v>52</v>
      </c>
      <c r="O356" s="47"/>
      <c r="P356" s="230">
        <f>O356*H356</f>
        <v>0</v>
      </c>
      <c r="Q356" s="230">
        <v>0</v>
      </c>
      <c r="R356" s="230">
        <f>Q356*H356</f>
        <v>0</v>
      </c>
      <c r="S356" s="230">
        <v>0</v>
      </c>
      <c r="T356" s="231">
        <f>S356*H356</f>
        <v>0</v>
      </c>
      <c r="AR356" s="24" t="s">
        <v>147</v>
      </c>
      <c r="AT356" s="24" t="s">
        <v>142</v>
      </c>
      <c r="AU356" s="24" t="s">
        <v>91</v>
      </c>
      <c r="AY356" s="24" t="s">
        <v>140</v>
      </c>
      <c r="BE356" s="232">
        <f>IF(N356="základní",J356,0)</f>
        <v>0</v>
      </c>
      <c r="BF356" s="232">
        <f>IF(N356="snížená",J356,0)</f>
        <v>0</v>
      </c>
      <c r="BG356" s="232">
        <f>IF(N356="zákl. přenesená",J356,0)</f>
        <v>0</v>
      </c>
      <c r="BH356" s="232">
        <f>IF(N356="sníž. přenesená",J356,0)</f>
        <v>0</v>
      </c>
      <c r="BI356" s="232">
        <f>IF(N356="nulová",J356,0)</f>
        <v>0</v>
      </c>
      <c r="BJ356" s="24" t="s">
        <v>25</v>
      </c>
      <c r="BK356" s="232">
        <f>ROUND(I356*H356,2)</f>
        <v>0</v>
      </c>
      <c r="BL356" s="24" t="s">
        <v>147</v>
      </c>
      <c r="BM356" s="24" t="s">
        <v>864</v>
      </c>
    </row>
    <row r="357" spans="2:47" s="1" customFormat="1" ht="13.5">
      <c r="B357" s="46"/>
      <c r="C357" s="74"/>
      <c r="D357" s="233" t="s">
        <v>149</v>
      </c>
      <c r="E357" s="74"/>
      <c r="F357" s="234" t="s">
        <v>662</v>
      </c>
      <c r="G357" s="74"/>
      <c r="H357" s="74"/>
      <c r="I357" s="191"/>
      <c r="J357" s="74"/>
      <c r="K357" s="74"/>
      <c r="L357" s="72"/>
      <c r="M357" s="235"/>
      <c r="N357" s="47"/>
      <c r="O357" s="47"/>
      <c r="P357" s="47"/>
      <c r="Q357" s="47"/>
      <c r="R357" s="47"/>
      <c r="S357" s="47"/>
      <c r="T357" s="95"/>
      <c r="AT357" s="24" t="s">
        <v>149</v>
      </c>
      <c r="AU357" s="24" t="s">
        <v>91</v>
      </c>
    </row>
    <row r="358" spans="2:47" s="1" customFormat="1" ht="13.5">
      <c r="B358" s="46"/>
      <c r="C358" s="74"/>
      <c r="D358" s="233" t="s">
        <v>151</v>
      </c>
      <c r="E358" s="74"/>
      <c r="F358" s="236" t="s">
        <v>657</v>
      </c>
      <c r="G358" s="74"/>
      <c r="H358" s="74"/>
      <c r="I358" s="191"/>
      <c r="J358" s="74"/>
      <c r="K358" s="74"/>
      <c r="L358" s="72"/>
      <c r="M358" s="235"/>
      <c r="N358" s="47"/>
      <c r="O358" s="47"/>
      <c r="P358" s="47"/>
      <c r="Q358" s="47"/>
      <c r="R358" s="47"/>
      <c r="S358" s="47"/>
      <c r="T358" s="95"/>
      <c r="AT358" s="24" t="s">
        <v>151</v>
      </c>
      <c r="AU358" s="24" t="s">
        <v>91</v>
      </c>
    </row>
    <row r="359" spans="2:51" s="11" customFormat="1" ht="13.5">
      <c r="B359" s="237"/>
      <c r="C359" s="238"/>
      <c r="D359" s="233" t="s">
        <v>153</v>
      </c>
      <c r="E359" s="239" t="s">
        <v>80</v>
      </c>
      <c r="F359" s="240" t="s">
        <v>855</v>
      </c>
      <c r="G359" s="238"/>
      <c r="H359" s="241">
        <v>19.43</v>
      </c>
      <c r="I359" s="242"/>
      <c r="J359" s="238"/>
      <c r="K359" s="238"/>
      <c r="L359" s="243"/>
      <c r="M359" s="244"/>
      <c r="N359" s="245"/>
      <c r="O359" s="245"/>
      <c r="P359" s="245"/>
      <c r="Q359" s="245"/>
      <c r="R359" s="245"/>
      <c r="S359" s="245"/>
      <c r="T359" s="246"/>
      <c r="AT359" s="247" t="s">
        <v>153</v>
      </c>
      <c r="AU359" s="247" t="s">
        <v>91</v>
      </c>
      <c r="AV359" s="11" t="s">
        <v>91</v>
      </c>
      <c r="AW359" s="11" t="s">
        <v>44</v>
      </c>
      <c r="AX359" s="11" t="s">
        <v>25</v>
      </c>
      <c r="AY359" s="247" t="s">
        <v>140</v>
      </c>
    </row>
    <row r="360" spans="2:65" s="1" customFormat="1" ht="25.5" customHeight="1">
      <c r="B360" s="46"/>
      <c r="C360" s="221" t="s">
        <v>514</v>
      </c>
      <c r="D360" s="221" t="s">
        <v>142</v>
      </c>
      <c r="E360" s="222" t="s">
        <v>670</v>
      </c>
      <c r="F360" s="223" t="s">
        <v>671</v>
      </c>
      <c r="G360" s="224" t="s">
        <v>284</v>
      </c>
      <c r="H360" s="225">
        <v>2.784</v>
      </c>
      <c r="I360" s="226"/>
      <c r="J360" s="227">
        <f>ROUND(I360*H360,2)</f>
        <v>0</v>
      </c>
      <c r="K360" s="223" t="s">
        <v>146</v>
      </c>
      <c r="L360" s="72"/>
      <c r="M360" s="228" t="s">
        <v>80</v>
      </c>
      <c r="N360" s="229" t="s">
        <v>52</v>
      </c>
      <c r="O360" s="47"/>
      <c r="P360" s="230">
        <f>O360*H360</f>
        <v>0</v>
      </c>
      <c r="Q360" s="230">
        <v>0</v>
      </c>
      <c r="R360" s="230">
        <f>Q360*H360</f>
        <v>0</v>
      </c>
      <c r="S360" s="230">
        <v>0</v>
      </c>
      <c r="T360" s="231">
        <f>S360*H360</f>
        <v>0</v>
      </c>
      <c r="AR360" s="24" t="s">
        <v>147</v>
      </c>
      <c r="AT360" s="24" t="s">
        <v>142</v>
      </c>
      <c r="AU360" s="24" t="s">
        <v>91</v>
      </c>
      <c r="AY360" s="24" t="s">
        <v>140</v>
      </c>
      <c r="BE360" s="232">
        <f>IF(N360="základní",J360,0)</f>
        <v>0</v>
      </c>
      <c r="BF360" s="232">
        <f>IF(N360="snížená",J360,0)</f>
        <v>0</v>
      </c>
      <c r="BG360" s="232">
        <f>IF(N360="zákl. přenesená",J360,0)</f>
        <v>0</v>
      </c>
      <c r="BH360" s="232">
        <f>IF(N360="sníž. přenesená",J360,0)</f>
        <v>0</v>
      </c>
      <c r="BI360" s="232">
        <f>IF(N360="nulová",J360,0)</f>
        <v>0</v>
      </c>
      <c r="BJ360" s="24" t="s">
        <v>25</v>
      </c>
      <c r="BK360" s="232">
        <f>ROUND(I360*H360,2)</f>
        <v>0</v>
      </c>
      <c r="BL360" s="24" t="s">
        <v>147</v>
      </c>
      <c r="BM360" s="24" t="s">
        <v>865</v>
      </c>
    </row>
    <row r="361" spans="2:47" s="1" customFormat="1" ht="13.5">
      <c r="B361" s="46"/>
      <c r="C361" s="74"/>
      <c r="D361" s="233" t="s">
        <v>149</v>
      </c>
      <c r="E361" s="74"/>
      <c r="F361" s="234" t="s">
        <v>286</v>
      </c>
      <c r="G361" s="74"/>
      <c r="H361" s="74"/>
      <c r="I361" s="191"/>
      <c r="J361" s="74"/>
      <c r="K361" s="74"/>
      <c r="L361" s="72"/>
      <c r="M361" s="235"/>
      <c r="N361" s="47"/>
      <c r="O361" s="47"/>
      <c r="P361" s="47"/>
      <c r="Q361" s="47"/>
      <c r="R361" s="47"/>
      <c r="S361" s="47"/>
      <c r="T361" s="95"/>
      <c r="AT361" s="24" t="s">
        <v>149</v>
      </c>
      <c r="AU361" s="24" t="s">
        <v>91</v>
      </c>
    </row>
    <row r="362" spans="2:51" s="11" customFormat="1" ht="13.5">
      <c r="B362" s="237"/>
      <c r="C362" s="238"/>
      <c r="D362" s="233" t="s">
        <v>153</v>
      </c>
      <c r="E362" s="239" t="s">
        <v>80</v>
      </c>
      <c r="F362" s="240" t="s">
        <v>861</v>
      </c>
      <c r="G362" s="238"/>
      <c r="H362" s="241">
        <v>2.784</v>
      </c>
      <c r="I362" s="242"/>
      <c r="J362" s="238"/>
      <c r="K362" s="238"/>
      <c r="L362" s="243"/>
      <c r="M362" s="244"/>
      <c r="N362" s="245"/>
      <c r="O362" s="245"/>
      <c r="P362" s="245"/>
      <c r="Q362" s="245"/>
      <c r="R362" s="245"/>
      <c r="S362" s="245"/>
      <c r="T362" s="246"/>
      <c r="AT362" s="247" t="s">
        <v>153</v>
      </c>
      <c r="AU362" s="247" t="s">
        <v>91</v>
      </c>
      <c r="AV362" s="11" t="s">
        <v>91</v>
      </c>
      <c r="AW362" s="11" t="s">
        <v>44</v>
      </c>
      <c r="AX362" s="11" t="s">
        <v>25</v>
      </c>
      <c r="AY362" s="247" t="s">
        <v>140</v>
      </c>
    </row>
    <row r="363" spans="2:63" s="10" customFormat="1" ht="29.85" customHeight="1">
      <c r="B363" s="205"/>
      <c r="C363" s="206"/>
      <c r="D363" s="207" t="s">
        <v>81</v>
      </c>
      <c r="E363" s="219" t="s">
        <v>679</v>
      </c>
      <c r="F363" s="219" t="s">
        <v>680</v>
      </c>
      <c r="G363" s="206"/>
      <c r="H363" s="206"/>
      <c r="I363" s="209"/>
      <c r="J363" s="220">
        <f>BK363</f>
        <v>0</v>
      </c>
      <c r="K363" s="206"/>
      <c r="L363" s="211"/>
      <c r="M363" s="212"/>
      <c r="N363" s="213"/>
      <c r="O363" s="213"/>
      <c r="P363" s="214">
        <f>SUM(P364:P366)</f>
        <v>0</v>
      </c>
      <c r="Q363" s="213"/>
      <c r="R363" s="214">
        <f>SUM(R364:R366)</f>
        <v>0</v>
      </c>
      <c r="S363" s="213"/>
      <c r="T363" s="215">
        <f>SUM(T364:T366)</f>
        <v>0</v>
      </c>
      <c r="AR363" s="216" t="s">
        <v>25</v>
      </c>
      <c r="AT363" s="217" t="s">
        <v>81</v>
      </c>
      <c r="AU363" s="217" t="s">
        <v>25</v>
      </c>
      <c r="AY363" s="216" t="s">
        <v>140</v>
      </c>
      <c r="BK363" s="218">
        <f>SUM(BK364:BK366)</f>
        <v>0</v>
      </c>
    </row>
    <row r="364" spans="2:65" s="1" customFormat="1" ht="16.5" customHeight="1">
      <c r="B364" s="46"/>
      <c r="C364" s="221" t="s">
        <v>521</v>
      </c>
      <c r="D364" s="221" t="s">
        <v>142</v>
      </c>
      <c r="E364" s="222" t="s">
        <v>866</v>
      </c>
      <c r="F364" s="223" t="s">
        <v>867</v>
      </c>
      <c r="G364" s="224" t="s">
        <v>284</v>
      </c>
      <c r="H364" s="225">
        <v>13.837</v>
      </c>
      <c r="I364" s="226"/>
      <c r="J364" s="227">
        <f>ROUND(I364*H364,2)</f>
        <v>0</v>
      </c>
      <c r="K364" s="223" t="s">
        <v>146</v>
      </c>
      <c r="L364" s="72"/>
      <c r="M364" s="228" t="s">
        <v>80</v>
      </c>
      <c r="N364" s="229" t="s">
        <v>52</v>
      </c>
      <c r="O364" s="47"/>
      <c r="P364" s="230">
        <f>O364*H364</f>
        <v>0</v>
      </c>
      <c r="Q364" s="230">
        <v>0</v>
      </c>
      <c r="R364" s="230">
        <f>Q364*H364</f>
        <v>0</v>
      </c>
      <c r="S364" s="230">
        <v>0</v>
      </c>
      <c r="T364" s="231">
        <f>S364*H364</f>
        <v>0</v>
      </c>
      <c r="AR364" s="24" t="s">
        <v>147</v>
      </c>
      <c r="AT364" s="24" t="s">
        <v>142</v>
      </c>
      <c r="AU364" s="24" t="s">
        <v>91</v>
      </c>
      <c r="AY364" s="24" t="s">
        <v>140</v>
      </c>
      <c r="BE364" s="232">
        <f>IF(N364="základní",J364,0)</f>
        <v>0</v>
      </c>
      <c r="BF364" s="232">
        <f>IF(N364="snížená",J364,0)</f>
        <v>0</v>
      </c>
      <c r="BG364" s="232">
        <f>IF(N364="zákl. přenesená",J364,0)</f>
        <v>0</v>
      </c>
      <c r="BH364" s="232">
        <f>IF(N364="sníž. přenesená",J364,0)</f>
        <v>0</v>
      </c>
      <c r="BI364" s="232">
        <f>IF(N364="nulová",J364,0)</f>
        <v>0</v>
      </c>
      <c r="BJ364" s="24" t="s">
        <v>25</v>
      </c>
      <c r="BK364" s="232">
        <f>ROUND(I364*H364,2)</f>
        <v>0</v>
      </c>
      <c r="BL364" s="24" t="s">
        <v>147</v>
      </c>
      <c r="BM364" s="24" t="s">
        <v>868</v>
      </c>
    </row>
    <row r="365" spans="2:47" s="1" customFormat="1" ht="13.5">
      <c r="B365" s="46"/>
      <c r="C365" s="74"/>
      <c r="D365" s="233" t="s">
        <v>149</v>
      </c>
      <c r="E365" s="74"/>
      <c r="F365" s="234" t="s">
        <v>869</v>
      </c>
      <c r="G365" s="74"/>
      <c r="H365" s="74"/>
      <c r="I365" s="191"/>
      <c r="J365" s="74"/>
      <c r="K365" s="74"/>
      <c r="L365" s="72"/>
      <c r="M365" s="235"/>
      <c r="N365" s="47"/>
      <c r="O365" s="47"/>
      <c r="P365" s="47"/>
      <c r="Q365" s="47"/>
      <c r="R365" s="47"/>
      <c r="S365" s="47"/>
      <c r="T365" s="95"/>
      <c r="AT365" s="24" t="s">
        <v>149</v>
      </c>
      <c r="AU365" s="24" t="s">
        <v>91</v>
      </c>
    </row>
    <row r="366" spans="2:47" s="1" customFormat="1" ht="13.5">
      <c r="B366" s="46"/>
      <c r="C366" s="74"/>
      <c r="D366" s="233" t="s">
        <v>151</v>
      </c>
      <c r="E366" s="74"/>
      <c r="F366" s="236" t="s">
        <v>686</v>
      </c>
      <c r="G366" s="74"/>
      <c r="H366" s="74"/>
      <c r="I366" s="191"/>
      <c r="J366" s="74"/>
      <c r="K366" s="74"/>
      <c r="L366" s="72"/>
      <c r="M366" s="290"/>
      <c r="N366" s="291"/>
      <c r="O366" s="291"/>
      <c r="P366" s="291"/>
      <c r="Q366" s="291"/>
      <c r="R366" s="291"/>
      <c r="S366" s="291"/>
      <c r="T366" s="292"/>
      <c r="AT366" s="24" t="s">
        <v>151</v>
      </c>
      <c r="AU366" s="24" t="s">
        <v>91</v>
      </c>
    </row>
    <row r="367" spans="2:12" s="1" customFormat="1" ht="6.95" customHeight="1">
      <c r="B367" s="67"/>
      <c r="C367" s="68"/>
      <c r="D367" s="68"/>
      <c r="E367" s="68"/>
      <c r="F367" s="68"/>
      <c r="G367" s="68"/>
      <c r="H367" s="68"/>
      <c r="I367" s="166"/>
      <c r="J367" s="68"/>
      <c r="K367" s="68"/>
      <c r="L367" s="72"/>
    </row>
  </sheetData>
  <sheetProtection password="CC35" sheet="1" objects="1" scenarios="1" formatColumns="0" formatRows="0" autoFilter="0"/>
  <autoFilter ref="C85:K366"/>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49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101</v>
      </c>
      <c r="G1" s="139" t="s">
        <v>102</v>
      </c>
      <c r="H1" s="139"/>
      <c r="I1" s="140"/>
      <c r="J1" s="139" t="s">
        <v>103</v>
      </c>
      <c r="K1" s="138" t="s">
        <v>104</v>
      </c>
      <c r="L1" s="139" t="s">
        <v>105</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97</v>
      </c>
    </row>
    <row r="3" spans="2:46" ht="6.95" customHeight="1">
      <c r="B3" s="25"/>
      <c r="C3" s="26"/>
      <c r="D3" s="26"/>
      <c r="E3" s="26"/>
      <c r="F3" s="26"/>
      <c r="G3" s="26"/>
      <c r="H3" s="26"/>
      <c r="I3" s="141"/>
      <c r="J3" s="26"/>
      <c r="K3" s="27"/>
      <c r="AT3" s="24" t="s">
        <v>91</v>
      </c>
    </row>
    <row r="4" spans="2:46" ht="36.95" customHeight="1">
      <c r="B4" s="28"/>
      <c r="C4" s="29"/>
      <c r="D4" s="30" t="s">
        <v>106</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Mateřská škola Klubíčko, Jugoslávská 128/1, k.ú. Liberec - Janův Důl</v>
      </c>
      <c r="F7" s="40"/>
      <c r="G7" s="40"/>
      <c r="H7" s="40"/>
      <c r="I7" s="142"/>
      <c r="J7" s="29"/>
      <c r="K7" s="31"/>
    </row>
    <row r="8" spans="2:11" s="1" customFormat="1" ht="13.5">
      <c r="B8" s="46"/>
      <c r="C8" s="47"/>
      <c r="D8" s="40" t="s">
        <v>107</v>
      </c>
      <c r="E8" s="47"/>
      <c r="F8" s="47"/>
      <c r="G8" s="47"/>
      <c r="H8" s="47"/>
      <c r="I8" s="144"/>
      <c r="J8" s="47"/>
      <c r="K8" s="51"/>
    </row>
    <row r="9" spans="2:11" s="1" customFormat="1" ht="36.95" customHeight="1">
      <c r="B9" s="46"/>
      <c r="C9" s="47"/>
      <c r="D9" s="47"/>
      <c r="E9" s="145" t="s">
        <v>870</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21</v>
      </c>
      <c r="E11" s="47"/>
      <c r="F11" s="35" t="s">
        <v>22</v>
      </c>
      <c r="G11" s="47"/>
      <c r="H11" s="47"/>
      <c r="I11" s="146" t="s">
        <v>23</v>
      </c>
      <c r="J11" s="35" t="s">
        <v>80</v>
      </c>
      <c r="K11" s="51"/>
    </row>
    <row r="12" spans="2:11" s="1" customFormat="1" ht="14.4" customHeight="1">
      <c r="B12" s="46"/>
      <c r="C12" s="47"/>
      <c r="D12" s="40" t="s">
        <v>26</v>
      </c>
      <c r="E12" s="47"/>
      <c r="F12" s="35" t="s">
        <v>27</v>
      </c>
      <c r="G12" s="47"/>
      <c r="H12" s="47"/>
      <c r="I12" s="146" t="s">
        <v>28</v>
      </c>
      <c r="J12" s="147" t="str">
        <f>'Rekapitulace stavby'!AN8</f>
        <v>19. 2. 2018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32</v>
      </c>
      <c r="E14" s="47"/>
      <c r="F14" s="47"/>
      <c r="G14" s="47"/>
      <c r="H14" s="47"/>
      <c r="I14" s="146" t="s">
        <v>33</v>
      </c>
      <c r="J14" s="35" t="s">
        <v>34</v>
      </c>
      <c r="K14" s="51"/>
    </row>
    <row r="15" spans="2:11" s="1" customFormat="1" ht="18" customHeight="1">
      <c r="B15" s="46"/>
      <c r="C15" s="47"/>
      <c r="D15" s="47"/>
      <c r="E15" s="35" t="s">
        <v>35</v>
      </c>
      <c r="F15" s="47"/>
      <c r="G15" s="47"/>
      <c r="H15" s="47"/>
      <c r="I15" s="146" t="s">
        <v>36</v>
      </c>
      <c r="J15" s="35" t="s">
        <v>37</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38</v>
      </c>
      <c r="E17" s="47"/>
      <c r="F17" s="47"/>
      <c r="G17" s="47"/>
      <c r="H17" s="47"/>
      <c r="I17" s="146" t="s">
        <v>33</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36</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40</v>
      </c>
      <c r="E20" s="47"/>
      <c r="F20" s="47"/>
      <c r="G20" s="47"/>
      <c r="H20" s="47"/>
      <c r="I20" s="146" t="s">
        <v>33</v>
      </c>
      <c r="J20" s="35" t="s">
        <v>41</v>
      </c>
      <c r="K20" s="51"/>
    </row>
    <row r="21" spans="2:11" s="1" customFormat="1" ht="18" customHeight="1">
      <c r="B21" s="46"/>
      <c r="C21" s="47"/>
      <c r="D21" s="47"/>
      <c r="E21" s="35" t="s">
        <v>42</v>
      </c>
      <c r="F21" s="47"/>
      <c r="G21" s="47"/>
      <c r="H21" s="47"/>
      <c r="I21" s="146" t="s">
        <v>36</v>
      </c>
      <c r="J21" s="35" t="s">
        <v>43</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45</v>
      </c>
      <c r="E23" s="47"/>
      <c r="F23" s="47"/>
      <c r="G23" s="47"/>
      <c r="H23" s="47"/>
      <c r="I23" s="144"/>
      <c r="J23" s="47"/>
      <c r="K23" s="51"/>
    </row>
    <row r="24" spans="2:11" s="6" customFormat="1" ht="16.5" customHeight="1">
      <c r="B24" s="148"/>
      <c r="C24" s="149"/>
      <c r="D24" s="149"/>
      <c r="E24" s="44" t="s">
        <v>80</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47</v>
      </c>
      <c r="E27" s="47"/>
      <c r="F27" s="47"/>
      <c r="G27" s="47"/>
      <c r="H27" s="47"/>
      <c r="I27" s="144"/>
      <c r="J27" s="155">
        <f>ROUND(J86,2)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49</v>
      </c>
      <c r="G29" s="47"/>
      <c r="H29" s="47"/>
      <c r="I29" s="156" t="s">
        <v>48</v>
      </c>
      <c r="J29" s="52" t="s">
        <v>50</v>
      </c>
      <c r="K29" s="51"/>
    </row>
    <row r="30" spans="2:11" s="1" customFormat="1" ht="14.4" customHeight="1">
      <c r="B30" s="46"/>
      <c r="C30" s="47"/>
      <c r="D30" s="55" t="s">
        <v>51</v>
      </c>
      <c r="E30" s="55" t="s">
        <v>52</v>
      </c>
      <c r="F30" s="157">
        <f>ROUND(SUM(BE86:BE491),2)</f>
        <v>0</v>
      </c>
      <c r="G30" s="47"/>
      <c r="H30" s="47"/>
      <c r="I30" s="158">
        <v>0.21</v>
      </c>
      <c r="J30" s="157">
        <f>ROUND(ROUND((SUM(BE86:BE491)),2)*I30,2)</f>
        <v>0</v>
      </c>
      <c r="K30" s="51"/>
    </row>
    <row r="31" spans="2:11" s="1" customFormat="1" ht="14.4" customHeight="1">
      <c r="B31" s="46"/>
      <c r="C31" s="47"/>
      <c r="D31" s="47"/>
      <c r="E31" s="55" t="s">
        <v>53</v>
      </c>
      <c r="F31" s="157">
        <f>ROUND(SUM(BF86:BF491),2)</f>
        <v>0</v>
      </c>
      <c r="G31" s="47"/>
      <c r="H31" s="47"/>
      <c r="I31" s="158">
        <v>0.15</v>
      </c>
      <c r="J31" s="157">
        <f>ROUND(ROUND((SUM(BF86:BF491)),2)*I31,2)</f>
        <v>0</v>
      </c>
      <c r="K31" s="51"/>
    </row>
    <row r="32" spans="2:11" s="1" customFormat="1" ht="14.4" customHeight="1" hidden="1">
      <c r="B32" s="46"/>
      <c r="C32" s="47"/>
      <c r="D32" s="47"/>
      <c r="E32" s="55" t="s">
        <v>54</v>
      </c>
      <c r="F32" s="157">
        <f>ROUND(SUM(BG86:BG491),2)</f>
        <v>0</v>
      </c>
      <c r="G32" s="47"/>
      <c r="H32" s="47"/>
      <c r="I32" s="158">
        <v>0.21</v>
      </c>
      <c r="J32" s="157">
        <v>0</v>
      </c>
      <c r="K32" s="51"/>
    </row>
    <row r="33" spans="2:11" s="1" customFormat="1" ht="14.4" customHeight="1" hidden="1">
      <c r="B33" s="46"/>
      <c r="C33" s="47"/>
      <c r="D33" s="47"/>
      <c r="E33" s="55" t="s">
        <v>55</v>
      </c>
      <c r="F33" s="157">
        <f>ROUND(SUM(BH86:BH491),2)</f>
        <v>0</v>
      </c>
      <c r="G33" s="47"/>
      <c r="H33" s="47"/>
      <c r="I33" s="158">
        <v>0.15</v>
      </c>
      <c r="J33" s="157">
        <v>0</v>
      </c>
      <c r="K33" s="51"/>
    </row>
    <row r="34" spans="2:11" s="1" customFormat="1" ht="14.4" customHeight="1" hidden="1">
      <c r="B34" s="46"/>
      <c r="C34" s="47"/>
      <c r="D34" s="47"/>
      <c r="E34" s="55" t="s">
        <v>56</v>
      </c>
      <c r="F34" s="157">
        <f>ROUND(SUM(BI86:BI491),2)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57</v>
      </c>
      <c r="E36" s="98"/>
      <c r="F36" s="98"/>
      <c r="G36" s="161" t="s">
        <v>58</v>
      </c>
      <c r="H36" s="162" t="s">
        <v>59</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109</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Mateřská škola Klubíčko, Jugoslávská 128/1, k.ú. Liberec - Janův Důl</v>
      </c>
      <c r="F45" s="40"/>
      <c r="G45" s="40"/>
      <c r="H45" s="40"/>
      <c r="I45" s="144"/>
      <c r="J45" s="47"/>
      <c r="K45" s="51"/>
    </row>
    <row r="46" spans="2:11" s="1" customFormat="1" ht="14.4" customHeight="1">
      <c r="B46" s="46"/>
      <c r="C46" s="40" t="s">
        <v>107</v>
      </c>
      <c r="D46" s="47"/>
      <c r="E46" s="47"/>
      <c r="F46" s="47"/>
      <c r="G46" s="47"/>
      <c r="H46" s="47"/>
      <c r="I46" s="144"/>
      <c r="J46" s="47"/>
      <c r="K46" s="51"/>
    </row>
    <row r="47" spans="2:11" s="1" customFormat="1" ht="17.25" customHeight="1">
      <c r="B47" s="46"/>
      <c r="C47" s="47"/>
      <c r="D47" s="47"/>
      <c r="E47" s="145" t="str">
        <f>E9</f>
        <v>03 - SO 303 - Dešťová kanalizace</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26</v>
      </c>
      <c r="D49" s="47"/>
      <c r="E49" s="47"/>
      <c r="F49" s="35" t="str">
        <f>F12</f>
        <v>Liberec</v>
      </c>
      <c r="G49" s="47"/>
      <c r="H49" s="47"/>
      <c r="I49" s="146" t="s">
        <v>28</v>
      </c>
      <c r="J49" s="147" t="str">
        <f>IF(J12="","",J12)</f>
        <v>19. 2. 2018</v>
      </c>
      <c r="K49" s="51"/>
    </row>
    <row r="50" spans="2:11" s="1" customFormat="1" ht="6.95" customHeight="1">
      <c r="B50" s="46"/>
      <c r="C50" s="47"/>
      <c r="D50" s="47"/>
      <c r="E50" s="47"/>
      <c r="F50" s="47"/>
      <c r="G50" s="47"/>
      <c r="H50" s="47"/>
      <c r="I50" s="144"/>
      <c r="J50" s="47"/>
      <c r="K50" s="51"/>
    </row>
    <row r="51" spans="2:11" s="1" customFormat="1" ht="13.5">
      <c r="B51" s="46"/>
      <c r="C51" s="40" t="s">
        <v>32</v>
      </c>
      <c r="D51" s="47"/>
      <c r="E51" s="47"/>
      <c r="F51" s="35" t="str">
        <f>E15</f>
        <v>Statutární město Liberec</v>
      </c>
      <c r="G51" s="47"/>
      <c r="H51" s="47"/>
      <c r="I51" s="146" t="s">
        <v>40</v>
      </c>
      <c r="J51" s="44" t="str">
        <f>E21</f>
        <v>SNOWPLAN, spol. s r.o.</v>
      </c>
      <c r="K51" s="51"/>
    </row>
    <row r="52" spans="2:11" s="1" customFormat="1" ht="14.4" customHeight="1">
      <c r="B52" s="46"/>
      <c r="C52" s="40" t="s">
        <v>38</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110</v>
      </c>
      <c r="D54" s="159"/>
      <c r="E54" s="159"/>
      <c r="F54" s="159"/>
      <c r="G54" s="159"/>
      <c r="H54" s="159"/>
      <c r="I54" s="173"/>
      <c r="J54" s="174" t="s">
        <v>111</v>
      </c>
      <c r="K54" s="175"/>
    </row>
    <row r="55" spans="2:11" s="1" customFormat="1" ht="10.3" customHeight="1">
      <c r="B55" s="46"/>
      <c r="C55" s="47"/>
      <c r="D55" s="47"/>
      <c r="E55" s="47"/>
      <c r="F55" s="47"/>
      <c r="G55" s="47"/>
      <c r="H55" s="47"/>
      <c r="I55" s="144"/>
      <c r="J55" s="47"/>
      <c r="K55" s="51"/>
    </row>
    <row r="56" spans="2:47" s="1" customFormat="1" ht="29.25" customHeight="1">
      <c r="B56" s="46"/>
      <c r="C56" s="176" t="s">
        <v>112</v>
      </c>
      <c r="D56" s="47"/>
      <c r="E56" s="47"/>
      <c r="F56" s="47"/>
      <c r="G56" s="47"/>
      <c r="H56" s="47"/>
      <c r="I56" s="144"/>
      <c r="J56" s="155">
        <f>J86</f>
        <v>0</v>
      </c>
      <c r="K56" s="51"/>
      <c r="AU56" s="24" t="s">
        <v>113</v>
      </c>
    </row>
    <row r="57" spans="2:11" s="7" customFormat="1" ht="24.95" customHeight="1">
      <c r="B57" s="177"/>
      <c r="C57" s="178"/>
      <c r="D57" s="179" t="s">
        <v>114</v>
      </c>
      <c r="E57" s="180"/>
      <c r="F57" s="180"/>
      <c r="G57" s="180"/>
      <c r="H57" s="180"/>
      <c r="I57" s="181"/>
      <c r="J57" s="182">
        <f>J87</f>
        <v>0</v>
      </c>
      <c r="K57" s="183"/>
    </row>
    <row r="58" spans="2:11" s="8" customFormat="1" ht="19.9" customHeight="1">
      <c r="B58" s="184"/>
      <c r="C58" s="185"/>
      <c r="D58" s="186" t="s">
        <v>115</v>
      </c>
      <c r="E58" s="187"/>
      <c r="F58" s="187"/>
      <c r="G58" s="187"/>
      <c r="H58" s="187"/>
      <c r="I58" s="188"/>
      <c r="J58" s="189">
        <f>J88</f>
        <v>0</v>
      </c>
      <c r="K58" s="190"/>
    </row>
    <row r="59" spans="2:11" s="8" customFormat="1" ht="19.9" customHeight="1">
      <c r="B59" s="184"/>
      <c r="C59" s="185"/>
      <c r="D59" s="186" t="s">
        <v>116</v>
      </c>
      <c r="E59" s="187"/>
      <c r="F59" s="187"/>
      <c r="G59" s="187"/>
      <c r="H59" s="187"/>
      <c r="I59" s="188"/>
      <c r="J59" s="189">
        <f>J314</f>
        <v>0</v>
      </c>
      <c r="K59" s="190"/>
    </row>
    <row r="60" spans="2:11" s="8" customFormat="1" ht="19.9" customHeight="1">
      <c r="B60" s="184"/>
      <c r="C60" s="185"/>
      <c r="D60" s="186" t="s">
        <v>117</v>
      </c>
      <c r="E60" s="187"/>
      <c r="F60" s="187"/>
      <c r="G60" s="187"/>
      <c r="H60" s="187"/>
      <c r="I60" s="188"/>
      <c r="J60" s="189">
        <f>J328</f>
        <v>0</v>
      </c>
      <c r="K60" s="190"/>
    </row>
    <row r="61" spans="2:11" s="8" customFormat="1" ht="19.9" customHeight="1">
      <c r="B61" s="184"/>
      <c r="C61" s="185"/>
      <c r="D61" s="186" t="s">
        <v>118</v>
      </c>
      <c r="E61" s="187"/>
      <c r="F61" s="187"/>
      <c r="G61" s="187"/>
      <c r="H61" s="187"/>
      <c r="I61" s="188"/>
      <c r="J61" s="189">
        <f>J342</f>
        <v>0</v>
      </c>
      <c r="K61" s="190"/>
    </row>
    <row r="62" spans="2:11" s="8" customFormat="1" ht="19.9" customHeight="1">
      <c r="B62" s="184"/>
      <c r="C62" s="185"/>
      <c r="D62" s="186" t="s">
        <v>119</v>
      </c>
      <c r="E62" s="187"/>
      <c r="F62" s="187"/>
      <c r="G62" s="187"/>
      <c r="H62" s="187"/>
      <c r="I62" s="188"/>
      <c r="J62" s="189">
        <f>J367</f>
        <v>0</v>
      </c>
      <c r="K62" s="190"/>
    </row>
    <row r="63" spans="2:11" s="8" customFormat="1" ht="19.9" customHeight="1">
      <c r="B63" s="184"/>
      <c r="C63" s="185"/>
      <c r="D63" s="186" t="s">
        <v>120</v>
      </c>
      <c r="E63" s="187"/>
      <c r="F63" s="187"/>
      <c r="G63" s="187"/>
      <c r="H63" s="187"/>
      <c r="I63" s="188"/>
      <c r="J63" s="189">
        <f>J382</f>
        <v>0</v>
      </c>
      <c r="K63" s="190"/>
    </row>
    <row r="64" spans="2:11" s="8" customFormat="1" ht="19.9" customHeight="1">
      <c r="B64" s="184"/>
      <c r="C64" s="185"/>
      <c r="D64" s="186" t="s">
        <v>121</v>
      </c>
      <c r="E64" s="187"/>
      <c r="F64" s="187"/>
      <c r="G64" s="187"/>
      <c r="H64" s="187"/>
      <c r="I64" s="188"/>
      <c r="J64" s="189">
        <f>J444</f>
        <v>0</v>
      </c>
      <c r="K64" s="190"/>
    </row>
    <row r="65" spans="2:11" s="8" customFormat="1" ht="19.9" customHeight="1">
      <c r="B65" s="184"/>
      <c r="C65" s="185"/>
      <c r="D65" s="186" t="s">
        <v>122</v>
      </c>
      <c r="E65" s="187"/>
      <c r="F65" s="187"/>
      <c r="G65" s="187"/>
      <c r="H65" s="187"/>
      <c r="I65" s="188"/>
      <c r="J65" s="189">
        <f>J453</f>
        <v>0</v>
      </c>
      <c r="K65" s="190"/>
    </row>
    <row r="66" spans="2:11" s="8" customFormat="1" ht="19.9" customHeight="1">
      <c r="B66" s="184"/>
      <c r="C66" s="185"/>
      <c r="D66" s="186" t="s">
        <v>123</v>
      </c>
      <c r="E66" s="187"/>
      <c r="F66" s="187"/>
      <c r="G66" s="187"/>
      <c r="H66" s="187"/>
      <c r="I66" s="188"/>
      <c r="J66" s="189">
        <f>J488</f>
        <v>0</v>
      </c>
      <c r="K66" s="190"/>
    </row>
    <row r="67" spans="2:11" s="1" customFormat="1" ht="21.8" customHeight="1">
      <c r="B67" s="46"/>
      <c r="C67" s="47"/>
      <c r="D67" s="47"/>
      <c r="E67" s="47"/>
      <c r="F67" s="47"/>
      <c r="G67" s="47"/>
      <c r="H67" s="47"/>
      <c r="I67" s="144"/>
      <c r="J67" s="47"/>
      <c r="K67" s="51"/>
    </row>
    <row r="68" spans="2:11" s="1" customFormat="1" ht="6.95" customHeight="1">
      <c r="B68" s="67"/>
      <c r="C68" s="68"/>
      <c r="D68" s="68"/>
      <c r="E68" s="68"/>
      <c r="F68" s="68"/>
      <c r="G68" s="68"/>
      <c r="H68" s="68"/>
      <c r="I68" s="166"/>
      <c r="J68" s="68"/>
      <c r="K68" s="69"/>
    </row>
    <row r="72" spans="2:12" s="1" customFormat="1" ht="6.95" customHeight="1">
      <c r="B72" s="70"/>
      <c r="C72" s="71"/>
      <c r="D72" s="71"/>
      <c r="E72" s="71"/>
      <c r="F72" s="71"/>
      <c r="G72" s="71"/>
      <c r="H72" s="71"/>
      <c r="I72" s="169"/>
      <c r="J72" s="71"/>
      <c r="K72" s="71"/>
      <c r="L72" s="72"/>
    </row>
    <row r="73" spans="2:12" s="1" customFormat="1" ht="36.95" customHeight="1">
      <c r="B73" s="46"/>
      <c r="C73" s="73" t="s">
        <v>124</v>
      </c>
      <c r="D73" s="74"/>
      <c r="E73" s="74"/>
      <c r="F73" s="74"/>
      <c r="G73" s="74"/>
      <c r="H73" s="74"/>
      <c r="I73" s="191"/>
      <c r="J73" s="74"/>
      <c r="K73" s="74"/>
      <c r="L73" s="72"/>
    </row>
    <row r="74" spans="2:12" s="1" customFormat="1" ht="6.95" customHeight="1">
      <c r="B74" s="46"/>
      <c r="C74" s="74"/>
      <c r="D74" s="74"/>
      <c r="E74" s="74"/>
      <c r="F74" s="74"/>
      <c r="G74" s="74"/>
      <c r="H74" s="74"/>
      <c r="I74" s="191"/>
      <c r="J74" s="74"/>
      <c r="K74" s="74"/>
      <c r="L74" s="72"/>
    </row>
    <row r="75" spans="2:12" s="1" customFormat="1" ht="14.4" customHeight="1">
      <c r="B75" s="46"/>
      <c r="C75" s="76" t="s">
        <v>18</v>
      </c>
      <c r="D75" s="74"/>
      <c r="E75" s="74"/>
      <c r="F75" s="74"/>
      <c r="G75" s="74"/>
      <c r="H75" s="74"/>
      <c r="I75" s="191"/>
      <c r="J75" s="74"/>
      <c r="K75" s="74"/>
      <c r="L75" s="72"/>
    </row>
    <row r="76" spans="2:12" s="1" customFormat="1" ht="16.5" customHeight="1">
      <c r="B76" s="46"/>
      <c r="C76" s="74"/>
      <c r="D76" s="74"/>
      <c r="E76" s="192" t="str">
        <f>E7</f>
        <v>Mateřská škola Klubíčko, Jugoslávská 128/1, k.ú. Liberec - Janův Důl</v>
      </c>
      <c r="F76" s="76"/>
      <c r="G76" s="76"/>
      <c r="H76" s="76"/>
      <c r="I76" s="191"/>
      <c r="J76" s="74"/>
      <c r="K76" s="74"/>
      <c r="L76" s="72"/>
    </row>
    <row r="77" spans="2:12" s="1" customFormat="1" ht="14.4" customHeight="1">
      <c r="B77" s="46"/>
      <c r="C77" s="76" t="s">
        <v>107</v>
      </c>
      <c r="D77" s="74"/>
      <c r="E77" s="74"/>
      <c r="F77" s="74"/>
      <c r="G77" s="74"/>
      <c r="H77" s="74"/>
      <c r="I77" s="191"/>
      <c r="J77" s="74"/>
      <c r="K77" s="74"/>
      <c r="L77" s="72"/>
    </row>
    <row r="78" spans="2:12" s="1" customFormat="1" ht="17.25" customHeight="1">
      <c r="B78" s="46"/>
      <c r="C78" s="74"/>
      <c r="D78" s="74"/>
      <c r="E78" s="82" t="str">
        <f>E9</f>
        <v>03 - SO 303 - Dešťová kanalizace</v>
      </c>
      <c r="F78" s="74"/>
      <c r="G78" s="74"/>
      <c r="H78" s="74"/>
      <c r="I78" s="191"/>
      <c r="J78" s="74"/>
      <c r="K78" s="74"/>
      <c r="L78" s="72"/>
    </row>
    <row r="79" spans="2:12" s="1" customFormat="1" ht="6.95" customHeight="1">
      <c r="B79" s="46"/>
      <c r="C79" s="74"/>
      <c r="D79" s="74"/>
      <c r="E79" s="74"/>
      <c r="F79" s="74"/>
      <c r="G79" s="74"/>
      <c r="H79" s="74"/>
      <c r="I79" s="191"/>
      <c r="J79" s="74"/>
      <c r="K79" s="74"/>
      <c r="L79" s="72"/>
    </row>
    <row r="80" spans="2:12" s="1" customFormat="1" ht="18" customHeight="1">
      <c r="B80" s="46"/>
      <c r="C80" s="76" t="s">
        <v>26</v>
      </c>
      <c r="D80" s="74"/>
      <c r="E80" s="74"/>
      <c r="F80" s="193" t="str">
        <f>F12</f>
        <v>Liberec</v>
      </c>
      <c r="G80" s="74"/>
      <c r="H80" s="74"/>
      <c r="I80" s="194" t="s">
        <v>28</v>
      </c>
      <c r="J80" s="85" t="str">
        <f>IF(J12="","",J12)</f>
        <v>19. 2. 2018</v>
      </c>
      <c r="K80" s="74"/>
      <c r="L80" s="72"/>
    </row>
    <row r="81" spans="2:12" s="1" customFormat="1" ht="6.95" customHeight="1">
      <c r="B81" s="46"/>
      <c r="C81" s="74"/>
      <c r="D81" s="74"/>
      <c r="E81" s="74"/>
      <c r="F81" s="74"/>
      <c r="G81" s="74"/>
      <c r="H81" s="74"/>
      <c r="I81" s="191"/>
      <c r="J81" s="74"/>
      <c r="K81" s="74"/>
      <c r="L81" s="72"/>
    </row>
    <row r="82" spans="2:12" s="1" customFormat="1" ht="13.5">
      <c r="B82" s="46"/>
      <c r="C82" s="76" t="s">
        <v>32</v>
      </c>
      <c r="D82" s="74"/>
      <c r="E82" s="74"/>
      <c r="F82" s="193" t="str">
        <f>E15</f>
        <v>Statutární město Liberec</v>
      </c>
      <c r="G82" s="74"/>
      <c r="H82" s="74"/>
      <c r="I82" s="194" t="s">
        <v>40</v>
      </c>
      <c r="J82" s="193" t="str">
        <f>E21</f>
        <v>SNOWPLAN, spol. s r.o.</v>
      </c>
      <c r="K82" s="74"/>
      <c r="L82" s="72"/>
    </row>
    <row r="83" spans="2:12" s="1" customFormat="1" ht="14.4" customHeight="1">
      <c r="B83" s="46"/>
      <c r="C83" s="76" t="s">
        <v>38</v>
      </c>
      <c r="D83" s="74"/>
      <c r="E83" s="74"/>
      <c r="F83" s="193" t="str">
        <f>IF(E18="","",E18)</f>
        <v/>
      </c>
      <c r="G83" s="74"/>
      <c r="H83" s="74"/>
      <c r="I83" s="191"/>
      <c r="J83" s="74"/>
      <c r="K83" s="74"/>
      <c r="L83" s="72"/>
    </row>
    <row r="84" spans="2:12" s="1" customFormat="1" ht="10.3" customHeight="1">
      <c r="B84" s="46"/>
      <c r="C84" s="74"/>
      <c r="D84" s="74"/>
      <c r="E84" s="74"/>
      <c r="F84" s="74"/>
      <c r="G84" s="74"/>
      <c r="H84" s="74"/>
      <c r="I84" s="191"/>
      <c r="J84" s="74"/>
      <c r="K84" s="74"/>
      <c r="L84" s="72"/>
    </row>
    <row r="85" spans="2:20" s="9" customFormat="1" ht="29.25" customHeight="1">
      <c r="B85" s="195"/>
      <c r="C85" s="196" t="s">
        <v>125</v>
      </c>
      <c r="D85" s="197" t="s">
        <v>66</v>
      </c>
      <c r="E85" s="197" t="s">
        <v>62</v>
      </c>
      <c r="F85" s="197" t="s">
        <v>126</v>
      </c>
      <c r="G85" s="197" t="s">
        <v>127</v>
      </c>
      <c r="H85" s="197" t="s">
        <v>128</v>
      </c>
      <c r="I85" s="198" t="s">
        <v>129</v>
      </c>
      <c r="J85" s="197" t="s">
        <v>111</v>
      </c>
      <c r="K85" s="199" t="s">
        <v>130</v>
      </c>
      <c r="L85" s="200"/>
      <c r="M85" s="102" t="s">
        <v>131</v>
      </c>
      <c r="N85" s="103" t="s">
        <v>51</v>
      </c>
      <c r="O85" s="103" t="s">
        <v>132</v>
      </c>
      <c r="P85" s="103" t="s">
        <v>133</v>
      </c>
      <c r="Q85" s="103" t="s">
        <v>134</v>
      </c>
      <c r="R85" s="103" t="s">
        <v>135</v>
      </c>
      <c r="S85" s="103" t="s">
        <v>136</v>
      </c>
      <c r="T85" s="104" t="s">
        <v>137</v>
      </c>
    </row>
    <row r="86" spans="2:63" s="1" customFormat="1" ht="29.25" customHeight="1">
      <c r="B86" s="46"/>
      <c r="C86" s="108" t="s">
        <v>112</v>
      </c>
      <c r="D86" s="74"/>
      <c r="E86" s="74"/>
      <c r="F86" s="74"/>
      <c r="G86" s="74"/>
      <c r="H86" s="74"/>
      <c r="I86" s="191"/>
      <c r="J86" s="201">
        <f>BK86</f>
        <v>0</v>
      </c>
      <c r="K86" s="74"/>
      <c r="L86" s="72"/>
      <c r="M86" s="105"/>
      <c r="N86" s="106"/>
      <c r="O86" s="106"/>
      <c r="P86" s="202">
        <f>P87</f>
        <v>0</v>
      </c>
      <c r="Q86" s="106"/>
      <c r="R86" s="202">
        <f>R87</f>
        <v>63.91225249</v>
      </c>
      <c r="S86" s="106"/>
      <c r="T86" s="203">
        <f>T87</f>
        <v>45.8885</v>
      </c>
      <c r="AT86" s="24" t="s">
        <v>81</v>
      </c>
      <c r="AU86" s="24" t="s">
        <v>113</v>
      </c>
      <c r="BK86" s="204">
        <f>BK87</f>
        <v>0</v>
      </c>
    </row>
    <row r="87" spans="2:63" s="10" customFormat="1" ht="37.4" customHeight="1">
      <c r="B87" s="205"/>
      <c r="C87" s="206"/>
      <c r="D87" s="207" t="s">
        <v>81</v>
      </c>
      <c r="E87" s="208" t="s">
        <v>138</v>
      </c>
      <c r="F87" s="208" t="s">
        <v>139</v>
      </c>
      <c r="G87" s="206"/>
      <c r="H87" s="206"/>
      <c r="I87" s="209"/>
      <c r="J87" s="210">
        <f>BK87</f>
        <v>0</v>
      </c>
      <c r="K87" s="206"/>
      <c r="L87" s="211"/>
      <c r="M87" s="212"/>
      <c r="N87" s="213"/>
      <c r="O87" s="213"/>
      <c r="P87" s="214">
        <f>P88+P314+P328+P342+P367+P382+P444+P453+P488</f>
        <v>0</v>
      </c>
      <c r="Q87" s="213"/>
      <c r="R87" s="214">
        <f>R88+R314+R328+R342+R367+R382+R444+R453+R488</f>
        <v>63.91225249</v>
      </c>
      <c r="S87" s="213"/>
      <c r="T87" s="215">
        <f>T88+T314+T328+T342+T367+T382+T444+T453+T488</f>
        <v>45.8885</v>
      </c>
      <c r="AR87" s="216" t="s">
        <v>25</v>
      </c>
      <c r="AT87" s="217" t="s">
        <v>81</v>
      </c>
      <c r="AU87" s="217" t="s">
        <v>82</v>
      </c>
      <c r="AY87" s="216" t="s">
        <v>140</v>
      </c>
      <c r="BK87" s="218">
        <f>BK88+BK314+BK328+BK342+BK367+BK382+BK444+BK453+BK488</f>
        <v>0</v>
      </c>
    </row>
    <row r="88" spans="2:63" s="10" customFormat="1" ht="19.9" customHeight="1">
      <c r="B88" s="205"/>
      <c r="C88" s="206"/>
      <c r="D88" s="207" t="s">
        <v>81</v>
      </c>
      <c r="E88" s="219" t="s">
        <v>25</v>
      </c>
      <c r="F88" s="219" t="s">
        <v>141</v>
      </c>
      <c r="G88" s="206"/>
      <c r="H88" s="206"/>
      <c r="I88" s="209"/>
      <c r="J88" s="220">
        <f>BK88</f>
        <v>0</v>
      </c>
      <c r="K88" s="206"/>
      <c r="L88" s="211"/>
      <c r="M88" s="212"/>
      <c r="N88" s="213"/>
      <c r="O88" s="213"/>
      <c r="P88" s="214">
        <f>SUM(P89:P313)</f>
        <v>0</v>
      </c>
      <c r="Q88" s="213"/>
      <c r="R88" s="214">
        <f>SUM(R89:R313)</f>
        <v>0.4305606</v>
      </c>
      <c r="S88" s="213"/>
      <c r="T88" s="215">
        <f>SUM(T89:T313)</f>
        <v>45.8885</v>
      </c>
      <c r="AR88" s="216" t="s">
        <v>25</v>
      </c>
      <c r="AT88" s="217" t="s">
        <v>81</v>
      </c>
      <c r="AU88" s="217" t="s">
        <v>25</v>
      </c>
      <c r="AY88" s="216" t="s">
        <v>140</v>
      </c>
      <c r="BK88" s="218">
        <f>SUM(BK89:BK313)</f>
        <v>0</v>
      </c>
    </row>
    <row r="89" spans="2:65" s="1" customFormat="1" ht="25.5" customHeight="1">
      <c r="B89" s="46"/>
      <c r="C89" s="221" t="s">
        <v>25</v>
      </c>
      <c r="D89" s="221" t="s">
        <v>142</v>
      </c>
      <c r="E89" s="222" t="s">
        <v>143</v>
      </c>
      <c r="F89" s="223" t="s">
        <v>144</v>
      </c>
      <c r="G89" s="224" t="s">
        <v>145</v>
      </c>
      <c r="H89" s="225">
        <v>3.6</v>
      </c>
      <c r="I89" s="226"/>
      <c r="J89" s="227">
        <f>ROUND(I89*H89,2)</f>
        <v>0</v>
      </c>
      <c r="K89" s="223" t="s">
        <v>146</v>
      </c>
      <c r="L89" s="72"/>
      <c r="M89" s="228" t="s">
        <v>80</v>
      </c>
      <c r="N89" s="229" t="s">
        <v>52</v>
      </c>
      <c r="O89" s="47"/>
      <c r="P89" s="230">
        <f>O89*H89</f>
        <v>0</v>
      </c>
      <c r="Q89" s="230">
        <v>0</v>
      </c>
      <c r="R89" s="230">
        <f>Q89*H89</f>
        <v>0</v>
      </c>
      <c r="S89" s="230">
        <v>0.255</v>
      </c>
      <c r="T89" s="231">
        <f>S89*H89</f>
        <v>0.918</v>
      </c>
      <c r="AR89" s="24" t="s">
        <v>147</v>
      </c>
      <c r="AT89" s="24" t="s">
        <v>142</v>
      </c>
      <c r="AU89" s="24" t="s">
        <v>91</v>
      </c>
      <c r="AY89" s="24" t="s">
        <v>140</v>
      </c>
      <c r="BE89" s="232">
        <f>IF(N89="základní",J89,0)</f>
        <v>0</v>
      </c>
      <c r="BF89" s="232">
        <f>IF(N89="snížená",J89,0)</f>
        <v>0</v>
      </c>
      <c r="BG89" s="232">
        <f>IF(N89="zákl. přenesená",J89,0)</f>
        <v>0</v>
      </c>
      <c r="BH89" s="232">
        <f>IF(N89="sníž. přenesená",J89,0)</f>
        <v>0</v>
      </c>
      <c r="BI89" s="232">
        <f>IF(N89="nulová",J89,0)</f>
        <v>0</v>
      </c>
      <c r="BJ89" s="24" t="s">
        <v>25</v>
      </c>
      <c r="BK89" s="232">
        <f>ROUND(I89*H89,2)</f>
        <v>0</v>
      </c>
      <c r="BL89" s="24" t="s">
        <v>147</v>
      </c>
      <c r="BM89" s="24" t="s">
        <v>871</v>
      </c>
    </row>
    <row r="90" spans="2:47" s="1" customFormat="1" ht="13.5">
      <c r="B90" s="46"/>
      <c r="C90" s="74"/>
      <c r="D90" s="233" t="s">
        <v>149</v>
      </c>
      <c r="E90" s="74"/>
      <c r="F90" s="234" t="s">
        <v>150</v>
      </c>
      <c r="G90" s="74"/>
      <c r="H90" s="74"/>
      <c r="I90" s="191"/>
      <c r="J90" s="74"/>
      <c r="K90" s="74"/>
      <c r="L90" s="72"/>
      <c r="M90" s="235"/>
      <c r="N90" s="47"/>
      <c r="O90" s="47"/>
      <c r="P90" s="47"/>
      <c r="Q90" s="47"/>
      <c r="R90" s="47"/>
      <c r="S90" s="47"/>
      <c r="T90" s="95"/>
      <c r="AT90" s="24" t="s">
        <v>149</v>
      </c>
      <c r="AU90" s="24" t="s">
        <v>91</v>
      </c>
    </row>
    <row r="91" spans="2:47" s="1" customFormat="1" ht="13.5">
      <c r="B91" s="46"/>
      <c r="C91" s="74"/>
      <c r="D91" s="233" t="s">
        <v>151</v>
      </c>
      <c r="E91" s="74"/>
      <c r="F91" s="236" t="s">
        <v>152</v>
      </c>
      <c r="G91" s="74"/>
      <c r="H91" s="74"/>
      <c r="I91" s="191"/>
      <c r="J91" s="74"/>
      <c r="K91" s="74"/>
      <c r="L91" s="72"/>
      <c r="M91" s="235"/>
      <c r="N91" s="47"/>
      <c r="O91" s="47"/>
      <c r="P91" s="47"/>
      <c r="Q91" s="47"/>
      <c r="R91" s="47"/>
      <c r="S91" s="47"/>
      <c r="T91" s="95"/>
      <c r="AT91" s="24" t="s">
        <v>151</v>
      </c>
      <c r="AU91" s="24" t="s">
        <v>91</v>
      </c>
    </row>
    <row r="92" spans="2:51" s="11" customFormat="1" ht="13.5">
      <c r="B92" s="237"/>
      <c r="C92" s="238"/>
      <c r="D92" s="233" t="s">
        <v>153</v>
      </c>
      <c r="E92" s="239" t="s">
        <v>80</v>
      </c>
      <c r="F92" s="240" t="s">
        <v>872</v>
      </c>
      <c r="G92" s="238"/>
      <c r="H92" s="241">
        <v>3.6</v>
      </c>
      <c r="I92" s="242"/>
      <c r="J92" s="238"/>
      <c r="K92" s="238"/>
      <c r="L92" s="243"/>
      <c r="M92" s="244"/>
      <c r="N92" s="245"/>
      <c r="O92" s="245"/>
      <c r="P92" s="245"/>
      <c r="Q92" s="245"/>
      <c r="R92" s="245"/>
      <c r="S92" s="245"/>
      <c r="T92" s="246"/>
      <c r="AT92" s="247" t="s">
        <v>153</v>
      </c>
      <c r="AU92" s="247" t="s">
        <v>91</v>
      </c>
      <c r="AV92" s="11" t="s">
        <v>91</v>
      </c>
      <c r="AW92" s="11" t="s">
        <v>44</v>
      </c>
      <c r="AX92" s="11" t="s">
        <v>25</v>
      </c>
      <c r="AY92" s="247" t="s">
        <v>140</v>
      </c>
    </row>
    <row r="93" spans="2:65" s="1" customFormat="1" ht="16.5" customHeight="1">
      <c r="B93" s="46"/>
      <c r="C93" s="221" t="s">
        <v>91</v>
      </c>
      <c r="D93" s="221" t="s">
        <v>142</v>
      </c>
      <c r="E93" s="222" t="s">
        <v>161</v>
      </c>
      <c r="F93" s="223" t="s">
        <v>162</v>
      </c>
      <c r="G93" s="224" t="s">
        <v>145</v>
      </c>
      <c r="H93" s="225">
        <v>3.6</v>
      </c>
      <c r="I93" s="226"/>
      <c r="J93" s="227">
        <f>ROUND(I93*H93,2)</f>
        <v>0</v>
      </c>
      <c r="K93" s="223" t="s">
        <v>146</v>
      </c>
      <c r="L93" s="72"/>
      <c r="M93" s="228" t="s">
        <v>80</v>
      </c>
      <c r="N93" s="229" t="s">
        <v>52</v>
      </c>
      <c r="O93" s="47"/>
      <c r="P93" s="230">
        <f>O93*H93</f>
        <v>0</v>
      </c>
      <c r="Q93" s="230">
        <v>0</v>
      </c>
      <c r="R93" s="230">
        <f>Q93*H93</f>
        <v>0</v>
      </c>
      <c r="S93" s="230">
        <v>0.29</v>
      </c>
      <c r="T93" s="231">
        <f>S93*H93</f>
        <v>1.044</v>
      </c>
      <c r="AR93" s="24" t="s">
        <v>147</v>
      </c>
      <c r="AT93" s="24" t="s">
        <v>142</v>
      </c>
      <c r="AU93" s="24" t="s">
        <v>91</v>
      </c>
      <c r="AY93" s="24" t="s">
        <v>140</v>
      </c>
      <c r="BE93" s="232">
        <f>IF(N93="základní",J93,0)</f>
        <v>0</v>
      </c>
      <c r="BF93" s="232">
        <f>IF(N93="snížená",J93,0)</f>
        <v>0</v>
      </c>
      <c r="BG93" s="232">
        <f>IF(N93="zákl. přenesená",J93,0)</f>
        <v>0</v>
      </c>
      <c r="BH93" s="232">
        <f>IF(N93="sníž. přenesená",J93,0)</f>
        <v>0</v>
      </c>
      <c r="BI93" s="232">
        <f>IF(N93="nulová",J93,0)</f>
        <v>0</v>
      </c>
      <c r="BJ93" s="24" t="s">
        <v>25</v>
      </c>
      <c r="BK93" s="232">
        <f>ROUND(I93*H93,2)</f>
        <v>0</v>
      </c>
      <c r="BL93" s="24" t="s">
        <v>147</v>
      </c>
      <c r="BM93" s="24" t="s">
        <v>873</v>
      </c>
    </row>
    <row r="94" spans="2:47" s="1" customFormat="1" ht="13.5">
      <c r="B94" s="46"/>
      <c r="C94" s="74"/>
      <c r="D94" s="233" t="s">
        <v>149</v>
      </c>
      <c r="E94" s="74"/>
      <c r="F94" s="234" t="s">
        <v>164</v>
      </c>
      <c r="G94" s="74"/>
      <c r="H94" s="74"/>
      <c r="I94" s="191"/>
      <c r="J94" s="74"/>
      <c r="K94" s="74"/>
      <c r="L94" s="72"/>
      <c r="M94" s="235"/>
      <c r="N94" s="47"/>
      <c r="O94" s="47"/>
      <c r="P94" s="47"/>
      <c r="Q94" s="47"/>
      <c r="R94" s="47"/>
      <c r="S94" s="47"/>
      <c r="T94" s="95"/>
      <c r="AT94" s="24" t="s">
        <v>149</v>
      </c>
      <c r="AU94" s="24" t="s">
        <v>91</v>
      </c>
    </row>
    <row r="95" spans="2:47" s="1" customFormat="1" ht="13.5">
      <c r="B95" s="46"/>
      <c r="C95" s="74"/>
      <c r="D95" s="233" t="s">
        <v>151</v>
      </c>
      <c r="E95" s="74"/>
      <c r="F95" s="236" t="s">
        <v>165</v>
      </c>
      <c r="G95" s="74"/>
      <c r="H95" s="74"/>
      <c r="I95" s="191"/>
      <c r="J95" s="74"/>
      <c r="K95" s="74"/>
      <c r="L95" s="72"/>
      <c r="M95" s="235"/>
      <c r="N95" s="47"/>
      <c r="O95" s="47"/>
      <c r="P95" s="47"/>
      <c r="Q95" s="47"/>
      <c r="R95" s="47"/>
      <c r="S95" s="47"/>
      <c r="T95" s="95"/>
      <c r="AT95" s="24" t="s">
        <v>151</v>
      </c>
      <c r="AU95" s="24" t="s">
        <v>91</v>
      </c>
    </row>
    <row r="96" spans="2:51" s="11" customFormat="1" ht="13.5">
      <c r="B96" s="237"/>
      <c r="C96" s="238"/>
      <c r="D96" s="233" t="s">
        <v>153</v>
      </c>
      <c r="E96" s="239" t="s">
        <v>80</v>
      </c>
      <c r="F96" s="240" t="s">
        <v>874</v>
      </c>
      <c r="G96" s="238"/>
      <c r="H96" s="241">
        <v>3.6</v>
      </c>
      <c r="I96" s="242"/>
      <c r="J96" s="238"/>
      <c r="K96" s="238"/>
      <c r="L96" s="243"/>
      <c r="M96" s="244"/>
      <c r="N96" s="245"/>
      <c r="O96" s="245"/>
      <c r="P96" s="245"/>
      <c r="Q96" s="245"/>
      <c r="R96" s="245"/>
      <c r="S96" s="245"/>
      <c r="T96" s="246"/>
      <c r="AT96" s="247" t="s">
        <v>153</v>
      </c>
      <c r="AU96" s="247" t="s">
        <v>91</v>
      </c>
      <c r="AV96" s="11" t="s">
        <v>91</v>
      </c>
      <c r="AW96" s="11" t="s">
        <v>44</v>
      </c>
      <c r="AX96" s="11" t="s">
        <v>25</v>
      </c>
      <c r="AY96" s="247" t="s">
        <v>140</v>
      </c>
    </row>
    <row r="97" spans="2:65" s="1" customFormat="1" ht="16.5" customHeight="1">
      <c r="B97" s="46"/>
      <c r="C97" s="221" t="s">
        <v>160</v>
      </c>
      <c r="D97" s="221" t="s">
        <v>142</v>
      </c>
      <c r="E97" s="222" t="s">
        <v>875</v>
      </c>
      <c r="F97" s="223" t="s">
        <v>876</v>
      </c>
      <c r="G97" s="224" t="s">
        <v>145</v>
      </c>
      <c r="H97" s="225">
        <v>13.7</v>
      </c>
      <c r="I97" s="226"/>
      <c r="J97" s="227">
        <f>ROUND(I97*H97,2)</f>
        <v>0</v>
      </c>
      <c r="K97" s="223" t="s">
        <v>146</v>
      </c>
      <c r="L97" s="72"/>
      <c r="M97" s="228" t="s">
        <v>80</v>
      </c>
      <c r="N97" s="229" t="s">
        <v>52</v>
      </c>
      <c r="O97" s="47"/>
      <c r="P97" s="230">
        <f>O97*H97</f>
        <v>0</v>
      </c>
      <c r="Q97" s="230">
        <v>0</v>
      </c>
      <c r="R97" s="230">
        <f>Q97*H97</f>
        <v>0</v>
      </c>
      <c r="S97" s="230">
        <v>0.325</v>
      </c>
      <c r="T97" s="231">
        <f>S97*H97</f>
        <v>4.4525</v>
      </c>
      <c r="AR97" s="24" t="s">
        <v>147</v>
      </c>
      <c r="AT97" s="24" t="s">
        <v>142</v>
      </c>
      <c r="AU97" s="24" t="s">
        <v>91</v>
      </c>
      <c r="AY97" s="24" t="s">
        <v>140</v>
      </c>
      <c r="BE97" s="232">
        <f>IF(N97="základní",J97,0)</f>
        <v>0</v>
      </c>
      <c r="BF97" s="232">
        <f>IF(N97="snížená",J97,0)</f>
        <v>0</v>
      </c>
      <c r="BG97" s="232">
        <f>IF(N97="zákl. přenesená",J97,0)</f>
        <v>0</v>
      </c>
      <c r="BH97" s="232">
        <f>IF(N97="sníž. přenesená",J97,0)</f>
        <v>0</v>
      </c>
      <c r="BI97" s="232">
        <f>IF(N97="nulová",J97,0)</f>
        <v>0</v>
      </c>
      <c r="BJ97" s="24" t="s">
        <v>25</v>
      </c>
      <c r="BK97" s="232">
        <f>ROUND(I97*H97,2)</f>
        <v>0</v>
      </c>
      <c r="BL97" s="24" t="s">
        <v>147</v>
      </c>
      <c r="BM97" s="24" t="s">
        <v>877</v>
      </c>
    </row>
    <row r="98" spans="2:47" s="1" customFormat="1" ht="13.5">
      <c r="B98" s="46"/>
      <c r="C98" s="74"/>
      <c r="D98" s="233" t="s">
        <v>149</v>
      </c>
      <c r="E98" s="74"/>
      <c r="F98" s="234" t="s">
        <v>878</v>
      </c>
      <c r="G98" s="74"/>
      <c r="H98" s="74"/>
      <c r="I98" s="191"/>
      <c r="J98" s="74"/>
      <c r="K98" s="74"/>
      <c r="L98" s="72"/>
      <c r="M98" s="235"/>
      <c r="N98" s="47"/>
      <c r="O98" s="47"/>
      <c r="P98" s="47"/>
      <c r="Q98" s="47"/>
      <c r="R98" s="47"/>
      <c r="S98" s="47"/>
      <c r="T98" s="95"/>
      <c r="AT98" s="24" t="s">
        <v>149</v>
      </c>
      <c r="AU98" s="24" t="s">
        <v>91</v>
      </c>
    </row>
    <row r="99" spans="2:47" s="1" customFormat="1" ht="13.5">
      <c r="B99" s="46"/>
      <c r="C99" s="74"/>
      <c r="D99" s="233" t="s">
        <v>151</v>
      </c>
      <c r="E99" s="74"/>
      <c r="F99" s="236" t="s">
        <v>165</v>
      </c>
      <c r="G99" s="74"/>
      <c r="H99" s="74"/>
      <c r="I99" s="191"/>
      <c r="J99" s="74"/>
      <c r="K99" s="74"/>
      <c r="L99" s="72"/>
      <c r="M99" s="235"/>
      <c r="N99" s="47"/>
      <c r="O99" s="47"/>
      <c r="P99" s="47"/>
      <c r="Q99" s="47"/>
      <c r="R99" s="47"/>
      <c r="S99" s="47"/>
      <c r="T99" s="95"/>
      <c r="AT99" s="24" t="s">
        <v>151</v>
      </c>
      <c r="AU99" s="24" t="s">
        <v>91</v>
      </c>
    </row>
    <row r="100" spans="2:51" s="11" customFormat="1" ht="13.5">
      <c r="B100" s="237"/>
      <c r="C100" s="238"/>
      <c r="D100" s="233" t="s">
        <v>153</v>
      </c>
      <c r="E100" s="239" t="s">
        <v>80</v>
      </c>
      <c r="F100" s="240" t="s">
        <v>879</v>
      </c>
      <c r="G100" s="238"/>
      <c r="H100" s="241">
        <v>13.7</v>
      </c>
      <c r="I100" s="242"/>
      <c r="J100" s="238"/>
      <c r="K100" s="238"/>
      <c r="L100" s="243"/>
      <c r="M100" s="244"/>
      <c r="N100" s="245"/>
      <c r="O100" s="245"/>
      <c r="P100" s="245"/>
      <c r="Q100" s="245"/>
      <c r="R100" s="245"/>
      <c r="S100" s="245"/>
      <c r="T100" s="246"/>
      <c r="AT100" s="247" t="s">
        <v>153</v>
      </c>
      <c r="AU100" s="247" t="s">
        <v>91</v>
      </c>
      <c r="AV100" s="11" t="s">
        <v>91</v>
      </c>
      <c r="AW100" s="11" t="s">
        <v>44</v>
      </c>
      <c r="AX100" s="11" t="s">
        <v>25</v>
      </c>
      <c r="AY100" s="247" t="s">
        <v>140</v>
      </c>
    </row>
    <row r="101" spans="2:65" s="1" customFormat="1" ht="25.5" customHeight="1">
      <c r="B101" s="46"/>
      <c r="C101" s="221" t="s">
        <v>147</v>
      </c>
      <c r="D101" s="221" t="s">
        <v>142</v>
      </c>
      <c r="E101" s="222" t="s">
        <v>880</v>
      </c>
      <c r="F101" s="223" t="s">
        <v>881</v>
      </c>
      <c r="G101" s="224" t="s">
        <v>145</v>
      </c>
      <c r="H101" s="225">
        <v>61.2</v>
      </c>
      <c r="I101" s="226"/>
      <c r="J101" s="227">
        <f>ROUND(I101*H101,2)</f>
        <v>0</v>
      </c>
      <c r="K101" s="223" t="s">
        <v>146</v>
      </c>
      <c r="L101" s="72"/>
      <c r="M101" s="228" t="s">
        <v>80</v>
      </c>
      <c r="N101" s="229" t="s">
        <v>52</v>
      </c>
      <c r="O101" s="47"/>
      <c r="P101" s="230">
        <f>O101*H101</f>
        <v>0</v>
      </c>
      <c r="Q101" s="230">
        <v>0</v>
      </c>
      <c r="R101" s="230">
        <f>Q101*H101</f>
        <v>0</v>
      </c>
      <c r="S101" s="230">
        <v>0.29</v>
      </c>
      <c r="T101" s="231">
        <f>S101*H101</f>
        <v>17.748</v>
      </c>
      <c r="AR101" s="24" t="s">
        <v>147</v>
      </c>
      <c r="AT101" s="24" t="s">
        <v>142</v>
      </c>
      <c r="AU101" s="24" t="s">
        <v>91</v>
      </c>
      <c r="AY101" s="24" t="s">
        <v>140</v>
      </c>
      <c r="BE101" s="232">
        <f>IF(N101="základní",J101,0)</f>
        <v>0</v>
      </c>
      <c r="BF101" s="232">
        <f>IF(N101="snížená",J101,0)</f>
        <v>0</v>
      </c>
      <c r="BG101" s="232">
        <f>IF(N101="zákl. přenesená",J101,0)</f>
        <v>0</v>
      </c>
      <c r="BH101" s="232">
        <f>IF(N101="sníž. přenesená",J101,0)</f>
        <v>0</v>
      </c>
      <c r="BI101" s="232">
        <f>IF(N101="nulová",J101,0)</f>
        <v>0</v>
      </c>
      <c r="BJ101" s="24" t="s">
        <v>25</v>
      </c>
      <c r="BK101" s="232">
        <f>ROUND(I101*H101,2)</f>
        <v>0</v>
      </c>
      <c r="BL101" s="24" t="s">
        <v>147</v>
      </c>
      <c r="BM101" s="24" t="s">
        <v>882</v>
      </c>
    </row>
    <row r="102" spans="2:47" s="1" customFormat="1" ht="13.5">
      <c r="B102" s="46"/>
      <c r="C102" s="74"/>
      <c r="D102" s="233" t="s">
        <v>149</v>
      </c>
      <c r="E102" s="74"/>
      <c r="F102" s="234" t="s">
        <v>883</v>
      </c>
      <c r="G102" s="74"/>
      <c r="H102" s="74"/>
      <c r="I102" s="191"/>
      <c r="J102" s="74"/>
      <c r="K102" s="74"/>
      <c r="L102" s="72"/>
      <c r="M102" s="235"/>
      <c r="N102" s="47"/>
      <c r="O102" s="47"/>
      <c r="P102" s="47"/>
      <c r="Q102" s="47"/>
      <c r="R102" s="47"/>
      <c r="S102" s="47"/>
      <c r="T102" s="95"/>
      <c r="AT102" s="24" t="s">
        <v>149</v>
      </c>
      <c r="AU102" s="24" t="s">
        <v>91</v>
      </c>
    </row>
    <row r="103" spans="2:47" s="1" customFormat="1" ht="13.5">
      <c r="B103" s="46"/>
      <c r="C103" s="74"/>
      <c r="D103" s="233" t="s">
        <v>151</v>
      </c>
      <c r="E103" s="74"/>
      <c r="F103" s="236" t="s">
        <v>165</v>
      </c>
      <c r="G103" s="74"/>
      <c r="H103" s="74"/>
      <c r="I103" s="191"/>
      <c r="J103" s="74"/>
      <c r="K103" s="74"/>
      <c r="L103" s="72"/>
      <c r="M103" s="235"/>
      <c r="N103" s="47"/>
      <c r="O103" s="47"/>
      <c r="P103" s="47"/>
      <c r="Q103" s="47"/>
      <c r="R103" s="47"/>
      <c r="S103" s="47"/>
      <c r="T103" s="95"/>
      <c r="AT103" s="24" t="s">
        <v>151</v>
      </c>
      <c r="AU103" s="24" t="s">
        <v>91</v>
      </c>
    </row>
    <row r="104" spans="2:51" s="11" customFormat="1" ht="13.5">
      <c r="B104" s="237"/>
      <c r="C104" s="238"/>
      <c r="D104" s="233" t="s">
        <v>153</v>
      </c>
      <c r="E104" s="239" t="s">
        <v>80</v>
      </c>
      <c r="F104" s="240" t="s">
        <v>884</v>
      </c>
      <c r="G104" s="238"/>
      <c r="H104" s="241">
        <v>61.2</v>
      </c>
      <c r="I104" s="242"/>
      <c r="J104" s="238"/>
      <c r="K104" s="238"/>
      <c r="L104" s="243"/>
      <c r="M104" s="244"/>
      <c r="N104" s="245"/>
      <c r="O104" s="245"/>
      <c r="P104" s="245"/>
      <c r="Q104" s="245"/>
      <c r="R104" s="245"/>
      <c r="S104" s="245"/>
      <c r="T104" s="246"/>
      <c r="AT104" s="247" t="s">
        <v>153</v>
      </c>
      <c r="AU104" s="247" t="s">
        <v>91</v>
      </c>
      <c r="AV104" s="11" t="s">
        <v>91</v>
      </c>
      <c r="AW104" s="11" t="s">
        <v>44</v>
      </c>
      <c r="AX104" s="11" t="s">
        <v>82</v>
      </c>
      <c r="AY104" s="247" t="s">
        <v>140</v>
      </c>
    </row>
    <row r="105" spans="2:51" s="12" customFormat="1" ht="13.5">
      <c r="B105" s="248"/>
      <c r="C105" s="249"/>
      <c r="D105" s="233" t="s">
        <v>153</v>
      </c>
      <c r="E105" s="250" t="s">
        <v>80</v>
      </c>
      <c r="F105" s="251" t="s">
        <v>168</v>
      </c>
      <c r="G105" s="249"/>
      <c r="H105" s="252">
        <v>61.2</v>
      </c>
      <c r="I105" s="253"/>
      <c r="J105" s="249"/>
      <c r="K105" s="249"/>
      <c r="L105" s="254"/>
      <c r="M105" s="255"/>
      <c r="N105" s="256"/>
      <c r="O105" s="256"/>
      <c r="P105" s="256"/>
      <c r="Q105" s="256"/>
      <c r="R105" s="256"/>
      <c r="S105" s="256"/>
      <c r="T105" s="257"/>
      <c r="AT105" s="258" t="s">
        <v>153</v>
      </c>
      <c r="AU105" s="258" t="s">
        <v>91</v>
      </c>
      <c r="AV105" s="12" t="s">
        <v>147</v>
      </c>
      <c r="AW105" s="12" t="s">
        <v>44</v>
      </c>
      <c r="AX105" s="12" t="s">
        <v>25</v>
      </c>
      <c r="AY105" s="258" t="s">
        <v>140</v>
      </c>
    </row>
    <row r="106" spans="2:65" s="1" customFormat="1" ht="16.5" customHeight="1">
      <c r="B106" s="46"/>
      <c r="C106" s="221" t="s">
        <v>174</v>
      </c>
      <c r="D106" s="221" t="s">
        <v>142</v>
      </c>
      <c r="E106" s="222" t="s">
        <v>885</v>
      </c>
      <c r="F106" s="223" t="s">
        <v>886</v>
      </c>
      <c r="G106" s="224" t="s">
        <v>145</v>
      </c>
      <c r="H106" s="225">
        <v>61.2</v>
      </c>
      <c r="I106" s="226"/>
      <c r="J106" s="227">
        <f>ROUND(I106*H106,2)</f>
        <v>0</v>
      </c>
      <c r="K106" s="223" t="s">
        <v>146</v>
      </c>
      <c r="L106" s="72"/>
      <c r="M106" s="228" t="s">
        <v>80</v>
      </c>
      <c r="N106" s="229" t="s">
        <v>52</v>
      </c>
      <c r="O106" s="47"/>
      <c r="P106" s="230">
        <f>O106*H106</f>
        <v>0</v>
      </c>
      <c r="Q106" s="230">
        <v>0</v>
      </c>
      <c r="R106" s="230">
        <f>Q106*H106</f>
        <v>0</v>
      </c>
      <c r="S106" s="230">
        <v>0.355</v>
      </c>
      <c r="T106" s="231">
        <f>S106*H106</f>
        <v>21.726</v>
      </c>
      <c r="AR106" s="24" t="s">
        <v>147</v>
      </c>
      <c r="AT106" s="24" t="s">
        <v>142</v>
      </c>
      <c r="AU106" s="24" t="s">
        <v>91</v>
      </c>
      <c r="AY106" s="24" t="s">
        <v>140</v>
      </c>
      <c r="BE106" s="232">
        <f>IF(N106="základní",J106,0)</f>
        <v>0</v>
      </c>
      <c r="BF106" s="232">
        <f>IF(N106="snížená",J106,0)</f>
        <v>0</v>
      </c>
      <c r="BG106" s="232">
        <f>IF(N106="zákl. přenesená",J106,0)</f>
        <v>0</v>
      </c>
      <c r="BH106" s="232">
        <f>IF(N106="sníž. přenesená",J106,0)</f>
        <v>0</v>
      </c>
      <c r="BI106" s="232">
        <f>IF(N106="nulová",J106,0)</f>
        <v>0</v>
      </c>
      <c r="BJ106" s="24" t="s">
        <v>25</v>
      </c>
      <c r="BK106" s="232">
        <f>ROUND(I106*H106,2)</f>
        <v>0</v>
      </c>
      <c r="BL106" s="24" t="s">
        <v>147</v>
      </c>
      <c r="BM106" s="24" t="s">
        <v>887</v>
      </c>
    </row>
    <row r="107" spans="2:47" s="1" customFormat="1" ht="13.5">
      <c r="B107" s="46"/>
      <c r="C107" s="74"/>
      <c r="D107" s="233" t="s">
        <v>149</v>
      </c>
      <c r="E107" s="74"/>
      <c r="F107" s="234" t="s">
        <v>888</v>
      </c>
      <c r="G107" s="74"/>
      <c r="H107" s="74"/>
      <c r="I107" s="191"/>
      <c r="J107" s="74"/>
      <c r="K107" s="74"/>
      <c r="L107" s="72"/>
      <c r="M107" s="235"/>
      <c r="N107" s="47"/>
      <c r="O107" s="47"/>
      <c r="P107" s="47"/>
      <c r="Q107" s="47"/>
      <c r="R107" s="47"/>
      <c r="S107" s="47"/>
      <c r="T107" s="95"/>
      <c r="AT107" s="24" t="s">
        <v>149</v>
      </c>
      <c r="AU107" s="24" t="s">
        <v>91</v>
      </c>
    </row>
    <row r="108" spans="2:47" s="1" customFormat="1" ht="13.5">
      <c r="B108" s="46"/>
      <c r="C108" s="74"/>
      <c r="D108" s="233" t="s">
        <v>151</v>
      </c>
      <c r="E108" s="74"/>
      <c r="F108" s="236" t="s">
        <v>889</v>
      </c>
      <c r="G108" s="74"/>
      <c r="H108" s="74"/>
      <c r="I108" s="191"/>
      <c r="J108" s="74"/>
      <c r="K108" s="74"/>
      <c r="L108" s="72"/>
      <c r="M108" s="235"/>
      <c r="N108" s="47"/>
      <c r="O108" s="47"/>
      <c r="P108" s="47"/>
      <c r="Q108" s="47"/>
      <c r="R108" s="47"/>
      <c r="S108" s="47"/>
      <c r="T108" s="95"/>
      <c r="AT108" s="24" t="s">
        <v>151</v>
      </c>
      <c r="AU108" s="24" t="s">
        <v>91</v>
      </c>
    </row>
    <row r="109" spans="2:51" s="11" customFormat="1" ht="13.5">
      <c r="B109" s="237"/>
      <c r="C109" s="238"/>
      <c r="D109" s="233" t="s">
        <v>153</v>
      </c>
      <c r="E109" s="239" t="s">
        <v>80</v>
      </c>
      <c r="F109" s="240" t="s">
        <v>890</v>
      </c>
      <c r="G109" s="238"/>
      <c r="H109" s="241">
        <v>61.2</v>
      </c>
      <c r="I109" s="242"/>
      <c r="J109" s="238"/>
      <c r="K109" s="238"/>
      <c r="L109" s="243"/>
      <c r="M109" s="244"/>
      <c r="N109" s="245"/>
      <c r="O109" s="245"/>
      <c r="P109" s="245"/>
      <c r="Q109" s="245"/>
      <c r="R109" s="245"/>
      <c r="S109" s="245"/>
      <c r="T109" s="246"/>
      <c r="AT109" s="247" t="s">
        <v>153</v>
      </c>
      <c r="AU109" s="247" t="s">
        <v>91</v>
      </c>
      <c r="AV109" s="11" t="s">
        <v>91</v>
      </c>
      <c r="AW109" s="11" t="s">
        <v>44</v>
      </c>
      <c r="AX109" s="11" t="s">
        <v>25</v>
      </c>
      <c r="AY109" s="247" t="s">
        <v>140</v>
      </c>
    </row>
    <row r="110" spans="2:65" s="1" customFormat="1" ht="16.5" customHeight="1">
      <c r="B110" s="46"/>
      <c r="C110" s="221" t="s">
        <v>180</v>
      </c>
      <c r="D110" s="221" t="s">
        <v>142</v>
      </c>
      <c r="E110" s="222" t="s">
        <v>192</v>
      </c>
      <c r="F110" s="223" t="s">
        <v>193</v>
      </c>
      <c r="G110" s="224" t="s">
        <v>194</v>
      </c>
      <c r="H110" s="225">
        <v>4</v>
      </c>
      <c r="I110" s="226"/>
      <c r="J110" s="227">
        <f>ROUND(I110*H110,2)</f>
        <v>0</v>
      </c>
      <c r="K110" s="223" t="s">
        <v>146</v>
      </c>
      <c r="L110" s="72"/>
      <c r="M110" s="228" t="s">
        <v>80</v>
      </c>
      <c r="N110" s="229" t="s">
        <v>52</v>
      </c>
      <c r="O110" s="47"/>
      <c r="P110" s="230">
        <f>O110*H110</f>
        <v>0</v>
      </c>
      <c r="Q110" s="230">
        <v>0.06053</v>
      </c>
      <c r="R110" s="230">
        <f>Q110*H110</f>
        <v>0.24212</v>
      </c>
      <c r="S110" s="230">
        <v>0</v>
      </c>
      <c r="T110" s="231">
        <f>S110*H110</f>
        <v>0</v>
      </c>
      <c r="AR110" s="24" t="s">
        <v>147</v>
      </c>
      <c r="AT110" s="24" t="s">
        <v>142</v>
      </c>
      <c r="AU110" s="24" t="s">
        <v>91</v>
      </c>
      <c r="AY110" s="24" t="s">
        <v>140</v>
      </c>
      <c r="BE110" s="232">
        <f>IF(N110="základní",J110,0)</f>
        <v>0</v>
      </c>
      <c r="BF110" s="232">
        <f>IF(N110="snížená",J110,0)</f>
        <v>0</v>
      </c>
      <c r="BG110" s="232">
        <f>IF(N110="zákl. přenesená",J110,0)</f>
        <v>0</v>
      </c>
      <c r="BH110" s="232">
        <f>IF(N110="sníž. přenesená",J110,0)</f>
        <v>0</v>
      </c>
      <c r="BI110" s="232">
        <f>IF(N110="nulová",J110,0)</f>
        <v>0</v>
      </c>
      <c r="BJ110" s="24" t="s">
        <v>25</v>
      </c>
      <c r="BK110" s="232">
        <f>ROUND(I110*H110,2)</f>
        <v>0</v>
      </c>
      <c r="BL110" s="24" t="s">
        <v>147</v>
      </c>
      <c r="BM110" s="24" t="s">
        <v>891</v>
      </c>
    </row>
    <row r="111" spans="2:47" s="1" customFormat="1" ht="13.5">
      <c r="B111" s="46"/>
      <c r="C111" s="74"/>
      <c r="D111" s="233" t="s">
        <v>149</v>
      </c>
      <c r="E111" s="74"/>
      <c r="F111" s="234" t="s">
        <v>196</v>
      </c>
      <c r="G111" s="74"/>
      <c r="H111" s="74"/>
      <c r="I111" s="191"/>
      <c r="J111" s="74"/>
      <c r="K111" s="74"/>
      <c r="L111" s="72"/>
      <c r="M111" s="235"/>
      <c r="N111" s="47"/>
      <c r="O111" s="47"/>
      <c r="P111" s="47"/>
      <c r="Q111" s="47"/>
      <c r="R111" s="47"/>
      <c r="S111" s="47"/>
      <c r="T111" s="95"/>
      <c r="AT111" s="24" t="s">
        <v>149</v>
      </c>
      <c r="AU111" s="24" t="s">
        <v>91</v>
      </c>
    </row>
    <row r="112" spans="2:47" s="1" customFormat="1" ht="13.5">
      <c r="B112" s="46"/>
      <c r="C112" s="74"/>
      <c r="D112" s="233" t="s">
        <v>151</v>
      </c>
      <c r="E112" s="74"/>
      <c r="F112" s="236" t="s">
        <v>197</v>
      </c>
      <c r="G112" s="74"/>
      <c r="H112" s="74"/>
      <c r="I112" s="191"/>
      <c r="J112" s="74"/>
      <c r="K112" s="74"/>
      <c r="L112" s="72"/>
      <c r="M112" s="235"/>
      <c r="N112" s="47"/>
      <c r="O112" s="47"/>
      <c r="P112" s="47"/>
      <c r="Q112" s="47"/>
      <c r="R112" s="47"/>
      <c r="S112" s="47"/>
      <c r="T112" s="95"/>
      <c r="AT112" s="24" t="s">
        <v>151</v>
      </c>
      <c r="AU112" s="24" t="s">
        <v>91</v>
      </c>
    </row>
    <row r="113" spans="2:65" s="1" customFormat="1" ht="16.5" customHeight="1">
      <c r="B113" s="46"/>
      <c r="C113" s="221" t="s">
        <v>186</v>
      </c>
      <c r="D113" s="221" t="s">
        <v>142</v>
      </c>
      <c r="E113" s="222" t="s">
        <v>199</v>
      </c>
      <c r="F113" s="223" t="s">
        <v>200</v>
      </c>
      <c r="G113" s="224" t="s">
        <v>201</v>
      </c>
      <c r="H113" s="225">
        <v>7.648</v>
      </c>
      <c r="I113" s="226"/>
      <c r="J113" s="227">
        <f>ROUND(I113*H113,2)</f>
        <v>0</v>
      </c>
      <c r="K113" s="223" t="s">
        <v>146</v>
      </c>
      <c r="L113" s="72"/>
      <c r="M113" s="228" t="s">
        <v>80</v>
      </c>
      <c r="N113" s="229" t="s">
        <v>52</v>
      </c>
      <c r="O113" s="47"/>
      <c r="P113" s="230">
        <f>O113*H113</f>
        <v>0</v>
      </c>
      <c r="Q113" s="230">
        <v>0</v>
      </c>
      <c r="R113" s="230">
        <f>Q113*H113</f>
        <v>0</v>
      </c>
      <c r="S113" s="230">
        <v>0</v>
      </c>
      <c r="T113" s="231">
        <f>S113*H113</f>
        <v>0</v>
      </c>
      <c r="AR113" s="24" t="s">
        <v>147</v>
      </c>
      <c r="AT113" s="24" t="s">
        <v>142</v>
      </c>
      <c r="AU113" s="24" t="s">
        <v>91</v>
      </c>
      <c r="AY113" s="24" t="s">
        <v>140</v>
      </c>
      <c r="BE113" s="232">
        <f>IF(N113="základní",J113,0)</f>
        <v>0</v>
      </c>
      <c r="BF113" s="232">
        <f>IF(N113="snížená",J113,0)</f>
        <v>0</v>
      </c>
      <c r="BG113" s="232">
        <f>IF(N113="zákl. přenesená",J113,0)</f>
        <v>0</v>
      </c>
      <c r="BH113" s="232">
        <f>IF(N113="sníž. přenesená",J113,0)</f>
        <v>0</v>
      </c>
      <c r="BI113" s="232">
        <f>IF(N113="nulová",J113,0)</f>
        <v>0</v>
      </c>
      <c r="BJ113" s="24" t="s">
        <v>25</v>
      </c>
      <c r="BK113" s="232">
        <f>ROUND(I113*H113,2)</f>
        <v>0</v>
      </c>
      <c r="BL113" s="24" t="s">
        <v>147</v>
      </c>
      <c r="BM113" s="24" t="s">
        <v>892</v>
      </c>
    </row>
    <row r="114" spans="2:47" s="1" customFormat="1" ht="13.5">
      <c r="B114" s="46"/>
      <c r="C114" s="74"/>
      <c r="D114" s="233" t="s">
        <v>149</v>
      </c>
      <c r="E114" s="74"/>
      <c r="F114" s="234" t="s">
        <v>203</v>
      </c>
      <c r="G114" s="74"/>
      <c r="H114" s="74"/>
      <c r="I114" s="191"/>
      <c r="J114" s="74"/>
      <c r="K114" s="74"/>
      <c r="L114" s="72"/>
      <c r="M114" s="235"/>
      <c r="N114" s="47"/>
      <c r="O114" s="47"/>
      <c r="P114" s="47"/>
      <c r="Q114" s="47"/>
      <c r="R114" s="47"/>
      <c r="S114" s="47"/>
      <c r="T114" s="95"/>
      <c r="AT114" s="24" t="s">
        <v>149</v>
      </c>
      <c r="AU114" s="24" t="s">
        <v>91</v>
      </c>
    </row>
    <row r="115" spans="2:47" s="1" customFormat="1" ht="13.5">
      <c r="B115" s="46"/>
      <c r="C115" s="74"/>
      <c r="D115" s="233" t="s">
        <v>151</v>
      </c>
      <c r="E115" s="74"/>
      <c r="F115" s="236" t="s">
        <v>204</v>
      </c>
      <c r="G115" s="74"/>
      <c r="H115" s="74"/>
      <c r="I115" s="191"/>
      <c r="J115" s="74"/>
      <c r="K115" s="74"/>
      <c r="L115" s="72"/>
      <c r="M115" s="235"/>
      <c r="N115" s="47"/>
      <c r="O115" s="47"/>
      <c r="P115" s="47"/>
      <c r="Q115" s="47"/>
      <c r="R115" s="47"/>
      <c r="S115" s="47"/>
      <c r="T115" s="95"/>
      <c r="AT115" s="24" t="s">
        <v>151</v>
      </c>
      <c r="AU115" s="24" t="s">
        <v>91</v>
      </c>
    </row>
    <row r="116" spans="2:51" s="11" customFormat="1" ht="13.5">
      <c r="B116" s="237"/>
      <c r="C116" s="238"/>
      <c r="D116" s="233" t="s">
        <v>153</v>
      </c>
      <c r="E116" s="239" t="s">
        <v>80</v>
      </c>
      <c r="F116" s="240" t="s">
        <v>893</v>
      </c>
      <c r="G116" s="238"/>
      <c r="H116" s="241">
        <v>3.616</v>
      </c>
      <c r="I116" s="242"/>
      <c r="J116" s="238"/>
      <c r="K116" s="238"/>
      <c r="L116" s="243"/>
      <c r="M116" s="244"/>
      <c r="N116" s="245"/>
      <c r="O116" s="245"/>
      <c r="P116" s="245"/>
      <c r="Q116" s="245"/>
      <c r="R116" s="245"/>
      <c r="S116" s="245"/>
      <c r="T116" s="246"/>
      <c r="AT116" s="247" t="s">
        <v>153</v>
      </c>
      <c r="AU116" s="247" t="s">
        <v>91</v>
      </c>
      <c r="AV116" s="11" t="s">
        <v>91</v>
      </c>
      <c r="AW116" s="11" t="s">
        <v>44</v>
      </c>
      <c r="AX116" s="11" t="s">
        <v>82</v>
      </c>
      <c r="AY116" s="247" t="s">
        <v>140</v>
      </c>
    </row>
    <row r="117" spans="2:51" s="11" customFormat="1" ht="13.5">
      <c r="B117" s="237"/>
      <c r="C117" s="238"/>
      <c r="D117" s="233" t="s">
        <v>153</v>
      </c>
      <c r="E117" s="239" t="s">
        <v>80</v>
      </c>
      <c r="F117" s="240" t="s">
        <v>894</v>
      </c>
      <c r="G117" s="238"/>
      <c r="H117" s="241">
        <v>4.032</v>
      </c>
      <c r="I117" s="242"/>
      <c r="J117" s="238"/>
      <c r="K117" s="238"/>
      <c r="L117" s="243"/>
      <c r="M117" s="244"/>
      <c r="N117" s="245"/>
      <c r="O117" s="245"/>
      <c r="P117" s="245"/>
      <c r="Q117" s="245"/>
      <c r="R117" s="245"/>
      <c r="S117" s="245"/>
      <c r="T117" s="246"/>
      <c r="AT117" s="247" t="s">
        <v>153</v>
      </c>
      <c r="AU117" s="247" t="s">
        <v>91</v>
      </c>
      <c r="AV117" s="11" t="s">
        <v>91</v>
      </c>
      <c r="AW117" s="11" t="s">
        <v>44</v>
      </c>
      <c r="AX117" s="11" t="s">
        <v>82</v>
      </c>
      <c r="AY117" s="247" t="s">
        <v>140</v>
      </c>
    </row>
    <row r="118" spans="2:51" s="12" customFormat="1" ht="13.5">
      <c r="B118" s="248"/>
      <c r="C118" s="249"/>
      <c r="D118" s="233" t="s">
        <v>153</v>
      </c>
      <c r="E118" s="250" t="s">
        <v>80</v>
      </c>
      <c r="F118" s="251" t="s">
        <v>168</v>
      </c>
      <c r="G118" s="249"/>
      <c r="H118" s="252">
        <v>7.648</v>
      </c>
      <c r="I118" s="253"/>
      <c r="J118" s="249"/>
      <c r="K118" s="249"/>
      <c r="L118" s="254"/>
      <c r="M118" s="255"/>
      <c r="N118" s="256"/>
      <c r="O118" s="256"/>
      <c r="P118" s="256"/>
      <c r="Q118" s="256"/>
      <c r="R118" s="256"/>
      <c r="S118" s="256"/>
      <c r="T118" s="257"/>
      <c r="AT118" s="258" t="s">
        <v>153</v>
      </c>
      <c r="AU118" s="258" t="s">
        <v>91</v>
      </c>
      <c r="AV118" s="12" t="s">
        <v>147</v>
      </c>
      <c r="AW118" s="12" t="s">
        <v>44</v>
      </c>
      <c r="AX118" s="12" t="s">
        <v>25</v>
      </c>
      <c r="AY118" s="258" t="s">
        <v>140</v>
      </c>
    </row>
    <row r="119" spans="2:65" s="1" customFormat="1" ht="16.5" customHeight="1">
      <c r="B119" s="46"/>
      <c r="C119" s="221" t="s">
        <v>191</v>
      </c>
      <c r="D119" s="221" t="s">
        <v>142</v>
      </c>
      <c r="E119" s="222" t="s">
        <v>895</v>
      </c>
      <c r="F119" s="223" t="s">
        <v>896</v>
      </c>
      <c r="G119" s="224" t="s">
        <v>201</v>
      </c>
      <c r="H119" s="225">
        <v>35.482</v>
      </c>
      <c r="I119" s="226"/>
      <c r="J119" s="227">
        <f>ROUND(I119*H119,2)</f>
        <v>0</v>
      </c>
      <c r="K119" s="223" t="s">
        <v>146</v>
      </c>
      <c r="L119" s="72"/>
      <c r="M119" s="228" t="s">
        <v>80</v>
      </c>
      <c r="N119" s="229" t="s">
        <v>52</v>
      </c>
      <c r="O119" s="47"/>
      <c r="P119" s="230">
        <f>O119*H119</f>
        <v>0</v>
      </c>
      <c r="Q119" s="230">
        <v>0</v>
      </c>
      <c r="R119" s="230">
        <f>Q119*H119</f>
        <v>0</v>
      </c>
      <c r="S119" s="230">
        <v>0</v>
      </c>
      <c r="T119" s="231">
        <f>S119*H119</f>
        <v>0</v>
      </c>
      <c r="AR119" s="24" t="s">
        <v>147</v>
      </c>
      <c r="AT119" s="24" t="s">
        <v>142</v>
      </c>
      <c r="AU119" s="24" t="s">
        <v>91</v>
      </c>
      <c r="AY119" s="24" t="s">
        <v>140</v>
      </c>
      <c r="BE119" s="232">
        <f>IF(N119="základní",J119,0)</f>
        <v>0</v>
      </c>
      <c r="BF119" s="232">
        <f>IF(N119="snížená",J119,0)</f>
        <v>0</v>
      </c>
      <c r="BG119" s="232">
        <f>IF(N119="zákl. přenesená",J119,0)</f>
        <v>0</v>
      </c>
      <c r="BH119" s="232">
        <f>IF(N119="sníž. přenesená",J119,0)</f>
        <v>0</v>
      </c>
      <c r="BI119" s="232">
        <f>IF(N119="nulová",J119,0)</f>
        <v>0</v>
      </c>
      <c r="BJ119" s="24" t="s">
        <v>25</v>
      </c>
      <c r="BK119" s="232">
        <f>ROUND(I119*H119,2)</f>
        <v>0</v>
      </c>
      <c r="BL119" s="24" t="s">
        <v>147</v>
      </c>
      <c r="BM119" s="24" t="s">
        <v>897</v>
      </c>
    </row>
    <row r="120" spans="2:47" s="1" customFormat="1" ht="13.5">
      <c r="B120" s="46"/>
      <c r="C120" s="74"/>
      <c r="D120" s="233" t="s">
        <v>149</v>
      </c>
      <c r="E120" s="74"/>
      <c r="F120" s="234" t="s">
        <v>898</v>
      </c>
      <c r="G120" s="74"/>
      <c r="H120" s="74"/>
      <c r="I120" s="191"/>
      <c r="J120" s="74"/>
      <c r="K120" s="74"/>
      <c r="L120" s="72"/>
      <c r="M120" s="235"/>
      <c r="N120" s="47"/>
      <c r="O120" s="47"/>
      <c r="P120" s="47"/>
      <c r="Q120" s="47"/>
      <c r="R120" s="47"/>
      <c r="S120" s="47"/>
      <c r="T120" s="95"/>
      <c r="AT120" s="24" t="s">
        <v>149</v>
      </c>
      <c r="AU120" s="24" t="s">
        <v>91</v>
      </c>
    </row>
    <row r="121" spans="2:47" s="1" customFormat="1" ht="13.5">
      <c r="B121" s="46"/>
      <c r="C121" s="74"/>
      <c r="D121" s="233" t="s">
        <v>151</v>
      </c>
      <c r="E121" s="74"/>
      <c r="F121" s="236" t="s">
        <v>899</v>
      </c>
      <c r="G121" s="74"/>
      <c r="H121" s="74"/>
      <c r="I121" s="191"/>
      <c r="J121" s="74"/>
      <c r="K121" s="74"/>
      <c r="L121" s="72"/>
      <c r="M121" s="235"/>
      <c r="N121" s="47"/>
      <c r="O121" s="47"/>
      <c r="P121" s="47"/>
      <c r="Q121" s="47"/>
      <c r="R121" s="47"/>
      <c r="S121" s="47"/>
      <c r="T121" s="95"/>
      <c r="AT121" s="24" t="s">
        <v>151</v>
      </c>
      <c r="AU121" s="24" t="s">
        <v>91</v>
      </c>
    </row>
    <row r="122" spans="2:51" s="11" customFormat="1" ht="13.5">
      <c r="B122" s="237"/>
      <c r="C122" s="238"/>
      <c r="D122" s="233" t="s">
        <v>153</v>
      </c>
      <c r="E122" s="239" t="s">
        <v>80</v>
      </c>
      <c r="F122" s="240" t="s">
        <v>900</v>
      </c>
      <c r="G122" s="238"/>
      <c r="H122" s="241">
        <v>1.86</v>
      </c>
      <c r="I122" s="242"/>
      <c r="J122" s="238"/>
      <c r="K122" s="238"/>
      <c r="L122" s="243"/>
      <c r="M122" s="244"/>
      <c r="N122" s="245"/>
      <c r="O122" s="245"/>
      <c r="P122" s="245"/>
      <c r="Q122" s="245"/>
      <c r="R122" s="245"/>
      <c r="S122" s="245"/>
      <c r="T122" s="246"/>
      <c r="AT122" s="247" t="s">
        <v>153</v>
      </c>
      <c r="AU122" s="247" t="s">
        <v>91</v>
      </c>
      <c r="AV122" s="11" t="s">
        <v>91</v>
      </c>
      <c r="AW122" s="11" t="s">
        <v>44</v>
      </c>
      <c r="AX122" s="11" t="s">
        <v>82</v>
      </c>
      <c r="AY122" s="247" t="s">
        <v>140</v>
      </c>
    </row>
    <row r="123" spans="2:51" s="13" customFormat="1" ht="13.5">
      <c r="B123" s="259"/>
      <c r="C123" s="260"/>
      <c r="D123" s="233" t="s">
        <v>153</v>
      </c>
      <c r="E123" s="261" t="s">
        <v>80</v>
      </c>
      <c r="F123" s="262" t="s">
        <v>212</v>
      </c>
      <c r="G123" s="260"/>
      <c r="H123" s="263">
        <v>1.86</v>
      </c>
      <c r="I123" s="264"/>
      <c r="J123" s="260"/>
      <c r="K123" s="260"/>
      <c r="L123" s="265"/>
      <c r="M123" s="266"/>
      <c r="N123" s="267"/>
      <c r="O123" s="267"/>
      <c r="P123" s="267"/>
      <c r="Q123" s="267"/>
      <c r="R123" s="267"/>
      <c r="S123" s="267"/>
      <c r="T123" s="268"/>
      <c r="AT123" s="269" t="s">
        <v>153</v>
      </c>
      <c r="AU123" s="269" t="s">
        <v>91</v>
      </c>
      <c r="AV123" s="13" t="s">
        <v>160</v>
      </c>
      <c r="AW123" s="13" t="s">
        <v>44</v>
      </c>
      <c r="AX123" s="13" t="s">
        <v>82</v>
      </c>
      <c r="AY123" s="269" t="s">
        <v>140</v>
      </c>
    </row>
    <row r="124" spans="2:51" s="11" customFormat="1" ht="13.5">
      <c r="B124" s="237"/>
      <c r="C124" s="238"/>
      <c r="D124" s="233" t="s">
        <v>153</v>
      </c>
      <c r="E124" s="239" t="s">
        <v>80</v>
      </c>
      <c r="F124" s="240" t="s">
        <v>901</v>
      </c>
      <c r="G124" s="238"/>
      <c r="H124" s="241">
        <v>74.995</v>
      </c>
      <c r="I124" s="242"/>
      <c r="J124" s="238"/>
      <c r="K124" s="238"/>
      <c r="L124" s="243"/>
      <c r="M124" s="244"/>
      <c r="N124" s="245"/>
      <c r="O124" s="245"/>
      <c r="P124" s="245"/>
      <c r="Q124" s="245"/>
      <c r="R124" s="245"/>
      <c r="S124" s="245"/>
      <c r="T124" s="246"/>
      <c r="AT124" s="247" t="s">
        <v>153</v>
      </c>
      <c r="AU124" s="247" t="s">
        <v>91</v>
      </c>
      <c r="AV124" s="11" t="s">
        <v>91</v>
      </c>
      <c r="AW124" s="11" t="s">
        <v>44</v>
      </c>
      <c r="AX124" s="11" t="s">
        <v>82</v>
      </c>
      <c r="AY124" s="247" t="s">
        <v>140</v>
      </c>
    </row>
    <row r="125" spans="2:51" s="11" customFormat="1" ht="13.5">
      <c r="B125" s="237"/>
      <c r="C125" s="238"/>
      <c r="D125" s="233" t="s">
        <v>153</v>
      </c>
      <c r="E125" s="239" t="s">
        <v>80</v>
      </c>
      <c r="F125" s="240" t="s">
        <v>902</v>
      </c>
      <c r="G125" s="238"/>
      <c r="H125" s="241">
        <v>-4.032</v>
      </c>
      <c r="I125" s="242"/>
      <c r="J125" s="238"/>
      <c r="K125" s="238"/>
      <c r="L125" s="243"/>
      <c r="M125" s="244"/>
      <c r="N125" s="245"/>
      <c r="O125" s="245"/>
      <c r="P125" s="245"/>
      <c r="Q125" s="245"/>
      <c r="R125" s="245"/>
      <c r="S125" s="245"/>
      <c r="T125" s="246"/>
      <c r="AT125" s="247" t="s">
        <v>153</v>
      </c>
      <c r="AU125" s="247" t="s">
        <v>91</v>
      </c>
      <c r="AV125" s="11" t="s">
        <v>91</v>
      </c>
      <c r="AW125" s="11" t="s">
        <v>44</v>
      </c>
      <c r="AX125" s="11" t="s">
        <v>82</v>
      </c>
      <c r="AY125" s="247" t="s">
        <v>140</v>
      </c>
    </row>
    <row r="126" spans="2:51" s="13" customFormat="1" ht="13.5">
      <c r="B126" s="259"/>
      <c r="C126" s="260"/>
      <c r="D126" s="233" t="s">
        <v>153</v>
      </c>
      <c r="E126" s="261" t="s">
        <v>80</v>
      </c>
      <c r="F126" s="262" t="s">
        <v>212</v>
      </c>
      <c r="G126" s="260"/>
      <c r="H126" s="263">
        <v>70.963</v>
      </c>
      <c r="I126" s="264"/>
      <c r="J126" s="260"/>
      <c r="K126" s="260"/>
      <c r="L126" s="265"/>
      <c r="M126" s="266"/>
      <c r="N126" s="267"/>
      <c r="O126" s="267"/>
      <c r="P126" s="267"/>
      <c r="Q126" s="267"/>
      <c r="R126" s="267"/>
      <c r="S126" s="267"/>
      <c r="T126" s="268"/>
      <c r="AT126" s="269" t="s">
        <v>153</v>
      </c>
      <c r="AU126" s="269" t="s">
        <v>91</v>
      </c>
      <c r="AV126" s="13" t="s">
        <v>160</v>
      </c>
      <c r="AW126" s="13" t="s">
        <v>44</v>
      </c>
      <c r="AX126" s="13" t="s">
        <v>82</v>
      </c>
      <c r="AY126" s="269" t="s">
        <v>140</v>
      </c>
    </row>
    <row r="127" spans="2:51" s="11" customFormat="1" ht="13.5">
      <c r="B127" s="237"/>
      <c r="C127" s="238"/>
      <c r="D127" s="233" t="s">
        <v>153</v>
      </c>
      <c r="E127" s="239" t="s">
        <v>80</v>
      </c>
      <c r="F127" s="240" t="s">
        <v>903</v>
      </c>
      <c r="G127" s="238"/>
      <c r="H127" s="241">
        <v>35.482</v>
      </c>
      <c r="I127" s="242"/>
      <c r="J127" s="238"/>
      <c r="K127" s="238"/>
      <c r="L127" s="243"/>
      <c r="M127" s="244"/>
      <c r="N127" s="245"/>
      <c r="O127" s="245"/>
      <c r="P127" s="245"/>
      <c r="Q127" s="245"/>
      <c r="R127" s="245"/>
      <c r="S127" s="245"/>
      <c r="T127" s="246"/>
      <c r="AT127" s="247" t="s">
        <v>153</v>
      </c>
      <c r="AU127" s="247" t="s">
        <v>91</v>
      </c>
      <c r="AV127" s="11" t="s">
        <v>91</v>
      </c>
      <c r="AW127" s="11" t="s">
        <v>44</v>
      </c>
      <c r="AX127" s="11" t="s">
        <v>25</v>
      </c>
      <c r="AY127" s="247" t="s">
        <v>140</v>
      </c>
    </row>
    <row r="128" spans="2:65" s="1" customFormat="1" ht="16.5" customHeight="1">
      <c r="B128" s="46"/>
      <c r="C128" s="221" t="s">
        <v>198</v>
      </c>
      <c r="D128" s="221" t="s">
        <v>142</v>
      </c>
      <c r="E128" s="222" t="s">
        <v>904</v>
      </c>
      <c r="F128" s="223" t="s">
        <v>905</v>
      </c>
      <c r="G128" s="224" t="s">
        <v>201</v>
      </c>
      <c r="H128" s="225">
        <v>10.644</v>
      </c>
      <c r="I128" s="226"/>
      <c r="J128" s="227">
        <f>ROUND(I128*H128,2)</f>
        <v>0</v>
      </c>
      <c r="K128" s="223" t="s">
        <v>146</v>
      </c>
      <c r="L128" s="72"/>
      <c r="M128" s="228" t="s">
        <v>80</v>
      </c>
      <c r="N128" s="229" t="s">
        <v>52</v>
      </c>
      <c r="O128" s="47"/>
      <c r="P128" s="230">
        <f>O128*H128</f>
        <v>0</v>
      </c>
      <c r="Q128" s="230">
        <v>0</v>
      </c>
      <c r="R128" s="230">
        <f>Q128*H128</f>
        <v>0</v>
      </c>
      <c r="S128" s="230">
        <v>0</v>
      </c>
      <c r="T128" s="231">
        <f>S128*H128</f>
        <v>0</v>
      </c>
      <c r="AR128" s="24" t="s">
        <v>147</v>
      </c>
      <c r="AT128" s="24" t="s">
        <v>142</v>
      </c>
      <c r="AU128" s="24" t="s">
        <v>91</v>
      </c>
      <c r="AY128" s="24" t="s">
        <v>140</v>
      </c>
      <c r="BE128" s="232">
        <f>IF(N128="základní",J128,0)</f>
        <v>0</v>
      </c>
      <c r="BF128" s="232">
        <f>IF(N128="snížená",J128,0)</f>
        <v>0</v>
      </c>
      <c r="BG128" s="232">
        <f>IF(N128="zákl. přenesená",J128,0)</f>
        <v>0</v>
      </c>
      <c r="BH128" s="232">
        <f>IF(N128="sníž. přenesená",J128,0)</f>
        <v>0</v>
      </c>
      <c r="BI128" s="232">
        <f>IF(N128="nulová",J128,0)</f>
        <v>0</v>
      </c>
      <c r="BJ128" s="24" t="s">
        <v>25</v>
      </c>
      <c r="BK128" s="232">
        <f>ROUND(I128*H128,2)</f>
        <v>0</v>
      </c>
      <c r="BL128" s="24" t="s">
        <v>147</v>
      </c>
      <c r="BM128" s="24" t="s">
        <v>906</v>
      </c>
    </row>
    <row r="129" spans="2:47" s="1" customFormat="1" ht="13.5">
      <c r="B129" s="46"/>
      <c r="C129" s="74"/>
      <c r="D129" s="233" t="s">
        <v>149</v>
      </c>
      <c r="E129" s="74"/>
      <c r="F129" s="234" t="s">
        <v>907</v>
      </c>
      <c r="G129" s="74"/>
      <c r="H129" s="74"/>
      <c r="I129" s="191"/>
      <c r="J129" s="74"/>
      <c r="K129" s="74"/>
      <c r="L129" s="72"/>
      <c r="M129" s="235"/>
      <c r="N129" s="47"/>
      <c r="O129" s="47"/>
      <c r="P129" s="47"/>
      <c r="Q129" s="47"/>
      <c r="R129" s="47"/>
      <c r="S129" s="47"/>
      <c r="T129" s="95"/>
      <c r="AT129" s="24" t="s">
        <v>149</v>
      </c>
      <c r="AU129" s="24" t="s">
        <v>91</v>
      </c>
    </row>
    <row r="130" spans="2:47" s="1" customFormat="1" ht="13.5">
      <c r="B130" s="46"/>
      <c r="C130" s="74"/>
      <c r="D130" s="233" t="s">
        <v>151</v>
      </c>
      <c r="E130" s="74"/>
      <c r="F130" s="236" t="s">
        <v>899</v>
      </c>
      <c r="G130" s="74"/>
      <c r="H130" s="74"/>
      <c r="I130" s="191"/>
      <c r="J130" s="74"/>
      <c r="K130" s="74"/>
      <c r="L130" s="72"/>
      <c r="M130" s="235"/>
      <c r="N130" s="47"/>
      <c r="O130" s="47"/>
      <c r="P130" s="47"/>
      <c r="Q130" s="47"/>
      <c r="R130" s="47"/>
      <c r="S130" s="47"/>
      <c r="T130" s="95"/>
      <c r="AT130" s="24" t="s">
        <v>151</v>
      </c>
      <c r="AU130" s="24" t="s">
        <v>91</v>
      </c>
    </row>
    <row r="131" spans="2:51" s="11" customFormat="1" ht="13.5">
      <c r="B131" s="237"/>
      <c r="C131" s="238"/>
      <c r="D131" s="233" t="s">
        <v>153</v>
      </c>
      <c r="E131" s="239" t="s">
        <v>80</v>
      </c>
      <c r="F131" s="240" t="s">
        <v>908</v>
      </c>
      <c r="G131" s="238"/>
      <c r="H131" s="241">
        <v>10.644</v>
      </c>
      <c r="I131" s="242"/>
      <c r="J131" s="238"/>
      <c r="K131" s="238"/>
      <c r="L131" s="243"/>
      <c r="M131" s="244"/>
      <c r="N131" s="245"/>
      <c r="O131" s="245"/>
      <c r="P131" s="245"/>
      <c r="Q131" s="245"/>
      <c r="R131" s="245"/>
      <c r="S131" s="245"/>
      <c r="T131" s="246"/>
      <c r="AT131" s="247" t="s">
        <v>153</v>
      </c>
      <c r="AU131" s="247" t="s">
        <v>91</v>
      </c>
      <c r="AV131" s="11" t="s">
        <v>91</v>
      </c>
      <c r="AW131" s="11" t="s">
        <v>44</v>
      </c>
      <c r="AX131" s="11" t="s">
        <v>25</v>
      </c>
      <c r="AY131" s="247" t="s">
        <v>140</v>
      </c>
    </row>
    <row r="132" spans="2:65" s="1" customFormat="1" ht="16.5" customHeight="1">
      <c r="B132" s="46"/>
      <c r="C132" s="221" t="s">
        <v>30</v>
      </c>
      <c r="D132" s="221" t="s">
        <v>142</v>
      </c>
      <c r="E132" s="222" t="s">
        <v>909</v>
      </c>
      <c r="F132" s="223" t="s">
        <v>910</v>
      </c>
      <c r="G132" s="224" t="s">
        <v>201</v>
      </c>
      <c r="H132" s="225">
        <v>35.482</v>
      </c>
      <c r="I132" s="226"/>
      <c r="J132" s="227">
        <f>ROUND(I132*H132,2)</f>
        <v>0</v>
      </c>
      <c r="K132" s="223" t="s">
        <v>146</v>
      </c>
      <c r="L132" s="72"/>
      <c r="M132" s="228" t="s">
        <v>80</v>
      </c>
      <c r="N132" s="229" t="s">
        <v>52</v>
      </c>
      <c r="O132" s="47"/>
      <c r="P132" s="230">
        <f>O132*H132</f>
        <v>0</v>
      </c>
      <c r="Q132" s="230">
        <v>0</v>
      </c>
      <c r="R132" s="230">
        <f>Q132*H132</f>
        <v>0</v>
      </c>
      <c r="S132" s="230">
        <v>0</v>
      </c>
      <c r="T132" s="231">
        <f>S132*H132</f>
        <v>0</v>
      </c>
      <c r="AR132" s="24" t="s">
        <v>147</v>
      </c>
      <c r="AT132" s="24" t="s">
        <v>142</v>
      </c>
      <c r="AU132" s="24" t="s">
        <v>91</v>
      </c>
      <c r="AY132" s="24" t="s">
        <v>140</v>
      </c>
      <c r="BE132" s="232">
        <f>IF(N132="základní",J132,0)</f>
        <v>0</v>
      </c>
      <c r="BF132" s="232">
        <f>IF(N132="snížená",J132,0)</f>
        <v>0</v>
      </c>
      <c r="BG132" s="232">
        <f>IF(N132="zákl. přenesená",J132,0)</f>
        <v>0</v>
      </c>
      <c r="BH132" s="232">
        <f>IF(N132="sníž. přenesená",J132,0)</f>
        <v>0</v>
      </c>
      <c r="BI132" s="232">
        <f>IF(N132="nulová",J132,0)</f>
        <v>0</v>
      </c>
      <c r="BJ132" s="24" t="s">
        <v>25</v>
      </c>
      <c r="BK132" s="232">
        <f>ROUND(I132*H132,2)</f>
        <v>0</v>
      </c>
      <c r="BL132" s="24" t="s">
        <v>147</v>
      </c>
      <c r="BM132" s="24" t="s">
        <v>911</v>
      </c>
    </row>
    <row r="133" spans="2:47" s="1" customFormat="1" ht="13.5">
      <c r="B133" s="46"/>
      <c r="C133" s="74"/>
      <c r="D133" s="233" t="s">
        <v>149</v>
      </c>
      <c r="E133" s="74"/>
      <c r="F133" s="234" t="s">
        <v>912</v>
      </c>
      <c r="G133" s="74"/>
      <c r="H133" s="74"/>
      <c r="I133" s="191"/>
      <c r="J133" s="74"/>
      <c r="K133" s="74"/>
      <c r="L133" s="72"/>
      <c r="M133" s="235"/>
      <c r="N133" s="47"/>
      <c r="O133" s="47"/>
      <c r="P133" s="47"/>
      <c r="Q133" s="47"/>
      <c r="R133" s="47"/>
      <c r="S133" s="47"/>
      <c r="T133" s="95"/>
      <c r="AT133" s="24" t="s">
        <v>149</v>
      </c>
      <c r="AU133" s="24" t="s">
        <v>91</v>
      </c>
    </row>
    <row r="134" spans="2:47" s="1" customFormat="1" ht="13.5">
      <c r="B134" s="46"/>
      <c r="C134" s="74"/>
      <c r="D134" s="233" t="s">
        <v>151</v>
      </c>
      <c r="E134" s="74"/>
      <c r="F134" s="236" t="s">
        <v>899</v>
      </c>
      <c r="G134" s="74"/>
      <c r="H134" s="74"/>
      <c r="I134" s="191"/>
      <c r="J134" s="74"/>
      <c r="K134" s="74"/>
      <c r="L134" s="72"/>
      <c r="M134" s="235"/>
      <c r="N134" s="47"/>
      <c r="O134" s="47"/>
      <c r="P134" s="47"/>
      <c r="Q134" s="47"/>
      <c r="R134" s="47"/>
      <c r="S134" s="47"/>
      <c r="T134" s="95"/>
      <c r="AT134" s="24" t="s">
        <v>151</v>
      </c>
      <c r="AU134" s="24" t="s">
        <v>91</v>
      </c>
    </row>
    <row r="135" spans="2:51" s="11" customFormat="1" ht="13.5">
      <c r="B135" s="237"/>
      <c r="C135" s="238"/>
      <c r="D135" s="233" t="s">
        <v>153</v>
      </c>
      <c r="E135" s="239" t="s">
        <v>80</v>
      </c>
      <c r="F135" s="240" t="s">
        <v>900</v>
      </c>
      <c r="G135" s="238"/>
      <c r="H135" s="241">
        <v>1.86</v>
      </c>
      <c r="I135" s="242"/>
      <c r="J135" s="238"/>
      <c r="K135" s="238"/>
      <c r="L135" s="243"/>
      <c r="M135" s="244"/>
      <c r="N135" s="245"/>
      <c r="O135" s="245"/>
      <c r="P135" s="245"/>
      <c r="Q135" s="245"/>
      <c r="R135" s="245"/>
      <c r="S135" s="245"/>
      <c r="T135" s="246"/>
      <c r="AT135" s="247" t="s">
        <v>153</v>
      </c>
      <c r="AU135" s="247" t="s">
        <v>91</v>
      </c>
      <c r="AV135" s="11" t="s">
        <v>91</v>
      </c>
      <c r="AW135" s="11" t="s">
        <v>44</v>
      </c>
      <c r="AX135" s="11" t="s">
        <v>82</v>
      </c>
      <c r="AY135" s="247" t="s">
        <v>140</v>
      </c>
    </row>
    <row r="136" spans="2:51" s="13" customFormat="1" ht="13.5">
      <c r="B136" s="259"/>
      <c r="C136" s="260"/>
      <c r="D136" s="233" t="s">
        <v>153</v>
      </c>
      <c r="E136" s="261" t="s">
        <v>80</v>
      </c>
      <c r="F136" s="262" t="s">
        <v>212</v>
      </c>
      <c r="G136" s="260"/>
      <c r="H136" s="263">
        <v>1.86</v>
      </c>
      <c r="I136" s="264"/>
      <c r="J136" s="260"/>
      <c r="K136" s="260"/>
      <c r="L136" s="265"/>
      <c r="M136" s="266"/>
      <c r="N136" s="267"/>
      <c r="O136" s="267"/>
      <c r="P136" s="267"/>
      <c r="Q136" s="267"/>
      <c r="R136" s="267"/>
      <c r="S136" s="267"/>
      <c r="T136" s="268"/>
      <c r="AT136" s="269" t="s">
        <v>153</v>
      </c>
      <c r="AU136" s="269" t="s">
        <v>91</v>
      </c>
      <c r="AV136" s="13" t="s">
        <v>160</v>
      </c>
      <c r="AW136" s="13" t="s">
        <v>44</v>
      </c>
      <c r="AX136" s="13" t="s">
        <v>82</v>
      </c>
      <c r="AY136" s="269" t="s">
        <v>140</v>
      </c>
    </row>
    <row r="137" spans="2:51" s="11" customFormat="1" ht="13.5">
      <c r="B137" s="237"/>
      <c r="C137" s="238"/>
      <c r="D137" s="233" t="s">
        <v>153</v>
      </c>
      <c r="E137" s="239" t="s">
        <v>80</v>
      </c>
      <c r="F137" s="240" t="s">
        <v>901</v>
      </c>
      <c r="G137" s="238"/>
      <c r="H137" s="241">
        <v>74.995</v>
      </c>
      <c r="I137" s="242"/>
      <c r="J137" s="238"/>
      <c r="K137" s="238"/>
      <c r="L137" s="243"/>
      <c r="M137" s="244"/>
      <c r="N137" s="245"/>
      <c r="O137" s="245"/>
      <c r="P137" s="245"/>
      <c r="Q137" s="245"/>
      <c r="R137" s="245"/>
      <c r="S137" s="245"/>
      <c r="T137" s="246"/>
      <c r="AT137" s="247" t="s">
        <v>153</v>
      </c>
      <c r="AU137" s="247" t="s">
        <v>91</v>
      </c>
      <c r="AV137" s="11" t="s">
        <v>91</v>
      </c>
      <c r="AW137" s="11" t="s">
        <v>44</v>
      </c>
      <c r="AX137" s="11" t="s">
        <v>82</v>
      </c>
      <c r="AY137" s="247" t="s">
        <v>140</v>
      </c>
    </row>
    <row r="138" spans="2:51" s="11" customFormat="1" ht="13.5">
      <c r="B138" s="237"/>
      <c r="C138" s="238"/>
      <c r="D138" s="233" t="s">
        <v>153</v>
      </c>
      <c r="E138" s="239" t="s">
        <v>80</v>
      </c>
      <c r="F138" s="240" t="s">
        <v>902</v>
      </c>
      <c r="G138" s="238"/>
      <c r="H138" s="241">
        <v>-4.032</v>
      </c>
      <c r="I138" s="242"/>
      <c r="J138" s="238"/>
      <c r="K138" s="238"/>
      <c r="L138" s="243"/>
      <c r="M138" s="244"/>
      <c r="N138" s="245"/>
      <c r="O138" s="245"/>
      <c r="P138" s="245"/>
      <c r="Q138" s="245"/>
      <c r="R138" s="245"/>
      <c r="S138" s="245"/>
      <c r="T138" s="246"/>
      <c r="AT138" s="247" t="s">
        <v>153</v>
      </c>
      <c r="AU138" s="247" t="s">
        <v>91</v>
      </c>
      <c r="AV138" s="11" t="s">
        <v>91</v>
      </c>
      <c r="AW138" s="11" t="s">
        <v>44</v>
      </c>
      <c r="AX138" s="11" t="s">
        <v>82</v>
      </c>
      <c r="AY138" s="247" t="s">
        <v>140</v>
      </c>
    </row>
    <row r="139" spans="2:51" s="13" customFormat="1" ht="13.5">
      <c r="B139" s="259"/>
      <c r="C139" s="260"/>
      <c r="D139" s="233" t="s">
        <v>153</v>
      </c>
      <c r="E139" s="261" t="s">
        <v>80</v>
      </c>
      <c r="F139" s="262" t="s">
        <v>212</v>
      </c>
      <c r="G139" s="260"/>
      <c r="H139" s="263">
        <v>70.963</v>
      </c>
      <c r="I139" s="264"/>
      <c r="J139" s="260"/>
      <c r="K139" s="260"/>
      <c r="L139" s="265"/>
      <c r="M139" s="266"/>
      <c r="N139" s="267"/>
      <c r="O139" s="267"/>
      <c r="P139" s="267"/>
      <c r="Q139" s="267"/>
      <c r="R139" s="267"/>
      <c r="S139" s="267"/>
      <c r="T139" s="268"/>
      <c r="AT139" s="269" t="s">
        <v>153</v>
      </c>
      <c r="AU139" s="269" t="s">
        <v>91</v>
      </c>
      <c r="AV139" s="13" t="s">
        <v>160</v>
      </c>
      <c r="AW139" s="13" t="s">
        <v>44</v>
      </c>
      <c r="AX139" s="13" t="s">
        <v>82</v>
      </c>
      <c r="AY139" s="269" t="s">
        <v>140</v>
      </c>
    </row>
    <row r="140" spans="2:51" s="11" customFormat="1" ht="13.5">
      <c r="B140" s="237"/>
      <c r="C140" s="238"/>
      <c r="D140" s="233" t="s">
        <v>153</v>
      </c>
      <c r="E140" s="239" t="s">
        <v>80</v>
      </c>
      <c r="F140" s="240" t="s">
        <v>903</v>
      </c>
      <c r="G140" s="238"/>
      <c r="H140" s="241">
        <v>35.482</v>
      </c>
      <c r="I140" s="242"/>
      <c r="J140" s="238"/>
      <c r="K140" s="238"/>
      <c r="L140" s="243"/>
      <c r="M140" s="244"/>
      <c r="N140" s="245"/>
      <c r="O140" s="245"/>
      <c r="P140" s="245"/>
      <c r="Q140" s="245"/>
      <c r="R140" s="245"/>
      <c r="S140" s="245"/>
      <c r="T140" s="246"/>
      <c r="AT140" s="247" t="s">
        <v>153</v>
      </c>
      <c r="AU140" s="247" t="s">
        <v>91</v>
      </c>
      <c r="AV140" s="11" t="s">
        <v>91</v>
      </c>
      <c r="AW140" s="11" t="s">
        <v>44</v>
      </c>
      <c r="AX140" s="11" t="s">
        <v>25</v>
      </c>
      <c r="AY140" s="247" t="s">
        <v>140</v>
      </c>
    </row>
    <row r="141" spans="2:65" s="1" customFormat="1" ht="16.5" customHeight="1">
      <c r="B141" s="46"/>
      <c r="C141" s="221" t="s">
        <v>220</v>
      </c>
      <c r="D141" s="221" t="s">
        <v>142</v>
      </c>
      <c r="E141" s="222" t="s">
        <v>913</v>
      </c>
      <c r="F141" s="223" t="s">
        <v>914</v>
      </c>
      <c r="G141" s="224" t="s">
        <v>201</v>
      </c>
      <c r="H141" s="225">
        <v>10.644</v>
      </c>
      <c r="I141" s="226"/>
      <c r="J141" s="227">
        <f>ROUND(I141*H141,2)</f>
        <v>0</v>
      </c>
      <c r="K141" s="223" t="s">
        <v>146</v>
      </c>
      <c r="L141" s="72"/>
      <c r="M141" s="228" t="s">
        <v>80</v>
      </c>
      <c r="N141" s="229" t="s">
        <v>52</v>
      </c>
      <c r="O141" s="47"/>
      <c r="P141" s="230">
        <f>O141*H141</f>
        <v>0</v>
      </c>
      <c r="Q141" s="230">
        <v>0</v>
      </c>
      <c r="R141" s="230">
        <f>Q141*H141</f>
        <v>0</v>
      </c>
      <c r="S141" s="230">
        <v>0</v>
      </c>
      <c r="T141" s="231">
        <f>S141*H141</f>
        <v>0</v>
      </c>
      <c r="AR141" s="24" t="s">
        <v>147</v>
      </c>
      <c r="AT141" s="24" t="s">
        <v>142</v>
      </c>
      <c r="AU141" s="24" t="s">
        <v>91</v>
      </c>
      <c r="AY141" s="24" t="s">
        <v>140</v>
      </c>
      <c r="BE141" s="232">
        <f>IF(N141="základní",J141,0)</f>
        <v>0</v>
      </c>
      <c r="BF141" s="232">
        <f>IF(N141="snížená",J141,0)</f>
        <v>0</v>
      </c>
      <c r="BG141" s="232">
        <f>IF(N141="zákl. přenesená",J141,0)</f>
        <v>0</v>
      </c>
      <c r="BH141" s="232">
        <f>IF(N141="sníž. přenesená",J141,0)</f>
        <v>0</v>
      </c>
      <c r="BI141" s="232">
        <f>IF(N141="nulová",J141,0)</f>
        <v>0</v>
      </c>
      <c r="BJ141" s="24" t="s">
        <v>25</v>
      </c>
      <c r="BK141" s="232">
        <f>ROUND(I141*H141,2)</f>
        <v>0</v>
      </c>
      <c r="BL141" s="24" t="s">
        <v>147</v>
      </c>
      <c r="BM141" s="24" t="s">
        <v>915</v>
      </c>
    </row>
    <row r="142" spans="2:47" s="1" customFormat="1" ht="13.5">
      <c r="B142" s="46"/>
      <c r="C142" s="74"/>
      <c r="D142" s="233" t="s">
        <v>149</v>
      </c>
      <c r="E142" s="74"/>
      <c r="F142" s="234" t="s">
        <v>916</v>
      </c>
      <c r="G142" s="74"/>
      <c r="H142" s="74"/>
      <c r="I142" s="191"/>
      <c r="J142" s="74"/>
      <c r="K142" s="74"/>
      <c r="L142" s="72"/>
      <c r="M142" s="235"/>
      <c r="N142" s="47"/>
      <c r="O142" s="47"/>
      <c r="P142" s="47"/>
      <c r="Q142" s="47"/>
      <c r="R142" s="47"/>
      <c r="S142" s="47"/>
      <c r="T142" s="95"/>
      <c r="AT142" s="24" t="s">
        <v>149</v>
      </c>
      <c r="AU142" s="24" t="s">
        <v>91</v>
      </c>
    </row>
    <row r="143" spans="2:47" s="1" customFormat="1" ht="13.5">
      <c r="B143" s="46"/>
      <c r="C143" s="74"/>
      <c r="D143" s="233" t="s">
        <v>151</v>
      </c>
      <c r="E143" s="74"/>
      <c r="F143" s="236" t="s">
        <v>899</v>
      </c>
      <c r="G143" s="74"/>
      <c r="H143" s="74"/>
      <c r="I143" s="191"/>
      <c r="J143" s="74"/>
      <c r="K143" s="74"/>
      <c r="L143" s="72"/>
      <c r="M143" s="235"/>
      <c r="N143" s="47"/>
      <c r="O143" s="47"/>
      <c r="P143" s="47"/>
      <c r="Q143" s="47"/>
      <c r="R143" s="47"/>
      <c r="S143" s="47"/>
      <c r="T143" s="95"/>
      <c r="AT143" s="24" t="s">
        <v>151</v>
      </c>
      <c r="AU143" s="24" t="s">
        <v>91</v>
      </c>
    </row>
    <row r="144" spans="2:51" s="11" customFormat="1" ht="13.5">
      <c r="B144" s="237"/>
      <c r="C144" s="238"/>
      <c r="D144" s="233" t="s">
        <v>153</v>
      </c>
      <c r="E144" s="239" t="s">
        <v>80</v>
      </c>
      <c r="F144" s="240" t="s">
        <v>908</v>
      </c>
      <c r="G144" s="238"/>
      <c r="H144" s="241">
        <v>10.644</v>
      </c>
      <c r="I144" s="242"/>
      <c r="J144" s="238"/>
      <c r="K144" s="238"/>
      <c r="L144" s="243"/>
      <c r="M144" s="244"/>
      <c r="N144" s="245"/>
      <c r="O144" s="245"/>
      <c r="P144" s="245"/>
      <c r="Q144" s="245"/>
      <c r="R144" s="245"/>
      <c r="S144" s="245"/>
      <c r="T144" s="246"/>
      <c r="AT144" s="247" t="s">
        <v>153</v>
      </c>
      <c r="AU144" s="247" t="s">
        <v>91</v>
      </c>
      <c r="AV144" s="11" t="s">
        <v>91</v>
      </c>
      <c r="AW144" s="11" t="s">
        <v>44</v>
      </c>
      <c r="AX144" s="11" t="s">
        <v>25</v>
      </c>
      <c r="AY144" s="247" t="s">
        <v>140</v>
      </c>
    </row>
    <row r="145" spans="2:65" s="1" customFormat="1" ht="25.5" customHeight="1">
      <c r="B145" s="46"/>
      <c r="C145" s="221" t="s">
        <v>226</v>
      </c>
      <c r="D145" s="221" t="s">
        <v>142</v>
      </c>
      <c r="E145" s="222" t="s">
        <v>714</v>
      </c>
      <c r="F145" s="223" t="s">
        <v>715</v>
      </c>
      <c r="G145" s="224" t="s">
        <v>201</v>
      </c>
      <c r="H145" s="225">
        <v>32.398</v>
      </c>
      <c r="I145" s="226"/>
      <c r="J145" s="227">
        <f>ROUND(I145*H145,2)</f>
        <v>0</v>
      </c>
      <c r="K145" s="223" t="s">
        <v>146</v>
      </c>
      <c r="L145" s="72"/>
      <c r="M145" s="228" t="s">
        <v>80</v>
      </c>
      <c r="N145" s="229" t="s">
        <v>52</v>
      </c>
      <c r="O145" s="47"/>
      <c r="P145" s="230">
        <f>O145*H145</f>
        <v>0</v>
      </c>
      <c r="Q145" s="230">
        <v>0</v>
      </c>
      <c r="R145" s="230">
        <f>Q145*H145</f>
        <v>0</v>
      </c>
      <c r="S145" s="230">
        <v>0</v>
      </c>
      <c r="T145" s="231">
        <f>S145*H145</f>
        <v>0</v>
      </c>
      <c r="AR145" s="24" t="s">
        <v>147</v>
      </c>
      <c r="AT145" s="24" t="s">
        <v>142</v>
      </c>
      <c r="AU145" s="24" t="s">
        <v>91</v>
      </c>
      <c r="AY145" s="24" t="s">
        <v>140</v>
      </c>
      <c r="BE145" s="232">
        <f>IF(N145="základní",J145,0)</f>
        <v>0</v>
      </c>
      <c r="BF145" s="232">
        <f>IF(N145="snížená",J145,0)</f>
        <v>0</v>
      </c>
      <c r="BG145" s="232">
        <f>IF(N145="zákl. přenesená",J145,0)</f>
        <v>0</v>
      </c>
      <c r="BH145" s="232">
        <f>IF(N145="sníž. přenesená",J145,0)</f>
        <v>0</v>
      </c>
      <c r="BI145" s="232">
        <f>IF(N145="nulová",J145,0)</f>
        <v>0</v>
      </c>
      <c r="BJ145" s="24" t="s">
        <v>25</v>
      </c>
      <c r="BK145" s="232">
        <f>ROUND(I145*H145,2)</f>
        <v>0</v>
      </c>
      <c r="BL145" s="24" t="s">
        <v>147</v>
      </c>
      <c r="BM145" s="24" t="s">
        <v>917</v>
      </c>
    </row>
    <row r="146" spans="2:47" s="1" customFormat="1" ht="13.5">
      <c r="B146" s="46"/>
      <c r="C146" s="74"/>
      <c r="D146" s="233" t="s">
        <v>149</v>
      </c>
      <c r="E146" s="74"/>
      <c r="F146" s="234" t="s">
        <v>717</v>
      </c>
      <c r="G146" s="74"/>
      <c r="H146" s="74"/>
      <c r="I146" s="191"/>
      <c r="J146" s="74"/>
      <c r="K146" s="74"/>
      <c r="L146" s="72"/>
      <c r="M146" s="235"/>
      <c r="N146" s="47"/>
      <c r="O146" s="47"/>
      <c r="P146" s="47"/>
      <c r="Q146" s="47"/>
      <c r="R146" s="47"/>
      <c r="S146" s="47"/>
      <c r="T146" s="95"/>
      <c r="AT146" s="24" t="s">
        <v>149</v>
      </c>
      <c r="AU146" s="24" t="s">
        <v>91</v>
      </c>
    </row>
    <row r="147" spans="2:47" s="1" customFormat="1" ht="13.5">
      <c r="B147" s="46"/>
      <c r="C147" s="74"/>
      <c r="D147" s="233" t="s">
        <v>151</v>
      </c>
      <c r="E147" s="74"/>
      <c r="F147" s="236" t="s">
        <v>718</v>
      </c>
      <c r="G147" s="74"/>
      <c r="H147" s="74"/>
      <c r="I147" s="191"/>
      <c r="J147" s="74"/>
      <c r="K147" s="74"/>
      <c r="L147" s="72"/>
      <c r="M147" s="235"/>
      <c r="N147" s="47"/>
      <c r="O147" s="47"/>
      <c r="P147" s="47"/>
      <c r="Q147" s="47"/>
      <c r="R147" s="47"/>
      <c r="S147" s="47"/>
      <c r="T147" s="95"/>
      <c r="AT147" s="24" t="s">
        <v>151</v>
      </c>
      <c r="AU147" s="24" t="s">
        <v>91</v>
      </c>
    </row>
    <row r="148" spans="2:51" s="11" customFormat="1" ht="13.5">
      <c r="B148" s="237"/>
      <c r="C148" s="238"/>
      <c r="D148" s="233" t="s">
        <v>153</v>
      </c>
      <c r="E148" s="239" t="s">
        <v>80</v>
      </c>
      <c r="F148" s="240" t="s">
        <v>918</v>
      </c>
      <c r="G148" s="238"/>
      <c r="H148" s="241">
        <v>1.31</v>
      </c>
      <c r="I148" s="242"/>
      <c r="J148" s="238"/>
      <c r="K148" s="238"/>
      <c r="L148" s="243"/>
      <c r="M148" s="244"/>
      <c r="N148" s="245"/>
      <c r="O148" s="245"/>
      <c r="P148" s="245"/>
      <c r="Q148" s="245"/>
      <c r="R148" s="245"/>
      <c r="S148" s="245"/>
      <c r="T148" s="246"/>
      <c r="AT148" s="247" t="s">
        <v>153</v>
      </c>
      <c r="AU148" s="247" t="s">
        <v>91</v>
      </c>
      <c r="AV148" s="11" t="s">
        <v>91</v>
      </c>
      <c r="AW148" s="11" t="s">
        <v>44</v>
      </c>
      <c r="AX148" s="11" t="s">
        <v>82</v>
      </c>
      <c r="AY148" s="247" t="s">
        <v>140</v>
      </c>
    </row>
    <row r="149" spans="2:51" s="11" customFormat="1" ht="13.5">
      <c r="B149" s="237"/>
      <c r="C149" s="238"/>
      <c r="D149" s="233" t="s">
        <v>153</v>
      </c>
      <c r="E149" s="239" t="s">
        <v>80</v>
      </c>
      <c r="F149" s="240" t="s">
        <v>919</v>
      </c>
      <c r="G149" s="238"/>
      <c r="H149" s="241">
        <v>1.46</v>
      </c>
      <c r="I149" s="242"/>
      <c r="J149" s="238"/>
      <c r="K149" s="238"/>
      <c r="L149" s="243"/>
      <c r="M149" s="244"/>
      <c r="N149" s="245"/>
      <c r="O149" s="245"/>
      <c r="P149" s="245"/>
      <c r="Q149" s="245"/>
      <c r="R149" s="245"/>
      <c r="S149" s="245"/>
      <c r="T149" s="246"/>
      <c r="AT149" s="247" t="s">
        <v>153</v>
      </c>
      <c r="AU149" s="247" t="s">
        <v>91</v>
      </c>
      <c r="AV149" s="11" t="s">
        <v>91</v>
      </c>
      <c r="AW149" s="11" t="s">
        <v>44</v>
      </c>
      <c r="AX149" s="11" t="s">
        <v>82</v>
      </c>
      <c r="AY149" s="247" t="s">
        <v>140</v>
      </c>
    </row>
    <row r="150" spans="2:51" s="11" customFormat="1" ht="13.5">
      <c r="B150" s="237"/>
      <c r="C150" s="238"/>
      <c r="D150" s="233" t="s">
        <v>153</v>
      </c>
      <c r="E150" s="239" t="s">
        <v>80</v>
      </c>
      <c r="F150" s="240" t="s">
        <v>920</v>
      </c>
      <c r="G150" s="238"/>
      <c r="H150" s="241">
        <v>1.15</v>
      </c>
      <c r="I150" s="242"/>
      <c r="J150" s="238"/>
      <c r="K150" s="238"/>
      <c r="L150" s="243"/>
      <c r="M150" s="244"/>
      <c r="N150" s="245"/>
      <c r="O150" s="245"/>
      <c r="P150" s="245"/>
      <c r="Q150" s="245"/>
      <c r="R150" s="245"/>
      <c r="S150" s="245"/>
      <c r="T150" s="246"/>
      <c r="AT150" s="247" t="s">
        <v>153</v>
      </c>
      <c r="AU150" s="247" t="s">
        <v>91</v>
      </c>
      <c r="AV150" s="11" t="s">
        <v>91</v>
      </c>
      <c r="AW150" s="11" t="s">
        <v>44</v>
      </c>
      <c r="AX150" s="11" t="s">
        <v>82</v>
      </c>
      <c r="AY150" s="247" t="s">
        <v>140</v>
      </c>
    </row>
    <row r="151" spans="2:51" s="11" customFormat="1" ht="13.5">
      <c r="B151" s="237"/>
      <c r="C151" s="238"/>
      <c r="D151" s="233" t="s">
        <v>153</v>
      </c>
      <c r="E151" s="239" t="s">
        <v>80</v>
      </c>
      <c r="F151" s="240" t="s">
        <v>921</v>
      </c>
      <c r="G151" s="238"/>
      <c r="H151" s="241">
        <v>0.81</v>
      </c>
      <c r="I151" s="242"/>
      <c r="J151" s="238"/>
      <c r="K151" s="238"/>
      <c r="L151" s="243"/>
      <c r="M151" s="244"/>
      <c r="N151" s="245"/>
      <c r="O151" s="245"/>
      <c r="P151" s="245"/>
      <c r="Q151" s="245"/>
      <c r="R151" s="245"/>
      <c r="S151" s="245"/>
      <c r="T151" s="246"/>
      <c r="AT151" s="247" t="s">
        <v>153</v>
      </c>
      <c r="AU151" s="247" t="s">
        <v>91</v>
      </c>
      <c r="AV151" s="11" t="s">
        <v>91</v>
      </c>
      <c r="AW151" s="11" t="s">
        <v>44</v>
      </c>
      <c r="AX151" s="11" t="s">
        <v>82</v>
      </c>
      <c r="AY151" s="247" t="s">
        <v>140</v>
      </c>
    </row>
    <row r="152" spans="2:51" s="13" customFormat="1" ht="13.5">
      <c r="B152" s="259"/>
      <c r="C152" s="260"/>
      <c r="D152" s="233" t="s">
        <v>153</v>
      </c>
      <c r="E152" s="261" t="s">
        <v>80</v>
      </c>
      <c r="F152" s="262" t="s">
        <v>212</v>
      </c>
      <c r="G152" s="260"/>
      <c r="H152" s="263">
        <v>4.73</v>
      </c>
      <c r="I152" s="264"/>
      <c r="J152" s="260"/>
      <c r="K152" s="260"/>
      <c r="L152" s="265"/>
      <c r="M152" s="266"/>
      <c r="N152" s="267"/>
      <c r="O152" s="267"/>
      <c r="P152" s="267"/>
      <c r="Q152" s="267"/>
      <c r="R152" s="267"/>
      <c r="S152" s="267"/>
      <c r="T152" s="268"/>
      <c r="AT152" s="269" t="s">
        <v>153</v>
      </c>
      <c r="AU152" s="269" t="s">
        <v>91</v>
      </c>
      <c r="AV152" s="13" t="s">
        <v>160</v>
      </c>
      <c r="AW152" s="13" t="s">
        <v>44</v>
      </c>
      <c r="AX152" s="13" t="s">
        <v>82</v>
      </c>
      <c r="AY152" s="269" t="s">
        <v>140</v>
      </c>
    </row>
    <row r="153" spans="2:51" s="11" customFormat="1" ht="13.5">
      <c r="B153" s="237"/>
      <c r="C153" s="238"/>
      <c r="D153" s="233" t="s">
        <v>153</v>
      </c>
      <c r="E153" s="239" t="s">
        <v>80</v>
      </c>
      <c r="F153" s="240" t="s">
        <v>922</v>
      </c>
      <c r="G153" s="238"/>
      <c r="H153" s="241">
        <v>3.982</v>
      </c>
      <c r="I153" s="242"/>
      <c r="J153" s="238"/>
      <c r="K153" s="238"/>
      <c r="L153" s="243"/>
      <c r="M153" s="244"/>
      <c r="N153" s="245"/>
      <c r="O153" s="245"/>
      <c r="P153" s="245"/>
      <c r="Q153" s="245"/>
      <c r="R153" s="245"/>
      <c r="S153" s="245"/>
      <c r="T153" s="246"/>
      <c r="AT153" s="247" t="s">
        <v>153</v>
      </c>
      <c r="AU153" s="247" t="s">
        <v>91</v>
      </c>
      <c r="AV153" s="11" t="s">
        <v>91</v>
      </c>
      <c r="AW153" s="11" t="s">
        <v>44</v>
      </c>
      <c r="AX153" s="11" t="s">
        <v>82</v>
      </c>
      <c r="AY153" s="247" t="s">
        <v>140</v>
      </c>
    </row>
    <row r="154" spans="2:51" s="11" customFormat="1" ht="13.5">
      <c r="B154" s="237"/>
      <c r="C154" s="238"/>
      <c r="D154" s="233" t="s">
        <v>153</v>
      </c>
      <c r="E154" s="239" t="s">
        <v>80</v>
      </c>
      <c r="F154" s="240" t="s">
        <v>923</v>
      </c>
      <c r="G154" s="238"/>
      <c r="H154" s="241">
        <v>25.93</v>
      </c>
      <c r="I154" s="242"/>
      <c r="J154" s="238"/>
      <c r="K154" s="238"/>
      <c r="L154" s="243"/>
      <c r="M154" s="244"/>
      <c r="N154" s="245"/>
      <c r="O154" s="245"/>
      <c r="P154" s="245"/>
      <c r="Q154" s="245"/>
      <c r="R154" s="245"/>
      <c r="S154" s="245"/>
      <c r="T154" s="246"/>
      <c r="AT154" s="247" t="s">
        <v>153</v>
      </c>
      <c r="AU154" s="247" t="s">
        <v>91</v>
      </c>
      <c r="AV154" s="11" t="s">
        <v>91</v>
      </c>
      <c r="AW154" s="11" t="s">
        <v>44</v>
      </c>
      <c r="AX154" s="11" t="s">
        <v>82</v>
      </c>
      <c r="AY154" s="247" t="s">
        <v>140</v>
      </c>
    </row>
    <row r="155" spans="2:51" s="11" customFormat="1" ht="13.5">
      <c r="B155" s="237"/>
      <c r="C155" s="238"/>
      <c r="D155" s="233" t="s">
        <v>153</v>
      </c>
      <c r="E155" s="239" t="s">
        <v>80</v>
      </c>
      <c r="F155" s="240" t="s">
        <v>924</v>
      </c>
      <c r="G155" s="238"/>
      <c r="H155" s="241">
        <v>38.64</v>
      </c>
      <c r="I155" s="242"/>
      <c r="J155" s="238"/>
      <c r="K155" s="238"/>
      <c r="L155" s="243"/>
      <c r="M155" s="244"/>
      <c r="N155" s="245"/>
      <c r="O155" s="245"/>
      <c r="P155" s="245"/>
      <c r="Q155" s="245"/>
      <c r="R155" s="245"/>
      <c r="S155" s="245"/>
      <c r="T155" s="246"/>
      <c r="AT155" s="247" t="s">
        <v>153</v>
      </c>
      <c r="AU155" s="247" t="s">
        <v>91</v>
      </c>
      <c r="AV155" s="11" t="s">
        <v>91</v>
      </c>
      <c r="AW155" s="11" t="s">
        <v>44</v>
      </c>
      <c r="AX155" s="11" t="s">
        <v>82</v>
      </c>
      <c r="AY155" s="247" t="s">
        <v>140</v>
      </c>
    </row>
    <row r="156" spans="2:51" s="11" customFormat="1" ht="13.5">
      <c r="B156" s="237"/>
      <c r="C156" s="238"/>
      <c r="D156" s="233" t="s">
        <v>153</v>
      </c>
      <c r="E156" s="239" t="s">
        <v>80</v>
      </c>
      <c r="F156" s="240" t="s">
        <v>925</v>
      </c>
      <c r="G156" s="238"/>
      <c r="H156" s="241">
        <v>4.86</v>
      </c>
      <c r="I156" s="242"/>
      <c r="J156" s="238"/>
      <c r="K156" s="238"/>
      <c r="L156" s="243"/>
      <c r="M156" s="244"/>
      <c r="N156" s="245"/>
      <c r="O156" s="245"/>
      <c r="P156" s="245"/>
      <c r="Q156" s="245"/>
      <c r="R156" s="245"/>
      <c r="S156" s="245"/>
      <c r="T156" s="246"/>
      <c r="AT156" s="247" t="s">
        <v>153</v>
      </c>
      <c r="AU156" s="247" t="s">
        <v>91</v>
      </c>
      <c r="AV156" s="11" t="s">
        <v>91</v>
      </c>
      <c r="AW156" s="11" t="s">
        <v>44</v>
      </c>
      <c r="AX156" s="11" t="s">
        <v>82</v>
      </c>
      <c r="AY156" s="247" t="s">
        <v>140</v>
      </c>
    </row>
    <row r="157" spans="2:51" s="11" customFormat="1" ht="13.5">
      <c r="B157" s="237"/>
      <c r="C157" s="238"/>
      <c r="D157" s="233" t="s">
        <v>153</v>
      </c>
      <c r="E157" s="239" t="s">
        <v>80</v>
      </c>
      <c r="F157" s="240" t="s">
        <v>926</v>
      </c>
      <c r="G157" s="238"/>
      <c r="H157" s="241">
        <v>-3.616</v>
      </c>
      <c r="I157" s="242"/>
      <c r="J157" s="238"/>
      <c r="K157" s="238"/>
      <c r="L157" s="243"/>
      <c r="M157" s="244"/>
      <c r="N157" s="245"/>
      <c r="O157" s="245"/>
      <c r="P157" s="245"/>
      <c r="Q157" s="245"/>
      <c r="R157" s="245"/>
      <c r="S157" s="245"/>
      <c r="T157" s="246"/>
      <c r="AT157" s="247" t="s">
        <v>153</v>
      </c>
      <c r="AU157" s="247" t="s">
        <v>91</v>
      </c>
      <c r="AV157" s="11" t="s">
        <v>91</v>
      </c>
      <c r="AW157" s="11" t="s">
        <v>44</v>
      </c>
      <c r="AX157" s="11" t="s">
        <v>82</v>
      </c>
      <c r="AY157" s="247" t="s">
        <v>140</v>
      </c>
    </row>
    <row r="158" spans="2:51" s="11" customFormat="1" ht="13.5">
      <c r="B158" s="237"/>
      <c r="C158" s="238"/>
      <c r="D158" s="233" t="s">
        <v>153</v>
      </c>
      <c r="E158" s="239" t="s">
        <v>80</v>
      </c>
      <c r="F158" s="240" t="s">
        <v>927</v>
      </c>
      <c r="G158" s="238"/>
      <c r="H158" s="241">
        <v>-1.08</v>
      </c>
      <c r="I158" s="242"/>
      <c r="J158" s="238"/>
      <c r="K158" s="238"/>
      <c r="L158" s="243"/>
      <c r="M158" s="244"/>
      <c r="N158" s="245"/>
      <c r="O158" s="245"/>
      <c r="P158" s="245"/>
      <c r="Q158" s="245"/>
      <c r="R158" s="245"/>
      <c r="S158" s="245"/>
      <c r="T158" s="246"/>
      <c r="AT158" s="247" t="s">
        <v>153</v>
      </c>
      <c r="AU158" s="247" t="s">
        <v>91</v>
      </c>
      <c r="AV158" s="11" t="s">
        <v>91</v>
      </c>
      <c r="AW158" s="11" t="s">
        <v>44</v>
      </c>
      <c r="AX158" s="11" t="s">
        <v>82</v>
      </c>
      <c r="AY158" s="247" t="s">
        <v>140</v>
      </c>
    </row>
    <row r="159" spans="2:51" s="11" customFormat="1" ht="13.5">
      <c r="B159" s="237"/>
      <c r="C159" s="238"/>
      <c r="D159" s="233" t="s">
        <v>153</v>
      </c>
      <c r="E159" s="239" t="s">
        <v>80</v>
      </c>
      <c r="F159" s="240" t="s">
        <v>928</v>
      </c>
      <c r="G159" s="238"/>
      <c r="H159" s="241">
        <v>-3.92</v>
      </c>
      <c r="I159" s="242"/>
      <c r="J159" s="238"/>
      <c r="K159" s="238"/>
      <c r="L159" s="243"/>
      <c r="M159" s="244"/>
      <c r="N159" s="245"/>
      <c r="O159" s="245"/>
      <c r="P159" s="245"/>
      <c r="Q159" s="245"/>
      <c r="R159" s="245"/>
      <c r="S159" s="245"/>
      <c r="T159" s="246"/>
      <c r="AT159" s="247" t="s">
        <v>153</v>
      </c>
      <c r="AU159" s="247" t="s">
        <v>91</v>
      </c>
      <c r="AV159" s="11" t="s">
        <v>91</v>
      </c>
      <c r="AW159" s="11" t="s">
        <v>44</v>
      </c>
      <c r="AX159" s="11" t="s">
        <v>82</v>
      </c>
      <c r="AY159" s="247" t="s">
        <v>140</v>
      </c>
    </row>
    <row r="160" spans="2:51" s="13" customFormat="1" ht="13.5">
      <c r="B160" s="259"/>
      <c r="C160" s="260"/>
      <c r="D160" s="233" t="s">
        <v>153</v>
      </c>
      <c r="E160" s="261" t="s">
        <v>80</v>
      </c>
      <c r="F160" s="262" t="s">
        <v>212</v>
      </c>
      <c r="G160" s="260"/>
      <c r="H160" s="263">
        <v>64.796</v>
      </c>
      <c r="I160" s="264"/>
      <c r="J160" s="260"/>
      <c r="K160" s="260"/>
      <c r="L160" s="265"/>
      <c r="M160" s="266"/>
      <c r="N160" s="267"/>
      <c r="O160" s="267"/>
      <c r="P160" s="267"/>
      <c r="Q160" s="267"/>
      <c r="R160" s="267"/>
      <c r="S160" s="267"/>
      <c r="T160" s="268"/>
      <c r="AT160" s="269" t="s">
        <v>153</v>
      </c>
      <c r="AU160" s="269" t="s">
        <v>91</v>
      </c>
      <c r="AV160" s="13" t="s">
        <v>160</v>
      </c>
      <c r="AW160" s="13" t="s">
        <v>44</v>
      </c>
      <c r="AX160" s="13" t="s">
        <v>82</v>
      </c>
      <c r="AY160" s="269" t="s">
        <v>140</v>
      </c>
    </row>
    <row r="161" spans="2:51" s="11" customFormat="1" ht="13.5">
      <c r="B161" s="237"/>
      <c r="C161" s="238"/>
      <c r="D161" s="233" t="s">
        <v>153</v>
      </c>
      <c r="E161" s="239" t="s">
        <v>80</v>
      </c>
      <c r="F161" s="240" t="s">
        <v>929</v>
      </c>
      <c r="G161" s="238"/>
      <c r="H161" s="241">
        <v>32.398</v>
      </c>
      <c r="I161" s="242"/>
      <c r="J161" s="238"/>
      <c r="K161" s="238"/>
      <c r="L161" s="243"/>
      <c r="M161" s="244"/>
      <c r="N161" s="245"/>
      <c r="O161" s="245"/>
      <c r="P161" s="245"/>
      <c r="Q161" s="245"/>
      <c r="R161" s="245"/>
      <c r="S161" s="245"/>
      <c r="T161" s="246"/>
      <c r="AT161" s="247" t="s">
        <v>153</v>
      </c>
      <c r="AU161" s="247" t="s">
        <v>91</v>
      </c>
      <c r="AV161" s="11" t="s">
        <v>91</v>
      </c>
      <c r="AW161" s="11" t="s">
        <v>44</v>
      </c>
      <c r="AX161" s="11" t="s">
        <v>25</v>
      </c>
      <c r="AY161" s="247" t="s">
        <v>140</v>
      </c>
    </row>
    <row r="162" spans="2:65" s="1" customFormat="1" ht="25.5" customHeight="1">
      <c r="B162" s="46"/>
      <c r="C162" s="221" t="s">
        <v>231</v>
      </c>
      <c r="D162" s="221" t="s">
        <v>142</v>
      </c>
      <c r="E162" s="222" t="s">
        <v>726</v>
      </c>
      <c r="F162" s="223" t="s">
        <v>727</v>
      </c>
      <c r="G162" s="224" t="s">
        <v>201</v>
      </c>
      <c r="H162" s="225">
        <v>9.719</v>
      </c>
      <c r="I162" s="226"/>
      <c r="J162" s="227">
        <f>ROUND(I162*H162,2)</f>
        <v>0</v>
      </c>
      <c r="K162" s="223" t="s">
        <v>146</v>
      </c>
      <c r="L162" s="72"/>
      <c r="M162" s="228" t="s">
        <v>80</v>
      </c>
      <c r="N162" s="229" t="s">
        <v>52</v>
      </c>
      <c r="O162" s="47"/>
      <c r="P162" s="230">
        <f>O162*H162</f>
        <v>0</v>
      </c>
      <c r="Q162" s="230">
        <v>0</v>
      </c>
      <c r="R162" s="230">
        <f>Q162*H162</f>
        <v>0</v>
      </c>
      <c r="S162" s="230">
        <v>0</v>
      </c>
      <c r="T162" s="231">
        <f>S162*H162</f>
        <v>0</v>
      </c>
      <c r="AR162" s="24" t="s">
        <v>147</v>
      </c>
      <c r="AT162" s="24" t="s">
        <v>142</v>
      </c>
      <c r="AU162" s="24" t="s">
        <v>91</v>
      </c>
      <c r="AY162" s="24" t="s">
        <v>140</v>
      </c>
      <c r="BE162" s="232">
        <f>IF(N162="základní",J162,0)</f>
        <v>0</v>
      </c>
      <c r="BF162" s="232">
        <f>IF(N162="snížená",J162,0)</f>
        <v>0</v>
      </c>
      <c r="BG162" s="232">
        <f>IF(N162="zákl. přenesená",J162,0)</f>
        <v>0</v>
      </c>
      <c r="BH162" s="232">
        <f>IF(N162="sníž. přenesená",J162,0)</f>
        <v>0</v>
      </c>
      <c r="BI162" s="232">
        <f>IF(N162="nulová",J162,0)</f>
        <v>0</v>
      </c>
      <c r="BJ162" s="24" t="s">
        <v>25</v>
      </c>
      <c r="BK162" s="232">
        <f>ROUND(I162*H162,2)</f>
        <v>0</v>
      </c>
      <c r="BL162" s="24" t="s">
        <v>147</v>
      </c>
      <c r="BM162" s="24" t="s">
        <v>930</v>
      </c>
    </row>
    <row r="163" spans="2:47" s="1" customFormat="1" ht="13.5">
      <c r="B163" s="46"/>
      <c r="C163" s="74"/>
      <c r="D163" s="233" t="s">
        <v>149</v>
      </c>
      <c r="E163" s="74"/>
      <c r="F163" s="234" t="s">
        <v>729</v>
      </c>
      <c r="G163" s="74"/>
      <c r="H163" s="74"/>
      <c r="I163" s="191"/>
      <c r="J163" s="74"/>
      <c r="K163" s="74"/>
      <c r="L163" s="72"/>
      <c r="M163" s="235"/>
      <c r="N163" s="47"/>
      <c r="O163" s="47"/>
      <c r="P163" s="47"/>
      <c r="Q163" s="47"/>
      <c r="R163" s="47"/>
      <c r="S163" s="47"/>
      <c r="T163" s="95"/>
      <c r="AT163" s="24" t="s">
        <v>149</v>
      </c>
      <c r="AU163" s="24" t="s">
        <v>91</v>
      </c>
    </row>
    <row r="164" spans="2:47" s="1" customFormat="1" ht="13.5">
      <c r="B164" s="46"/>
      <c r="C164" s="74"/>
      <c r="D164" s="233" t="s">
        <v>151</v>
      </c>
      <c r="E164" s="74"/>
      <c r="F164" s="236" t="s">
        <v>718</v>
      </c>
      <c r="G164" s="74"/>
      <c r="H164" s="74"/>
      <c r="I164" s="191"/>
      <c r="J164" s="74"/>
      <c r="K164" s="74"/>
      <c r="L164" s="72"/>
      <c r="M164" s="235"/>
      <c r="N164" s="47"/>
      <c r="O164" s="47"/>
      <c r="P164" s="47"/>
      <c r="Q164" s="47"/>
      <c r="R164" s="47"/>
      <c r="S164" s="47"/>
      <c r="T164" s="95"/>
      <c r="AT164" s="24" t="s">
        <v>151</v>
      </c>
      <c r="AU164" s="24" t="s">
        <v>91</v>
      </c>
    </row>
    <row r="165" spans="2:51" s="11" customFormat="1" ht="13.5">
      <c r="B165" s="237"/>
      <c r="C165" s="238"/>
      <c r="D165" s="233" t="s">
        <v>153</v>
      </c>
      <c r="E165" s="239" t="s">
        <v>80</v>
      </c>
      <c r="F165" s="240" t="s">
        <v>931</v>
      </c>
      <c r="G165" s="238"/>
      <c r="H165" s="241">
        <v>9.719</v>
      </c>
      <c r="I165" s="242"/>
      <c r="J165" s="238"/>
      <c r="K165" s="238"/>
      <c r="L165" s="243"/>
      <c r="M165" s="244"/>
      <c r="N165" s="245"/>
      <c r="O165" s="245"/>
      <c r="P165" s="245"/>
      <c r="Q165" s="245"/>
      <c r="R165" s="245"/>
      <c r="S165" s="245"/>
      <c r="T165" s="246"/>
      <c r="AT165" s="247" t="s">
        <v>153</v>
      </c>
      <c r="AU165" s="247" t="s">
        <v>91</v>
      </c>
      <c r="AV165" s="11" t="s">
        <v>91</v>
      </c>
      <c r="AW165" s="11" t="s">
        <v>44</v>
      </c>
      <c r="AX165" s="11" t="s">
        <v>25</v>
      </c>
      <c r="AY165" s="247" t="s">
        <v>140</v>
      </c>
    </row>
    <row r="166" spans="2:65" s="1" customFormat="1" ht="25.5" customHeight="1">
      <c r="B166" s="46"/>
      <c r="C166" s="221" t="s">
        <v>236</v>
      </c>
      <c r="D166" s="221" t="s">
        <v>142</v>
      </c>
      <c r="E166" s="222" t="s">
        <v>731</v>
      </c>
      <c r="F166" s="223" t="s">
        <v>732</v>
      </c>
      <c r="G166" s="224" t="s">
        <v>201</v>
      </c>
      <c r="H166" s="225">
        <v>32.398</v>
      </c>
      <c r="I166" s="226"/>
      <c r="J166" s="227">
        <f>ROUND(I166*H166,2)</f>
        <v>0</v>
      </c>
      <c r="K166" s="223" t="s">
        <v>146</v>
      </c>
      <c r="L166" s="72"/>
      <c r="M166" s="228" t="s">
        <v>80</v>
      </c>
      <c r="N166" s="229" t="s">
        <v>52</v>
      </c>
      <c r="O166" s="47"/>
      <c r="P166" s="230">
        <f>O166*H166</f>
        <v>0</v>
      </c>
      <c r="Q166" s="230">
        <v>0</v>
      </c>
      <c r="R166" s="230">
        <f>Q166*H166</f>
        <v>0</v>
      </c>
      <c r="S166" s="230">
        <v>0</v>
      </c>
      <c r="T166" s="231">
        <f>S166*H166</f>
        <v>0</v>
      </c>
      <c r="AR166" s="24" t="s">
        <v>147</v>
      </c>
      <c r="AT166" s="24" t="s">
        <v>142</v>
      </c>
      <c r="AU166" s="24" t="s">
        <v>91</v>
      </c>
      <c r="AY166" s="24" t="s">
        <v>140</v>
      </c>
      <c r="BE166" s="232">
        <f>IF(N166="základní",J166,0)</f>
        <v>0</v>
      </c>
      <c r="BF166" s="232">
        <f>IF(N166="snížená",J166,0)</f>
        <v>0</v>
      </c>
      <c r="BG166" s="232">
        <f>IF(N166="zákl. přenesená",J166,0)</f>
        <v>0</v>
      </c>
      <c r="BH166" s="232">
        <f>IF(N166="sníž. přenesená",J166,0)</f>
        <v>0</v>
      </c>
      <c r="BI166" s="232">
        <f>IF(N166="nulová",J166,0)</f>
        <v>0</v>
      </c>
      <c r="BJ166" s="24" t="s">
        <v>25</v>
      </c>
      <c r="BK166" s="232">
        <f>ROUND(I166*H166,2)</f>
        <v>0</v>
      </c>
      <c r="BL166" s="24" t="s">
        <v>147</v>
      </c>
      <c r="BM166" s="24" t="s">
        <v>932</v>
      </c>
    </row>
    <row r="167" spans="2:47" s="1" customFormat="1" ht="13.5">
      <c r="B167" s="46"/>
      <c r="C167" s="74"/>
      <c r="D167" s="233" t="s">
        <v>149</v>
      </c>
      <c r="E167" s="74"/>
      <c r="F167" s="234" t="s">
        <v>734</v>
      </c>
      <c r="G167" s="74"/>
      <c r="H167" s="74"/>
      <c r="I167" s="191"/>
      <c r="J167" s="74"/>
      <c r="K167" s="74"/>
      <c r="L167" s="72"/>
      <c r="M167" s="235"/>
      <c r="N167" s="47"/>
      <c r="O167" s="47"/>
      <c r="P167" s="47"/>
      <c r="Q167" s="47"/>
      <c r="R167" s="47"/>
      <c r="S167" s="47"/>
      <c r="T167" s="95"/>
      <c r="AT167" s="24" t="s">
        <v>149</v>
      </c>
      <c r="AU167" s="24" t="s">
        <v>91</v>
      </c>
    </row>
    <row r="168" spans="2:47" s="1" customFormat="1" ht="13.5">
      <c r="B168" s="46"/>
      <c r="C168" s="74"/>
      <c r="D168" s="233" t="s">
        <v>151</v>
      </c>
      <c r="E168" s="74"/>
      <c r="F168" s="236" t="s">
        <v>718</v>
      </c>
      <c r="G168" s="74"/>
      <c r="H168" s="74"/>
      <c r="I168" s="191"/>
      <c r="J168" s="74"/>
      <c r="K168" s="74"/>
      <c r="L168" s="72"/>
      <c r="M168" s="235"/>
      <c r="N168" s="47"/>
      <c r="O168" s="47"/>
      <c r="P168" s="47"/>
      <c r="Q168" s="47"/>
      <c r="R168" s="47"/>
      <c r="S168" s="47"/>
      <c r="T168" s="95"/>
      <c r="AT168" s="24" t="s">
        <v>151</v>
      </c>
      <c r="AU168" s="24" t="s">
        <v>91</v>
      </c>
    </row>
    <row r="169" spans="2:51" s="11" customFormat="1" ht="13.5">
      <c r="B169" s="237"/>
      <c r="C169" s="238"/>
      <c r="D169" s="233" t="s">
        <v>153</v>
      </c>
      <c r="E169" s="239" t="s">
        <v>80</v>
      </c>
      <c r="F169" s="240" t="s">
        <v>918</v>
      </c>
      <c r="G169" s="238"/>
      <c r="H169" s="241">
        <v>1.31</v>
      </c>
      <c r="I169" s="242"/>
      <c r="J169" s="238"/>
      <c r="K169" s="238"/>
      <c r="L169" s="243"/>
      <c r="M169" s="244"/>
      <c r="N169" s="245"/>
      <c r="O169" s="245"/>
      <c r="P169" s="245"/>
      <c r="Q169" s="245"/>
      <c r="R169" s="245"/>
      <c r="S169" s="245"/>
      <c r="T169" s="246"/>
      <c r="AT169" s="247" t="s">
        <v>153</v>
      </c>
      <c r="AU169" s="247" t="s">
        <v>91</v>
      </c>
      <c r="AV169" s="11" t="s">
        <v>91</v>
      </c>
      <c r="AW169" s="11" t="s">
        <v>44</v>
      </c>
      <c r="AX169" s="11" t="s">
        <v>82</v>
      </c>
      <c r="AY169" s="247" t="s">
        <v>140</v>
      </c>
    </row>
    <row r="170" spans="2:51" s="11" customFormat="1" ht="13.5">
      <c r="B170" s="237"/>
      <c r="C170" s="238"/>
      <c r="D170" s="233" t="s">
        <v>153</v>
      </c>
      <c r="E170" s="239" t="s">
        <v>80</v>
      </c>
      <c r="F170" s="240" t="s">
        <v>919</v>
      </c>
      <c r="G170" s="238"/>
      <c r="H170" s="241">
        <v>1.46</v>
      </c>
      <c r="I170" s="242"/>
      <c r="J170" s="238"/>
      <c r="K170" s="238"/>
      <c r="L170" s="243"/>
      <c r="M170" s="244"/>
      <c r="N170" s="245"/>
      <c r="O170" s="245"/>
      <c r="P170" s="245"/>
      <c r="Q170" s="245"/>
      <c r="R170" s="245"/>
      <c r="S170" s="245"/>
      <c r="T170" s="246"/>
      <c r="AT170" s="247" t="s">
        <v>153</v>
      </c>
      <c r="AU170" s="247" t="s">
        <v>91</v>
      </c>
      <c r="AV170" s="11" t="s">
        <v>91</v>
      </c>
      <c r="AW170" s="11" t="s">
        <v>44</v>
      </c>
      <c r="AX170" s="11" t="s">
        <v>82</v>
      </c>
      <c r="AY170" s="247" t="s">
        <v>140</v>
      </c>
    </row>
    <row r="171" spans="2:51" s="11" customFormat="1" ht="13.5">
      <c r="B171" s="237"/>
      <c r="C171" s="238"/>
      <c r="D171" s="233" t="s">
        <v>153</v>
      </c>
      <c r="E171" s="239" t="s">
        <v>80</v>
      </c>
      <c r="F171" s="240" t="s">
        <v>920</v>
      </c>
      <c r="G171" s="238"/>
      <c r="H171" s="241">
        <v>1.15</v>
      </c>
      <c r="I171" s="242"/>
      <c r="J171" s="238"/>
      <c r="K171" s="238"/>
      <c r="L171" s="243"/>
      <c r="M171" s="244"/>
      <c r="N171" s="245"/>
      <c r="O171" s="245"/>
      <c r="P171" s="245"/>
      <c r="Q171" s="245"/>
      <c r="R171" s="245"/>
      <c r="S171" s="245"/>
      <c r="T171" s="246"/>
      <c r="AT171" s="247" t="s">
        <v>153</v>
      </c>
      <c r="AU171" s="247" t="s">
        <v>91</v>
      </c>
      <c r="AV171" s="11" t="s">
        <v>91</v>
      </c>
      <c r="AW171" s="11" t="s">
        <v>44</v>
      </c>
      <c r="AX171" s="11" t="s">
        <v>82</v>
      </c>
      <c r="AY171" s="247" t="s">
        <v>140</v>
      </c>
    </row>
    <row r="172" spans="2:51" s="11" customFormat="1" ht="13.5">
      <c r="B172" s="237"/>
      <c r="C172" s="238"/>
      <c r="D172" s="233" t="s">
        <v>153</v>
      </c>
      <c r="E172" s="239" t="s">
        <v>80</v>
      </c>
      <c r="F172" s="240" t="s">
        <v>921</v>
      </c>
      <c r="G172" s="238"/>
      <c r="H172" s="241">
        <v>0.81</v>
      </c>
      <c r="I172" s="242"/>
      <c r="J172" s="238"/>
      <c r="K172" s="238"/>
      <c r="L172" s="243"/>
      <c r="M172" s="244"/>
      <c r="N172" s="245"/>
      <c r="O172" s="245"/>
      <c r="P172" s="245"/>
      <c r="Q172" s="245"/>
      <c r="R172" s="245"/>
      <c r="S172" s="245"/>
      <c r="T172" s="246"/>
      <c r="AT172" s="247" t="s">
        <v>153</v>
      </c>
      <c r="AU172" s="247" t="s">
        <v>91</v>
      </c>
      <c r="AV172" s="11" t="s">
        <v>91</v>
      </c>
      <c r="AW172" s="11" t="s">
        <v>44</v>
      </c>
      <c r="AX172" s="11" t="s">
        <v>82</v>
      </c>
      <c r="AY172" s="247" t="s">
        <v>140</v>
      </c>
    </row>
    <row r="173" spans="2:51" s="13" customFormat="1" ht="13.5">
      <c r="B173" s="259"/>
      <c r="C173" s="260"/>
      <c r="D173" s="233" t="s">
        <v>153</v>
      </c>
      <c r="E173" s="261" t="s">
        <v>80</v>
      </c>
      <c r="F173" s="262" t="s">
        <v>212</v>
      </c>
      <c r="G173" s="260"/>
      <c r="H173" s="263">
        <v>4.73</v>
      </c>
      <c r="I173" s="264"/>
      <c r="J173" s="260"/>
      <c r="K173" s="260"/>
      <c r="L173" s="265"/>
      <c r="M173" s="266"/>
      <c r="N173" s="267"/>
      <c r="O173" s="267"/>
      <c r="P173" s="267"/>
      <c r="Q173" s="267"/>
      <c r="R173" s="267"/>
      <c r="S173" s="267"/>
      <c r="T173" s="268"/>
      <c r="AT173" s="269" t="s">
        <v>153</v>
      </c>
      <c r="AU173" s="269" t="s">
        <v>91</v>
      </c>
      <c r="AV173" s="13" t="s">
        <v>160</v>
      </c>
      <c r="AW173" s="13" t="s">
        <v>44</v>
      </c>
      <c r="AX173" s="13" t="s">
        <v>82</v>
      </c>
      <c r="AY173" s="269" t="s">
        <v>140</v>
      </c>
    </row>
    <row r="174" spans="2:51" s="11" customFormat="1" ht="13.5">
      <c r="B174" s="237"/>
      <c r="C174" s="238"/>
      <c r="D174" s="233" t="s">
        <v>153</v>
      </c>
      <c r="E174" s="239" t="s">
        <v>80</v>
      </c>
      <c r="F174" s="240" t="s">
        <v>922</v>
      </c>
      <c r="G174" s="238"/>
      <c r="H174" s="241">
        <v>3.982</v>
      </c>
      <c r="I174" s="242"/>
      <c r="J174" s="238"/>
      <c r="K174" s="238"/>
      <c r="L174" s="243"/>
      <c r="M174" s="244"/>
      <c r="N174" s="245"/>
      <c r="O174" s="245"/>
      <c r="P174" s="245"/>
      <c r="Q174" s="245"/>
      <c r="R174" s="245"/>
      <c r="S174" s="245"/>
      <c r="T174" s="246"/>
      <c r="AT174" s="247" t="s">
        <v>153</v>
      </c>
      <c r="AU174" s="247" t="s">
        <v>91</v>
      </c>
      <c r="AV174" s="11" t="s">
        <v>91</v>
      </c>
      <c r="AW174" s="11" t="s">
        <v>44</v>
      </c>
      <c r="AX174" s="11" t="s">
        <v>82</v>
      </c>
      <c r="AY174" s="247" t="s">
        <v>140</v>
      </c>
    </row>
    <row r="175" spans="2:51" s="11" customFormat="1" ht="13.5">
      <c r="B175" s="237"/>
      <c r="C175" s="238"/>
      <c r="D175" s="233" t="s">
        <v>153</v>
      </c>
      <c r="E175" s="239" t="s">
        <v>80</v>
      </c>
      <c r="F175" s="240" t="s">
        <v>923</v>
      </c>
      <c r="G175" s="238"/>
      <c r="H175" s="241">
        <v>25.93</v>
      </c>
      <c r="I175" s="242"/>
      <c r="J175" s="238"/>
      <c r="K175" s="238"/>
      <c r="L175" s="243"/>
      <c r="M175" s="244"/>
      <c r="N175" s="245"/>
      <c r="O175" s="245"/>
      <c r="P175" s="245"/>
      <c r="Q175" s="245"/>
      <c r="R175" s="245"/>
      <c r="S175" s="245"/>
      <c r="T175" s="246"/>
      <c r="AT175" s="247" t="s">
        <v>153</v>
      </c>
      <c r="AU175" s="247" t="s">
        <v>91</v>
      </c>
      <c r="AV175" s="11" t="s">
        <v>91</v>
      </c>
      <c r="AW175" s="11" t="s">
        <v>44</v>
      </c>
      <c r="AX175" s="11" t="s">
        <v>82</v>
      </c>
      <c r="AY175" s="247" t="s">
        <v>140</v>
      </c>
    </row>
    <row r="176" spans="2:51" s="11" customFormat="1" ht="13.5">
      <c r="B176" s="237"/>
      <c r="C176" s="238"/>
      <c r="D176" s="233" t="s">
        <v>153</v>
      </c>
      <c r="E176" s="239" t="s">
        <v>80</v>
      </c>
      <c r="F176" s="240" t="s">
        <v>924</v>
      </c>
      <c r="G176" s="238"/>
      <c r="H176" s="241">
        <v>38.64</v>
      </c>
      <c r="I176" s="242"/>
      <c r="J176" s="238"/>
      <c r="K176" s="238"/>
      <c r="L176" s="243"/>
      <c r="M176" s="244"/>
      <c r="N176" s="245"/>
      <c r="O176" s="245"/>
      <c r="P176" s="245"/>
      <c r="Q176" s="245"/>
      <c r="R176" s="245"/>
      <c r="S176" s="245"/>
      <c r="T176" s="246"/>
      <c r="AT176" s="247" t="s">
        <v>153</v>
      </c>
      <c r="AU176" s="247" t="s">
        <v>91</v>
      </c>
      <c r="AV176" s="11" t="s">
        <v>91</v>
      </c>
      <c r="AW176" s="11" t="s">
        <v>44</v>
      </c>
      <c r="AX176" s="11" t="s">
        <v>82</v>
      </c>
      <c r="AY176" s="247" t="s">
        <v>140</v>
      </c>
    </row>
    <row r="177" spans="2:51" s="11" customFormat="1" ht="13.5">
      <c r="B177" s="237"/>
      <c r="C177" s="238"/>
      <c r="D177" s="233" t="s">
        <v>153</v>
      </c>
      <c r="E177" s="239" t="s">
        <v>80</v>
      </c>
      <c r="F177" s="240" t="s">
        <v>925</v>
      </c>
      <c r="G177" s="238"/>
      <c r="H177" s="241">
        <v>4.86</v>
      </c>
      <c r="I177" s="242"/>
      <c r="J177" s="238"/>
      <c r="K177" s="238"/>
      <c r="L177" s="243"/>
      <c r="M177" s="244"/>
      <c r="N177" s="245"/>
      <c r="O177" s="245"/>
      <c r="P177" s="245"/>
      <c r="Q177" s="245"/>
      <c r="R177" s="245"/>
      <c r="S177" s="245"/>
      <c r="T177" s="246"/>
      <c r="AT177" s="247" t="s">
        <v>153</v>
      </c>
      <c r="AU177" s="247" t="s">
        <v>91</v>
      </c>
      <c r="AV177" s="11" t="s">
        <v>91</v>
      </c>
      <c r="AW177" s="11" t="s">
        <v>44</v>
      </c>
      <c r="AX177" s="11" t="s">
        <v>82</v>
      </c>
      <c r="AY177" s="247" t="s">
        <v>140</v>
      </c>
    </row>
    <row r="178" spans="2:51" s="11" customFormat="1" ht="13.5">
      <c r="B178" s="237"/>
      <c r="C178" s="238"/>
      <c r="D178" s="233" t="s">
        <v>153</v>
      </c>
      <c r="E178" s="239" t="s">
        <v>80</v>
      </c>
      <c r="F178" s="240" t="s">
        <v>926</v>
      </c>
      <c r="G178" s="238"/>
      <c r="H178" s="241">
        <v>-3.616</v>
      </c>
      <c r="I178" s="242"/>
      <c r="J178" s="238"/>
      <c r="K178" s="238"/>
      <c r="L178" s="243"/>
      <c r="M178" s="244"/>
      <c r="N178" s="245"/>
      <c r="O178" s="245"/>
      <c r="P178" s="245"/>
      <c r="Q178" s="245"/>
      <c r="R178" s="245"/>
      <c r="S178" s="245"/>
      <c r="T178" s="246"/>
      <c r="AT178" s="247" t="s">
        <v>153</v>
      </c>
      <c r="AU178" s="247" t="s">
        <v>91</v>
      </c>
      <c r="AV178" s="11" t="s">
        <v>91</v>
      </c>
      <c r="AW178" s="11" t="s">
        <v>44</v>
      </c>
      <c r="AX178" s="11" t="s">
        <v>82</v>
      </c>
      <c r="AY178" s="247" t="s">
        <v>140</v>
      </c>
    </row>
    <row r="179" spans="2:51" s="11" customFormat="1" ht="13.5">
      <c r="B179" s="237"/>
      <c r="C179" s="238"/>
      <c r="D179" s="233" t="s">
        <v>153</v>
      </c>
      <c r="E179" s="239" t="s">
        <v>80</v>
      </c>
      <c r="F179" s="240" t="s">
        <v>927</v>
      </c>
      <c r="G179" s="238"/>
      <c r="H179" s="241">
        <v>-1.08</v>
      </c>
      <c r="I179" s="242"/>
      <c r="J179" s="238"/>
      <c r="K179" s="238"/>
      <c r="L179" s="243"/>
      <c r="M179" s="244"/>
      <c r="N179" s="245"/>
      <c r="O179" s="245"/>
      <c r="P179" s="245"/>
      <c r="Q179" s="245"/>
      <c r="R179" s="245"/>
      <c r="S179" s="245"/>
      <c r="T179" s="246"/>
      <c r="AT179" s="247" t="s">
        <v>153</v>
      </c>
      <c r="AU179" s="247" t="s">
        <v>91</v>
      </c>
      <c r="AV179" s="11" t="s">
        <v>91</v>
      </c>
      <c r="AW179" s="11" t="s">
        <v>44</v>
      </c>
      <c r="AX179" s="11" t="s">
        <v>82</v>
      </c>
      <c r="AY179" s="247" t="s">
        <v>140</v>
      </c>
    </row>
    <row r="180" spans="2:51" s="11" customFormat="1" ht="13.5">
      <c r="B180" s="237"/>
      <c r="C180" s="238"/>
      <c r="D180" s="233" t="s">
        <v>153</v>
      </c>
      <c r="E180" s="239" t="s">
        <v>80</v>
      </c>
      <c r="F180" s="240" t="s">
        <v>928</v>
      </c>
      <c r="G180" s="238"/>
      <c r="H180" s="241">
        <v>-3.92</v>
      </c>
      <c r="I180" s="242"/>
      <c r="J180" s="238"/>
      <c r="K180" s="238"/>
      <c r="L180" s="243"/>
      <c r="M180" s="244"/>
      <c r="N180" s="245"/>
      <c r="O180" s="245"/>
      <c r="P180" s="245"/>
      <c r="Q180" s="245"/>
      <c r="R180" s="245"/>
      <c r="S180" s="245"/>
      <c r="T180" s="246"/>
      <c r="AT180" s="247" t="s">
        <v>153</v>
      </c>
      <c r="AU180" s="247" t="s">
        <v>91</v>
      </c>
      <c r="AV180" s="11" t="s">
        <v>91</v>
      </c>
      <c r="AW180" s="11" t="s">
        <v>44</v>
      </c>
      <c r="AX180" s="11" t="s">
        <v>82</v>
      </c>
      <c r="AY180" s="247" t="s">
        <v>140</v>
      </c>
    </row>
    <row r="181" spans="2:51" s="13" customFormat="1" ht="13.5">
      <c r="B181" s="259"/>
      <c r="C181" s="260"/>
      <c r="D181" s="233" t="s">
        <v>153</v>
      </c>
      <c r="E181" s="261" t="s">
        <v>80</v>
      </c>
      <c r="F181" s="262" t="s">
        <v>212</v>
      </c>
      <c r="G181" s="260"/>
      <c r="H181" s="263">
        <v>64.796</v>
      </c>
      <c r="I181" s="264"/>
      <c r="J181" s="260"/>
      <c r="K181" s="260"/>
      <c r="L181" s="265"/>
      <c r="M181" s="266"/>
      <c r="N181" s="267"/>
      <c r="O181" s="267"/>
      <c r="P181" s="267"/>
      <c r="Q181" s="267"/>
      <c r="R181" s="267"/>
      <c r="S181" s="267"/>
      <c r="T181" s="268"/>
      <c r="AT181" s="269" t="s">
        <v>153</v>
      </c>
      <c r="AU181" s="269" t="s">
        <v>91</v>
      </c>
      <c r="AV181" s="13" t="s">
        <v>160</v>
      </c>
      <c r="AW181" s="13" t="s">
        <v>44</v>
      </c>
      <c r="AX181" s="13" t="s">
        <v>82</v>
      </c>
      <c r="AY181" s="269" t="s">
        <v>140</v>
      </c>
    </row>
    <row r="182" spans="2:51" s="11" customFormat="1" ht="13.5">
      <c r="B182" s="237"/>
      <c r="C182" s="238"/>
      <c r="D182" s="233" t="s">
        <v>153</v>
      </c>
      <c r="E182" s="239" t="s">
        <v>80</v>
      </c>
      <c r="F182" s="240" t="s">
        <v>929</v>
      </c>
      <c r="G182" s="238"/>
      <c r="H182" s="241">
        <v>32.398</v>
      </c>
      <c r="I182" s="242"/>
      <c r="J182" s="238"/>
      <c r="K182" s="238"/>
      <c r="L182" s="243"/>
      <c r="M182" s="244"/>
      <c r="N182" s="245"/>
      <c r="O182" s="245"/>
      <c r="P182" s="245"/>
      <c r="Q182" s="245"/>
      <c r="R182" s="245"/>
      <c r="S182" s="245"/>
      <c r="T182" s="246"/>
      <c r="AT182" s="247" t="s">
        <v>153</v>
      </c>
      <c r="AU182" s="247" t="s">
        <v>91</v>
      </c>
      <c r="AV182" s="11" t="s">
        <v>91</v>
      </c>
      <c r="AW182" s="11" t="s">
        <v>44</v>
      </c>
      <c r="AX182" s="11" t="s">
        <v>25</v>
      </c>
      <c r="AY182" s="247" t="s">
        <v>140</v>
      </c>
    </row>
    <row r="183" spans="2:65" s="1" customFormat="1" ht="25.5" customHeight="1">
      <c r="B183" s="46"/>
      <c r="C183" s="221" t="s">
        <v>10</v>
      </c>
      <c r="D183" s="221" t="s">
        <v>142</v>
      </c>
      <c r="E183" s="222" t="s">
        <v>735</v>
      </c>
      <c r="F183" s="223" t="s">
        <v>736</v>
      </c>
      <c r="G183" s="224" t="s">
        <v>201</v>
      </c>
      <c r="H183" s="225">
        <v>9.719</v>
      </c>
      <c r="I183" s="226"/>
      <c r="J183" s="227">
        <f>ROUND(I183*H183,2)</f>
        <v>0</v>
      </c>
      <c r="K183" s="223" t="s">
        <v>146</v>
      </c>
      <c r="L183" s="72"/>
      <c r="M183" s="228" t="s">
        <v>80</v>
      </c>
      <c r="N183" s="229" t="s">
        <v>52</v>
      </c>
      <c r="O183" s="47"/>
      <c r="P183" s="230">
        <f>O183*H183</f>
        <v>0</v>
      </c>
      <c r="Q183" s="230">
        <v>0</v>
      </c>
      <c r="R183" s="230">
        <f>Q183*H183</f>
        <v>0</v>
      </c>
      <c r="S183" s="230">
        <v>0</v>
      </c>
      <c r="T183" s="231">
        <f>S183*H183</f>
        <v>0</v>
      </c>
      <c r="AR183" s="24" t="s">
        <v>147</v>
      </c>
      <c r="AT183" s="24" t="s">
        <v>142</v>
      </c>
      <c r="AU183" s="24" t="s">
        <v>91</v>
      </c>
      <c r="AY183" s="24" t="s">
        <v>140</v>
      </c>
      <c r="BE183" s="232">
        <f>IF(N183="základní",J183,0)</f>
        <v>0</v>
      </c>
      <c r="BF183" s="232">
        <f>IF(N183="snížená",J183,0)</f>
        <v>0</v>
      </c>
      <c r="BG183" s="232">
        <f>IF(N183="zákl. přenesená",J183,0)</f>
        <v>0</v>
      </c>
      <c r="BH183" s="232">
        <f>IF(N183="sníž. přenesená",J183,0)</f>
        <v>0</v>
      </c>
      <c r="BI183" s="232">
        <f>IF(N183="nulová",J183,0)</f>
        <v>0</v>
      </c>
      <c r="BJ183" s="24" t="s">
        <v>25</v>
      </c>
      <c r="BK183" s="232">
        <f>ROUND(I183*H183,2)</f>
        <v>0</v>
      </c>
      <c r="BL183" s="24" t="s">
        <v>147</v>
      </c>
      <c r="BM183" s="24" t="s">
        <v>933</v>
      </c>
    </row>
    <row r="184" spans="2:47" s="1" customFormat="1" ht="13.5">
      <c r="B184" s="46"/>
      <c r="C184" s="74"/>
      <c r="D184" s="233" t="s">
        <v>149</v>
      </c>
      <c r="E184" s="74"/>
      <c r="F184" s="234" t="s">
        <v>738</v>
      </c>
      <c r="G184" s="74"/>
      <c r="H184" s="74"/>
      <c r="I184" s="191"/>
      <c r="J184" s="74"/>
      <c r="K184" s="74"/>
      <c r="L184" s="72"/>
      <c r="M184" s="235"/>
      <c r="N184" s="47"/>
      <c r="O184" s="47"/>
      <c r="P184" s="47"/>
      <c r="Q184" s="47"/>
      <c r="R184" s="47"/>
      <c r="S184" s="47"/>
      <c r="T184" s="95"/>
      <c r="AT184" s="24" t="s">
        <v>149</v>
      </c>
      <c r="AU184" s="24" t="s">
        <v>91</v>
      </c>
    </row>
    <row r="185" spans="2:47" s="1" customFormat="1" ht="13.5">
      <c r="B185" s="46"/>
      <c r="C185" s="74"/>
      <c r="D185" s="233" t="s">
        <v>151</v>
      </c>
      <c r="E185" s="74"/>
      <c r="F185" s="236" t="s">
        <v>718</v>
      </c>
      <c r="G185" s="74"/>
      <c r="H185" s="74"/>
      <c r="I185" s="191"/>
      <c r="J185" s="74"/>
      <c r="K185" s="74"/>
      <c r="L185" s="72"/>
      <c r="M185" s="235"/>
      <c r="N185" s="47"/>
      <c r="O185" s="47"/>
      <c r="P185" s="47"/>
      <c r="Q185" s="47"/>
      <c r="R185" s="47"/>
      <c r="S185" s="47"/>
      <c r="T185" s="95"/>
      <c r="AT185" s="24" t="s">
        <v>151</v>
      </c>
      <c r="AU185" s="24" t="s">
        <v>91</v>
      </c>
    </row>
    <row r="186" spans="2:51" s="11" customFormat="1" ht="13.5">
      <c r="B186" s="237"/>
      <c r="C186" s="238"/>
      <c r="D186" s="233" t="s">
        <v>153</v>
      </c>
      <c r="E186" s="239" t="s">
        <v>80</v>
      </c>
      <c r="F186" s="240" t="s">
        <v>931</v>
      </c>
      <c r="G186" s="238"/>
      <c r="H186" s="241">
        <v>9.719</v>
      </c>
      <c r="I186" s="242"/>
      <c r="J186" s="238"/>
      <c r="K186" s="238"/>
      <c r="L186" s="243"/>
      <c r="M186" s="244"/>
      <c r="N186" s="245"/>
      <c r="O186" s="245"/>
      <c r="P186" s="245"/>
      <c r="Q186" s="245"/>
      <c r="R186" s="245"/>
      <c r="S186" s="245"/>
      <c r="T186" s="246"/>
      <c r="AT186" s="247" t="s">
        <v>153</v>
      </c>
      <c r="AU186" s="247" t="s">
        <v>91</v>
      </c>
      <c r="AV186" s="11" t="s">
        <v>91</v>
      </c>
      <c r="AW186" s="11" t="s">
        <v>44</v>
      </c>
      <c r="AX186" s="11" t="s">
        <v>25</v>
      </c>
      <c r="AY186" s="247" t="s">
        <v>140</v>
      </c>
    </row>
    <row r="187" spans="2:65" s="1" customFormat="1" ht="16.5" customHeight="1">
      <c r="B187" s="46"/>
      <c r="C187" s="221" t="s">
        <v>248</v>
      </c>
      <c r="D187" s="221" t="s">
        <v>142</v>
      </c>
      <c r="E187" s="222" t="s">
        <v>237</v>
      </c>
      <c r="F187" s="223" t="s">
        <v>238</v>
      </c>
      <c r="G187" s="224" t="s">
        <v>145</v>
      </c>
      <c r="H187" s="225">
        <v>218.996</v>
      </c>
      <c r="I187" s="226"/>
      <c r="J187" s="227">
        <f>ROUND(I187*H187,2)</f>
        <v>0</v>
      </c>
      <c r="K187" s="223" t="s">
        <v>146</v>
      </c>
      <c r="L187" s="72"/>
      <c r="M187" s="228" t="s">
        <v>80</v>
      </c>
      <c r="N187" s="229" t="s">
        <v>52</v>
      </c>
      <c r="O187" s="47"/>
      <c r="P187" s="230">
        <f>O187*H187</f>
        <v>0</v>
      </c>
      <c r="Q187" s="230">
        <v>0.00085</v>
      </c>
      <c r="R187" s="230">
        <f>Q187*H187</f>
        <v>0.1861466</v>
      </c>
      <c r="S187" s="230">
        <v>0</v>
      </c>
      <c r="T187" s="231">
        <f>S187*H187</f>
        <v>0</v>
      </c>
      <c r="AR187" s="24" t="s">
        <v>147</v>
      </c>
      <c r="AT187" s="24" t="s">
        <v>142</v>
      </c>
      <c r="AU187" s="24" t="s">
        <v>91</v>
      </c>
      <c r="AY187" s="24" t="s">
        <v>140</v>
      </c>
      <c r="BE187" s="232">
        <f>IF(N187="základní",J187,0)</f>
        <v>0</v>
      </c>
      <c r="BF187" s="232">
        <f>IF(N187="snížená",J187,0)</f>
        <v>0</v>
      </c>
      <c r="BG187" s="232">
        <f>IF(N187="zákl. přenesená",J187,0)</f>
        <v>0</v>
      </c>
      <c r="BH187" s="232">
        <f>IF(N187="sníž. přenesená",J187,0)</f>
        <v>0</v>
      </c>
      <c r="BI187" s="232">
        <f>IF(N187="nulová",J187,0)</f>
        <v>0</v>
      </c>
      <c r="BJ187" s="24" t="s">
        <v>25</v>
      </c>
      <c r="BK187" s="232">
        <f>ROUND(I187*H187,2)</f>
        <v>0</v>
      </c>
      <c r="BL187" s="24" t="s">
        <v>147</v>
      </c>
      <c r="BM187" s="24" t="s">
        <v>934</v>
      </c>
    </row>
    <row r="188" spans="2:47" s="1" customFormat="1" ht="13.5">
      <c r="B188" s="46"/>
      <c r="C188" s="74"/>
      <c r="D188" s="233" t="s">
        <v>149</v>
      </c>
      <c r="E188" s="74"/>
      <c r="F188" s="234" t="s">
        <v>240</v>
      </c>
      <c r="G188" s="74"/>
      <c r="H188" s="74"/>
      <c r="I188" s="191"/>
      <c r="J188" s="74"/>
      <c r="K188" s="74"/>
      <c r="L188" s="72"/>
      <c r="M188" s="235"/>
      <c r="N188" s="47"/>
      <c r="O188" s="47"/>
      <c r="P188" s="47"/>
      <c r="Q188" s="47"/>
      <c r="R188" s="47"/>
      <c r="S188" s="47"/>
      <c r="T188" s="95"/>
      <c r="AT188" s="24" t="s">
        <v>149</v>
      </c>
      <c r="AU188" s="24" t="s">
        <v>91</v>
      </c>
    </row>
    <row r="189" spans="2:47" s="1" customFormat="1" ht="13.5">
      <c r="B189" s="46"/>
      <c r="C189" s="74"/>
      <c r="D189" s="233" t="s">
        <v>151</v>
      </c>
      <c r="E189" s="74"/>
      <c r="F189" s="236" t="s">
        <v>241</v>
      </c>
      <c r="G189" s="74"/>
      <c r="H189" s="74"/>
      <c r="I189" s="191"/>
      <c r="J189" s="74"/>
      <c r="K189" s="74"/>
      <c r="L189" s="72"/>
      <c r="M189" s="235"/>
      <c r="N189" s="47"/>
      <c r="O189" s="47"/>
      <c r="P189" s="47"/>
      <c r="Q189" s="47"/>
      <c r="R189" s="47"/>
      <c r="S189" s="47"/>
      <c r="T189" s="95"/>
      <c r="AT189" s="24" t="s">
        <v>151</v>
      </c>
      <c r="AU189" s="24" t="s">
        <v>91</v>
      </c>
    </row>
    <row r="190" spans="2:51" s="14" customFormat="1" ht="13.5">
      <c r="B190" s="270"/>
      <c r="C190" s="271"/>
      <c r="D190" s="233" t="s">
        <v>153</v>
      </c>
      <c r="E190" s="272" t="s">
        <v>80</v>
      </c>
      <c r="F190" s="273" t="s">
        <v>935</v>
      </c>
      <c r="G190" s="271"/>
      <c r="H190" s="272" t="s">
        <v>80</v>
      </c>
      <c r="I190" s="274"/>
      <c r="J190" s="271"/>
      <c r="K190" s="271"/>
      <c r="L190" s="275"/>
      <c r="M190" s="276"/>
      <c r="N190" s="277"/>
      <c r="O190" s="277"/>
      <c r="P190" s="277"/>
      <c r="Q190" s="277"/>
      <c r="R190" s="277"/>
      <c r="S190" s="277"/>
      <c r="T190" s="278"/>
      <c r="AT190" s="279" t="s">
        <v>153</v>
      </c>
      <c r="AU190" s="279" t="s">
        <v>91</v>
      </c>
      <c r="AV190" s="14" t="s">
        <v>25</v>
      </c>
      <c r="AW190" s="14" t="s">
        <v>44</v>
      </c>
      <c r="AX190" s="14" t="s">
        <v>82</v>
      </c>
      <c r="AY190" s="279" t="s">
        <v>140</v>
      </c>
    </row>
    <row r="191" spans="2:51" s="11" customFormat="1" ht="13.5">
      <c r="B191" s="237"/>
      <c r="C191" s="238"/>
      <c r="D191" s="233" t="s">
        <v>153</v>
      </c>
      <c r="E191" s="239" t="s">
        <v>80</v>
      </c>
      <c r="F191" s="240" t="s">
        <v>936</v>
      </c>
      <c r="G191" s="238"/>
      <c r="H191" s="241">
        <v>9.956</v>
      </c>
      <c r="I191" s="242"/>
      <c r="J191" s="238"/>
      <c r="K191" s="238"/>
      <c r="L191" s="243"/>
      <c r="M191" s="244"/>
      <c r="N191" s="245"/>
      <c r="O191" s="245"/>
      <c r="P191" s="245"/>
      <c r="Q191" s="245"/>
      <c r="R191" s="245"/>
      <c r="S191" s="245"/>
      <c r="T191" s="246"/>
      <c r="AT191" s="247" t="s">
        <v>153</v>
      </c>
      <c r="AU191" s="247" t="s">
        <v>91</v>
      </c>
      <c r="AV191" s="11" t="s">
        <v>91</v>
      </c>
      <c r="AW191" s="11" t="s">
        <v>44</v>
      </c>
      <c r="AX191" s="11" t="s">
        <v>82</v>
      </c>
      <c r="AY191" s="247" t="s">
        <v>140</v>
      </c>
    </row>
    <row r="192" spans="2:51" s="11" customFormat="1" ht="13.5">
      <c r="B192" s="237"/>
      <c r="C192" s="238"/>
      <c r="D192" s="233" t="s">
        <v>153</v>
      </c>
      <c r="E192" s="239" t="s">
        <v>80</v>
      </c>
      <c r="F192" s="240" t="s">
        <v>937</v>
      </c>
      <c r="G192" s="238"/>
      <c r="H192" s="241">
        <v>64.824</v>
      </c>
      <c r="I192" s="242"/>
      <c r="J192" s="238"/>
      <c r="K192" s="238"/>
      <c r="L192" s="243"/>
      <c r="M192" s="244"/>
      <c r="N192" s="245"/>
      <c r="O192" s="245"/>
      <c r="P192" s="245"/>
      <c r="Q192" s="245"/>
      <c r="R192" s="245"/>
      <c r="S192" s="245"/>
      <c r="T192" s="246"/>
      <c r="AT192" s="247" t="s">
        <v>153</v>
      </c>
      <c r="AU192" s="247" t="s">
        <v>91</v>
      </c>
      <c r="AV192" s="11" t="s">
        <v>91</v>
      </c>
      <c r="AW192" s="11" t="s">
        <v>44</v>
      </c>
      <c r="AX192" s="11" t="s">
        <v>82</v>
      </c>
      <c r="AY192" s="247" t="s">
        <v>140</v>
      </c>
    </row>
    <row r="193" spans="2:51" s="11" customFormat="1" ht="13.5">
      <c r="B193" s="237"/>
      <c r="C193" s="238"/>
      <c r="D193" s="233" t="s">
        <v>153</v>
      </c>
      <c r="E193" s="239" t="s">
        <v>80</v>
      </c>
      <c r="F193" s="240" t="s">
        <v>938</v>
      </c>
      <c r="G193" s="238"/>
      <c r="H193" s="241">
        <v>96.6</v>
      </c>
      <c r="I193" s="242"/>
      <c r="J193" s="238"/>
      <c r="K193" s="238"/>
      <c r="L193" s="243"/>
      <c r="M193" s="244"/>
      <c r="N193" s="245"/>
      <c r="O193" s="245"/>
      <c r="P193" s="245"/>
      <c r="Q193" s="245"/>
      <c r="R193" s="245"/>
      <c r="S193" s="245"/>
      <c r="T193" s="246"/>
      <c r="AT193" s="247" t="s">
        <v>153</v>
      </c>
      <c r="AU193" s="247" t="s">
        <v>91</v>
      </c>
      <c r="AV193" s="11" t="s">
        <v>91</v>
      </c>
      <c r="AW193" s="11" t="s">
        <v>44</v>
      </c>
      <c r="AX193" s="11" t="s">
        <v>82</v>
      </c>
      <c r="AY193" s="247" t="s">
        <v>140</v>
      </c>
    </row>
    <row r="194" spans="2:51" s="14" customFormat="1" ht="13.5">
      <c r="B194" s="270"/>
      <c r="C194" s="271"/>
      <c r="D194" s="233" t="s">
        <v>153</v>
      </c>
      <c r="E194" s="272" t="s">
        <v>80</v>
      </c>
      <c r="F194" s="273" t="s">
        <v>939</v>
      </c>
      <c r="G194" s="271"/>
      <c r="H194" s="272" t="s">
        <v>80</v>
      </c>
      <c r="I194" s="274"/>
      <c r="J194" s="271"/>
      <c r="K194" s="271"/>
      <c r="L194" s="275"/>
      <c r="M194" s="276"/>
      <c r="N194" s="277"/>
      <c r="O194" s="277"/>
      <c r="P194" s="277"/>
      <c r="Q194" s="277"/>
      <c r="R194" s="277"/>
      <c r="S194" s="277"/>
      <c r="T194" s="278"/>
      <c r="AT194" s="279" t="s">
        <v>153</v>
      </c>
      <c r="AU194" s="279" t="s">
        <v>91</v>
      </c>
      <c r="AV194" s="14" t="s">
        <v>25</v>
      </c>
      <c r="AW194" s="14" t="s">
        <v>44</v>
      </c>
      <c r="AX194" s="14" t="s">
        <v>82</v>
      </c>
      <c r="AY194" s="279" t="s">
        <v>140</v>
      </c>
    </row>
    <row r="195" spans="2:51" s="11" customFormat="1" ht="13.5">
      <c r="B195" s="237"/>
      <c r="C195" s="238"/>
      <c r="D195" s="233" t="s">
        <v>153</v>
      </c>
      <c r="E195" s="239" t="s">
        <v>80</v>
      </c>
      <c r="F195" s="240" t="s">
        <v>940</v>
      </c>
      <c r="G195" s="238"/>
      <c r="H195" s="241">
        <v>47.616</v>
      </c>
      <c r="I195" s="242"/>
      <c r="J195" s="238"/>
      <c r="K195" s="238"/>
      <c r="L195" s="243"/>
      <c r="M195" s="244"/>
      <c r="N195" s="245"/>
      <c r="O195" s="245"/>
      <c r="P195" s="245"/>
      <c r="Q195" s="245"/>
      <c r="R195" s="245"/>
      <c r="S195" s="245"/>
      <c r="T195" s="246"/>
      <c r="AT195" s="247" t="s">
        <v>153</v>
      </c>
      <c r="AU195" s="247" t="s">
        <v>91</v>
      </c>
      <c r="AV195" s="11" t="s">
        <v>91</v>
      </c>
      <c r="AW195" s="11" t="s">
        <v>44</v>
      </c>
      <c r="AX195" s="11" t="s">
        <v>82</v>
      </c>
      <c r="AY195" s="247" t="s">
        <v>140</v>
      </c>
    </row>
    <row r="196" spans="2:51" s="12" customFormat="1" ht="13.5">
      <c r="B196" s="248"/>
      <c r="C196" s="249"/>
      <c r="D196" s="233" t="s">
        <v>153</v>
      </c>
      <c r="E196" s="250" t="s">
        <v>80</v>
      </c>
      <c r="F196" s="251" t="s">
        <v>168</v>
      </c>
      <c r="G196" s="249"/>
      <c r="H196" s="252">
        <v>218.996</v>
      </c>
      <c r="I196" s="253"/>
      <c r="J196" s="249"/>
      <c r="K196" s="249"/>
      <c r="L196" s="254"/>
      <c r="M196" s="255"/>
      <c r="N196" s="256"/>
      <c r="O196" s="256"/>
      <c r="P196" s="256"/>
      <c r="Q196" s="256"/>
      <c r="R196" s="256"/>
      <c r="S196" s="256"/>
      <c r="T196" s="257"/>
      <c r="AT196" s="258" t="s">
        <v>153</v>
      </c>
      <c r="AU196" s="258" t="s">
        <v>91</v>
      </c>
      <c r="AV196" s="12" t="s">
        <v>147</v>
      </c>
      <c r="AW196" s="12" t="s">
        <v>44</v>
      </c>
      <c r="AX196" s="12" t="s">
        <v>25</v>
      </c>
      <c r="AY196" s="258" t="s">
        <v>140</v>
      </c>
    </row>
    <row r="197" spans="2:65" s="1" customFormat="1" ht="16.5" customHeight="1">
      <c r="B197" s="46"/>
      <c r="C197" s="221" t="s">
        <v>254</v>
      </c>
      <c r="D197" s="221" t="s">
        <v>142</v>
      </c>
      <c r="E197" s="222" t="s">
        <v>244</v>
      </c>
      <c r="F197" s="223" t="s">
        <v>245</v>
      </c>
      <c r="G197" s="224" t="s">
        <v>145</v>
      </c>
      <c r="H197" s="225">
        <v>218.996</v>
      </c>
      <c r="I197" s="226"/>
      <c r="J197" s="227">
        <f>ROUND(I197*H197,2)</f>
        <v>0</v>
      </c>
      <c r="K197" s="223" t="s">
        <v>146</v>
      </c>
      <c r="L197" s="72"/>
      <c r="M197" s="228" t="s">
        <v>80</v>
      </c>
      <c r="N197" s="229" t="s">
        <v>52</v>
      </c>
      <c r="O197" s="47"/>
      <c r="P197" s="230">
        <f>O197*H197</f>
        <v>0</v>
      </c>
      <c r="Q197" s="230">
        <v>0</v>
      </c>
      <c r="R197" s="230">
        <f>Q197*H197</f>
        <v>0</v>
      </c>
      <c r="S197" s="230">
        <v>0</v>
      </c>
      <c r="T197" s="231">
        <f>S197*H197</f>
        <v>0</v>
      </c>
      <c r="AR197" s="24" t="s">
        <v>147</v>
      </c>
      <c r="AT197" s="24" t="s">
        <v>142</v>
      </c>
      <c r="AU197" s="24" t="s">
        <v>91</v>
      </c>
      <c r="AY197" s="24" t="s">
        <v>140</v>
      </c>
      <c r="BE197" s="232">
        <f>IF(N197="základní",J197,0)</f>
        <v>0</v>
      </c>
      <c r="BF197" s="232">
        <f>IF(N197="snížená",J197,0)</f>
        <v>0</v>
      </c>
      <c r="BG197" s="232">
        <f>IF(N197="zákl. přenesená",J197,0)</f>
        <v>0</v>
      </c>
      <c r="BH197" s="232">
        <f>IF(N197="sníž. přenesená",J197,0)</f>
        <v>0</v>
      </c>
      <c r="BI197" s="232">
        <f>IF(N197="nulová",J197,0)</f>
        <v>0</v>
      </c>
      <c r="BJ197" s="24" t="s">
        <v>25</v>
      </c>
      <c r="BK197" s="232">
        <f>ROUND(I197*H197,2)</f>
        <v>0</v>
      </c>
      <c r="BL197" s="24" t="s">
        <v>147</v>
      </c>
      <c r="BM197" s="24" t="s">
        <v>941</v>
      </c>
    </row>
    <row r="198" spans="2:47" s="1" customFormat="1" ht="13.5">
      <c r="B198" s="46"/>
      <c r="C198" s="74"/>
      <c r="D198" s="233" t="s">
        <v>149</v>
      </c>
      <c r="E198" s="74"/>
      <c r="F198" s="234" t="s">
        <v>247</v>
      </c>
      <c r="G198" s="74"/>
      <c r="H198" s="74"/>
      <c r="I198" s="191"/>
      <c r="J198" s="74"/>
      <c r="K198" s="74"/>
      <c r="L198" s="72"/>
      <c r="M198" s="235"/>
      <c r="N198" s="47"/>
      <c r="O198" s="47"/>
      <c r="P198" s="47"/>
      <c r="Q198" s="47"/>
      <c r="R198" s="47"/>
      <c r="S198" s="47"/>
      <c r="T198" s="95"/>
      <c r="AT198" s="24" t="s">
        <v>149</v>
      </c>
      <c r="AU198" s="24" t="s">
        <v>91</v>
      </c>
    </row>
    <row r="199" spans="2:65" s="1" customFormat="1" ht="16.5" customHeight="1">
      <c r="B199" s="46"/>
      <c r="C199" s="221" t="s">
        <v>263</v>
      </c>
      <c r="D199" s="221" t="s">
        <v>142</v>
      </c>
      <c r="E199" s="222" t="s">
        <v>249</v>
      </c>
      <c r="F199" s="223" t="s">
        <v>250</v>
      </c>
      <c r="G199" s="224" t="s">
        <v>201</v>
      </c>
      <c r="H199" s="225">
        <v>70.963</v>
      </c>
      <c r="I199" s="226"/>
      <c r="J199" s="227">
        <f>ROUND(I199*H199,2)</f>
        <v>0</v>
      </c>
      <c r="K199" s="223" t="s">
        <v>146</v>
      </c>
      <c r="L199" s="72"/>
      <c r="M199" s="228" t="s">
        <v>80</v>
      </c>
      <c r="N199" s="229" t="s">
        <v>52</v>
      </c>
      <c r="O199" s="47"/>
      <c r="P199" s="230">
        <f>O199*H199</f>
        <v>0</v>
      </c>
      <c r="Q199" s="230">
        <v>0</v>
      </c>
      <c r="R199" s="230">
        <f>Q199*H199</f>
        <v>0</v>
      </c>
      <c r="S199" s="230">
        <v>0</v>
      </c>
      <c r="T199" s="231">
        <f>S199*H199</f>
        <v>0</v>
      </c>
      <c r="AR199" s="24" t="s">
        <v>147</v>
      </c>
      <c r="AT199" s="24" t="s">
        <v>142</v>
      </c>
      <c r="AU199" s="24" t="s">
        <v>91</v>
      </c>
      <c r="AY199" s="24" t="s">
        <v>140</v>
      </c>
      <c r="BE199" s="232">
        <f>IF(N199="základní",J199,0)</f>
        <v>0</v>
      </c>
      <c r="BF199" s="232">
        <f>IF(N199="snížená",J199,0)</f>
        <v>0</v>
      </c>
      <c r="BG199" s="232">
        <f>IF(N199="zákl. přenesená",J199,0)</f>
        <v>0</v>
      </c>
      <c r="BH199" s="232">
        <f>IF(N199="sníž. přenesená",J199,0)</f>
        <v>0</v>
      </c>
      <c r="BI199" s="232">
        <f>IF(N199="nulová",J199,0)</f>
        <v>0</v>
      </c>
      <c r="BJ199" s="24" t="s">
        <v>25</v>
      </c>
      <c r="BK199" s="232">
        <f>ROUND(I199*H199,2)</f>
        <v>0</v>
      </c>
      <c r="BL199" s="24" t="s">
        <v>147</v>
      </c>
      <c r="BM199" s="24" t="s">
        <v>942</v>
      </c>
    </row>
    <row r="200" spans="2:47" s="1" customFormat="1" ht="13.5">
      <c r="B200" s="46"/>
      <c r="C200" s="74"/>
      <c r="D200" s="233" t="s">
        <v>149</v>
      </c>
      <c r="E200" s="74"/>
      <c r="F200" s="234" t="s">
        <v>252</v>
      </c>
      <c r="G200" s="74"/>
      <c r="H200" s="74"/>
      <c r="I200" s="191"/>
      <c r="J200" s="74"/>
      <c r="K200" s="74"/>
      <c r="L200" s="72"/>
      <c r="M200" s="235"/>
      <c r="N200" s="47"/>
      <c r="O200" s="47"/>
      <c r="P200" s="47"/>
      <c r="Q200" s="47"/>
      <c r="R200" s="47"/>
      <c r="S200" s="47"/>
      <c r="T200" s="95"/>
      <c r="AT200" s="24" t="s">
        <v>149</v>
      </c>
      <c r="AU200" s="24" t="s">
        <v>91</v>
      </c>
    </row>
    <row r="201" spans="2:47" s="1" customFormat="1" ht="13.5">
      <c r="B201" s="46"/>
      <c r="C201" s="74"/>
      <c r="D201" s="233" t="s">
        <v>151</v>
      </c>
      <c r="E201" s="74"/>
      <c r="F201" s="236" t="s">
        <v>253</v>
      </c>
      <c r="G201" s="74"/>
      <c r="H201" s="74"/>
      <c r="I201" s="191"/>
      <c r="J201" s="74"/>
      <c r="K201" s="74"/>
      <c r="L201" s="72"/>
      <c r="M201" s="235"/>
      <c r="N201" s="47"/>
      <c r="O201" s="47"/>
      <c r="P201" s="47"/>
      <c r="Q201" s="47"/>
      <c r="R201" s="47"/>
      <c r="S201" s="47"/>
      <c r="T201" s="95"/>
      <c r="AT201" s="24" t="s">
        <v>151</v>
      </c>
      <c r="AU201" s="24" t="s">
        <v>91</v>
      </c>
    </row>
    <row r="202" spans="2:51" s="14" customFormat="1" ht="13.5">
      <c r="B202" s="270"/>
      <c r="C202" s="271"/>
      <c r="D202" s="233" t="s">
        <v>153</v>
      </c>
      <c r="E202" s="272" t="s">
        <v>80</v>
      </c>
      <c r="F202" s="273" t="s">
        <v>943</v>
      </c>
      <c r="G202" s="271"/>
      <c r="H202" s="272" t="s">
        <v>80</v>
      </c>
      <c r="I202" s="274"/>
      <c r="J202" s="271"/>
      <c r="K202" s="271"/>
      <c r="L202" s="275"/>
      <c r="M202" s="276"/>
      <c r="N202" s="277"/>
      <c r="O202" s="277"/>
      <c r="P202" s="277"/>
      <c r="Q202" s="277"/>
      <c r="R202" s="277"/>
      <c r="S202" s="277"/>
      <c r="T202" s="278"/>
      <c r="AT202" s="279" t="s">
        <v>153</v>
      </c>
      <c r="AU202" s="279" t="s">
        <v>91</v>
      </c>
      <c r="AV202" s="14" t="s">
        <v>25</v>
      </c>
      <c r="AW202" s="14" t="s">
        <v>44</v>
      </c>
      <c r="AX202" s="14" t="s">
        <v>82</v>
      </c>
      <c r="AY202" s="279" t="s">
        <v>140</v>
      </c>
    </row>
    <row r="203" spans="2:51" s="11" customFormat="1" ht="13.5">
      <c r="B203" s="237"/>
      <c r="C203" s="238"/>
      <c r="D203" s="233" t="s">
        <v>153</v>
      </c>
      <c r="E203" s="239" t="s">
        <v>80</v>
      </c>
      <c r="F203" s="240" t="s">
        <v>901</v>
      </c>
      <c r="G203" s="238"/>
      <c r="H203" s="241">
        <v>74.995</v>
      </c>
      <c r="I203" s="242"/>
      <c r="J203" s="238"/>
      <c r="K203" s="238"/>
      <c r="L203" s="243"/>
      <c r="M203" s="244"/>
      <c r="N203" s="245"/>
      <c r="O203" s="245"/>
      <c r="P203" s="245"/>
      <c r="Q203" s="245"/>
      <c r="R203" s="245"/>
      <c r="S203" s="245"/>
      <c r="T203" s="246"/>
      <c r="AT203" s="247" t="s">
        <v>153</v>
      </c>
      <c r="AU203" s="247" t="s">
        <v>91</v>
      </c>
      <c r="AV203" s="11" t="s">
        <v>91</v>
      </c>
      <c r="AW203" s="11" t="s">
        <v>44</v>
      </c>
      <c r="AX203" s="11" t="s">
        <v>82</v>
      </c>
      <c r="AY203" s="247" t="s">
        <v>140</v>
      </c>
    </row>
    <row r="204" spans="2:51" s="11" customFormat="1" ht="13.5">
      <c r="B204" s="237"/>
      <c r="C204" s="238"/>
      <c r="D204" s="233" t="s">
        <v>153</v>
      </c>
      <c r="E204" s="239" t="s">
        <v>80</v>
      </c>
      <c r="F204" s="240" t="s">
        <v>902</v>
      </c>
      <c r="G204" s="238"/>
      <c r="H204" s="241">
        <v>-4.032</v>
      </c>
      <c r="I204" s="242"/>
      <c r="J204" s="238"/>
      <c r="K204" s="238"/>
      <c r="L204" s="243"/>
      <c r="M204" s="244"/>
      <c r="N204" s="245"/>
      <c r="O204" s="245"/>
      <c r="P204" s="245"/>
      <c r="Q204" s="245"/>
      <c r="R204" s="245"/>
      <c r="S204" s="245"/>
      <c r="T204" s="246"/>
      <c r="AT204" s="247" t="s">
        <v>153</v>
      </c>
      <c r="AU204" s="247" t="s">
        <v>91</v>
      </c>
      <c r="AV204" s="11" t="s">
        <v>91</v>
      </c>
      <c r="AW204" s="11" t="s">
        <v>44</v>
      </c>
      <c r="AX204" s="11" t="s">
        <v>82</v>
      </c>
      <c r="AY204" s="247" t="s">
        <v>140</v>
      </c>
    </row>
    <row r="205" spans="2:51" s="12" customFormat="1" ht="13.5">
      <c r="B205" s="248"/>
      <c r="C205" s="249"/>
      <c r="D205" s="233" t="s">
        <v>153</v>
      </c>
      <c r="E205" s="250" t="s">
        <v>80</v>
      </c>
      <c r="F205" s="251" t="s">
        <v>168</v>
      </c>
      <c r="G205" s="249"/>
      <c r="H205" s="252">
        <v>70.963</v>
      </c>
      <c r="I205" s="253"/>
      <c r="J205" s="249"/>
      <c r="K205" s="249"/>
      <c r="L205" s="254"/>
      <c r="M205" s="255"/>
      <c r="N205" s="256"/>
      <c r="O205" s="256"/>
      <c r="P205" s="256"/>
      <c r="Q205" s="256"/>
      <c r="R205" s="256"/>
      <c r="S205" s="256"/>
      <c r="T205" s="257"/>
      <c r="AT205" s="258" t="s">
        <v>153</v>
      </c>
      <c r="AU205" s="258" t="s">
        <v>91</v>
      </c>
      <c r="AV205" s="12" t="s">
        <v>147</v>
      </c>
      <c r="AW205" s="12" t="s">
        <v>44</v>
      </c>
      <c r="AX205" s="12" t="s">
        <v>25</v>
      </c>
      <c r="AY205" s="258" t="s">
        <v>140</v>
      </c>
    </row>
    <row r="206" spans="2:65" s="1" customFormat="1" ht="16.5" customHeight="1">
      <c r="B206" s="46"/>
      <c r="C206" s="221" t="s">
        <v>270</v>
      </c>
      <c r="D206" s="221" t="s">
        <v>142</v>
      </c>
      <c r="E206" s="222" t="s">
        <v>743</v>
      </c>
      <c r="F206" s="223" t="s">
        <v>744</v>
      </c>
      <c r="G206" s="224" t="s">
        <v>201</v>
      </c>
      <c r="H206" s="225">
        <v>64.796</v>
      </c>
      <c r="I206" s="226"/>
      <c r="J206" s="227">
        <f>ROUND(I206*H206,2)</f>
        <v>0</v>
      </c>
      <c r="K206" s="223" t="s">
        <v>146</v>
      </c>
      <c r="L206" s="72"/>
      <c r="M206" s="228" t="s">
        <v>80</v>
      </c>
      <c r="N206" s="229" t="s">
        <v>52</v>
      </c>
      <c r="O206" s="47"/>
      <c r="P206" s="230">
        <f>O206*H206</f>
        <v>0</v>
      </c>
      <c r="Q206" s="230">
        <v>0</v>
      </c>
      <c r="R206" s="230">
        <f>Q206*H206</f>
        <v>0</v>
      </c>
      <c r="S206" s="230">
        <v>0</v>
      </c>
      <c r="T206" s="231">
        <f>S206*H206</f>
        <v>0</v>
      </c>
      <c r="AR206" s="24" t="s">
        <v>147</v>
      </c>
      <c r="AT206" s="24" t="s">
        <v>142</v>
      </c>
      <c r="AU206" s="24" t="s">
        <v>91</v>
      </c>
      <c r="AY206" s="24" t="s">
        <v>140</v>
      </c>
      <c r="BE206" s="232">
        <f>IF(N206="základní",J206,0)</f>
        <v>0</v>
      </c>
      <c r="BF206" s="232">
        <f>IF(N206="snížená",J206,0)</f>
        <v>0</v>
      </c>
      <c r="BG206" s="232">
        <f>IF(N206="zákl. přenesená",J206,0)</f>
        <v>0</v>
      </c>
      <c r="BH206" s="232">
        <f>IF(N206="sníž. přenesená",J206,0)</f>
        <v>0</v>
      </c>
      <c r="BI206" s="232">
        <f>IF(N206="nulová",J206,0)</f>
        <v>0</v>
      </c>
      <c r="BJ206" s="24" t="s">
        <v>25</v>
      </c>
      <c r="BK206" s="232">
        <f>ROUND(I206*H206,2)</f>
        <v>0</v>
      </c>
      <c r="BL206" s="24" t="s">
        <v>147</v>
      </c>
      <c r="BM206" s="24" t="s">
        <v>944</v>
      </c>
    </row>
    <row r="207" spans="2:47" s="1" customFormat="1" ht="13.5">
      <c r="B207" s="46"/>
      <c r="C207" s="74"/>
      <c r="D207" s="233" t="s">
        <v>149</v>
      </c>
      <c r="E207" s="74"/>
      <c r="F207" s="234" t="s">
        <v>746</v>
      </c>
      <c r="G207" s="74"/>
      <c r="H207" s="74"/>
      <c r="I207" s="191"/>
      <c r="J207" s="74"/>
      <c r="K207" s="74"/>
      <c r="L207" s="72"/>
      <c r="M207" s="235"/>
      <c r="N207" s="47"/>
      <c r="O207" s="47"/>
      <c r="P207" s="47"/>
      <c r="Q207" s="47"/>
      <c r="R207" s="47"/>
      <c r="S207" s="47"/>
      <c r="T207" s="95"/>
      <c r="AT207" s="24" t="s">
        <v>149</v>
      </c>
      <c r="AU207" s="24" t="s">
        <v>91</v>
      </c>
    </row>
    <row r="208" spans="2:51" s="14" customFormat="1" ht="13.5">
      <c r="B208" s="270"/>
      <c r="C208" s="271"/>
      <c r="D208" s="233" t="s">
        <v>153</v>
      </c>
      <c r="E208" s="272" t="s">
        <v>80</v>
      </c>
      <c r="F208" s="273" t="s">
        <v>935</v>
      </c>
      <c r="G208" s="271"/>
      <c r="H208" s="272" t="s">
        <v>80</v>
      </c>
      <c r="I208" s="274"/>
      <c r="J208" s="271"/>
      <c r="K208" s="271"/>
      <c r="L208" s="275"/>
      <c r="M208" s="276"/>
      <c r="N208" s="277"/>
      <c r="O208" s="277"/>
      <c r="P208" s="277"/>
      <c r="Q208" s="277"/>
      <c r="R208" s="277"/>
      <c r="S208" s="277"/>
      <c r="T208" s="278"/>
      <c r="AT208" s="279" t="s">
        <v>153</v>
      </c>
      <c r="AU208" s="279" t="s">
        <v>91</v>
      </c>
      <c r="AV208" s="14" t="s">
        <v>25</v>
      </c>
      <c r="AW208" s="14" t="s">
        <v>44</v>
      </c>
      <c r="AX208" s="14" t="s">
        <v>82</v>
      </c>
      <c r="AY208" s="279" t="s">
        <v>140</v>
      </c>
    </row>
    <row r="209" spans="2:51" s="11" customFormat="1" ht="13.5">
      <c r="B209" s="237"/>
      <c r="C209" s="238"/>
      <c r="D209" s="233" t="s">
        <v>153</v>
      </c>
      <c r="E209" s="239" t="s">
        <v>80</v>
      </c>
      <c r="F209" s="240" t="s">
        <v>922</v>
      </c>
      <c r="G209" s="238"/>
      <c r="H209" s="241">
        <v>3.982</v>
      </c>
      <c r="I209" s="242"/>
      <c r="J209" s="238"/>
      <c r="K209" s="238"/>
      <c r="L209" s="243"/>
      <c r="M209" s="244"/>
      <c r="N209" s="245"/>
      <c r="O209" s="245"/>
      <c r="P209" s="245"/>
      <c r="Q209" s="245"/>
      <c r="R209" s="245"/>
      <c r="S209" s="245"/>
      <c r="T209" s="246"/>
      <c r="AT209" s="247" t="s">
        <v>153</v>
      </c>
      <c r="AU209" s="247" t="s">
        <v>91</v>
      </c>
      <c r="AV209" s="11" t="s">
        <v>91</v>
      </c>
      <c r="AW209" s="11" t="s">
        <v>44</v>
      </c>
      <c r="AX209" s="11" t="s">
        <v>82</v>
      </c>
      <c r="AY209" s="247" t="s">
        <v>140</v>
      </c>
    </row>
    <row r="210" spans="2:51" s="11" customFormat="1" ht="13.5">
      <c r="B210" s="237"/>
      <c r="C210" s="238"/>
      <c r="D210" s="233" t="s">
        <v>153</v>
      </c>
      <c r="E210" s="239" t="s">
        <v>80</v>
      </c>
      <c r="F210" s="240" t="s">
        <v>923</v>
      </c>
      <c r="G210" s="238"/>
      <c r="H210" s="241">
        <v>25.93</v>
      </c>
      <c r="I210" s="242"/>
      <c r="J210" s="238"/>
      <c r="K210" s="238"/>
      <c r="L210" s="243"/>
      <c r="M210" s="244"/>
      <c r="N210" s="245"/>
      <c r="O210" s="245"/>
      <c r="P210" s="245"/>
      <c r="Q210" s="245"/>
      <c r="R210" s="245"/>
      <c r="S210" s="245"/>
      <c r="T210" s="246"/>
      <c r="AT210" s="247" t="s">
        <v>153</v>
      </c>
      <c r="AU210" s="247" t="s">
        <v>91</v>
      </c>
      <c r="AV210" s="11" t="s">
        <v>91</v>
      </c>
      <c r="AW210" s="11" t="s">
        <v>44</v>
      </c>
      <c r="AX210" s="11" t="s">
        <v>82</v>
      </c>
      <c r="AY210" s="247" t="s">
        <v>140</v>
      </c>
    </row>
    <row r="211" spans="2:51" s="11" customFormat="1" ht="13.5">
      <c r="B211" s="237"/>
      <c r="C211" s="238"/>
      <c r="D211" s="233" t="s">
        <v>153</v>
      </c>
      <c r="E211" s="239" t="s">
        <v>80</v>
      </c>
      <c r="F211" s="240" t="s">
        <v>924</v>
      </c>
      <c r="G211" s="238"/>
      <c r="H211" s="241">
        <v>38.64</v>
      </c>
      <c r="I211" s="242"/>
      <c r="J211" s="238"/>
      <c r="K211" s="238"/>
      <c r="L211" s="243"/>
      <c r="M211" s="244"/>
      <c r="N211" s="245"/>
      <c r="O211" s="245"/>
      <c r="P211" s="245"/>
      <c r="Q211" s="245"/>
      <c r="R211" s="245"/>
      <c r="S211" s="245"/>
      <c r="T211" s="246"/>
      <c r="AT211" s="247" t="s">
        <v>153</v>
      </c>
      <c r="AU211" s="247" t="s">
        <v>91</v>
      </c>
      <c r="AV211" s="11" t="s">
        <v>91</v>
      </c>
      <c r="AW211" s="11" t="s">
        <v>44</v>
      </c>
      <c r="AX211" s="11" t="s">
        <v>82</v>
      </c>
      <c r="AY211" s="247" t="s">
        <v>140</v>
      </c>
    </row>
    <row r="212" spans="2:51" s="11" customFormat="1" ht="13.5">
      <c r="B212" s="237"/>
      <c r="C212" s="238"/>
      <c r="D212" s="233" t="s">
        <v>153</v>
      </c>
      <c r="E212" s="239" t="s">
        <v>80</v>
      </c>
      <c r="F212" s="240" t="s">
        <v>925</v>
      </c>
      <c r="G212" s="238"/>
      <c r="H212" s="241">
        <v>4.86</v>
      </c>
      <c r="I212" s="242"/>
      <c r="J212" s="238"/>
      <c r="K212" s="238"/>
      <c r="L212" s="243"/>
      <c r="M212" s="244"/>
      <c r="N212" s="245"/>
      <c r="O212" s="245"/>
      <c r="P212" s="245"/>
      <c r="Q212" s="245"/>
      <c r="R212" s="245"/>
      <c r="S212" s="245"/>
      <c r="T212" s="246"/>
      <c r="AT212" s="247" t="s">
        <v>153</v>
      </c>
      <c r="AU212" s="247" t="s">
        <v>91</v>
      </c>
      <c r="AV212" s="11" t="s">
        <v>91</v>
      </c>
      <c r="AW212" s="11" t="s">
        <v>44</v>
      </c>
      <c r="AX212" s="11" t="s">
        <v>82</v>
      </c>
      <c r="AY212" s="247" t="s">
        <v>140</v>
      </c>
    </row>
    <row r="213" spans="2:51" s="11" customFormat="1" ht="13.5">
      <c r="B213" s="237"/>
      <c r="C213" s="238"/>
      <c r="D213" s="233" t="s">
        <v>153</v>
      </c>
      <c r="E213" s="239" t="s">
        <v>80</v>
      </c>
      <c r="F213" s="240" t="s">
        <v>926</v>
      </c>
      <c r="G213" s="238"/>
      <c r="H213" s="241">
        <v>-3.616</v>
      </c>
      <c r="I213" s="242"/>
      <c r="J213" s="238"/>
      <c r="K213" s="238"/>
      <c r="L213" s="243"/>
      <c r="M213" s="244"/>
      <c r="N213" s="245"/>
      <c r="O213" s="245"/>
      <c r="P213" s="245"/>
      <c r="Q213" s="245"/>
      <c r="R213" s="245"/>
      <c r="S213" s="245"/>
      <c r="T213" s="246"/>
      <c r="AT213" s="247" t="s">
        <v>153</v>
      </c>
      <c r="AU213" s="247" t="s">
        <v>91</v>
      </c>
      <c r="AV213" s="11" t="s">
        <v>91</v>
      </c>
      <c r="AW213" s="11" t="s">
        <v>44</v>
      </c>
      <c r="AX213" s="11" t="s">
        <v>82</v>
      </c>
      <c r="AY213" s="247" t="s">
        <v>140</v>
      </c>
    </row>
    <row r="214" spans="2:51" s="11" customFormat="1" ht="13.5">
      <c r="B214" s="237"/>
      <c r="C214" s="238"/>
      <c r="D214" s="233" t="s">
        <v>153</v>
      </c>
      <c r="E214" s="239" t="s">
        <v>80</v>
      </c>
      <c r="F214" s="240" t="s">
        <v>927</v>
      </c>
      <c r="G214" s="238"/>
      <c r="H214" s="241">
        <v>-1.08</v>
      </c>
      <c r="I214" s="242"/>
      <c r="J214" s="238"/>
      <c r="K214" s="238"/>
      <c r="L214" s="243"/>
      <c r="M214" s="244"/>
      <c r="N214" s="245"/>
      <c r="O214" s="245"/>
      <c r="P214" s="245"/>
      <c r="Q214" s="245"/>
      <c r="R214" s="245"/>
      <c r="S214" s="245"/>
      <c r="T214" s="246"/>
      <c r="AT214" s="247" t="s">
        <v>153</v>
      </c>
      <c r="AU214" s="247" t="s">
        <v>91</v>
      </c>
      <c r="AV214" s="11" t="s">
        <v>91</v>
      </c>
      <c r="AW214" s="11" t="s">
        <v>44</v>
      </c>
      <c r="AX214" s="11" t="s">
        <v>82</v>
      </c>
      <c r="AY214" s="247" t="s">
        <v>140</v>
      </c>
    </row>
    <row r="215" spans="2:51" s="11" customFormat="1" ht="13.5">
      <c r="B215" s="237"/>
      <c r="C215" s="238"/>
      <c r="D215" s="233" t="s">
        <v>153</v>
      </c>
      <c r="E215" s="239" t="s">
        <v>80</v>
      </c>
      <c r="F215" s="240" t="s">
        <v>928</v>
      </c>
      <c r="G215" s="238"/>
      <c r="H215" s="241">
        <v>-3.92</v>
      </c>
      <c r="I215" s="242"/>
      <c r="J215" s="238"/>
      <c r="K215" s="238"/>
      <c r="L215" s="243"/>
      <c r="M215" s="244"/>
      <c r="N215" s="245"/>
      <c r="O215" s="245"/>
      <c r="P215" s="245"/>
      <c r="Q215" s="245"/>
      <c r="R215" s="245"/>
      <c r="S215" s="245"/>
      <c r="T215" s="246"/>
      <c r="AT215" s="247" t="s">
        <v>153</v>
      </c>
      <c r="AU215" s="247" t="s">
        <v>91</v>
      </c>
      <c r="AV215" s="11" t="s">
        <v>91</v>
      </c>
      <c r="AW215" s="11" t="s">
        <v>44</v>
      </c>
      <c r="AX215" s="11" t="s">
        <v>82</v>
      </c>
      <c r="AY215" s="247" t="s">
        <v>140</v>
      </c>
    </row>
    <row r="216" spans="2:51" s="12" customFormat="1" ht="13.5">
      <c r="B216" s="248"/>
      <c r="C216" s="249"/>
      <c r="D216" s="233" t="s">
        <v>153</v>
      </c>
      <c r="E216" s="250" t="s">
        <v>80</v>
      </c>
      <c r="F216" s="251" t="s">
        <v>168</v>
      </c>
      <c r="G216" s="249"/>
      <c r="H216" s="252">
        <v>64.796</v>
      </c>
      <c r="I216" s="253"/>
      <c r="J216" s="249"/>
      <c r="K216" s="249"/>
      <c r="L216" s="254"/>
      <c r="M216" s="255"/>
      <c r="N216" s="256"/>
      <c r="O216" s="256"/>
      <c r="P216" s="256"/>
      <c r="Q216" s="256"/>
      <c r="R216" s="256"/>
      <c r="S216" s="256"/>
      <c r="T216" s="257"/>
      <c r="AT216" s="258" t="s">
        <v>153</v>
      </c>
      <c r="AU216" s="258" t="s">
        <v>91</v>
      </c>
      <c r="AV216" s="12" t="s">
        <v>147</v>
      </c>
      <c r="AW216" s="12" t="s">
        <v>44</v>
      </c>
      <c r="AX216" s="12" t="s">
        <v>25</v>
      </c>
      <c r="AY216" s="258" t="s">
        <v>140</v>
      </c>
    </row>
    <row r="217" spans="2:65" s="1" customFormat="1" ht="16.5" customHeight="1">
      <c r="B217" s="46"/>
      <c r="C217" s="221" t="s">
        <v>276</v>
      </c>
      <c r="D217" s="221" t="s">
        <v>142</v>
      </c>
      <c r="E217" s="222" t="s">
        <v>255</v>
      </c>
      <c r="F217" s="223" t="s">
        <v>256</v>
      </c>
      <c r="G217" s="224" t="s">
        <v>201</v>
      </c>
      <c r="H217" s="225">
        <v>46.648</v>
      </c>
      <c r="I217" s="226"/>
      <c r="J217" s="227">
        <f>ROUND(I217*H217,2)</f>
        <v>0</v>
      </c>
      <c r="K217" s="223" t="s">
        <v>146</v>
      </c>
      <c r="L217" s="72"/>
      <c r="M217" s="228" t="s">
        <v>80</v>
      </c>
      <c r="N217" s="229" t="s">
        <v>52</v>
      </c>
      <c r="O217" s="47"/>
      <c r="P217" s="230">
        <f>O217*H217</f>
        <v>0</v>
      </c>
      <c r="Q217" s="230">
        <v>0</v>
      </c>
      <c r="R217" s="230">
        <f>Q217*H217</f>
        <v>0</v>
      </c>
      <c r="S217" s="230">
        <v>0</v>
      </c>
      <c r="T217" s="231">
        <f>S217*H217</f>
        <v>0</v>
      </c>
      <c r="AR217" s="24" t="s">
        <v>147</v>
      </c>
      <c r="AT217" s="24" t="s">
        <v>142</v>
      </c>
      <c r="AU217" s="24" t="s">
        <v>91</v>
      </c>
      <c r="AY217" s="24" t="s">
        <v>140</v>
      </c>
      <c r="BE217" s="232">
        <f>IF(N217="základní",J217,0)</f>
        <v>0</v>
      </c>
      <c r="BF217" s="232">
        <f>IF(N217="snížená",J217,0)</f>
        <v>0</v>
      </c>
      <c r="BG217" s="232">
        <f>IF(N217="zákl. přenesená",J217,0)</f>
        <v>0</v>
      </c>
      <c r="BH217" s="232">
        <f>IF(N217="sníž. přenesená",J217,0)</f>
        <v>0</v>
      </c>
      <c r="BI217" s="232">
        <f>IF(N217="nulová",J217,0)</f>
        <v>0</v>
      </c>
      <c r="BJ217" s="24" t="s">
        <v>25</v>
      </c>
      <c r="BK217" s="232">
        <f>ROUND(I217*H217,2)</f>
        <v>0</v>
      </c>
      <c r="BL217" s="24" t="s">
        <v>147</v>
      </c>
      <c r="BM217" s="24" t="s">
        <v>945</v>
      </c>
    </row>
    <row r="218" spans="2:47" s="1" customFormat="1" ht="13.5">
      <c r="B218" s="46"/>
      <c r="C218" s="74"/>
      <c r="D218" s="233" t="s">
        <v>149</v>
      </c>
      <c r="E218" s="74"/>
      <c r="F218" s="234" t="s">
        <v>258</v>
      </c>
      <c r="G218" s="74"/>
      <c r="H218" s="74"/>
      <c r="I218" s="191"/>
      <c r="J218" s="74"/>
      <c r="K218" s="74"/>
      <c r="L218" s="72"/>
      <c r="M218" s="235"/>
      <c r="N218" s="47"/>
      <c r="O218" s="47"/>
      <c r="P218" s="47"/>
      <c r="Q218" s="47"/>
      <c r="R218" s="47"/>
      <c r="S218" s="47"/>
      <c r="T218" s="95"/>
      <c r="AT218" s="24" t="s">
        <v>149</v>
      </c>
      <c r="AU218" s="24" t="s">
        <v>91</v>
      </c>
    </row>
    <row r="219" spans="2:47" s="1" customFormat="1" ht="13.5">
      <c r="B219" s="46"/>
      <c r="C219" s="74"/>
      <c r="D219" s="233" t="s">
        <v>151</v>
      </c>
      <c r="E219" s="74"/>
      <c r="F219" s="236" t="s">
        <v>259</v>
      </c>
      <c r="G219" s="74"/>
      <c r="H219" s="74"/>
      <c r="I219" s="191"/>
      <c r="J219" s="74"/>
      <c r="K219" s="74"/>
      <c r="L219" s="72"/>
      <c r="M219" s="235"/>
      <c r="N219" s="47"/>
      <c r="O219" s="47"/>
      <c r="P219" s="47"/>
      <c r="Q219" s="47"/>
      <c r="R219" s="47"/>
      <c r="S219" s="47"/>
      <c r="T219" s="95"/>
      <c r="AT219" s="24" t="s">
        <v>151</v>
      </c>
      <c r="AU219" s="24" t="s">
        <v>91</v>
      </c>
    </row>
    <row r="220" spans="2:51" s="14" customFormat="1" ht="13.5">
      <c r="B220" s="270"/>
      <c r="C220" s="271"/>
      <c r="D220" s="233" t="s">
        <v>153</v>
      </c>
      <c r="E220" s="272" t="s">
        <v>80</v>
      </c>
      <c r="F220" s="273" t="s">
        <v>260</v>
      </c>
      <c r="G220" s="271"/>
      <c r="H220" s="272" t="s">
        <v>80</v>
      </c>
      <c r="I220" s="274"/>
      <c r="J220" s="271"/>
      <c r="K220" s="271"/>
      <c r="L220" s="275"/>
      <c r="M220" s="276"/>
      <c r="N220" s="277"/>
      <c r="O220" s="277"/>
      <c r="P220" s="277"/>
      <c r="Q220" s="277"/>
      <c r="R220" s="277"/>
      <c r="S220" s="277"/>
      <c r="T220" s="278"/>
      <c r="AT220" s="279" t="s">
        <v>153</v>
      </c>
      <c r="AU220" s="279" t="s">
        <v>91</v>
      </c>
      <c r="AV220" s="14" t="s">
        <v>25</v>
      </c>
      <c r="AW220" s="14" t="s">
        <v>44</v>
      </c>
      <c r="AX220" s="14" t="s">
        <v>82</v>
      </c>
      <c r="AY220" s="279" t="s">
        <v>140</v>
      </c>
    </row>
    <row r="221" spans="2:51" s="11" customFormat="1" ht="13.5">
      <c r="B221" s="237"/>
      <c r="C221" s="238"/>
      <c r="D221" s="233" t="s">
        <v>153</v>
      </c>
      <c r="E221" s="239" t="s">
        <v>80</v>
      </c>
      <c r="F221" s="240" t="s">
        <v>946</v>
      </c>
      <c r="G221" s="238"/>
      <c r="H221" s="241">
        <v>39</v>
      </c>
      <c r="I221" s="242"/>
      <c r="J221" s="238"/>
      <c r="K221" s="238"/>
      <c r="L221" s="243"/>
      <c r="M221" s="244"/>
      <c r="N221" s="245"/>
      <c r="O221" s="245"/>
      <c r="P221" s="245"/>
      <c r="Q221" s="245"/>
      <c r="R221" s="245"/>
      <c r="S221" s="245"/>
      <c r="T221" s="246"/>
      <c r="AT221" s="247" t="s">
        <v>153</v>
      </c>
      <c r="AU221" s="247" t="s">
        <v>91</v>
      </c>
      <c r="AV221" s="11" t="s">
        <v>91</v>
      </c>
      <c r="AW221" s="11" t="s">
        <v>44</v>
      </c>
      <c r="AX221" s="11" t="s">
        <v>82</v>
      </c>
      <c r="AY221" s="247" t="s">
        <v>140</v>
      </c>
    </row>
    <row r="222" spans="2:51" s="11" customFormat="1" ht="13.5">
      <c r="B222" s="237"/>
      <c r="C222" s="238"/>
      <c r="D222" s="233" t="s">
        <v>153</v>
      </c>
      <c r="E222" s="239" t="s">
        <v>80</v>
      </c>
      <c r="F222" s="240" t="s">
        <v>947</v>
      </c>
      <c r="G222" s="238"/>
      <c r="H222" s="241">
        <v>7.648</v>
      </c>
      <c r="I222" s="242"/>
      <c r="J222" s="238"/>
      <c r="K222" s="238"/>
      <c r="L222" s="243"/>
      <c r="M222" s="244"/>
      <c r="N222" s="245"/>
      <c r="O222" s="245"/>
      <c r="P222" s="245"/>
      <c r="Q222" s="245"/>
      <c r="R222" s="245"/>
      <c r="S222" s="245"/>
      <c r="T222" s="246"/>
      <c r="AT222" s="247" t="s">
        <v>153</v>
      </c>
      <c r="AU222" s="247" t="s">
        <v>91</v>
      </c>
      <c r="AV222" s="11" t="s">
        <v>91</v>
      </c>
      <c r="AW222" s="11" t="s">
        <v>44</v>
      </c>
      <c r="AX222" s="11" t="s">
        <v>82</v>
      </c>
      <c r="AY222" s="247" t="s">
        <v>140</v>
      </c>
    </row>
    <row r="223" spans="2:51" s="12" customFormat="1" ht="13.5">
      <c r="B223" s="248"/>
      <c r="C223" s="249"/>
      <c r="D223" s="233" t="s">
        <v>153</v>
      </c>
      <c r="E223" s="250" t="s">
        <v>80</v>
      </c>
      <c r="F223" s="251" t="s">
        <v>168</v>
      </c>
      <c r="G223" s="249"/>
      <c r="H223" s="252">
        <v>46.648</v>
      </c>
      <c r="I223" s="253"/>
      <c r="J223" s="249"/>
      <c r="K223" s="249"/>
      <c r="L223" s="254"/>
      <c r="M223" s="255"/>
      <c r="N223" s="256"/>
      <c r="O223" s="256"/>
      <c r="P223" s="256"/>
      <c r="Q223" s="256"/>
      <c r="R223" s="256"/>
      <c r="S223" s="256"/>
      <c r="T223" s="257"/>
      <c r="AT223" s="258" t="s">
        <v>153</v>
      </c>
      <c r="AU223" s="258" t="s">
        <v>91</v>
      </c>
      <c r="AV223" s="12" t="s">
        <v>147</v>
      </c>
      <c r="AW223" s="12" t="s">
        <v>44</v>
      </c>
      <c r="AX223" s="12" t="s">
        <v>25</v>
      </c>
      <c r="AY223" s="258" t="s">
        <v>140</v>
      </c>
    </row>
    <row r="224" spans="2:65" s="1" customFormat="1" ht="16.5" customHeight="1">
      <c r="B224" s="46"/>
      <c r="C224" s="221" t="s">
        <v>9</v>
      </c>
      <c r="D224" s="221" t="s">
        <v>142</v>
      </c>
      <c r="E224" s="222" t="s">
        <v>264</v>
      </c>
      <c r="F224" s="223" t="s">
        <v>265</v>
      </c>
      <c r="G224" s="224" t="s">
        <v>201</v>
      </c>
      <c r="H224" s="225">
        <v>96.759</v>
      </c>
      <c r="I224" s="226"/>
      <c r="J224" s="227">
        <f>ROUND(I224*H224,2)</f>
        <v>0</v>
      </c>
      <c r="K224" s="223" t="s">
        <v>146</v>
      </c>
      <c r="L224" s="72"/>
      <c r="M224" s="228" t="s">
        <v>80</v>
      </c>
      <c r="N224" s="229" t="s">
        <v>52</v>
      </c>
      <c r="O224" s="47"/>
      <c r="P224" s="230">
        <f>O224*H224</f>
        <v>0</v>
      </c>
      <c r="Q224" s="230">
        <v>0</v>
      </c>
      <c r="R224" s="230">
        <f>Q224*H224</f>
        <v>0</v>
      </c>
      <c r="S224" s="230">
        <v>0</v>
      </c>
      <c r="T224" s="231">
        <f>S224*H224</f>
        <v>0</v>
      </c>
      <c r="AR224" s="24" t="s">
        <v>147</v>
      </c>
      <c r="AT224" s="24" t="s">
        <v>142</v>
      </c>
      <c r="AU224" s="24" t="s">
        <v>91</v>
      </c>
      <c r="AY224" s="24" t="s">
        <v>140</v>
      </c>
      <c r="BE224" s="232">
        <f>IF(N224="základní",J224,0)</f>
        <v>0</v>
      </c>
      <c r="BF224" s="232">
        <f>IF(N224="snížená",J224,0)</f>
        <v>0</v>
      </c>
      <c r="BG224" s="232">
        <f>IF(N224="zákl. přenesená",J224,0)</f>
        <v>0</v>
      </c>
      <c r="BH224" s="232">
        <f>IF(N224="sníž. přenesená",J224,0)</f>
        <v>0</v>
      </c>
      <c r="BI224" s="232">
        <f>IF(N224="nulová",J224,0)</f>
        <v>0</v>
      </c>
      <c r="BJ224" s="24" t="s">
        <v>25</v>
      </c>
      <c r="BK224" s="232">
        <f>ROUND(I224*H224,2)</f>
        <v>0</v>
      </c>
      <c r="BL224" s="24" t="s">
        <v>147</v>
      </c>
      <c r="BM224" s="24" t="s">
        <v>948</v>
      </c>
    </row>
    <row r="225" spans="2:47" s="1" customFormat="1" ht="13.5">
      <c r="B225" s="46"/>
      <c r="C225" s="74"/>
      <c r="D225" s="233" t="s">
        <v>149</v>
      </c>
      <c r="E225" s="74"/>
      <c r="F225" s="234" t="s">
        <v>267</v>
      </c>
      <c r="G225" s="74"/>
      <c r="H225" s="74"/>
      <c r="I225" s="191"/>
      <c r="J225" s="74"/>
      <c r="K225" s="74"/>
      <c r="L225" s="72"/>
      <c r="M225" s="235"/>
      <c r="N225" s="47"/>
      <c r="O225" s="47"/>
      <c r="P225" s="47"/>
      <c r="Q225" s="47"/>
      <c r="R225" s="47"/>
      <c r="S225" s="47"/>
      <c r="T225" s="95"/>
      <c r="AT225" s="24" t="s">
        <v>149</v>
      </c>
      <c r="AU225" s="24" t="s">
        <v>91</v>
      </c>
    </row>
    <row r="226" spans="2:47" s="1" customFormat="1" ht="13.5">
      <c r="B226" s="46"/>
      <c r="C226" s="74"/>
      <c r="D226" s="233" t="s">
        <v>151</v>
      </c>
      <c r="E226" s="74"/>
      <c r="F226" s="236" t="s">
        <v>259</v>
      </c>
      <c r="G226" s="74"/>
      <c r="H226" s="74"/>
      <c r="I226" s="191"/>
      <c r="J226" s="74"/>
      <c r="K226" s="74"/>
      <c r="L226" s="72"/>
      <c r="M226" s="235"/>
      <c r="N226" s="47"/>
      <c r="O226" s="47"/>
      <c r="P226" s="47"/>
      <c r="Q226" s="47"/>
      <c r="R226" s="47"/>
      <c r="S226" s="47"/>
      <c r="T226" s="95"/>
      <c r="AT226" s="24" t="s">
        <v>151</v>
      </c>
      <c r="AU226" s="24" t="s">
        <v>91</v>
      </c>
    </row>
    <row r="227" spans="2:51" s="14" customFormat="1" ht="13.5">
      <c r="B227" s="270"/>
      <c r="C227" s="271"/>
      <c r="D227" s="233" t="s">
        <v>153</v>
      </c>
      <c r="E227" s="272" t="s">
        <v>80</v>
      </c>
      <c r="F227" s="273" t="s">
        <v>268</v>
      </c>
      <c r="G227" s="271"/>
      <c r="H227" s="272" t="s">
        <v>80</v>
      </c>
      <c r="I227" s="274"/>
      <c r="J227" s="271"/>
      <c r="K227" s="271"/>
      <c r="L227" s="275"/>
      <c r="M227" s="276"/>
      <c r="N227" s="277"/>
      <c r="O227" s="277"/>
      <c r="P227" s="277"/>
      <c r="Q227" s="277"/>
      <c r="R227" s="277"/>
      <c r="S227" s="277"/>
      <c r="T227" s="278"/>
      <c r="AT227" s="279" t="s">
        <v>153</v>
      </c>
      <c r="AU227" s="279" t="s">
        <v>91</v>
      </c>
      <c r="AV227" s="14" t="s">
        <v>25</v>
      </c>
      <c r="AW227" s="14" t="s">
        <v>44</v>
      </c>
      <c r="AX227" s="14" t="s">
        <v>82</v>
      </c>
      <c r="AY227" s="279" t="s">
        <v>140</v>
      </c>
    </row>
    <row r="228" spans="2:51" s="14" customFormat="1" ht="13.5">
      <c r="B228" s="270"/>
      <c r="C228" s="271"/>
      <c r="D228" s="233" t="s">
        <v>153</v>
      </c>
      <c r="E228" s="272" t="s">
        <v>80</v>
      </c>
      <c r="F228" s="273" t="s">
        <v>943</v>
      </c>
      <c r="G228" s="271"/>
      <c r="H228" s="272" t="s">
        <v>80</v>
      </c>
      <c r="I228" s="274"/>
      <c r="J228" s="271"/>
      <c r="K228" s="271"/>
      <c r="L228" s="275"/>
      <c r="M228" s="276"/>
      <c r="N228" s="277"/>
      <c r="O228" s="277"/>
      <c r="P228" s="277"/>
      <c r="Q228" s="277"/>
      <c r="R228" s="277"/>
      <c r="S228" s="277"/>
      <c r="T228" s="278"/>
      <c r="AT228" s="279" t="s">
        <v>153</v>
      </c>
      <c r="AU228" s="279" t="s">
        <v>91</v>
      </c>
      <c r="AV228" s="14" t="s">
        <v>25</v>
      </c>
      <c r="AW228" s="14" t="s">
        <v>44</v>
      </c>
      <c r="AX228" s="14" t="s">
        <v>82</v>
      </c>
      <c r="AY228" s="279" t="s">
        <v>140</v>
      </c>
    </row>
    <row r="229" spans="2:51" s="11" customFormat="1" ht="13.5">
      <c r="B229" s="237"/>
      <c r="C229" s="238"/>
      <c r="D229" s="233" t="s">
        <v>153</v>
      </c>
      <c r="E229" s="239" t="s">
        <v>80</v>
      </c>
      <c r="F229" s="240" t="s">
        <v>901</v>
      </c>
      <c r="G229" s="238"/>
      <c r="H229" s="241">
        <v>74.995</v>
      </c>
      <c r="I229" s="242"/>
      <c r="J229" s="238"/>
      <c r="K229" s="238"/>
      <c r="L229" s="243"/>
      <c r="M229" s="244"/>
      <c r="N229" s="245"/>
      <c r="O229" s="245"/>
      <c r="P229" s="245"/>
      <c r="Q229" s="245"/>
      <c r="R229" s="245"/>
      <c r="S229" s="245"/>
      <c r="T229" s="246"/>
      <c r="AT229" s="247" t="s">
        <v>153</v>
      </c>
      <c r="AU229" s="247" t="s">
        <v>91</v>
      </c>
      <c r="AV229" s="11" t="s">
        <v>91</v>
      </c>
      <c r="AW229" s="11" t="s">
        <v>44</v>
      </c>
      <c r="AX229" s="11" t="s">
        <v>82</v>
      </c>
      <c r="AY229" s="247" t="s">
        <v>140</v>
      </c>
    </row>
    <row r="230" spans="2:51" s="11" customFormat="1" ht="13.5">
      <c r="B230" s="237"/>
      <c r="C230" s="238"/>
      <c r="D230" s="233" t="s">
        <v>153</v>
      </c>
      <c r="E230" s="239" t="s">
        <v>80</v>
      </c>
      <c r="F230" s="240" t="s">
        <v>902</v>
      </c>
      <c r="G230" s="238"/>
      <c r="H230" s="241">
        <v>-4.032</v>
      </c>
      <c r="I230" s="242"/>
      <c r="J230" s="238"/>
      <c r="K230" s="238"/>
      <c r="L230" s="243"/>
      <c r="M230" s="244"/>
      <c r="N230" s="245"/>
      <c r="O230" s="245"/>
      <c r="P230" s="245"/>
      <c r="Q230" s="245"/>
      <c r="R230" s="245"/>
      <c r="S230" s="245"/>
      <c r="T230" s="246"/>
      <c r="AT230" s="247" t="s">
        <v>153</v>
      </c>
      <c r="AU230" s="247" t="s">
        <v>91</v>
      </c>
      <c r="AV230" s="11" t="s">
        <v>91</v>
      </c>
      <c r="AW230" s="11" t="s">
        <v>44</v>
      </c>
      <c r="AX230" s="11" t="s">
        <v>82</v>
      </c>
      <c r="AY230" s="247" t="s">
        <v>140</v>
      </c>
    </row>
    <row r="231" spans="2:51" s="13" customFormat="1" ht="13.5">
      <c r="B231" s="259"/>
      <c r="C231" s="260"/>
      <c r="D231" s="233" t="s">
        <v>153</v>
      </c>
      <c r="E231" s="261" t="s">
        <v>80</v>
      </c>
      <c r="F231" s="262" t="s">
        <v>212</v>
      </c>
      <c r="G231" s="260"/>
      <c r="H231" s="263">
        <v>70.963</v>
      </c>
      <c r="I231" s="264"/>
      <c r="J231" s="260"/>
      <c r="K231" s="260"/>
      <c r="L231" s="265"/>
      <c r="M231" s="266"/>
      <c r="N231" s="267"/>
      <c r="O231" s="267"/>
      <c r="P231" s="267"/>
      <c r="Q231" s="267"/>
      <c r="R231" s="267"/>
      <c r="S231" s="267"/>
      <c r="T231" s="268"/>
      <c r="AT231" s="269" t="s">
        <v>153</v>
      </c>
      <c r="AU231" s="269" t="s">
        <v>91</v>
      </c>
      <c r="AV231" s="13" t="s">
        <v>160</v>
      </c>
      <c r="AW231" s="13" t="s">
        <v>44</v>
      </c>
      <c r="AX231" s="13" t="s">
        <v>82</v>
      </c>
      <c r="AY231" s="269" t="s">
        <v>140</v>
      </c>
    </row>
    <row r="232" spans="2:51" s="14" customFormat="1" ht="13.5">
      <c r="B232" s="270"/>
      <c r="C232" s="271"/>
      <c r="D232" s="233" t="s">
        <v>153</v>
      </c>
      <c r="E232" s="272" t="s">
        <v>80</v>
      </c>
      <c r="F232" s="273" t="s">
        <v>935</v>
      </c>
      <c r="G232" s="271"/>
      <c r="H232" s="272" t="s">
        <v>80</v>
      </c>
      <c r="I232" s="274"/>
      <c r="J232" s="271"/>
      <c r="K232" s="271"/>
      <c r="L232" s="275"/>
      <c r="M232" s="276"/>
      <c r="N232" s="277"/>
      <c r="O232" s="277"/>
      <c r="P232" s="277"/>
      <c r="Q232" s="277"/>
      <c r="R232" s="277"/>
      <c r="S232" s="277"/>
      <c r="T232" s="278"/>
      <c r="AT232" s="279" t="s">
        <v>153</v>
      </c>
      <c r="AU232" s="279" t="s">
        <v>91</v>
      </c>
      <c r="AV232" s="14" t="s">
        <v>25</v>
      </c>
      <c r="AW232" s="14" t="s">
        <v>44</v>
      </c>
      <c r="AX232" s="14" t="s">
        <v>82</v>
      </c>
      <c r="AY232" s="279" t="s">
        <v>140</v>
      </c>
    </row>
    <row r="233" spans="2:51" s="11" customFormat="1" ht="13.5">
      <c r="B233" s="237"/>
      <c r="C233" s="238"/>
      <c r="D233" s="233" t="s">
        <v>153</v>
      </c>
      <c r="E233" s="239" t="s">
        <v>80</v>
      </c>
      <c r="F233" s="240" t="s">
        <v>922</v>
      </c>
      <c r="G233" s="238"/>
      <c r="H233" s="241">
        <v>3.982</v>
      </c>
      <c r="I233" s="242"/>
      <c r="J233" s="238"/>
      <c r="K233" s="238"/>
      <c r="L233" s="243"/>
      <c r="M233" s="244"/>
      <c r="N233" s="245"/>
      <c r="O233" s="245"/>
      <c r="P233" s="245"/>
      <c r="Q233" s="245"/>
      <c r="R233" s="245"/>
      <c r="S233" s="245"/>
      <c r="T233" s="246"/>
      <c r="AT233" s="247" t="s">
        <v>153</v>
      </c>
      <c r="AU233" s="247" t="s">
        <v>91</v>
      </c>
      <c r="AV233" s="11" t="s">
        <v>91</v>
      </c>
      <c r="AW233" s="11" t="s">
        <v>44</v>
      </c>
      <c r="AX233" s="11" t="s">
        <v>82</v>
      </c>
      <c r="AY233" s="247" t="s">
        <v>140</v>
      </c>
    </row>
    <row r="234" spans="2:51" s="11" customFormat="1" ht="13.5">
      <c r="B234" s="237"/>
      <c r="C234" s="238"/>
      <c r="D234" s="233" t="s">
        <v>153</v>
      </c>
      <c r="E234" s="239" t="s">
        <v>80</v>
      </c>
      <c r="F234" s="240" t="s">
        <v>923</v>
      </c>
      <c r="G234" s="238"/>
      <c r="H234" s="241">
        <v>25.93</v>
      </c>
      <c r="I234" s="242"/>
      <c r="J234" s="238"/>
      <c r="K234" s="238"/>
      <c r="L234" s="243"/>
      <c r="M234" s="244"/>
      <c r="N234" s="245"/>
      <c r="O234" s="245"/>
      <c r="P234" s="245"/>
      <c r="Q234" s="245"/>
      <c r="R234" s="245"/>
      <c r="S234" s="245"/>
      <c r="T234" s="246"/>
      <c r="AT234" s="247" t="s">
        <v>153</v>
      </c>
      <c r="AU234" s="247" t="s">
        <v>91</v>
      </c>
      <c r="AV234" s="11" t="s">
        <v>91</v>
      </c>
      <c r="AW234" s="11" t="s">
        <v>44</v>
      </c>
      <c r="AX234" s="11" t="s">
        <v>82</v>
      </c>
      <c r="AY234" s="247" t="s">
        <v>140</v>
      </c>
    </row>
    <row r="235" spans="2:51" s="11" customFormat="1" ht="13.5">
      <c r="B235" s="237"/>
      <c r="C235" s="238"/>
      <c r="D235" s="233" t="s">
        <v>153</v>
      </c>
      <c r="E235" s="239" t="s">
        <v>80</v>
      </c>
      <c r="F235" s="240" t="s">
        <v>924</v>
      </c>
      <c r="G235" s="238"/>
      <c r="H235" s="241">
        <v>38.64</v>
      </c>
      <c r="I235" s="242"/>
      <c r="J235" s="238"/>
      <c r="K235" s="238"/>
      <c r="L235" s="243"/>
      <c r="M235" s="244"/>
      <c r="N235" s="245"/>
      <c r="O235" s="245"/>
      <c r="P235" s="245"/>
      <c r="Q235" s="245"/>
      <c r="R235" s="245"/>
      <c r="S235" s="245"/>
      <c r="T235" s="246"/>
      <c r="AT235" s="247" t="s">
        <v>153</v>
      </c>
      <c r="AU235" s="247" t="s">
        <v>91</v>
      </c>
      <c r="AV235" s="11" t="s">
        <v>91</v>
      </c>
      <c r="AW235" s="11" t="s">
        <v>44</v>
      </c>
      <c r="AX235" s="11" t="s">
        <v>82</v>
      </c>
      <c r="AY235" s="247" t="s">
        <v>140</v>
      </c>
    </row>
    <row r="236" spans="2:51" s="11" customFormat="1" ht="13.5">
      <c r="B236" s="237"/>
      <c r="C236" s="238"/>
      <c r="D236" s="233" t="s">
        <v>153</v>
      </c>
      <c r="E236" s="239" t="s">
        <v>80</v>
      </c>
      <c r="F236" s="240" t="s">
        <v>925</v>
      </c>
      <c r="G236" s="238"/>
      <c r="H236" s="241">
        <v>4.86</v>
      </c>
      <c r="I236" s="242"/>
      <c r="J236" s="238"/>
      <c r="K236" s="238"/>
      <c r="L236" s="243"/>
      <c r="M236" s="244"/>
      <c r="N236" s="245"/>
      <c r="O236" s="245"/>
      <c r="P236" s="245"/>
      <c r="Q236" s="245"/>
      <c r="R236" s="245"/>
      <c r="S236" s="245"/>
      <c r="T236" s="246"/>
      <c r="AT236" s="247" t="s">
        <v>153</v>
      </c>
      <c r="AU236" s="247" t="s">
        <v>91</v>
      </c>
      <c r="AV236" s="11" t="s">
        <v>91</v>
      </c>
      <c r="AW236" s="11" t="s">
        <v>44</v>
      </c>
      <c r="AX236" s="11" t="s">
        <v>82</v>
      </c>
      <c r="AY236" s="247" t="s">
        <v>140</v>
      </c>
    </row>
    <row r="237" spans="2:51" s="11" customFormat="1" ht="13.5">
      <c r="B237" s="237"/>
      <c r="C237" s="238"/>
      <c r="D237" s="233" t="s">
        <v>153</v>
      </c>
      <c r="E237" s="239" t="s">
        <v>80</v>
      </c>
      <c r="F237" s="240" t="s">
        <v>926</v>
      </c>
      <c r="G237" s="238"/>
      <c r="H237" s="241">
        <v>-3.616</v>
      </c>
      <c r="I237" s="242"/>
      <c r="J237" s="238"/>
      <c r="K237" s="238"/>
      <c r="L237" s="243"/>
      <c r="M237" s="244"/>
      <c r="N237" s="245"/>
      <c r="O237" s="245"/>
      <c r="P237" s="245"/>
      <c r="Q237" s="245"/>
      <c r="R237" s="245"/>
      <c r="S237" s="245"/>
      <c r="T237" s="246"/>
      <c r="AT237" s="247" t="s">
        <v>153</v>
      </c>
      <c r="AU237" s="247" t="s">
        <v>91</v>
      </c>
      <c r="AV237" s="11" t="s">
        <v>91</v>
      </c>
      <c r="AW237" s="11" t="s">
        <v>44</v>
      </c>
      <c r="AX237" s="11" t="s">
        <v>82</v>
      </c>
      <c r="AY237" s="247" t="s">
        <v>140</v>
      </c>
    </row>
    <row r="238" spans="2:51" s="11" customFormat="1" ht="13.5">
      <c r="B238" s="237"/>
      <c r="C238" s="238"/>
      <c r="D238" s="233" t="s">
        <v>153</v>
      </c>
      <c r="E238" s="239" t="s">
        <v>80</v>
      </c>
      <c r="F238" s="240" t="s">
        <v>927</v>
      </c>
      <c r="G238" s="238"/>
      <c r="H238" s="241">
        <v>-1.08</v>
      </c>
      <c r="I238" s="242"/>
      <c r="J238" s="238"/>
      <c r="K238" s="238"/>
      <c r="L238" s="243"/>
      <c r="M238" s="244"/>
      <c r="N238" s="245"/>
      <c r="O238" s="245"/>
      <c r="P238" s="245"/>
      <c r="Q238" s="245"/>
      <c r="R238" s="245"/>
      <c r="S238" s="245"/>
      <c r="T238" s="246"/>
      <c r="AT238" s="247" t="s">
        <v>153</v>
      </c>
      <c r="AU238" s="247" t="s">
        <v>91</v>
      </c>
      <c r="AV238" s="11" t="s">
        <v>91</v>
      </c>
      <c r="AW238" s="11" t="s">
        <v>44</v>
      </c>
      <c r="AX238" s="11" t="s">
        <v>82</v>
      </c>
      <c r="AY238" s="247" t="s">
        <v>140</v>
      </c>
    </row>
    <row r="239" spans="2:51" s="11" customFormat="1" ht="13.5">
      <c r="B239" s="237"/>
      <c r="C239" s="238"/>
      <c r="D239" s="233" t="s">
        <v>153</v>
      </c>
      <c r="E239" s="239" t="s">
        <v>80</v>
      </c>
      <c r="F239" s="240" t="s">
        <v>928</v>
      </c>
      <c r="G239" s="238"/>
      <c r="H239" s="241">
        <v>-3.92</v>
      </c>
      <c r="I239" s="242"/>
      <c r="J239" s="238"/>
      <c r="K239" s="238"/>
      <c r="L239" s="243"/>
      <c r="M239" s="244"/>
      <c r="N239" s="245"/>
      <c r="O239" s="245"/>
      <c r="P239" s="245"/>
      <c r="Q239" s="245"/>
      <c r="R239" s="245"/>
      <c r="S239" s="245"/>
      <c r="T239" s="246"/>
      <c r="AT239" s="247" t="s">
        <v>153</v>
      </c>
      <c r="AU239" s="247" t="s">
        <v>91</v>
      </c>
      <c r="AV239" s="11" t="s">
        <v>91</v>
      </c>
      <c r="AW239" s="11" t="s">
        <v>44</v>
      </c>
      <c r="AX239" s="11" t="s">
        <v>82</v>
      </c>
      <c r="AY239" s="247" t="s">
        <v>140</v>
      </c>
    </row>
    <row r="240" spans="2:51" s="13" customFormat="1" ht="13.5">
      <c r="B240" s="259"/>
      <c r="C240" s="260"/>
      <c r="D240" s="233" t="s">
        <v>153</v>
      </c>
      <c r="E240" s="261" t="s">
        <v>80</v>
      </c>
      <c r="F240" s="262" t="s">
        <v>212</v>
      </c>
      <c r="G240" s="260"/>
      <c r="H240" s="263">
        <v>64.796</v>
      </c>
      <c r="I240" s="264"/>
      <c r="J240" s="260"/>
      <c r="K240" s="260"/>
      <c r="L240" s="265"/>
      <c r="M240" s="266"/>
      <c r="N240" s="267"/>
      <c r="O240" s="267"/>
      <c r="P240" s="267"/>
      <c r="Q240" s="267"/>
      <c r="R240" s="267"/>
      <c r="S240" s="267"/>
      <c r="T240" s="268"/>
      <c r="AT240" s="269" t="s">
        <v>153</v>
      </c>
      <c r="AU240" s="269" t="s">
        <v>91</v>
      </c>
      <c r="AV240" s="13" t="s">
        <v>160</v>
      </c>
      <c r="AW240" s="13" t="s">
        <v>44</v>
      </c>
      <c r="AX240" s="13" t="s">
        <v>82</v>
      </c>
      <c r="AY240" s="269" t="s">
        <v>140</v>
      </c>
    </row>
    <row r="241" spans="2:51" s="11" customFormat="1" ht="13.5">
      <c r="B241" s="237"/>
      <c r="C241" s="238"/>
      <c r="D241" s="233" t="s">
        <v>153</v>
      </c>
      <c r="E241" s="239" t="s">
        <v>80</v>
      </c>
      <c r="F241" s="240" t="s">
        <v>949</v>
      </c>
      <c r="G241" s="238"/>
      <c r="H241" s="241">
        <v>-39</v>
      </c>
      <c r="I241" s="242"/>
      <c r="J241" s="238"/>
      <c r="K241" s="238"/>
      <c r="L241" s="243"/>
      <c r="M241" s="244"/>
      <c r="N241" s="245"/>
      <c r="O241" s="245"/>
      <c r="P241" s="245"/>
      <c r="Q241" s="245"/>
      <c r="R241" s="245"/>
      <c r="S241" s="245"/>
      <c r="T241" s="246"/>
      <c r="AT241" s="247" t="s">
        <v>153</v>
      </c>
      <c r="AU241" s="247" t="s">
        <v>91</v>
      </c>
      <c r="AV241" s="11" t="s">
        <v>91</v>
      </c>
      <c r="AW241" s="11" t="s">
        <v>44</v>
      </c>
      <c r="AX241" s="11" t="s">
        <v>82</v>
      </c>
      <c r="AY241" s="247" t="s">
        <v>140</v>
      </c>
    </row>
    <row r="242" spans="2:51" s="12" customFormat="1" ht="13.5">
      <c r="B242" s="248"/>
      <c r="C242" s="249"/>
      <c r="D242" s="233" t="s">
        <v>153</v>
      </c>
      <c r="E242" s="250" t="s">
        <v>80</v>
      </c>
      <c r="F242" s="251" t="s">
        <v>168</v>
      </c>
      <c r="G242" s="249"/>
      <c r="H242" s="252">
        <v>96.759</v>
      </c>
      <c r="I242" s="253"/>
      <c r="J242" s="249"/>
      <c r="K242" s="249"/>
      <c r="L242" s="254"/>
      <c r="M242" s="255"/>
      <c r="N242" s="256"/>
      <c r="O242" s="256"/>
      <c r="P242" s="256"/>
      <c r="Q242" s="256"/>
      <c r="R242" s="256"/>
      <c r="S242" s="256"/>
      <c r="T242" s="257"/>
      <c r="AT242" s="258" t="s">
        <v>153</v>
      </c>
      <c r="AU242" s="258" t="s">
        <v>91</v>
      </c>
      <c r="AV242" s="12" t="s">
        <v>147</v>
      </c>
      <c r="AW242" s="12" t="s">
        <v>44</v>
      </c>
      <c r="AX242" s="12" t="s">
        <v>25</v>
      </c>
      <c r="AY242" s="258" t="s">
        <v>140</v>
      </c>
    </row>
    <row r="243" spans="2:65" s="1" customFormat="1" ht="16.5" customHeight="1">
      <c r="B243" s="46"/>
      <c r="C243" s="221" t="s">
        <v>289</v>
      </c>
      <c r="D243" s="221" t="s">
        <v>142</v>
      </c>
      <c r="E243" s="222" t="s">
        <v>271</v>
      </c>
      <c r="F243" s="223" t="s">
        <v>272</v>
      </c>
      <c r="G243" s="224" t="s">
        <v>201</v>
      </c>
      <c r="H243" s="225">
        <v>46.648</v>
      </c>
      <c r="I243" s="226"/>
      <c r="J243" s="227">
        <f>ROUND(I243*H243,2)</f>
        <v>0</v>
      </c>
      <c r="K243" s="223" t="s">
        <v>146</v>
      </c>
      <c r="L243" s="72"/>
      <c r="M243" s="228" t="s">
        <v>80</v>
      </c>
      <c r="N243" s="229" t="s">
        <v>52</v>
      </c>
      <c r="O243" s="47"/>
      <c r="P243" s="230">
        <f>O243*H243</f>
        <v>0</v>
      </c>
      <c r="Q243" s="230">
        <v>0</v>
      </c>
      <c r="R243" s="230">
        <f>Q243*H243</f>
        <v>0</v>
      </c>
      <c r="S243" s="230">
        <v>0</v>
      </c>
      <c r="T243" s="231">
        <f>S243*H243</f>
        <v>0</v>
      </c>
      <c r="AR243" s="24" t="s">
        <v>147</v>
      </c>
      <c r="AT243" s="24" t="s">
        <v>142</v>
      </c>
      <c r="AU243" s="24" t="s">
        <v>91</v>
      </c>
      <c r="AY243" s="24" t="s">
        <v>140</v>
      </c>
      <c r="BE243" s="232">
        <f>IF(N243="základní",J243,0)</f>
        <v>0</v>
      </c>
      <c r="BF243" s="232">
        <f>IF(N243="snížená",J243,0)</f>
        <v>0</v>
      </c>
      <c r="BG243" s="232">
        <f>IF(N243="zákl. přenesená",J243,0)</f>
        <v>0</v>
      </c>
      <c r="BH243" s="232">
        <f>IF(N243="sníž. přenesená",J243,0)</f>
        <v>0</v>
      </c>
      <c r="BI243" s="232">
        <f>IF(N243="nulová",J243,0)</f>
        <v>0</v>
      </c>
      <c r="BJ243" s="24" t="s">
        <v>25</v>
      </c>
      <c r="BK243" s="232">
        <f>ROUND(I243*H243,2)</f>
        <v>0</v>
      </c>
      <c r="BL243" s="24" t="s">
        <v>147</v>
      </c>
      <c r="BM243" s="24" t="s">
        <v>950</v>
      </c>
    </row>
    <row r="244" spans="2:47" s="1" customFormat="1" ht="13.5">
      <c r="B244" s="46"/>
      <c r="C244" s="74"/>
      <c r="D244" s="233" t="s">
        <v>149</v>
      </c>
      <c r="E244" s="74"/>
      <c r="F244" s="234" t="s">
        <v>274</v>
      </c>
      <c r="G244" s="74"/>
      <c r="H244" s="74"/>
      <c r="I244" s="191"/>
      <c r="J244" s="74"/>
      <c r="K244" s="74"/>
      <c r="L244" s="72"/>
      <c r="M244" s="235"/>
      <c r="N244" s="47"/>
      <c r="O244" s="47"/>
      <c r="P244" s="47"/>
      <c r="Q244" s="47"/>
      <c r="R244" s="47"/>
      <c r="S244" s="47"/>
      <c r="T244" s="95"/>
      <c r="AT244" s="24" t="s">
        <v>149</v>
      </c>
      <c r="AU244" s="24" t="s">
        <v>91</v>
      </c>
    </row>
    <row r="245" spans="2:47" s="1" customFormat="1" ht="13.5">
      <c r="B245" s="46"/>
      <c r="C245" s="74"/>
      <c r="D245" s="233" t="s">
        <v>151</v>
      </c>
      <c r="E245" s="74"/>
      <c r="F245" s="236" t="s">
        <v>275</v>
      </c>
      <c r="G245" s="74"/>
      <c r="H245" s="74"/>
      <c r="I245" s="191"/>
      <c r="J245" s="74"/>
      <c r="K245" s="74"/>
      <c r="L245" s="72"/>
      <c r="M245" s="235"/>
      <c r="N245" s="47"/>
      <c r="O245" s="47"/>
      <c r="P245" s="47"/>
      <c r="Q245" s="47"/>
      <c r="R245" s="47"/>
      <c r="S245" s="47"/>
      <c r="T245" s="95"/>
      <c r="AT245" s="24" t="s">
        <v>151</v>
      </c>
      <c r="AU245" s="24" t="s">
        <v>91</v>
      </c>
    </row>
    <row r="246" spans="2:51" s="11" customFormat="1" ht="13.5">
      <c r="B246" s="237"/>
      <c r="C246" s="238"/>
      <c r="D246" s="233" t="s">
        <v>153</v>
      </c>
      <c r="E246" s="239" t="s">
        <v>80</v>
      </c>
      <c r="F246" s="240" t="s">
        <v>946</v>
      </c>
      <c r="G246" s="238"/>
      <c r="H246" s="241">
        <v>39</v>
      </c>
      <c r="I246" s="242"/>
      <c r="J246" s="238"/>
      <c r="K246" s="238"/>
      <c r="L246" s="243"/>
      <c r="M246" s="244"/>
      <c r="N246" s="245"/>
      <c r="O246" s="245"/>
      <c r="P246" s="245"/>
      <c r="Q246" s="245"/>
      <c r="R246" s="245"/>
      <c r="S246" s="245"/>
      <c r="T246" s="246"/>
      <c r="AT246" s="247" t="s">
        <v>153</v>
      </c>
      <c r="AU246" s="247" t="s">
        <v>91</v>
      </c>
      <c r="AV246" s="11" t="s">
        <v>91</v>
      </c>
      <c r="AW246" s="11" t="s">
        <v>44</v>
      </c>
      <c r="AX246" s="11" t="s">
        <v>82</v>
      </c>
      <c r="AY246" s="247" t="s">
        <v>140</v>
      </c>
    </row>
    <row r="247" spans="2:51" s="11" customFormat="1" ht="13.5">
      <c r="B247" s="237"/>
      <c r="C247" s="238"/>
      <c r="D247" s="233" t="s">
        <v>153</v>
      </c>
      <c r="E247" s="239" t="s">
        <v>80</v>
      </c>
      <c r="F247" s="240" t="s">
        <v>947</v>
      </c>
      <c r="G247" s="238"/>
      <c r="H247" s="241">
        <v>7.648</v>
      </c>
      <c r="I247" s="242"/>
      <c r="J247" s="238"/>
      <c r="K247" s="238"/>
      <c r="L247" s="243"/>
      <c r="M247" s="244"/>
      <c r="N247" s="245"/>
      <c r="O247" s="245"/>
      <c r="P247" s="245"/>
      <c r="Q247" s="245"/>
      <c r="R247" s="245"/>
      <c r="S247" s="245"/>
      <c r="T247" s="246"/>
      <c r="AT247" s="247" t="s">
        <v>153</v>
      </c>
      <c r="AU247" s="247" t="s">
        <v>91</v>
      </c>
      <c r="AV247" s="11" t="s">
        <v>91</v>
      </c>
      <c r="AW247" s="11" t="s">
        <v>44</v>
      </c>
      <c r="AX247" s="11" t="s">
        <v>82</v>
      </c>
      <c r="AY247" s="247" t="s">
        <v>140</v>
      </c>
    </row>
    <row r="248" spans="2:51" s="13" customFormat="1" ht="13.5">
      <c r="B248" s="259"/>
      <c r="C248" s="260"/>
      <c r="D248" s="233" t="s">
        <v>153</v>
      </c>
      <c r="E248" s="261" t="s">
        <v>80</v>
      </c>
      <c r="F248" s="262" t="s">
        <v>212</v>
      </c>
      <c r="G248" s="260"/>
      <c r="H248" s="263">
        <v>46.648</v>
      </c>
      <c r="I248" s="264"/>
      <c r="J248" s="260"/>
      <c r="K248" s="260"/>
      <c r="L248" s="265"/>
      <c r="M248" s="266"/>
      <c r="N248" s="267"/>
      <c r="O248" s="267"/>
      <c r="P248" s="267"/>
      <c r="Q248" s="267"/>
      <c r="R248" s="267"/>
      <c r="S248" s="267"/>
      <c r="T248" s="268"/>
      <c r="AT248" s="269" t="s">
        <v>153</v>
      </c>
      <c r="AU248" s="269" t="s">
        <v>91</v>
      </c>
      <c r="AV248" s="13" t="s">
        <v>160</v>
      </c>
      <c r="AW248" s="13" t="s">
        <v>44</v>
      </c>
      <c r="AX248" s="13" t="s">
        <v>25</v>
      </c>
      <c r="AY248" s="269" t="s">
        <v>140</v>
      </c>
    </row>
    <row r="249" spans="2:65" s="1" customFormat="1" ht="16.5" customHeight="1">
      <c r="B249" s="46"/>
      <c r="C249" s="221" t="s">
        <v>300</v>
      </c>
      <c r="D249" s="221" t="s">
        <v>142</v>
      </c>
      <c r="E249" s="222" t="s">
        <v>277</v>
      </c>
      <c r="F249" s="223" t="s">
        <v>278</v>
      </c>
      <c r="G249" s="224" t="s">
        <v>201</v>
      </c>
      <c r="H249" s="225">
        <v>96.759</v>
      </c>
      <c r="I249" s="226"/>
      <c r="J249" s="227">
        <f>ROUND(I249*H249,2)</f>
        <v>0</v>
      </c>
      <c r="K249" s="223" t="s">
        <v>146</v>
      </c>
      <c r="L249" s="72"/>
      <c r="M249" s="228" t="s">
        <v>80</v>
      </c>
      <c r="N249" s="229" t="s">
        <v>52</v>
      </c>
      <c r="O249" s="47"/>
      <c r="P249" s="230">
        <f>O249*H249</f>
        <v>0</v>
      </c>
      <c r="Q249" s="230">
        <v>0</v>
      </c>
      <c r="R249" s="230">
        <f>Q249*H249</f>
        <v>0</v>
      </c>
      <c r="S249" s="230">
        <v>0</v>
      </c>
      <c r="T249" s="231">
        <f>S249*H249</f>
        <v>0</v>
      </c>
      <c r="AR249" s="24" t="s">
        <v>147</v>
      </c>
      <c r="AT249" s="24" t="s">
        <v>142</v>
      </c>
      <c r="AU249" s="24" t="s">
        <v>91</v>
      </c>
      <c r="AY249" s="24" t="s">
        <v>140</v>
      </c>
      <c r="BE249" s="232">
        <f>IF(N249="základní",J249,0)</f>
        <v>0</v>
      </c>
      <c r="BF249" s="232">
        <f>IF(N249="snížená",J249,0)</f>
        <v>0</v>
      </c>
      <c r="BG249" s="232">
        <f>IF(N249="zákl. přenesená",J249,0)</f>
        <v>0</v>
      </c>
      <c r="BH249" s="232">
        <f>IF(N249="sníž. přenesená",J249,0)</f>
        <v>0</v>
      </c>
      <c r="BI249" s="232">
        <f>IF(N249="nulová",J249,0)</f>
        <v>0</v>
      </c>
      <c r="BJ249" s="24" t="s">
        <v>25</v>
      </c>
      <c r="BK249" s="232">
        <f>ROUND(I249*H249,2)</f>
        <v>0</v>
      </c>
      <c r="BL249" s="24" t="s">
        <v>147</v>
      </c>
      <c r="BM249" s="24" t="s">
        <v>951</v>
      </c>
    </row>
    <row r="250" spans="2:47" s="1" customFormat="1" ht="13.5">
      <c r="B250" s="46"/>
      <c r="C250" s="74"/>
      <c r="D250" s="233" t="s">
        <v>149</v>
      </c>
      <c r="E250" s="74"/>
      <c r="F250" s="234" t="s">
        <v>280</v>
      </c>
      <c r="G250" s="74"/>
      <c r="H250" s="74"/>
      <c r="I250" s="191"/>
      <c r="J250" s="74"/>
      <c r="K250" s="74"/>
      <c r="L250" s="72"/>
      <c r="M250" s="235"/>
      <c r="N250" s="47"/>
      <c r="O250" s="47"/>
      <c r="P250" s="47"/>
      <c r="Q250" s="47"/>
      <c r="R250" s="47"/>
      <c r="S250" s="47"/>
      <c r="T250" s="95"/>
      <c r="AT250" s="24" t="s">
        <v>149</v>
      </c>
      <c r="AU250" s="24" t="s">
        <v>91</v>
      </c>
    </row>
    <row r="251" spans="2:47" s="1" customFormat="1" ht="13.5">
      <c r="B251" s="46"/>
      <c r="C251" s="74"/>
      <c r="D251" s="233" t="s">
        <v>151</v>
      </c>
      <c r="E251" s="74"/>
      <c r="F251" s="236" t="s">
        <v>281</v>
      </c>
      <c r="G251" s="74"/>
      <c r="H251" s="74"/>
      <c r="I251" s="191"/>
      <c r="J251" s="74"/>
      <c r="K251" s="74"/>
      <c r="L251" s="72"/>
      <c r="M251" s="235"/>
      <c r="N251" s="47"/>
      <c r="O251" s="47"/>
      <c r="P251" s="47"/>
      <c r="Q251" s="47"/>
      <c r="R251" s="47"/>
      <c r="S251" s="47"/>
      <c r="T251" s="95"/>
      <c r="AT251" s="24" t="s">
        <v>151</v>
      </c>
      <c r="AU251" s="24" t="s">
        <v>91</v>
      </c>
    </row>
    <row r="252" spans="2:65" s="1" customFormat="1" ht="16.5" customHeight="1">
      <c r="B252" s="46"/>
      <c r="C252" s="221" t="s">
        <v>307</v>
      </c>
      <c r="D252" s="221" t="s">
        <v>142</v>
      </c>
      <c r="E252" s="222" t="s">
        <v>282</v>
      </c>
      <c r="F252" s="223" t="s">
        <v>283</v>
      </c>
      <c r="G252" s="224" t="s">
        <v>284</v>
      </c>
      <c r="H252" s="225">
        <v>174.166</v>
      </c>
      <c r="I252" s="226"/>
      <c r="J252" s="227">
        <f>ROUND(I252*H252,2)</f>
        <v>0</v>
      </c>
      <c r="K252" s="223" t="s">
        <v>146</v>
      </c>
      <c r="L252" s="72"/>
      <c r="M252" s="228" t="s">
        <v>80</v>
      </c>
      <c r="N252" s="229" t="s">
        <v>52</v>
      </c>
      <c r="O252" s="47"/>
      <c r="P252" s="230">
        <f>O252*H252</f>
        <v>0</v>
      </c>
      <c r="Q252" s="230">
        <v>0</v>
      </c>
      <c r="R252" s="230">
        <f>Q252*H252</f>
        <v>0</v>
      </c>
      <c r="S252" s="230">
        <v>0</v>
      </c>
      <c r="T252" s="231">
        <f>S252*H252</f>
        <v>0</v>
      </c>
      <c r="AR252" s="24" t="s">
        <v>147</v>
      </c>
      <c r="AT252" s="24" t="s">
        <v>142</v>
      </c>
      <c r="AU252" s="24" t="s">
        <v>91</v>
      </c>
      <c r="AY252" s="24" t="s">
        <v>140</v>
      </c>
      <c r="BE252" s="232">
        <f>IF(N252="základní",J252,0)</f>
        <v>0</v>
      </c>
      <c r="BF252" s="232">
        <f>IF(N252="snížená",J252,0)</f>
        <v>0</v>
      </c>
      <c r="BG252" s="232">
        <f>IF(N252="zákl. přenesená",J252,0)</f>
        <v>0</v>
      </c>
      <c r="BH252" s="232">
        <f>IF(N252="sníž. přenesená",J252,0)</f>
        <v>0</v>
      </c>
      <c r="BI252" s="232">
        <f>IF(N252="nulová",J252,0)</f>
        <v>0</v>
      </c>
      <c r="BJ252" s="24" t="s">
        <v>25</v>
      </c>
      <c r="BK252" s="232">
        <f>ROUND(I252*H252,2)</f>
        <v>0</v>
      </c>
      <c r="BL252" s="24" t="s">
        <v>147</v>
      </c>
      <c r="BM252" s="24" t="s">
        <v>952</v>
      </c>
    </row>
    <row r="253" spans="2:47" s="1" customFormat="1" ht="13.5">
      <c r="B253" s="46"/>
      <c r="C253" s="74"/>
      <c r="D253" s="233" t="s">
        <v>149</v>
      </c>
      <c r="E253" s="74"/>
      <c r="F253" s="234" t="s">
        <v>286</v>
      </c>
      <c r="G253" s="74"/>
      <c r="H253" s="74"/>
      <c r="I253" s="191"/>
      <c r="J253" s="74"/>
      <c r="K253" s="74"/>
      <c r="L253" s="72"/>
      <c r="M253" s="235"/>
      <c r="N253" s="47"/>
      <c r="O253" s="47"/>
      <c r="P253" s="47"/>
      <c r="Q253" s="47"/>
      <c r="R253" s="47"/>
      <c r="S253" s="47"/>
      <c r="T253" s="95"/>
      <c r="AT253" s="24" t="s">
        <v>149</v>
      </c>
      <c r="AU253" s="24" t="s">
        <v>91</v>
      </c>
    </row>
    <row r="254" spans="2:47" s="1" customFormat="1" ht="13.5">
      <c r="B254" s="46"/>
      <c r="C254" s="74"/>
      <c r="D254" s="233" t="s">
        <v>151</v>
      </c>
      <c r="E254" s="74"/>
      <c r="F254" s="236" t="s">
        <v>287</v>
      </c>
      <c r="G254" s="74"/>
      <c r="H254" s="74"/>
      <c r="I254" s="191"/>
      <c r="J254" s="74"/>
      <c r="K254" s="74"/>
      <c r="L254" s="72"/>
      <c r="M254" s="235"/>
      <c r="N254" s="47"/>
      <c r="O254" s="47"/>
      <c r="P254" s="47"/>
      <c r="Q254" s="47"/>
      <c r="R254" s="47"/>
      <c r="S254" s="47"/>
      <c r="T254" s="95"/>
      <c r="AT254" s="24" t="s">
        <v>151</v>
      </c>
      <c r="AU254" s="24" t="s">
        <v>91</v>
      </c>
    </row>
    <row r="255" spans="2:51" s="11" customFormat="1" ht="13.5">
      <c r="B255" s="237"/>
      <c r="C255" s="238"/>
      <c r="D255" s="233" t="s">
        <v>153</v>
      </c>
      <c r="E255" s="239" t="s">
        <v>80</v>
      </c>
      <c r="F255" s="240" t="s">
        <v>953</v>
      </c>
      <c r="G255" s="238"/>
      <c r="H255" s="241">
        <v>174.166</v>
      </c>
      <c r="I255" s="242"/>
      <c r="J255" s="238"/>
      <c r="K255" s="238"/>
      <c r="L255" s="243"/>
      <c r="M255" s="244"/>
      <c r="N255" s="245"/>
      <c r="O255" s="245"/>
      <c r="P255" s="245"/>
      <c r="Q255" s="245"/>
      <c r="R255" s="245"/>
      <c r="S255" s="245"/>
      <c r="T255" s="246"/>
      <c r="AT255" s="247" t="s">
        <v>153</v>
      </c>
      <c r="AU255" s="247" t="s">
        <v>91</v>
      </c>
      <c r="AV255" s="11" t="s">
        <v>91</v>
      </c>
      <c r="AW255" s="11" t="s">
        <v>44</v>
      </c>
      <c r="AX255" s="11" t="s">
        <v>25</v>
      </c>
      <c r="AY255" s="247" t="s">
        <v>140</v>
      </c>
    </row>
    <row r="256" spans="2:65" s="1" customFormat="1" ht="16.5" customHeight="1">
      <c r="B256" s="46"/>
      <c r="C256" s="221" t="s">
        <v>309</v>
      </c>
      <c r="D256" s="221" t="s">
        <v>142</v>
      </c>
      <c r="E256" s="222" t="s">
        <v>290</v>
      </c>
      <c r="F256" s="223" t="s">
        <v>291</v>
      </c>
      <c r="G256" s="224" t="s">
        <v>201</v>
      </c>
      <c r="H256" s="225">
        <v>39</v>
      </c>
      <c r="I256" s="226"/>
      <c r="J256" s="227">
        <f>ROUND(I256*H256,2)</f>
        <v>0</v>
      </c>
      <c r="K256" s="223" t="s">
        <v>146</v>
      </c>
      <c r="L256" s="72"/>
      <c r="M256" s="228" t="s">
        <v>80</v>
      </c>
      <c r="N256" s="229" t="s">
        <v>52</v>
      </c>
      <c r="O256" s="47"/>
      <c r="P256" s="230">
        <f>O256*H256</f>
        <v>0</v>
      </c>
      <c r="Q256" s="230">
        <v>0</v>
      </c>
      <c r="R256" s="230">
        <f>Q256*H256</f>
        <v>0</v>
      </c>
      <c r="S256" s="230">
        <v>0</v>
      </c>
      <c r="T256" s="231">
        <f>S256*H256</f>
        <v>0</v>
      </c>
      <c r="AR256" s="24" t="s">
        <v>147</v>
      </c>
      <c r="AT256" s="24" t="s">
        <v>142</v>
      </c>
      <c r="AU256" s="24" t="s">
        <v>91</v>
      </c>
      <c r="AY256" s="24" t="s">
        <v>140</v>
      </c>
      <c r="BE256" s="232">
        <f>IF(N256="základní",J256,0)</f>
        <v>0</v>
      </c>
      <c r="BF256" s="232">
        <f>IF(N256="snížená",J256,0)</f>
        <v>0</v>
      </c>
      <c r="BG256" s="232">
        <f>IF(N256="zákl. přenesená",J256,0)</f>
        <v>0</v>
      </c>
      <c r="BH256" s="232">
        <f>IF(N256="sníž. přenesená",J256,0)</f>
        <v>0</v>
      </c>
      <c r="BI256" s="232">
        <f>IF(N256="nulová",J256,0)</f>
        <v>0</v>
      </c>
      <c r="BJ256" s="24" t="s">
        <v>25</v>
      </c>
      <c r="BK256" s="232">
        <f>ROUND(I256*H256,2)</f>
        <v>0</v>
      </c>
      <c r="BL256" s="24" t="s">
        <v>147</v>
      </c>
      <c r="BM256" s="24" t="s">
        <v>954</v>
      </c>
    </row>
    <row r="257" spans="2:47" s="1" customFormat="1" ht="13.5">
      <c r="B257" s="46"/>
      <c r="C257" s="74"/>
      <c r="D257" s="233" t="s">
        <v>149</v>
      </c>
      <c r="E257" s="74"/>
      <c r="F257" s="234" t="s">
        <v>293</v>
      </c>
      <c r="G257" s="74"/>
      <c r="H257" s="74"/>
      <c r="I257" s="191"/>
      <c r="J257" s="74"/>
      <c r="K257" s="74"/>
      <c r="L257" s="72"/>
      <c r="M257" s="235"/>
      <c r="N257" s="47"/>
      <c r="O257" s="47"/>
      <c r="P257" s="47"/>
      <c r="Q257" s="47"/>
      <c r="R257" s="47"/>
      <c r="S257" s="47"/>
      <c r="T257" s="95"/>
      <c r="AT257" s="24" t="s">
        <v>149</v>
      </c>
      <c r="AU257" s="24" t="s">
        <v>91</v>
      </c>
    </row>
    <row r="258" spans="2:47" s="1" customFormat="1" ht="13.5">
      <c r="B258" s="46"/>
      <c r="C258" s="74"/>
      <c r="D258" s="233" t="s">
        <v>151</v>
      </c>
      <c r="E258" s="74"/>
      <c r="F258" s="236" t="s">
        <v>294</v>
      </c>
      <c r="G258" s="74"/>
      <c r="H258" s="74"/>
      <c r="I258" s="191"/>
      <c r="J258" s="74"/>
      <c r="K258" s="74"/>
      <c r="L258" s="72"/>
      <c r="M258" s="235"/>
      <c r="N258" s="47"/>
      <c r="O258" s="47"/>
      <c r="P258" s="47"/>
      <c r="Q258" s="47"/>
      <c r="R258" s="47"/>
      <c r="S258" s="47"/>
      <c r="T258" s="95"/>
      <c r="AT258" s="24" t="s">
        <v>151</v>
      </c>
      <c r="AU258" s="24" t="s">
        <v>91</v>
      </c>
    </row>
    <row r="259" spans="2:51" s="14" customFormat="1" ht="13.5">
      <c r="B259" s="270"/>
      <c r="C259" s="271"/>
      <c r="D259" s="233" t="s">
        <v>153</v>
      </c>
      <c r="E259" s="272" t="s">
        <v>80</v>
      </c>
      <c r="F259" s="273" t="s">
        <v>943</v>
      </c>
      <c r="G259" s="271"/>
      <c r="H259" s="272" t="s">
        <v>80</v>
      </c>
      <c r="I259" s="274"/>
      <c r="J259" s="271"/>
      <c r="K259" s="271"/>
      <c r="L259" s="275"/>
      <c r="M259" s="276"/>
      <c r="N259" s="277"/>
      <c r="O259" s="277"/>
      <c r="P259" s="277"/>
      <c r="Q259" s="277"/>
      <c r="R259" s="277"/>
      <c r="S259" s="277"/>
      <c r="T259" s="278"/>
      <c r="AT259" s="279" t="s">
        <v>153</v>
      </c>
      <c r="AU259" s="279" t="s">
        <v>91</v>
      </c>
      <c r="AV259" s="14" t="s">
        <v>25</v>
      </c>
      <c r="AW259" s="14" t="s">
        <v>44</v>
      </c>
      <c r="AX259" s="14" t="s">
        <v>82</v>
      </c>
      <c r="AY259" s="279" t="s">
        <v>140</v>
      </c>
    </row>
    <row r="260" spans="2:51" s="11" customFormat="1" ht="13.5">
      <c r="B260" s="237"/>
      <c r="C260" s="238"/>
      <c r="D260" s="233" t="s">
        <v>153</v>
      </c>
      <c r="E260" s="239" t="s">
        <v>80</v>
      </c>
      <c r="F260" s="240" t="s">
        <v>901</v>
      </c>
      <c r="G260" s="238"/>
      <c r="H260" s="241">
        <v>74.995</v>
      </c>
      <c r="I260" s="242"/>
      <c r="J260" s="238"/>
      <c r="K260" s="238"/>
      <c r="L260" s="243"/>
      <c r="M260" s="244"/>
      <c r="N260" s="245"/>
      <c r="O260" s="245"/>
      <c r="P260" s="245"/>
      <c r="Q260" s="245"/>
      <c r="R260" s="245"/>
      <c r="S260" s="245"/>
      <c r="T260" s="246"/>
      <c r="AT260" s="247" t="s">
        <v>153</v>
      </c>
      <c r="AU260" s="247" t="s">
        <v>91</v>
      </c>
      <c r="AV260" s="11" t="s">
        <v>91</v>
      </c>
      <c r="AW260" s="11" t="s">
        <v>44</v>
      </c>
      <c r="AX260" s="11" t="s">
        <v>82</v>
      </c>
      <c r="AY260" s="247" t="s">
        <v>140</v>
      </c>
    </row>
    <row r="261" spans="2:51" s="11" customFormat="1" ht="13.5">
      <c r="B261" s="237"/>
      <c r="C261" s="238"/>
      <c r="D261" s="233" t="s">
        <v>153</v>
      </c>
      <c r="E261" s="239" t="s">
        <v>80</v>
      </c>
      <c r="F261" s="240" t="s">
        <v>902</v>
      </c>
      <c r="G261" s="238"/>
      <c r="H261" s="241">
        <v>-4.032</v>
      </c>
      <c r="I261" s="242"/>
      <c r="J261" s="238"/>
      <c r="K261" s="238"/>
      <c r="L261" s="243"/>
      <c r="M261" s="244"/>
      <c r="N261" s="245"/>
      <c r="O261" s="245"/>
      <c r="P261" s="245"/>
      <c r="Q261" s="245"/>
      <c r="R261" s="245"/>
      <c r="S261" s="245"/>
      <c r="T261" s="246"/>
      <c r="AT261" s="247" t="s">
        <v>153</v>
      </c>
      <c r="AU261" s="247" t="s">
        <v>91</v>
      </c>
      <c r="AV261" s="11" t="s">
        <v>91</v>
      </c>
      <c r="AW261" s="11" t="s">
        <v>44</v>
      </c>
      <c r="AX261" s="11" t="s">
        <v>82</v>
      </c>
      <c r="AY261" s="247" t="s">
        <v>140</v>
      </c>
    </row>
    <row r="262" spans="2:51" s="13" customFormat="1" ht="13.5">
      <c r="B262" s="259"/>
      <c r="C262" s="260"/>
      <c r="D262" s="233" t="s">
        <v>153</v>
      </c>
      <c r="E262" s="261" t="s">
        <v>80</v>
      </c>
      <c r="F262" s="262" t="s">
        <v>212</v>
      </c>
      <c r="G262" s="260"/>
      <c r="H262" s="263">
        <v>70.963</v>
      </c>
      <c r="I262" s="264"/>
      <c r="J262" s="260"/>
      <c r="K262" s="260"/>
      <c r="L262" s="265"/>
      <c r="M262" s="266"/>
      <c r="N262" s="267"/>
      <c r="O262" s="267"/>
      <c r="P262" s="267"/>
      <c r="Q262" s="267"/>
      <c r="R262" s="267"/>
      <c r="S262" s="267"/>
      <c r="T262" s="268"/>
      <c r="AT262" s="269" t="s">
        <v>153</v>
      </c>
      <c r="AU262" s="269" t="s">
        <v>91</v>
      </c>
      <c r="AV262" s="13" t="s">
        <v>160</v>
      </c>
      <c r="AW262" s="13" t="s">
        <v>44</v>
      </c>
      <c r="AX262" s="13" t="s">
        <v>82</v>
      </c>
      <c r="AY262" s="269" t="s">
        <v>140</v>
      </c>
    </row>
    <row r="263" spans="2:51" s="14" customFormat="1" ht="13.5">
      <c r="B263" s="270"/>
      <c r="C263" s="271"/>
      <c r="D263" s="233" t="s">
        <v>153</v>
      </c>
      <c r="E263" s="272" t="s">
        <v>80</v>
      </c>
      <c r="F263" s="273" t="s">
        <v>935</v>
      </c>
      <c r="G263" s="271"/>
      <c r="H263" s="272" t="s">
        <v>80</v>
      </c>
      <c r="I263" s="274"/>
      <c r="J263" s="271"/>
      <c r="K263" s="271"/>
      <c r="L263" s="275"/>
      <c r="M263" s="276"/>
      <c r="N263" s="277"/>
      <c r="O263" s="277"/>
      <c r="P263" s="277"/>
      <c r="Q263" s="277"/>
      <c r="R263" s="277"/>
      <c r="S263" s="277"/>
      <c r="T263" s="278"/>
      <c r="AT263" s="279" t="s">
        <v>153</v>
      </c>
      <c r="AU263" s="279" t="s">
        <v>91</v>
      </c>
      <c r="AV263" s="14" t="s">
        <v>25</v>
      </c>
      <c r="AW263" s="14" t="s">
        <v>44</v>
      </c>
      <c r="AX263" s="14" t="s">
        <v>82</v>
      </c>
      <c r="AY263" s="279" t="s">
        <v>140</v>
      </c>
    </row>
    <row r="264" spans="2:51" s="11" customFormat="1" ht="13.5">
      <c r="B264" s="237"/>
      <c r="C264" s="238"/>
      <c r="D264" s="233" t="s">
        <v>153</v>
      </c>
      <c r="E264" s="239" t="s">
        <v>80</v>
      </c>
      <c r="F264" s="240" t="s">
        <v>922</v>
      </c>
      <c r="G264" s="238"/>
      <c r="H264" s="241">
        <v>3.982</v>
      </c>
      <c r="I264" s="242"/>
      <c r="J264" s="238"/>
      <c r="K264" s="238"/>
      <c r="L264" s="243"/>
      <c r="M264" s="244"/>
      <c r="N264" s="245"/>
      <c r="O264" s="245"/>
      <c r="P264" s="245"/>
      <c r="Q264" s="245"/>
      <c r="R264" s="245"/>
      <c r="S264" s="245"/>
      <c r="T264" s="246"/>
      <c r="AT264" s="247" t="s">
        <v>153</v>
      </c>
      <c r="AU264" s="247" t="s">
        <v>91</v>
      </c>
      <c r="AV264" s="11" t="s">
        <v>91</v>
      </c>
      <c r="AW264" s="11" t="s">
        <v>44</v>
      </c>
      <c r="AX264" s="11" t="s">
        <v>82</v>
      </c>
      <c r="AY264" s="247" t="s">
        <v>140</v>
      </c>
    </row>
    <row r="265" spans="2:51" s="11" customFormat="1" ht="13.5">
      <c r="B265" s="237"/>
      <c r="C265" s="238"/>
      <c r="D265" s="233" t="s">
        <v>153</v>
      </c>
      <c r="E265" s="239" t="s">
        <v>80</v>
      </c>
      <c r="F265" s="240" t="s">
        <v>923</v>
      </c>
      <c r="G265" s="238"/>
      <c r="H265" s="241">
        <v>25.93</v>
      </c>
      <c r="I265" s="242"/>
      <c r="J265" s="238"/>
      <c r="K265" s="238"/>
      <c r="L265" s="243"/>
      <c r="M265" s="244"/>
      <c r="N265" s="245"/>
      <c r="O265" s="245"/>
      <c r="P265" s="245"/>
      <c r="Q265" s="245"/>
      <c r="R265" s="245"/>
      <c r="S265" s="245"/>
      <c r="T265" s="246"/>
      <c r="AT265" s="247" t="s">
        <v>153</v>
      </c>
      <c r="AU265" s="247" t="s">
        <v>91</v>
      </c>
      <c r="AV265" s="11" t="s">
        <v>91</v>
      </c>
      <c r="AW265" s="11" t="s">
        <v>44</v>
      </c>
      <c r="AX265" s="11" t="s">
        <v>82</v>
      </c>
      <c r="AY265" s="247" t="s">
        <v>140</v>
      </c>
    </row>
    <row r="266" spans="2:51" s="11" customFormat="1" ht="13.5">
      <c r="B266" s="237"/>
      <c r="C266" s="238"/>
      <c r="D266" s="233" t="s">
        <v>153</v>
      </c>
      <c r="E266" s="239" t="s">
        <v>80</v>
      </c>
      <c r="F266" s="240" t="s">
        <v>924</v>
      </c>
      <c r="G266" s="238"/>
      <c r="H266" s="241">
        <v>38.64</v>
      </c>
      <c r="I266" s="242"/>
      <c r="J266" s="238"/>
      <c r="K266" s="238"/>
      <c r="L266" s="243"/>
      <c r="M266" s="244"/>
      <c r="N266" s="245"/>
      <c r="O266" s="245"/>
      <c r="P266" s="245"/>
      <c r="Q266" s="245"/>
      <c r="R266" s="245"/>
      <c r="S266" s="245"/>
      <c r="T266" s="246"/>
      <c r="AT266" s="247" t="s">
        <v>153</v>
      </c>
      <c r="AU266" s="247" t="s">
        <v>91</v>
      </c>
      <c r="AV266" s="11" t="s">
        <v>91</v>
      </c>
      <c r="AW266" s="11" t="s">
        <v>44</v>
      </c>
      <c r="AX266" s="11" t="s">
        <v>82</v>
      </c>
      <c r="AY266" s="247" t="s">
        <v>140</v>
      </c>
    </row>
    <row r="267" spans="2:51" s="11" customFormat="1" ht="13.5">
      <c r="B267" s="237"/>
      <c r="C267" s="238"/>
      <c r="D267" s="233" t="s">
        <v>153</v>
      </c>
      <c r="E267" s="239" t="s">
        <v>80</v>
      </c>
      <c r="F267" s="240" t="s">
        <v>925</v>
      </c>
      <c r="G267" s="238"/>
      <c r="H267" s="241">
        <v>4.86</v>
      </c>
      <c r="I267" s="242"/>
      <c r="J267" s="238"/>
      <c r="K267" s="238"/>
      <c r="L267" s="243"/>
      <c r="M267" s="244"/>
      <c r="N267" s="245"/>
      <c r="O267" s="245"/>
      <c r="P267" s="245"/>
      <c r="Q267" s="245"/>
      <c r="R267" s="245"/>
      <c r="S267" s="245"/>
      <c r="T267" s="246"/>
      <c r="AT267" s="247" t="s">
        <v>153</v>
      </c>
      <c r="AU267" s="247" t="s">
        <v>91</v>
      </c>
      <c r="AV267" s="11" t="s">
        <v>91</v>
      </c>
      <c r="AW267" s="11" t="s">
        <v>44</v>
      </c>
      <c r="AX267" s="11" t="s">
        <v>82</v>
      </c>
      <c r="AY267" s="247" t="s">
        <v>140</v>
      </c>
    </row>
    <row r="268" spans="2:51" s="11" customFormat="1" ht="13.5">
      <c r="B268" s="237"/>
      <c r="C268" s="238"/>
      <c r="D268" s="233" t="s">
        <v>153</v>
      </c>
      <c r="E268" s="239" t="s">
        <v>80</v>
      </c>
      <c r="F268" s="240" t="s">
        <v>926</v>
      </c>
      <c r="G268" s="238"/>
      <c r="H268" s="241">
        <v>-3.616</v>
      </c>
      <c r="I268" s="242"/>
      <c r="J268" s="238"/>
      <c r="K268" s="238"/>
      <c r="L268" s="243"/>
      <c r="M268" s="244"/>
      <c r="N268" s="245"/>
      <c r="O268" s="245"/>
      <c r="P268" s="245"/>
      <c r="Q268" s="245"/>
      <c r="R268" s="245"/>
      <c r="S268" s="245"/>
      <c r="T268" s="246"/>
      <c r="AT268" s="247" t="s">
        <v>153</v>
      </c>
      <c r="AU268" s="247" t="s">
        <v>91</v>
      </c>
      <c r="AV268" s="11" t="s">
        <v>91</v>
      </c>
      <c r="AW268" s="11" t="s">
        <v>44</v>
      </c>
      <c r="AX268" s="11" t="s">
        <v>82</v>
      </c>
      <c r="AY268" s="247" t="s">
        <v>140</v>
      </c>
    </row>
    <row r="269" spans="2:51" s="11" customFormat="1" ht="13.5">
      <c r="B269" s="237"/>
      <c r="C269" s="238"/>
      <c r="D269" s="233" t="s">
        <v>153</v>
      </c>
      <c r="E269" s="239" t="s">
        <v>80</v>
      </c>
      <c r="F269" s="240" t="s">
        <v>927</v>
      </c>
      <c r="G269" s="238"/>
      <c r="H269" s="241">
        <v>-1.08</v>
      </c>
      <c r="I269" s="242"/>
      <c r="J269" s="238"/>
      <c r="K269" s="238"/>
      <c r="L269" s="243"/>
      <c r="M269" s="244"/>
      <c r="N269" s="245"/>
      <c r="O269" s="245"/>
      <c r="P269" s="245"/>
      <c r="Q269" s="245"/>
      <c r="R269" s="245"/>
      <c r="S269" s="245"/>
      <c r="T269" s="246"/>
      <c r="AT269" s="247" t="s">
        <v>153</v>
      </c>
      <c r="AU269" s="247" t="s">
        <v>91</v>
      </c>
      <c r="AV269" s="11" t="s">
        <v>91</v>
      </c>
      <c r="AW269" s="11" t="s">
        <v>44</v>
      </c>
      <c r="AX269" s="11" t="s">
        <v>82</v>
      </c>
      <c r="AY269" s="247" t="s">
        <v>140</v>
      </c>
    </row>
    <row r="270" spans="2:51" s="11" customFormat="1" ht="13.5">
      <c r="B270" s="237"/>
      <c r="C270" s="238"/>
      <c r="D270" s="233" t="s">
        <v>153</v>
      </c>
      <c r="E270" s="239" t="s">
        <v>80</v>
      </c>
      <c r="F270" s="240" t="s">
        <v>928</v>
      </c>
      <c r="G270" s="238"/>
      <c r="H270" s="241">
        <v>-3.92</v>
      </c>
      <c r="I270" s="242"/>
      <c r="J270" s="238"/>
      <c r="K270" s="238"/>
      <c r="L270" s="243"/>
      <c r="M270" s="244"/>
      <c r="N270" s="245"/>
      <c r="O270" s="245"/>
      <c r="P270" s="245"/>
      <c r="Q270" s="245"/>
      <c r="R270" s="245"/>
      <c r="S270" s="245"/>
      <c r="T270" s="246"/>
      <c r="AT270" s="247" t="s">
        <v>153</v>
      </c>
      <c r="AU270" s="247" t="s">
        <v>91</v>
      </c>
      <c r="AV270" s="11" t="s">
        <v>91</v>
      </c>
      <c r="AW270" s="11" t="s">
        <v>44</v>
      </c>
      <c r="AX270" s="11" t="s">
        <v>82</v>
      </c>
      <c r="AY270" s="247" t="s">
        <v>140</v>
      </c>
    </row>
    <row r="271" spans="2:51" s="11" customFormat="1" ht="13.5">
      <c r="B271" s="237"/>
      <c r="C271" s="238"/>
      <c r="D271" s="233" t="s">
        <v>153</v>
      </c>
      <c r="E271" s="239" t="s">
        <v>80</v>
      </c>
      <c r="F271" s="240" t="s">
        <v>955</v>
      </c>
      <c r="G271" s="238"/>
      <c r="H271" s="241">
        <v>-9.06</v>
      </c>
      <c r="I271" s="242"/>
      <c r="J271" s="238"/>
      <c r="K271" s="238"/>
      <c r="L271" s="243"/>
      <c r="M271" s="244"/>
      <c r="N271" s="245"/>
      <c r="O271" s="245"/>
      <c r="P271" s="245"/>
      <c r="Q271" s="245"/>
      <c r="R271" s="245"/>
      <c r="S271" s="245"/>
      <c r="T271" s="246"/>
      <c r="AT271" s="247" t="s">
        <v>153</v>
      </c>
      <c r="AU271" s="247" t="s">
        <v>91</v>
      </c>
      <c r="AV271" s="11" t="s">
        <v>91</v>
      </c>
      <c r="AW271" s="11" t="s">
        <v>44</v>
      </c>
      <c r="AX271" s="11" t="s">
        <v>82</v>
      </c>
      <c r="AY271" s="247" t="s">
        <v>140</v>
      </c>
    </row>
    <row r="272" spans="2:51" s="11" customFormat="1" ht="13.5">
      <c r="B272" s="237"/>
      <c r="C272" s="238"/>
      <c r="D272" s="233" t="s">
        <v>153</v>
      </c>
      <c r="E272" s="239" t="s">
        <v>80</v>
      </c>
      <c r="F272" s="240" t="s">
        <v>956</v>
      </c>
      <c r="G272" s="238"/>
      <c r="H272" s="241">
        <v>-0.605</v>
      </c>
      <c r="I272" s="242"/>
      <c r="J272" s="238"/>
      <c r="K272" s="238"/>
      <c r="L272" s="243"/>
      <c r="M272" s="244"/>
      <c r="N272" s="245"/>
      <c r="O272" s="245"/>
      <c r="P272" s="245"/>
      <c r="Q272" s="245"/>
      <c r="R272" s="245"/>
      <c r="S272" s="245"/>
      <c r="T272" s="246"/>
      <c r="AT272" s="247" t="s">
        <v>153</v>
      </c>
      <c r="AU272" s="247" t="s">
        <v>91</v>
      </c>
      <c r="AV272" s="11" t="s">
        <v>91</v>
      </c>
      <c r="AW272" s="11" t="s">
        <v>44</v>
      </c>
      <c r="AX272" s="11" t="s">
        <v>82</v>
      </c>
      <c r="AY272" s="247" t="s">
        <v>140</v>
      </c>
    </row>
    <row r="273" spans="2:51" s="11" customFormat="1" ht="13.5">
      <c r="B273" s="237"/>
      <c r="C273" s="238"/>
      <c r="D273" s="233" t="s">
        <v>153</v>
      </c>
      <c r="E273" s="239" t="s">
        <v>80</v>
      </c>
      <c r="F273" s="240" t="s">
        <v>957</v>
      </c>
      <c r="G273" s="238"/>
      <c r="H273" s="241">
        <v>-27.58</v>
      </c>
      <c r="I273" s="242"/>
      <c r="J273" s="238"/>
      <c r="K273" s="238"/>
      <c r="L273" s="243"/>
      <c r="M273" s="244"/>
      <c r="N273" s="245"/>
      <c r="O273" s="245"/>
      <c r="P273" s="245"/>
      <c r="Q273" s="245"/>
      <c r="R273" s="245"/>
      <c r="S273" s="245"/>
      <c r="T273" s="246"/>
      <c r="AT273" s="247" t="s">
        <v>153</v>
      </c>
      <c r="AU273" s="247" t="s">
        <v>91</v>
      </c>
      <c r="AV273" s="11" t="s">
        <v>91</v>
      </c>
      <c r="AW273" s="11" t="s">
        <v>44</v>
      </c>
      <c r="AX273" s="11" t="s">
        <v>82</v>
      </c>
      <c r="AY273" s="247" t="s">
        <v>140</v>
      </c>
    </row>
    <row r="274" spans="2:51" s="11" customFormat="1" ht="13.5">
      <c r="B274" s="237"/>
      <c r="C274" s="238"/>
      <c r="D274" s="233" t="s">
        <v>153</v>
      </c>
      <c r="E274" s="239" t="s">
        <v>80</v>
      </c>
      <c r="F274" s="240" t="s">
        <v>958</v>
      </c>
      <c r="G274" s="238"/>
      <c r="H274" s="241">
        <v>-14.78</v>
      </c>
      <c r="I274" s="242"/>
      <c r="J274" s="238"/>
      <c r="K274" s="238"/>
      <c r="L274" s="243"/>
      <c r="M274" s="244"/>
      <c r="N274" s="245"/>
      <c r="O274" s="245"/>
      <c r="P274" s="245"/>
      <c r="Q274" s="245"/>
      <c r="R274" s="245"/>
      <c r="S274" s="245"/>
      <c r="T274" s="246"/>
      <c r="AT274" s="247" t="s">
        <v>153</v>
      </c>
      <c r="AU274" s="247" t="s">
        <v>91</v>
      </c>
      <c r="AV274" s="11" t="s">
        <v>91</v>
      </c>
      <c r="AW274" s="11" t="s">
        <v>44</v>
      </c>
      <c r="AX274" s="11" t="s">
        <v>82</v>
      </c>
      <c r="AY274" s="247" t="s">
        <v>140</v>
      </c>
    </row>
    <row r="275" spans="2:51" s="11" customFormat="1" ht="13.5">
      <c r="B275" s="237"/>
      <c r="C275" s="238"/>
      <c r="D275" s="233" t="s">
        <v>153</v>
      </c>
      <c r="E275" s="239" t="s">
        <v>80</v>
      </c>
      <c r="F275" s="240" t="s">
        <v>959</v>
      </c>
      <c r="G275" s="238"/>
      <c r="H275" s="241">
        <v>-0.294</v>
      </c>
      <c r="I275" s="242"/>
      <c r="J275" s="238"/>
      <c r="K275" s="238"/>
      <c r="L275" s="243"/>
      <c r="M275" s="244"/>
      <c r="N275" s="245"/>
      <c r="O275" s="245"/>
      <c r="P275" s="245"/>
      <c r="Q275" s="245"/>
      <c r="R275" s="245"/>
      <c r="S275" s="245"/>
      <c r="T275" s="246"/>
      <c r="AT275" s="247" t="s">
        <v>153</v>
      </c>
      <c r="AU275" s="247" t="s">
        <v>91</v>
      </c>
      <c r="AV275" s="11" t="s">
        <v>91</v>
      </c>
      <c r="AW275" s="11" t="s">
        <v>44</v>
      </c>
      <c r="AX275" s="11" t="s">
        <v>82</v>
      </c>
      <c r="AY275" s="247" t="s">
        <v>140</v>
      </c>
    </row>
    <row r="276" spans="2:51" s="11" customFormat="1" ht="13.5">
      <c r="B276" s="237"/>
      <c r="C276" s="238"/>
      <c r="D276" s="233" t="s">
        <v>153</v>
      </c>
      <c r="E276" s="239" t="s">
        <v>80</v>
      </c>
      <c r="F276" s="240" t="s">
        <v>960</v>
      </c>
      <c r="G276" s="238"/>
      <c r="H276" s="241">
        <v>-0.96</v>
      </c>
      <c r="I276" s="242"/>
      <c r="J276" s="238"/>
      <c r="K276" s="238"/>
      <c r="L276" s="243"/>
      <c r="M276" s="244"/>
      <c r="N276" s="245"/>
      <c r="O276" s="245"/>
      <c r="P276" s="245"/>
      <c r="Q276" s="245"/>
      <c r="R276" s="245"/>
      <c r="S276" s="245"/>
      <c r="T276" s="246"/>
      <c r="AT276" s="247" t="s">
        <v>153</v>
      </c>
      <c r="AU276" s="247" t="s">
        <v>91</v>
      </c>
      <c r="AV276" s="11" t="s">
        <v>91</v>
      </c>
      <c r="AW276" s="11" t="s">
        <v>44</v>
      </c>
      <c r="AX276" s="11" t="s">
        <v>82</v>
      </c>
      <c r="AY276" s="247" t="s">
        <v>140</v>
      </c>
    </row>
    <row r="277" spans="2:51" s="11" customFormat="1" ht="13.5">
      <c r="B277" s="237"/>
      <c r="C277" s="238"/>
      <c r="D277" s="233" t="s">
        <v>153</v>
      </c>
      <c r="E277" s="239" t="s">
        <v>80</v>
      </c>
      <c r="F277" s="240" t="s">
        <v>961</v>
      </c>
      <c r="G277" s="238"/>
      <c r="H277" s="241">
        <v>-4.48</v>
      </c>
      <c r="I277" s="242"/>
      <c r="J277" s="238"/>
      <c r="K277" s="238"/>
      <c r="L277" s="243"/>
      <c r="M277" s="244"/>
      <c r="N277" s="245"/>
      <c r="O277" s="245"/>
      <c r="P277" s="245"/>
      <c r="Q277" s="245"/>
      <c r="R277" s="245"/>
      <c r="S277" s="245"/>
      <c r="T277" s="246"/>
      <c r="AT277" s="247" t="s">
        <v>153</v>
      </c>
      <c r="AU277" s="247" t="s">
        <v>91</v>
      </c>
      <c r="AV277" s="11" t="s">
        <v>91</v>
      </c>
      <c r="AW277" s="11" t="s">
        <v>44</v>
      </c>
      <c r="AX277" s="11" t="s">
        <v>82</v>
      </c>
      <c r="AY277" s="247" t="s">
        <v>140</v>
      </c>
    </row>
    <row r="278" spans="2:51" s="11" customFormat="1" ht="13.5">
      <c r="B278" s="237"/>
      <c r="C278" s="238"/>
      <c r="D278" s="233" t="s">
        <v>153</v>
      </c>
      <c r="E278" s="239" t="s">
        <v>80</v>
      </c>
      <c r="F278" s="240" t="s">
        <v>949</v>
      </c>
      <c r="G278" s="238"/>
      <c r="H278" s="241">
        <v>-39</v>
      </c>
      <c r="I278" s="242"/>
      <c r="J278" s="238"/>
      <c r="K278" s="238"/>
      <c r="L278" s="243"/>
      <c r="M278" s="244"/>
      <c r="N278" s="245"/>
      <c r="O278" s="245"/>
      <c r="P278" s="245"/>
      <c r="Q278" s="245"/>
      <c r="R278" s="245"/>
      <c r="S278" s="245"/>
      <c r="T278" s="246"/>
      <c r="AT278" s="247" t="s">
        <v>153</v>
      </c>
      <c r="AU278" s="247" t="s">
        <v>91</v>
      </c>
      <c r="AV278" s="11" t="s">
        <v>91</v>
      </c>
      <c r="AW278" s="11" t="s">
        <v>44</v>
      </c>
      <c r="AX278" s="11" t="s">
        <v>82</v>
      </c>
      <c r="AY278" s="247" t="s">
        <v>140</v>
      </c>
    </row>
    <row r="279" spans="2:51" s="12" customFormat="1" ht="13.5">
      <c r="B279" s="248"/>
      <c r="C279" s="249"/>
      <c r="D279" s="233" t="s">
        <v>153</v>
      </c>
      <c r="E279" s="250" t="s">
        <v>80</v>
      </c>
      <c r="F279" s="251" t="s">
        <v>168</v>
      </c>
      <c r="G279" s="249"/>
      <c r="H279" s="252">
        <v>39</v>
      </c>
      <c r="I279" s="253"/>
      <c r="J279" s="249"/>
      <c r="K279" s="249"/>
      <c r="L279" s="254"/>
      <c r="M279" s="255"/>
      <c r="N279" s="256"/>
      <c r="O279" s="256"/>
      <c r="P279" s="256"/>
      <c r="Q279" s="256"/>
      <c r="R279" s="256"/>
      <c r="S279" s="256"/>
      <c r="T279" s="257"/>
      <c r="AT279" s="258" t="s">
        <v>153</v>
      </c>
      <c r="AU279" s="258" t="s">
        <v>91</v>
      </c>
      <c r="AV279" s="12" t="s">
        <v>147</v>
      </c>
      <c r="AW279" s="12" t="s">
        <v>44</v>
      </c>
      <c r="AX279" s="12" t="s">
        <v>25</v>
      </c>
      <c r="AY279" s="258" t="s">
        <v>140</v>
      </c>
    </row>
    <row r="280" spans="2:65" s="1" customFormat="1" ht="16.5" customHeight="1">
      <c r="B280" s="46"/>
      <c r="C280" s="280" t="s">
        <v>318</v>
      </c>
      <c r="D280" s="280" t="s">
        <v>301</v>
      </c>
      <c r="E280" s="281" t="s">
        <v>302</v>
      </c>
      <c r="F280" s="282" t="s">
        <v>303</v>
      </c>
      <c r="G280" s="283" t="s">
        <v>284</v>
      </c>
      <c r="H280" s="284">
        <v>78</v>
      </c>
      <c r="I280" s="285"/>
      <c r="J280" s="286">
        <f>ROUND(I280*H280,2)</f>
        <v>0</v>
      </c>
      <c r="K280" s="282" t="s">
        <v>80</v>
      </c>
      <c r="L280" s="287"/>
      <c r="M280" s="288" t="s">
        <v>80</v>
      </c>
      <c r="N280" s="289" t="s">
        <v>52</v>
      </c>
      <c r="O280" s="47"/>
      <c r="P280" s="230">
        <f>O280*H280</f>
        <v>0</v>
      </c>
      <c r="Q280" s="230">
        <v>0</v>
      </c>
      <c r="R280" s="230">
        <f>Q280*H280</f>
        <v>0</v>
      </c>
      <c r="S280" s="230">
        <v>0</v>
      </c>
      <c r="T280" s="231">
        <f>S280*H280</f>
        <v>0</v>
      </c>
      <c r="AR280" s="24" t="s">
        <v>191</v>
      </c>
      <c r="AT280" s="24" t="s">
        <v>301</v>
      </c>
      <c r="AU280" s="24" t="s">
        <v>91</v>
      </c>
      <c r="AY280" s="24" t="s">
        <v>140</v>
      </c>
      <c r="BE280" s="232">
        <f>IF(N280="základní",J280,0)</f>
        <v>0</v>
      </c>
      <c r="BF280" s="232">
        <f>IF(N280="snížená",J280,0)</f>
        <v>0</v>
      </c>
      <c r="BG280" s="232">
        <f>IF(N280="zákl. přenesená",J280,0)</f>
        <v>0</v>
      </c>
      <c r="BH280" s="232">
        <f>IF(N280="sníž. přenesená",J280,0)</f>
        <v>0</v>
      </c>
      <c r="BI280" s="232">
        <f>IF(N280="nulová",J280,0)</f>
        <v>0</v>
      </c>
      <c r="BJ280" s="24" t="s">
        <v>25</v>
      </c>
      <c r="BK280" s="232">
        <f>ROUND(I280*H280,2)</f>
        <v>0</v>
      </c>
      <c r="BL280" s="24" t="s">
        <v>147</v>
      </c>
      <c r="BM280" s="24" t="s">
        <v>962</v>
      </c>
    </row>
    <row r="281" spans="2:47" s="1" customFormat="1" ht="13.5">
      <c r="B281" s="46"/>
      <c r="C281" s="74"/>
      <c r="D281" s="233" t="s">
        <v>149</v>
      </c>
      <c r="E281" s="74"/>
      <c r="F281" s="234" t="s">
        <v>305</v>
      </c>
      <c r="G281" s="74"/>
      <c r="H281" s="74"/>
      <c r="I281" s="191"/>
      <c r="J281" s="74"/>
      <c r="K281" s="74"/>
      <c r="L281" s="72"/>
      <c r="M281" s="235"/>
      <c r="N281" s="47"/>
      <c r="O281" s="47"/>
      <c r="P281" s="47"/>
      <c r="Q281" s="47"/>
      <c r="R281" s="47"/>
      <c r="S281" s="47"/>
      <c r="T281" s="95"/>
      <c r="AT281" s="24" t="s">
        <v>149</v>
      </c>
      <c r="AU281" s="24" t="s">
        <v>91</v>
      </c>
    </row>
    <row r="282" spans="2:51" s="11" customFormat="1" ht="13.5">
      <c r="B282" s="237"/>
      <c r="C282" s="238"/>
      <c r="D282" s="233" t="s">
        <v>153</v>
      </c>
      <c r="E282" s="239" t="s">
        <v>80</v>
      </c>
      <c r="F282" s="240" t="s">
        <v>963</v>
      </c>
      <c r="G282" s="238"/>
      <c r="H282" s="241">
        <v>78</v>
      </c>
      <c r="I282" s="242"/>
      <c r="J282" s="238"/>
      <c r="K282" s="238"/>
      <c r="L282" s="243"/>
      <c r="M282" s="244"/>
      <c r="N282" s="245"/>
      <c r="O282" s="245"/>
      <c r="P282" s="245"/>
      <c r="Q282" s="245"/>
      <c r="R282" s="245"/>
      <c r="S282" s="245"/>
      <c r="T282" s="246"/>
      <c r="AT282" s="247" t="s">
        <v>153</v>
      </c>
      <c r="AU282" s="247" t="s">
        <v>91</v>
      </c>
      <c r="AV282" s="11" t="s">
        <v>91</v>
      </c>
      <c r="AW282" s="11" t="s">
        <v>44</v>
      </c>
      <c r="AX282" s="11" t="s">
        <v>25</v>
      </c>
      <c r="AY282" s="247" t="s">
        <v>140</v>
      </c>
    </row>
    <row r="283" spans="2:65" s="1" customFormat="1" ht="16.5" customHeight="1">
      <c r="B283" s="46"/>
      <c r="C283" s="221" t="s">
        <v>323</v>
      </c>
      <c r="D283" s="221" t="s">
        <v>142</v>
      </c>
      <c r="E283" s="222" t="s">
        <v>290</v>
      </c>
      <c r="F283" s="223" t="s">
        <v>291</v>
      </c>
      <c r="G283" s="224" t="s">
        <v>201</v>
      </c>
      <c r="H283" s="225">
        <v>39</v>
      </c>
      <c r="I283" s="226"/>
      <c r="J283" s="227">
        <f>ROUND(I283*H283,2)</f>
        <v>0</v>
      </c>
      <c r="K283" s="223" t="s">
        <v>146</v>
      </c>
      <c r="L283" s="72"/>
      <c r="M283" s="228" t="s">
        <v>80</v>
      </c>
      <c r="N283" s="229" t="s">
        <v>52</v>
      </c>
      <c r="O283" s="47"/>
      <c r="P283" s="230">
        <f>O283*H283</f>
        <v>0</v>
      </c>
      <c r="Q283" s="230">
        <v>0</v>
      </c>
      <c r="R283" s="230">
        <f>Q283*H283</f>
        <v>0</v>
      </c>
      <c r="S283" s="230">
        <v>0</v>
      </c>
      <c r="T283" s="231">
        <f>S283*H283</f>
        <v>0</v>
      </c>
      <c r="AR283" s="24" t="s">
        <v>147</v>
      </c>
      <c r="AT283" s="24" t="s">
        <v>142</v>
      </c>
      <c r="AU283" s="24" t="s">
        <v>91</v>
      </c>
      <c r="AY283" s="24" t="s">
        <v>140</v>
      </c>
      <c r="BE283" s="232">
        <f>IF(N283="základní",J283,0)</f>
        <v>0</v>
      </c>
      <c r="BF283" s="232">
        <f>IF(N283="snížená",J283,0)</f>
        <v>0</v>
      </c>
      <c r="BG283" s="232">
        <f>IF(N283="zákl. přenesená",J283,0)</f>
        <v>0</v>
      </c>
      <c r="BH283" s="232">
        <f>IF(N283="sníž. přenesená",J283,0)</f>
        <v>0</v>
      </c>
      <c r="BI283" s="232">
        <f>IF(N283="nulová",J283,0)</f>
        <v>0</v>
      </c>
      <c r="BJ283" s="24" t="s">
        <v>25</v>
      </c>
      <c r="BK283" s="232">
        <f>ROUND(I283*H283,2)</f>
        <v>0</v>
      </c>
      <c r="BL283" s="24" t="s">
        <v>147</v>
      </c>
      <c r="BM283" s="24" t="s">
        <v>964</v>
      </c>
    </row>
    <row r="284" spans="2:47" s="1" customFormat="1" ht="13.5">
      <c r="B284" s="46"/>
      <c r="C284" s="74"/>
      <c r="D284" s="233" t="s">
        <v>149</v>
      </c>
      <c r="E284" s="74"/>
      <c r="F284" s="234" t="s">
        <v>293</v>
      </c>
      <c r="G284" s="74"/>
      <c r="H284" s="74"/>
      <c r="I284" s="191"/>
      <c r="J284" s="74"/>
      <c r="K284" s="74"/>
      <c r="L284" s="72"/>
      <c r="M284" s="235"/>
      <c r="N284" s="47"/>
      <c r="O284" s="47"/>
      <c r="P284" s="47"/>
      <c r="Q284" s="47"/>
      <c r="R284" s="47"/>
      <c r="S284" s="47"/>
      <c r="T284" s="95"/>
      <c r="AT284" s="24" t="s">
        <v>149</v>
      </c>
      <c r="AU284" s="24" t="s">
        <v>91</v>
      </c>
    </row>
    <row r="285" spans="2:47" s="1" customFormat="1" ht="13.5">
      <c r="B285" s="46"/>
      <c r="C285" s="74"/>
      <c r="D285" s="233" t="s">
        <v>151</v>
      </c>
      <c r="E285" s="74"/>
      <c r="F285" s="236" t="s">
        <v>294</v>
      </c>
      <c r="G285" s="74"/>
      <c r="H285" s="74"/>
      <c r="I285" s="191"/>
      <c r="J285" s="74"/>
      <c r="K285" s="74"/>
      <c r="L285" s="72"/>
      <c r="M285" s="235"/>
      <c r="N285" s="47"/>
      <c r="O285" s="47"/>
      <c r="P285" s="47"/>
      <c r="Q285" s="47"/>
      <c r="R285" s="47"/>
      <c r="S285" s="47"/>
      <c r="T285" s="95"/>
      <c r="AT285" s="24" t="s">
        <v>151</v>
      </c>
      <c r="AU285" s="24" t="s">
        <v>91</v>
      </c>
    </row>
    <row r="286" spans="2:65" s="1" customFormat="1" ht="16.5" customHeight="1">
      <c r="B286" s="46"/>
      <c r="C286" s="221" t="s">
        <v>330</v>
      </c>
      <c r="D286" s="221" t="s">
        <v>142</v>
      </c>
      <c r="E286" s="222" t="s">
        <v>310</v>
      </c>
      <c r="F286" s="223" t="s">
        <v>311</v>
      </c>
      <c r="G286" s="224" t="s">
        <v>201</v>
      </c>
      <c r="H286" s="225">
        <v>27.58</v>
      </c>
      <c r="I286" s="226"/>
      <c r="J286" s="227">
        <f>ROUND(I286*H286,2)</f>
        <v>0</v>
      </c>
      <c r="K286" s="223" t="s">
        <v>146</v>
      </c>
      <c r="L286" s="72"/>
      <c r="M286" s="228" t="s">
        <v>80</v>
      </c>
      <c r="N286" s="229" t="s">
        <v>52</v>
      </c>
      <c r="O286" s="47"/>
      <c r="P286" s="230">
        <f>O286*H286</f>
        <v>0</v>
      </c>
      <c r="Q286" s="230">
        <v>0</v>
      </c>
      <c r="R286" s="230">
        <f>Q286*H286</f>
        <v>0</v>
      </c>
      <c r="S286" s="230">
        <v>0</v>
      </c>
      <c r="T286" s="231">
        <f>S286*H286</f>
        <v>0</v>
      </c>
      <c r="AR286" s="24" t="s">
        <v>147</v>
      </c>
      <c r="AT286" s="24" t="s">
        <v>142</v>
      </c>
      <c r="AU286" s="24" t="s">
        <v>91</v>
      </c>
      <c r="AY286" s="24" t="s">
        <v>140</v>
      </c>
      <c r="BE286" s="232">
        <f>IF(N286="základní",J286,0)</f>
        <v>0</v>
      </c>
      <c r="BF286" s="232">
        <f>IF(N286="snížená",J286,0)</f>
        <v>0</v>
      </c>
      <c r="BG286" s="232">
        <f>IF(N286="zákl. přenesená",J286,0)</f>
        <v>0</v>
      </c>
      <c r="BH286" s="232">
        <f>IF(N286="sníž. přenesená",J286,0)</f>
        <v>0</v>
      </c>
      <c r="BI286" s="232">
        <f>IF(N286="nulová",J286,0)</f>
        <v>0</v>
      </c>
      <c r="BJ286" s="24" t="s">
        <v>25</v>
      </c>
      <c r="BK286" s="232">
        <f>ROUND(I286*H286,2)</f>
        <v>0</v>
      </c>
      <c r="BL286" s="24" t="s">
        <v>147</v>
      </c>
      <c r="BM286" s="24" t="s">
        <v>965</v>
      </c>
    </row>
    <row r="287" spans="2:47" s="1" customFormat="1" ht="13.5">
      <c r="B287" s="46"/>
      <c r="C287" s="74"/>
      <c r="D287" s="233" t="s">
        <v>149</v>
      </c>
      <c r="E287" s="74"/>
      <c r="F287" s="234" t="s">
        <v>313</v>
      </c>
      <c r="G287" s="74"/>
      <c r="H287" s="74"/>
      <c r="I287" s="191"/>
      <c r="J287" s="74"/>
      <c r="K287" s="74"/>
      <c r="L287" s="72"/>
      <c r="M287" s="235"/>
      <c r="N287" s="47"/>
      <c r="O287" s="47"/>
      <c r="P287" s="47"/>
      <c r="Q287" s="47"/>
      <c r="R287" s="47"/>
      <c r="S287" s="47"/>
      <c r="T287" s="95"/>
      <c r="AT287" s="24" t="s">
        <v>149</v>
      </c>
      <c r="AU287" s="24" t="s">
        <v>91</v>
      </c>
    </row>
    <row r="288" spans="2:47" s="1" customFormat="1" ht="13.5">
      <c r="B288" s="46"/>
      <c r="C288" s="74"/>
      <c r="D288" s="233" t="s">
        <v>151</v>
      </c>
      <c r="E288" s="74"/>
      <c r="F288" s="236" t="s">
        <v>314</v>
      </c>
      <c r="G288" s="74"/>
      <c r="H288" s="74"/>
      <c r="I288" s="191"/>
      <c r="J288" s="74"/>
      <c r="K288" s="74"/>
      <c r="L288" s="72"/>
      <c r="M288" s="235"/>
      <c r="N288" s="47"/>
      <c r="O288" s="47"/>
      <c r="P288" s="47"/>
      <c r="Q288" s="47"/>
      <c r="R288" s="47"/>
      <c r="S288" s="47"/>
      <c r="T288" s="95"/>
      <c r="AT288" s="24" t="s">
        <v>151</v>
      </c>
      <c r="AU288" s="24" t="s">
        <v>91</v>
      </c>
    </row>
    <row r="289" spans="2:51" s="11" customFormat="1" ht="13.5">
      <c r="B289" s="237"/>
      <c r="C289" s="238"/>
      <c r="D289" s="233" t="s">
        <v>153</v>
      </c>
      <c r="E289" s="239" t="s">
        <v>80</v>
      </c>
      <c r="F289" s="240" t="s">
        <v>966</v>
      </c>
      <c r="G289" s="238"/>
      <c r="H289" s="241">
        <v>1.398</v>
      </c>
      <c r="I289" s="242"/>
      <c r="J289" s="238"/>
      <c r="K289" s="238"/>
      <c r="L289" s="243"/>
      <c r="M289" s="244"/>
      <c r="N289" s="245"/>
      <c r="O289" s="245"/>
      <c r="P289" s="245"/>
      <c r="Q289" s="245"/>
      <c r="R289" s="245"/>
      <c r="S289" s="245"/>
      <c r="T289" s="246"/>
      <c r="AT289" s="247" t="s">
        <v>153</v>
      </c>
      <c r="AU289" s="247" t="s">
        <v>91</v>
      </c>
      <c r="AV289" s="11" t="s">
        <v>91</v>
      </c>
      <c r="AW289" s="11" t="s">
        <v>44</v>
      </c>
      <c r="AX289" s="11" t="s">
        <v>82</v>
      </c>
      <c r="AY289" s="247" t="s">
        <v>140</v>
      </c>
    </row>
    <row r="290" spans="2:51" s="11" customFormat="1" ht="13.5">
      <c r="B290" s="237"/>
      <c r="C290" s="238"/>
      <c r="D290" s="233" t="s">
        <v>153</v>
      </c>
      <c r="E290" s="239" t="s">
        <v>80</v>
      </c>
      <c r="F290" s="240" t="s">
        <v>967</v>
      </c>
      <c r="G290" s="238"/>
      <c r="H290" s="241">
        <v>8.17</v>
      </c>
      <c r="I290" s="242"/>
      <c r="J290" s="238"/>
      <c r="K290" s="238"/>
      <c r="L290" s="243"/>
      <c r="M290" s="244"/>
      <c r="N290" s="245"/>
      <c r="O290" s="245"/>
      <c r="P290" s="245"/>
      <c r="Q290" s="245"/>
      <c r="R290" s="245"/>
      <c r="S290" s="245"/>
      <c r="T290" s="246"/>
      <c r="AT290" s="247" t="s">
        <v>153</v>
      </c>
      <c r="AU290" s="247" t="s">
        <v>91</v>
      </c>
      <c r="AV290" s="11" t="s">
        <v>91</v>
      </c>
      <c r="AW290" s="11" t="s">
        <v>44</v>
      </c>
      <c r="AX290" s="11" t="s">
        <v>82</v>
      </c>
      <c r="AY290" s="247" t="s">
        <v>140</v>
      </c>
    </row>
    <row r="291" spans="2:51" s="11" customFormat="1" ht="13.5">
      <c r="B291" s="237"/>
      <c r="C291" s="238"/>
      <c r="D291" s="233" t="s">
        <v>153</v>
      </c>
      <c r="E291" s="239" t="s">
        <v>80</v>
      </c>
      <c r="F291" s="240" t="s">
        <v>968</v>
      </c>
      <c r="G291" s="238"/>
      <c r="H291" s="241">
        <v>15.456</v>
      </c>
      <c r="I291" s="242"/>
      <c r="J291" s="238"/>
      <c r="K291" s="238"/>
      <c r="L291" s="243"/>
      <c r="M291" s="244"/>
      <c r="N291" s="245"/>
      <c r="O291" s="245"/>
      <c r="P291" s="245"/>
      <c r="Q291" s="245"/>
      <c r="R291" s="245"/>
      <c r="S291" s="245"/>
      <c r="T291" s="246"/>
      <c r="AT291" s="247" t="s">
        <v>153</v>
      </c>
      <c r="AU291" s="247" t="s">
        <v>91</v>
      </c>
      <c r="AV291" s="11" t="s">
        <v>91</v>
      </c>
      <c r="AW291" s="11" t="s">
        <v>44</v>
      </c>
      <c r="AX291" s="11" t="s">
        <v>82</v>
      </c>
      <c r="AY291" s="247" t="s">
        <v>140</v>
      </c>
    </row>
    <row r="292" spans="2:51" s="11" customFormat="1" ht="13.5">
      <c r="B292" s="237"/>
      <c r="C292" s="238"/>
      <c r="D292" s="233" t="s">
        <v>153</v>
      </c>
      <c r="E292" s="239" t="s">
        <v>80</v>
      </c>
      <c r="F292" s="240" t="s">
        <v>969</v>
      </c>
      <c r="G292" s="238"/>
      <c r="H292" s="241">
        <v>2.556</v>
      </c>
      <c r="I292" s="242"/>
      <c r="J292" s="238"/>
      <c r="K292" s="238"/>
      <c r="L292" s="243"/>
      <c r="M292" s="244"/>
      <c r="N292" s="245"/>
      <c r="O292" s="245"/>
      <c r="P292" s="245"/>
      <c r="Q292" s="245"/>
      <c r="R292" s="245"/>
      <c r="S292" s="245"/>
      <c r="T292" s="246"/>
      <c r="AT292" s="247" t="s">
        <v>153</v>
      </c>
      <c r="AU292" s="247" t="s">
        <v>91</v>
      </c>
      <c r="AV292" s="11" t="s">
        <v>91</v>
      </c>
      <c r="AW292" s="11" t="s">
        <v>44</v>
      </c>
      <c r="AX292" s="11" t="s">
        <v>82</v>
      </c>
      <c r="AY292" s="247" t="s">
        <v>140</v>
      </c>
    </row>
    <row r="293" spans="2:51" s="12" customFormat="1" ht="13.5">
      <c r="B293" s="248"/>
      <c r="C293" s="249"/>
      <c r="D293" s="233" t="s">
        <v>153</v>
      </c>
      <c r="E293" s="250" t="s">
        <v>80</v>
      </c>
      <c r="F293" s="251" t="s">
        <v>168</v>
      </c>
      <c r="G293" s="249"/>
      <c r="H293" s="252">
        <v>27.58</v>
      </c>
      <c r="I293" s="253"/>
      <c r="J293" s="249"/>
      <c r="K293" s="249"/>
      <c r="L293" s="254"/>
      <c r="M293" s="255"/>
      <c r="N293" s="256"/>
      <c r="O293" s="256"/>
      <c r="P293" s="256"/>
      <c r="Q293" s="256"/>
      <c r="R293" s="256"/>
      <c r="S293" s="256"/>
      <c r="T293" s="257"/>
      <c r="AT293" s="258" t="s">
        <v>153</v>
      </c>
      <c r="AU293" s="258" t="s">
        <v>91</v>
      </c>
      <c r="AV293" s="12" t="s">
        <v>147</v>
      </c>
      <c r="AW293" s="12" t="s">
        <v>44</v>
      </c>
      <c r="AX293" s="12" t="s">
        <v>25</v>
      </c>
      <c r="AY293" s="258" t="s">
        <v>140</v>
      </c>
    </row>
    <row r="294" spans="2:65" s="1" customFormat="1" ht="16.5" customHeight="1">
      <c r="B294" s="46"/>
      <c r="C294" s="280" t="s">
        <v>336</v>
      </c>
      <c r="D294" s="280" t="s">
        <v>301</v>
      </c>
      <c r="E294" s="281" t="s">
        <v>319</v>
      </c>
      <c r="F294" s="282" t="s">
        <v>320</v>
      </c>
      <c r="G294" s="283" t="s">
        <v>284</v>
      </c>
      <c r="H294" s="284">
        <v>55.16</v>
      </c>
      <c r="I294" s="285"/>
      <c r="J294" s="286">
        <f>ROUND(I294*H294,2)</f>
        <v>0</v>
      </c>
      <c r="K294" s="282" t="s">
        <v>146</v>
      </c>
      <c r="L294" s="287"/>
      <c r="M294" s="288" t="s">
        <v>80</v>
      </c>
      <c r="N294" s="289" t="s">
        <v>52</v>
      </c>
      <c r="O294" s="47"/>
      <c r="P294" s="230">
        <f>O294*H294</f>
        <v>0</v>
      </c>
      <c r="Q294" s="230">
        <v>0</v>
      </c>
      <c r="R294" s="230">
        <f>Q294*H294</f>
        <v>0</v>
      </c>
      <c r="S294" s="230">
        <v>0</v>
      </c>
      <c r="T294" s="231">
        <f>S294*H294</f>
        <v>0</v>
      </c>
      <c r="AR294" s="24" t="s">
        <v>191</v>
      </c>
      <c r="AT294" s="24" t="s">
        <v>301</v>
      </c>
      <c r="AU294" s="24" t="s">
        <v>91</v>
      </c>
      <c r="AY294" s="24" t="s">
        <v>140</v>
      </c>
      <c r="BE294" s="232">
        <f>IF(N294="základní",J294,0)</f>
        <v>0</v>
      </c>
      <c r="BF294" s="232">
        <f>IF(N294="snížená",J294,0)</f>
        <v>0</v>
      </c>
      <c r="BG294" s="232">
        <f>IF(N294="zákl. přenesená",J294,0)</f>
        <v>0</v>
      </c>
      <c r="BH294" s="232">
        <f>IF(N294="sníž. přenesená",J294,0)</f>
        <v>0</v>
      </c>
      <c r="BI294" s="232">
        <f>IF(N294="nulová",J294,0)</f>
        <v>0</v>
      </c>
      <c r="BJ294" s="24" t="s">
        <v>25</v>
      </c>
      <c r="BK294" s="232">
        <f>ROUND(I294*H294,2)</f>
        <v>0</v>
      </c>
      <c r="BL294" s="24" t="s">
        <v>147</v>
      </c>
      <c r="BM294" s="24" t="s">
        <v>970</v>
      </c>
    </row>
    <row r="295" spans="2:47" s="1" customFormat="1" ht="13.5">
      <c r="B295" s="46"/>
      <c r="C295" s="74"/>
      <c r="D295" s="233" t="s">
        <v>149</v>
      </c>
      <c r="E295" s="74"/>
      <c r="F295" s="234" t="s">
        <v>320</v>
      </c>
      <c r="G295" s="74"/>
      <c r="H295" s="74"/>
      <c r="I295" s="191"/>
      <c r="J295" s="74"/>
      <c r="K295" s="74"/>
      <c r="L295" s="72"/>
      <c r="M295" s="235"/>
      <c r="N295" s="47"/>
      <c r="O295" s="47"/>
      <c r="P295" s="47"/>
      <c r="Q295" s="47"/>
      <c r="R295" s="47"/>
      <c r="S295" s="47"/>
      <c r="T295" s="95"/>
      <c r="AT295" s="24" t="s">
        <v>149</v>
      </c>
      <c r="AU295" s="24" t="s">
        <v>91</v>
      </c>
    </row>
    <row r="296" spans="2:51" s="11" customFormat="1" ht="13.5">
      <c r="B296" s="237"/>
      <c r="C296" s="238"/>
      <c r="D296" s="233" t="s">
        <v>153</v>
      </c>
      <c r="E296" s="239" t="s">
        <v>80</v>
      </c>
      <c r="F296" s="240" t="s">
        <v>971</v>
      </c>
      <c r="G296" s="238"/>
      <c r="H296" s="241">
        <v>55.16</v>
      </c>
      <c r="I296" s="242"/>
      <c r="J296" s="238"/>
      <c r="K296" s="238"/>
      <c r="L296" s="243"/>
      <c r="M296" s="244"/>
      <c r="N296" s="245"/>
      <c r="O296" s="245"/>
      <c r="P296" s="245"/>
      <c r="Q296" s="245"/>
      <c r="R296" s="245"/>
      <c r="S296" s="245"/>
      <c r="T296" s="246"/>
      <c r="AT296" s="247" t="s">
        <v>153</v>
      </c>
      <c r="AU296" s="247" t="s">
        <v>91</v>
      </c>
      <c r="AV296" s="11" t="s">
        <v>91</v>
      </c>
      <c r="AW296" s="11" t="s">
        <v>44</v>
      </c>
      <c r="AX296" s="11" t="s">
        <v>25</v>
      </c>
      <c r="AY296" s="247" t="s">
        <v>140</v>
      </c>
    </row>
    <row r="297" spans="2:65" s="1" customFormat="1" ht="25.5" customHeight="1">
      <c r="B297" s="46"/>
      <c r="C297" s="221" t="s">
        <v>342</v>
      </c>
      <c r="D297" s="221" t="s">
        <v>142</v>
      </c>
      <c r="E297" s="222" t="s">
        <v>324</v>
      </c>
      <c r="F297" s="223" t="s">
        <v>325</v>
      </c>
      <c r="G297" s="224" t="s">
        <v>145</v>
      </c>
      <c r="H297" s="225">
        <v>76.48</v>
      </c>
      <c r="I297" s="226"/>
      <c r="J297" s="227">
        <f>ROUND(I297*H297,2)</f>
        <v>0</v>
      </c>
      <c r="K297" s="223" t="s">
        <v>146</v>
      </c>
      <c r="L297" s="72"/>
      <c r="M297" s="228" t="s">
        <v>80</v>
      </c>
      <c r="N297" s="229" t="s">
        <v>52</v>
      </c>
      <c r="O297" s="47"/>
      <c r="P297" s="230">
        <f>O297*H297</f>
        <v>0</v>
      </c>
      <c r="Q297" s="230">
        <v>0</v>
      </c>
      <c r="R297" s="230">
        <f>Q297*H297</f>
        <v>0</v>
      </c>
      <c r="S297" s="230">
        <v>0</v>
      </c>
      <c r="T297" s="231">
        <f>S297*H297</f>
        <v>0</v>
      </c>
      <c r="AR297" s="24" t="s">
        <v>147</v>
      </c>
      <c r="AT297" s="24" t="s">
        <v>142</v>
      </c>
      <c r="AU297" s="24" t="s">
        <v>91</v>
      </c>
      <c r="AY297" s="24" t="s">
        <v>140</v>
      </c>
      <c r="BE297" s="232">
        <f>IF(N297="základní",J297,0)</f>
        <v>0</v>
      </c>
      <c r="BF297" s="232">
        <f>IF(N297="snížená",J297,0)</f>
        <v>0</v>
      </c>
      <c r="BG297" s="232">
        <f>IF(N297="zákl. přenesená",J297,0)</f>
        <v>0</v>
      </c>
      <c r="BH297" s="232">
        <f>IF(N297="sníž. přenesená",J297,0)</f>
        <v>0</v>
      </c>
      <c r="BI297" s="232">
        <f>IF(N297="nulová",J297,0)</f>
        <v>0</v>
      </c>
      <c r="BJ297" s="24" t="s">
        <v>25</v>
      </c>
      <c r="BK297" s="232">
        <f>ROUND(I297*H297,2)</f>
        <v>0</v>
      </c>
      <c r="BL297" s="24" t="s">
        <v>147</v>
      </c>
      <c r="BM297" s="24" t="s">
        <v>972</v>
      </c>
    </row>
    <row r="298" spans="2:47" s="1" customFormat="1" ht="13.5">
      <c r="B298" s="46"/>
      <c r="C298" s="74"/>
      <c r="D298" s="233" t="s">
        <v>149</v>
      </c>
      <c r="E298" s="74"/>
      <c r="F298" s="234" t="s">
        <v>327</v>
      </c>
      <c r="G298" s="74"/>
      <c r="H298" s="74"/>
      <c r="I298" s="191"/>
      <c r="J298" s="74"/>
      <c r="K298" s="74"/>
      <c r="L298" s="72"/>
      <c r="M298" s="235"/>
      <c r="N298" s="47"/>
      <c r="O298" s="47"/>
      <c r="P298" s="47"/>
      <c r="Q298" s="47"/>
      <c r="R298" s="47"/>
      <c r="S298" s="47"/>
      <c r="T298" s="95"/>
      <c r="AT298" s="24" t="s">
        <v>149</v>
      </c>
      <c r="AU298" s="24" t="s">
        <v>91</v>
      </c>
    </row>
    <row r="299" spans="2:47" s="1" customFormat="1" ht="13.5">
      <c r="B299" s="46"/>
      <c r="C299" s="74"/>
      <c r="D299" s="233" t="s">
        <v>151</v>
      </c>
      <c r="E299" s="74"/>
      <c r="F299" s="236" t="s">
        <v>328</v>
      </c>
      <c r="G299" s="74"/>
      <c r="H299" s="74"/>
      <c r="I299" s="191"/>
      <c r="J299" s="74"/>
      <c r="K299" s="74"/>
      <c r="L299" s="72"/>
      <c r="M299" s="235"/>
      <c r="N299" s="47"/>
      <c r="O299" s="47"/>
      <c r="P299" s="47"/>
      <c r="Q299" s="47"/>
      <c r="R299" s="47"/>
      <c r="S299" s="47"/>
      <c r="T299" s="95"/>
      <c r="AT299" s="24" t="s">
        <v>151</v>
      </c>
      <c r="AU299" s="24" t="s">
        <v>91</v>
      </c>
    </row>
    <row r="300" spans="2:51" s="11" customFormat="1" ht="13.5">
      <c r="B300" s="237"/>
      <c r="C300" s="238"/>
      <c r="D300" s="233" t="s">
        <v>153</v>
      </c>
      <c r="E300" s="239" t="s">
        <v>80</v>
      </c>
      <c r="F300" s="240" t="s">
        <v>973</v>
      </c>
      <c r="G300" s="238"/>
      <c r="H300" s="241">
        <v>36.16</v>
      </c>
      <c r="I300" s="242"/>
      <c r="J300" s="238"/>
      <c r="K300" s="238"/>
      <c r="L300" s="243"/>
      <c r="M300" s="244"/>
      <c r="N300" s="245"/>
      <c r="O300" s="245"/>
      <c r="P300" s="245"/>
      <c r="Q300" s="245"/>
      <c r="R300" s="245"/>
      <c r="S300" s="245"/>
      <c r="T300" s="246"/>
      <c r="AT300" s="247" t="s">
        <v>153</v>
      </c>
      <c r="AU300" s="247" t="s">
        <v>91</v>
      </c>
      <c r="AV300" s="11" t="s">
        <v>91</v>
      </c>
      <c r="AW300" s="11" t="s">
        <v>44</v>
      </c>
      <c r="AX300" s="11" t="s">
        <v>82</v>
      </c>
      <c r="AY300" s="247" t="s">
        <v>140</v>
      </c>
    </row>
    <row r="301" spans="2:51" s="11" customFormat="1" ht="13.5">
      <c r="B301" s="237"/>
      <c r="C301" s="238"/>
      <c r="D301" s="233" t="s">
        <v>153</v>
      </c>
      <c r="E301" s="239" t="s">
        <v>80</v>
      </c>
      <c r="F301" s="240" t="s">
        <v>974</v>
      </c>
      <c r="G301" s="238"/>
      <c r="H301" s="241">
        <v>40.32</v>
      </c>
      <c r="I301" s="242"/>
      <c r="J301" s="238"/>
      <c r="K301" s="238"/>
      <c r="L301" s="243"/>
      <c r="M301" s="244"/>
      <c r="N301" s="245"/>
      <c r="O301" s="245"/>
      <c r="P301" s="245"/>
      <c r="Q301" s="245"/>
      <c r="R301" s="245"/>
      <c r="S301" s="245"/>
      <c r="T301" s="246"/>
      <c r="AT301" s="247" t="s">
        <v>153</v>
      </c>
      <c r="AU301" s="247" t="s">
        <v>91</v>
      </c>
      <c r="AV301" s="11" t="s">
        <v>91</v>
      </c>
      <c r="AW301" s="11" t="s">
        <v>44</v>
      </c>
      <c r="AX301" s="11" t="s">
        <v>82</v>
      </c>
      <c r="AY301" s="247" t="s">
        <v>140</v>
      </c>
    </row>
    <row r="302" spans="2:51" s="12" customFormat="1" ht="13.5">
      <c r="B302" s="248"/>
      <c r="C302" s="249"/>
      <c r="D302" s="233" t="s">
        <v>153</v>
      </c>
      <c r="E302" s="250" t="s">
        <v>80</v>
      </c>
      <c r="F302" s="251" t="s">
        <v>168</v>
      </c>
      <c r="G302" s="249"/>
      <c r="H302" s="252">
        <v>76.48</v>
      </c>
      <c r="I302" s="253"/>
      <c r="J302" s="249"/>
      <c r="K302" s="249"/>
      <c r="L302" s="254"/>
      <c r="M302" s="255"/>
      <c r="N302" s="256"/>
      <c r="O302" s="256"/>
      <c r="P302" s="256"/>
      <c r="Q302" s="256"/>
      <c r="R302" s="256"/>
      <c r="S302" s="256"/>
      <c r="T302" s="257"/>
      <c r="AT302" s="258" t="s">
        <v>153</v>
      </c>
      <c r="AU302" s="258" t="s">
        <v>91</v>
      </c>
      <c r="AV302" s="12" t="s">
        <v>147</v>
      </c>
      <c r="AW302" s="12" t="s">
        <v>44</v>
      </c>
      <c r="AX302" s="12" t="s">
        <v>25</v>
      </c>
      <c r="AY302" s="258" t="s">
        <v>140</v>
      </c>
    </row>
    <row r="303" spans="2:65" s="1" customFormat="1" ht="16.5" customHeight="1">
      <c r="B303" s="46"/>
      <c r="C303" s="280" t="s">
        <v>347</v>
      </c>
      <c r="D303" s="280" t="s">
        <v>301</v>
      </c>
      <c r="E303" s="281" t="s">
        <v>331</v>
      </c>
      <c r="F303" s="282" t="s">
        <v>332</v>
      </c>
      <c r="G303" s="283" t="s">
        <v>333</v>
      </c>
      <c r="H303" s="284">
        <v>2.294</v>
      </c>
      <c r="I303" s="285"/>
      <c r="J303" s="286">
        <f>ROUND(I303*H303,2)</f>
        <v>0</v>
      </c>
      <c r="K303" s="282" t="s">
        <v>146</v>
      </c>
      <c r="L303" s="287"/>
      <c r="M303" s="288" t="s">
        <v>80</v>
      </c>
      <c r="N303" s="289" t="s">
        <v>52</v>
      </c>
      <c r="O303" s="47"/>
      <c r="P303" s="230">
        <f>O303*H303</f>
        <v>0</v>
      </c>
      <c r="Q303" s="230">
        <v>0.001</v>
      </c>
      <c r="R303" s="230">
        <f>Q303*H303</f>
        <v>0.002294</v>
      </c>
      <c r="S303" s="230">
        <v>0</v>
      </c>
      <c r="T303" s="231">
        <f>S303*H303</f>
        <v>0</v>
      </c>
      <c r="AR303" s="24" t="s">
        <v>191</v>
      </c>
      <c r="AT303" s="24" t="s">
        <v>301</v>
      </c>
      <c r="AU303" s="24" t="s">
        <v>91</v>
      </c>
      <c r="AY303" s="24" t="s">
        <v>140</v>
      </c>
      <c r="BE303" s="232">
        <f>IF(N303="základní",J303,0)</f>
        <v>0</v>
      </c>
      <c r="BF303" s="232">
        <f>IF(N303="snížená",J303,0)</f>
        <v>0</v>
      </c>
      <c r="BG303" s="232">
        <f>IF(N303="zákl. přenesená",J303,0)</f>
        <v>0</v>
      </c>
      <c r="BH303" s="232">
        <f>IF(N303="sníž. přenesená",J303,0)</f>
        <v>0</v>
      </c>
      <c r="BI303" s="232">
        <f>IF(N303="nulová",J303,0)</f>
        <v>0</v>
      </c>
      <c r="BJ303" s="24" t="s">
        <v>25</v>
      </c>
      <c r="BK303" s="232">
        <f>ROUND(I303*H303,2)</f>
        <v>0</v>
      </c>
      <c r="BL303" s="24" t="s">
        <v>147</v>
      </c>
      <c r="BM303" s="24" t="s">
        <v>975</v>
      </c>
    </row>
    <row r="304" spans="2:47" s="1" customFormat="1" ht="13.5">
      <c r="B304" s="46"/>
      <c r="C304" s="74"/>
      <c r="D304" s="233" t="s">
        <v>149</v>
      </c>
      <c r="E304" s="74"/>
      <c r="F304" s="234" t="s">
        <v>332</v>
      </c>
      <c r="G304" s="74"/>
      <c r="H304" s="74"/>
      <c r="I304" s="191"/>
      <c r="J304" s="74"/>
      <c r="K304" s="74"/>
      <c r="L304" s="72"/>
      <c r="M304" s="235"/>
      <c r="N304" s="47"/>
      <c r="O304" s="47"/>
      <c r="P304" s="47"/>
      <c r="Q304" s="47"/>
      <c r="R304" s="47"/>
      <c r="S304" s="47"/>
      <c r="T304" s="95"/>
      <c r="AT304" s="24" t="s">
        <v>149</v>
      </c>
      <c r="AU304" s="24" t="s">
        <v>91</v>
      </c>
    </row>
    <row r="305" spans="2:51" s="11" customFormat="1" ht="13.5">
      <c r="B305" s="237"/>
      <c r="C305" s="238"/>
      <c r="D305" s="233" t="s">
        <v>153</v>
      </c>
      <c r="E305" s="238"/>
      <c r="F305" s="240" t="s">
        <v>976</v>
      </c>
      <c r="G305" s="238"/>
      <c r="H305" s="241">
        <v>2.294</v>
      </c>
      <c r="I305" s="242"/>
      <c r="J305" s="238"/>
      <c r="K305" s="238"/>
      <c r="L305" s="243"/>
      <c r="M305" s="244"/>
      <c r="N305" s="245"/>
      <c r="O305" s="245"/>
      <c r="P305" s="245"/>
      <c r="Q305" s="245"/>
      <c r="R305" s="245"/>
      <c r="S305" s="245"/>
      <c r="T305" s="246"/>
      <c r="AT305" s="247" t="s">
        <v>153</v>
      </c>
      <c r="AU305" s="247" t="s">
        <v>91</v>
      </c>
      <c r="AV305" s="11" t="s">
        <v>91</v>
      </c>
      <c r="AW305" s="11" t="s">
        <v>6</v>
      </c>
      <c r="AX305" s="11" t="s">
        <v>25</v>
      </c>
      <c r="AY305" s="247" t="s">
        <v>140</v>
      </c>
    </row>
    <row r="306" spans="2:65" s="1" customFormat="1" ht="25.5" customHeight="1">
      <c r="B306" s="46"/>
      <c r="C306" s="221" t="s">
        <v>356</v>
      </c>
      <c r="D306" s="221" t="s">
        <v>142</v>
      </c>
      <c r="E306" s="222" t="s">
        <v>337</v>
      </c>
      <c r="F306" s="223" t="s">
        <v>338</v>
      </c>
      <c r="G306" s="224" t="s">
        <v>145</v>
      </c>
      <c r="H306" s="225">
        <v>76.48</v>
      </c>
      <c r="I306" s="226"/>
      <c r="J306" s="227">
        <f>ROUND(I306*H306,2)</f>
        <v>0</v>
      </c>
      <c r="K306" s="223" t="s">
        <v>146</v>
      </c>
      <c r="L306" s="72"/>
      <c r="M306" s="228" t="s">
        <v>80</v>
      </c>
      <c r="N306" s="229" t="s">
        <v>52</v>
      </c>
      <c r="O306" s="47"/>
      <c r="P306" s="230">
        <f>O306*H306</f>
        <v>0</v>
      </c>
      <c r="Q306" s="230">
        <v>0</v>
      </c>
      <c r="R306" s="230">
        <f>Q306*H306</f>
        <v>0</v>
      </c>
      <c r="S306" s="230">
        <v>0</v>
      </c>
      <c r="T306" s="231">
        <f>S306*H306</f>
        <v>0</v>
      </c>
      <c r="AR306" s="24" t="s">
        <v>147</v>
      </c>
      <c r="AT306" s="24" t="s">
        <v>142</v>
      </c>
      <c r="AU306" s="24" t="s">
        <v>91</v>
      </c>
      <c r="AY306" s="24" t="s">
        <v>140</v>
      </c>
      <c r="BE306" s="232">
        <f>IF(N306="základní",J306,0)</f>
        <v>0</v>
      </c>
      <c r="BF306" s="232">
        <f>IF(N306="snížená",J306,0)</f>
        <v>0</v>
      </c>
      <c r="BG306" s="232">
        <f>IF(N306="zákl. přenesená",J306,0)</f>
        <v>0</v>
      </c>
      <c r="BH306" s="232">
        <f>IF(N306="sníž. přenesená",J306,0)</f>
        <v>0</v>
      </c>
      <c r="BI306" s="232">
        <f>IF(N306="nulová",J306,0)</f>
        <v>0</v>
      </c>
      <c r="BJ306" s="24" t="s">
        <v>25</v>
      </c>
      <c r="BK306" s="232">
        <f>ROUND(I306*H306,2)</f>
        <v>0</v>
      </c>
      <c r="BL306" s="24" t="s">
        <v>147</v>
      </c>
      <c r="BM306" s="24" t="s">
        <v>977</v>
      </c>
    </row>
    <row r="307" spans="2:47" s="1" customFormat="1" ht="13.5">
      <c r="B307" s="46"/>
      <c r="C307" s="74"/>
      <c r="D307" s="233" t="s">
        <v>149</v>
      </c>
      <c r="E307" s="74"/>
      <c r="F307" s="234" t="s">
        <v>340</v>
      </c>
      <c r="G307" s="74"/>
      <c r="H307" s="74"/>
      <c r="I307" s="191"/>
      <c r="J307" s="74"/>
      <c r="K307" s="74"/>
      <c r="L307" s="72"/>
      <c r="M307" s="235"/>
      <c r="N307" s="47"/>
      <c r="O307" s="47"/>
      <c r="P307" s="47"/>
      <c r="Q307" s="47"/>
      <c r="R307" s="47"/>
      <c r="S307" s="47"/>
      <c r="T307" s="95"/>
      <c r="AT307" s="24" t="s">
        <v>149</v>
      </c>
      <c r="AU307" s="24" t="s">
        <v>91</v>
      </c>
    </row>
    <row r="308" spans="2:47" s="1" customFormat="1" ht="13.5">
      <c r="B308" s="46"/>
      <c r="C308" s="74"/>
      <c r="D308" s="233" t="s">
        <v>151</v>
      </c>
      <c r="E308" s="74"/>
      <c r="F308" s="236" t="s">
        <v>341</v>
      </c>
      <c r="G308" s="74"/>
      <c r="H308" s="74"/>
      <c r="I308" s="191"/>
      <c r="J308" s="74"/>
      <c r="K308" s="74"/>
      <c r="L308" s="72"/>
      <c r="M308" s="235"/>
      <c r="N308" s="47"/>
      <c r="O308" s="47"/>
      <c r="P308" s="47"/>
      <c r="Q308" s="47"/>
      <c r="R308" s="47"/>
      <c r="S308" s="47"/>
      <c r="T308" s="95"/>
      <c r="AT308" s="24" t="s">
        <v>151</v>
      </c>
      <c r="AU308" s="24" t="s">
        <v>91</v>
      </c>
    </row>
    <row r="309" spans="2:51" s="11" customFormat="1" ht="13.5">
      <c r="B309" s="237"/>
      <c r="C309" s="238"/>
      <c r="D309" s="233" t="s">
        <v>153</v>
      </c>
      <c r="E309" s="239" t="s">
        <v>80</v>
      </c>
      <c r="F309" s="240" t="s">
        <v>973</v>
      </c>
      <c r="G309" s="238"/>
      <c r="H309" s="241">
        <v>36.16</v>
      </c>
      <c r="I309" s="242"/>
      <c r="J309" s="238"/>
      <c r="K309" s="238"/>
      <c r="L309" s="243"/>
      <c r="M309" s="244"/>
      <c r="N309" s="245"/>
      <c r="O309" s="245"/>
      <c r="P309" s="245"/>
      <c r="Q309" s="245"/>
      <c r="R309" s="245"/>
      <c r="S309" s="245"/>
      <c r="T309" s="246"/>
      <c r="AT309" s="247" t="s">
        <v>153</v>
      </c>
      <c r="AU309" s="247" t="s">
        <v>91</v>
      </c>
      <c r="AV309" s="11" t="s">
        <v>91</v>
      </c>
      <c r="AW309" s="11" t="s">
        <v>44</v>
      </c>
      <c r="AX309" s="11" t="s">
        <v>82</v>
      </c>
      <c r="AY309" s="247" t="s">
        <v>140</v>
      </c>
    </row>
    <row r="310" spans="2:51" s="11" customFormat="1" ht="13.5">
      <c r="B310" s="237"/>
      <c r="C310" s="238"/>
      <c r="D310" s="233" t="s">
        <v>153</v>
      </c>
      <c r="E310" s="239" t="s">
        <v>80</v>
      </c>
      <c r="F310" s="240" t="s">
        <v>974</v>
      </c>
      <c r="G310" s="238"/>
      <c r="H310" s="241">
        <v>40.32</v>
      </c>
      <c r="I310" s="242"/>
      <c r="J310" s="238"/>
      <c r="K310" s="238"/>
      <c r="L310" s="243"/>
      <c r="M310" s="244"/>
      <c r="N310" s="245"/>
      <c r="O310" s="245"/>
      <c r="P310" s="245"/>
      <c r="Q310" s="245"/>
      <c r="R310" s="245"/>
      <c r="S310" s="245"/>
      <c r="T310" s="246"/>
      <c r="AT310" s="247" t="s">
        <v>153</v>
      </c>
      <c r="AU310" s="247" t="s">
        <v>91</v>
      </c>
      <c r="AV310" s="11" t="s">
        <v>91</v>
      </c>
      <c r="AW310" s="11" t="s">
        <v>44</v>
      </c>
      <c r="AX310" s="11" t="s">
        <v>82</v>
      </c>
      <c r="AY310" s="247" t="s">
        <v>140</v>
      </c>
    </row>
    <row r="311" spans="2:51" s="12" customFormat="1" ht="13.5">
      <c r="B311" s="248"/>
      <c r="C311" s="249"/>
      <c r="D311" s="233" t="s">
        <v>153</v>
      </c>
      <c r="E311" s="250" t="s">
        <v>80</v>
      </c>
      <c r="F311" s="251" t="s">
        <v>168</v>
      </c>
      <c r="G311" s="249"/>
      <c r="H311" s="252">
        <v>76.48</v>
      </c>
      <c r="I311" s="253"/>
      <c r="J311" s="249"/>
      <c r="K311" s="249"/>
      <c r="L311" s="254"/>
      <c r="M311" s="255"/>
      <c r="N311" s="256"/>
      <c r="O311" s="256"/>
      <c r="P311" s="256"/>
      <c r="Q311" s="256"/>
      <c r="R311" s="256"/>
      <c r="S311" s="256"/>
      <c r="T311" s="257"/>
      <c r="AT311" s="258" t="s">
        <v>153</v>
      </c>
      <c r="AU311" s="258" t="s">
        <v>91</v>
      </c>
      <c r="AV311" s="12" t="s">
        <v>147</v>
      </c>
      <c r="AW311" s="12" t="s">
        <v>44</v>
      </c>
      <c r="AX311" s="12" t="s">
        <v>25</v>
      </c>
      <c r="AY311" s="258" t="s">
        <v>140</v>
      </c>
    </row>
    <row r="312" spans="2:65" s="1" customFormat="1" ht="16.5" customHeight="1">
      <c r="B312" s="46"/>
      <c r="C312" s="221" t="s">
        <v>362</v>
      </c>
      <c r="D312" s="221" t="s">
        <v>142</v>
      </c>
      <c r="E312" s="222" t="s">
        <v>343</v>
      </c>
      <c r="F312" s="223" t="s">
        <v>344</v>
      </c>
      <c r="G312" s="224" t="s">
        <v>194</v>
      </c>
      <c r="H312" s="225">
        <v>4</v>
      </c>
      <c r="I312" s="226"/>
      <c r="J312" s="227">
        <f>ROUND(I312*H312,2)</f>
        <v>0</v>
      </c>
      <c r="K312" s="223" t="s">
        <v>80</v>
      </c>
      <c r="L312" s="72"/>
      <c r="M312" s="228" t="s">
        <v>80</v>
      </c>
      <c r="N312" s="229" t="s">
        <v>52</v>
      </c>
      <c r="O312" s="47"/>
      <c r="P312" s="230">
        <f>O312*H312</f>
        <v>0</v>
      </c>
      <c r="Q312" s="230">
        <v>0</v>
      </c>
      <c r="R312" s="230">
        <f>Q312*H312</f>
        <v>0</v>
      </c>
      <c r="S312" s="230">
        <v>0</v>
      </c>
      <c r="T312" s="231">
        <f>S312*H312</f>
        <v>0</v>
      </c>
      <c r="AR312" s="24" t="s">
        <v>147</v>
      </c>
      <c r="AT312" s="24" t="s">
        <v>142</v>
      </c>
      <c r="AU312" s="24" t="s">
        <v>91</v>
      </c>
      <c r="AY312" s="24" t="s">
        <v>140</v>
      </c>
      <c r="BE312" s="232">
        <f>IF(N312="základní",J312,0)</f>
        <v>0</v>
      </c>
      <c r="BF312" s="232">
        <f>IF(N312="snížená",J312,0)</f>
        <v>0</v>
      </c>
      <c r="BG312" s="232">
        <f>IF(N312="zákl. přenesená",J312,0)</f>
        <v>0</v>
      </c>
      <c r="BH312" s="232">
        <f>IF(N312="sníž. přenesená",J312,0)</f>
        <v>0</v>
      </c>
      <c r="BI312" s="232">
        <f>IF(N312="nulová",J312,0)</f>
        <v>0</v>
      </c>
      <c r="BJ312" s="24" t="s">
        <v>25</v>
      </c>
      <c r="BK312" s="232">
        <f>ROUND(I312*H312,2)</f>
        <v>0</v>
      </c>
      <c r="BL312" s="24" t="s">
        <v>147</v>
      </c>
      <c r="BM312" s="24" t="s">
        <v>978</v>
      </c>
    </row>
    <row r="313" spans="2:47" s="1" customFormat="1" ht="13.5">
      <c r="B313" s="46"/>
      <c r="C313" s="74"/>
      <c r="D313" s="233" t="s">
        <v>149</v>
      </c>
      <c r="E313" s="74"/>
      <c r="F313" s="234" t="s">
        <v>344</v>
      </c>
      <c r="G313" s="74"/>
      <c r="H313" s="74"/>
      <c r="I313" s="191"/>
      <c r="J313" s="74"/>
      <c r="K313" s="74"/>
      <c r="L313" s="72"/>
      <c r="M313" s="235"/>
      <c r="N313" s="47"/>
      <c r="O313" s="47"/>
      <c r="P313" s="47"/>
      <c r="Q313" s="47"/>
      <c r="R313" s="47"/>
      <c r="S313" s="47"/>
      <c r="T313" s="95"/>
      <c r="AT313" s="24" t="s">
        <v>149</v>
      </c>
      <c r="AU313" s="24" t="s">
        <v>91</v>
      </c>
    </row>
    <row r="314" spans="2:63" s="10" customFormat="1" ht="29.85" customHeight="1">
      <c r="B314" s="205"/>
      <c r="C314" s="206"/>
      <c r="D314" s="207" t="s">
        <v>81</v>
      </c>
      <c r="E314" s="219" t="s">
        <v>91</v>
      </c>
      <c r="F314" s="219" t="s">
        <v>346</v>
      </c>
      <c r="G314" s="206"/>
      <c r="H314" s="206"/>
      <c r="I314" s="209"/>
      <c r="J314" s="220">
        <f>BK314</f>
        <v>0</v>
      </c>
      <c r="K314" s="206"/>
      <c r="L314" s="211"/>
      <c r="M314" s="212"/>
      <c r="N314" s="213"/>
      <c r="O314" s="213"/>
      <c r="P314" s="214">
        <f>SUM(P315:P327)</f>
        <v>0</v>
      </c>
      <c r="Q314" s="213"/>
      <c r="R314" s="214">
        <f>SUM(R315:R327)</f>
        <v>28.916595</v>
      </c>
      <c r="S314" s="213"/>
      <c r="T314" s="215">
        <f>SUM(T315:T327)</f>
        <v>0</v>
      </c>
      <c r="AR314" s="216" t="s">
        <v>25</v>
      </c>
      <c r="AT314" s="217" t="s">
        <v>81</v>
      </c>
      <c r="AU314" s="217" t="s">
        <v>25</v>
      </c>
      <c r="AY314" s="216" t="s">
        <v>140</v>
      </c>
      <c r="BK314" s="218">
        <f>SUM(BK315:BK327)</f>
        <v>0</v>
      </c>
    </row>
    <row r="315" spans="2:65" s="1" customFormat="1" ht="16.5" customHeight="1">
      <c r="B315" s="46"/>
      <c r="C315" s="221" t="s">
        <v>368</v>
      </c>
      <c r="D315" s="221" t="s">
        <v>142</v>
      </c>
      <c r="E315" s="222" t="s">
        <v>348</v>
      </c>
      <c r="F315" s="223" t="s">
        <v>349</v>
      </c>
      <c r="G315" s="224" t="s">
        <v>194</v>
      </c>
      <c r="H315" s="225">
        <v>75.5</v>
      </c>
      <c r="I315" s="226"/>
      <c r="J315" s="227">
        <f>ROUND(I315*H315,2)</f>
        <v>0</v>
      </c>
      <c r="K315" s="223" t="s">
        <v>146</v>
      </c>
      <c r="L315" s="72"/>
      <c r="M315" s="228" t="s">
        <v>80</v>
      </c>
      <c r="N315" s="229" t="s">
        <v>52</v>
      </c>
      <c r="O315" s="47"/>
      <c r="P315" s="230">
        <f>O315*H315</f>
        <v>0</v>
      </c>
      <c r="Q315" s="230">
        <v>0.00049</v>
      </c>
      <c r="R315" s="230">
        <f>Q315*H315</f>
        <v>0.036995</v>
      </c>
      <c r="S315" s="230">
        <v>0</v>
      </c>
      <c r="T315" s="231">
        <f>S315*H315</f>
        <v>0</v>
      </c>
      <c r="AR315" s="24" t="s">
        <v>147</v>
      </c>
      <c r="AT315" s="24" t="s">
        <v>142</v>
      </c>
      <c r="AU315" s="24" t="s">
        <v>91</v>
      </c>
      <c r="AY315" s="24" t="s">
        <v>140</v>
      </c>
      <c r="BE315" s="232">
        <f>IF(N315="základní",J315,0)</f>
        <v>0</v>
      </c>
      <c r="BF315" s="232">
        <f>IF(N315="snížená",J315,0)</f>
        <v>0</v>
      </c>
      <c r="BG315" s="232">
        <f>IF(N315="zákl. přenesená",J315,0)</f>
        <v>0</v>
      </c>
      <c r="BH315" s="232">
        <f>IF(N315="sníž. přenesená",J315,0)</f>
        <v>0</v>
      </c>
      <c r="BI315" s="232">
        <f>IF(N315="nulová",J315,0)</f>
        <v>0</v>
      </c>
      <c r="BJ315" s="24" t="s">
        <v>25</v>
      </c>
      <c r="BK315" s="232">
        <f>ROUND(I315*H315,2)</f>
        <v>0</v>
      </c>
      <c r="BL315" s="24" t="s">
        <v>147</v>
      </c>
      <c r="BM315" s="24" t="s">
        <v>979</v>
      </c>
    </row>
    <row r="316" spans="2:47" s="1" customFormat="1" ht="13.5">
      <c r="B316" s="46"/>
      <c r="C316" s="74"/>
      <c r="D316" s="233" t="s">
        <v>149</v>
      </c>
      <c r="E316" s="74"/>
      <c r="F316" s="234" t="s">
        <v>351</v>
      </c>
      <c r="G316" s="74"/>
      <c r="H316" s="74"/>
      <c r="I316" s="191"/>
      <c r="J316" s="74"/>
      <c r="K316" s="74"/>
      <c r="L316" s="72"/>
      <c r="M316" s="235"/>
      <c r="N316" s="47"/>
      <c r="O316" s="47"/>
      <c r="P316" s="47"/>
      <c r="Q316" s="47"/>
      <c r="R316" s="47"/>
      <c r="S316" s="47"/>
      <c r="T316" s="95"/>
      <c r="AT316" s="24" t="s">
        <v>149</v>
      </c>
      <c r="AU316" s="24" t="s">
        <v>91</v>
      </c>
    </row>
    <row r="317" spans="2:47" s="1" customFormat="1" ht="13.5">
      <c r="B317" s="46"/>
      <c r="C317" s="74"/>
      <c r="D317" s="233" t="s">
        <v>151</v>
      </c>
      <c r="E317" s="74"/>
      <c r="F317" s="236" t="s">
        <v>352</v>
      </c>
      <c r="G317" s="74"/>
      <c r="H317" s="74"/>
      <c r="I317" s="191"/>
      <c r="J317" s="74"/>
      <c r="K317" s="74"/>
      <c r="L317" s="72"/>
      <c r="M317" s="235"/>
      <c r="N317" s="47"/>
      <c r="O317" s="47"/>
      <c r="P317" s="47"/>
      <c r="Q317" s="47"/>
      <c r="R317" s="47"/>
      <c r="S317" s="47"/>
      <c r="T317" s="95"/>
      <c r="AT317" s="24" t="s">
        <v>151</v>
      </c>
      <c r="AU317" s="24" t="s">
        <v>91</v>
      </c>
    </row>
    <row r="318" spans="2:51" s="11" customFormat="1" ht="13.5">
      <c r="B318" s="237"/>
      <c r="C318" s="238"/>
      <c r="D318" s="233" t="s">
        <v>153</v>
      </c>
      <c r="E318" s="239" t="s">
        <v>80</v>
      </c>
      <c r="F318" s="240" t="s">
        <v>980</v>
      </c>
      <c r="G318" s="238"/>
      <c r="H318" s="241">
        <v>26</v>
      </c>
      <c r="I318" s="242"/>
      <c r="J318" s="238"/>
      <c r="K318" s="238"/>
      <c r="L318" s="243"/>
      <c r="M318" s="244"/>
      <c r="N318" s="245"/>
      <c r="O318" s="245"/>
      <c r="P318" s="245"/>
      <c r="Q318" s="245"/>
      <c r="R318" s="245"/>
      <c r="S318" s="245"/>
      <c r="T318" s="246"/>
      <c r="AT318" s="247" t="s">
        <v>153</v>
      </c>
      <c r="AU318" s="247" t="s">
        <v>91</v>
      </c>
      <c r="AV318" s="11" t="s">
        <v>91</v>
      </c>
      <c r="AW318" s="11" t="s">
        <v>44</v>
      </c>
      <c r="AX318" s="11" t="s">
        <v>82</v>
      </c>
      <c r="AY318" s="247" t="s">
        <v>140</v>
      </c>
    </row>
    <row r="319" spans="2:51" s="11" customFormat="1" ht="13.5">
      <c r="B319" s="237"/>
      <c r="C319" s="238"/>
      <c r="D319" s="233" t="s">
        <v>153</v>
      </c>
      <c r="E319" s="239" t="s">
        <v>80</v>
      </c>
      <c r="F319" s="240" t="s">
        <v>981</v>
      </c>
      <c r="G319" s="238"/>
      <c r="H319" s="241">
        <v>42</v>
      </c>
      <c r="I319" s="242"/>
      <c r="J319" s="238"/>
      <c r="K319" s="238"/>
      <c r="L319" s="243"/>
      <c r="M319" s="244"/>
      <c r="N319" s="245"/>
      <c r="O319" s="245"/>
      <c r="P319" s="245"/>
      <c r="Q319" s="245"/>
      <c r="R319" s="245"/>
      <c r="S319" s="245"/>
      <c r="T319" s="246"/>
      <c r="AT319" s="247" t="s">
        <v>153</v>
      </c>
      <c r="AU319" s="247" t="s">
        <v>91</v>
      </c>
      <c r="AV319" s="11" t="s">
        <v>91</v>
      </c>
      <c r="AW319" s="11" t="s">
        <v>44</v>
      </c>
      <c r="AX319" s="11" t="s">
        <v>82</v>
      </c>
      <c r="AY319" s="247" t="s">
        <v>140</v>
      </c>
    </row>
    <row r="320" spans="2:51" s="11" customFormat="1" ht="13.5">
      <c r="B320" s="237"/>
      <c r="C320" s="238"/>
      <c r="D320" s="233" t="s">
        <v>153</v>
      </c>
      <c r="E320" s="239" t="s">
        <v>80</v>
      </c>
      <c r="F320" s="240" t="s">
        <v>982</v>
      </c>
      <c r="G320" s="238"/>
      <c r="H320" s="241">
        <v>7.5</v>
      </c>
      <c r="I320" s="242"/>
      <c r="J320" s="238"/>
      <c r="K320" s="238"/>
      <c r="L320" s="243"/>
      <c r="M320" s="244"/>
      <c r="N320" s="245"/>
      <c r="O320" s="245"/>
      <c r="P320" s="245"/>
      <c r="Q320" s="245"/>
      <c r="R320" s="245"/>
      <c r="S320" s="245"/>
      <c r="T320" s="246"/>
      <c r="AT320" s="247" t="s">
        <v>153</v>
      </c>
      <c r="AU320" s="247" t="s">
        <v>91</v>
      </c>
      <c r="AV320" s="11" t="s">
        <v>91</v>
      </c>
      <c r="AW320" s="11" t="s">
        <v>44</v>
      </c>
      <c r="AX320" s="11" t="s">
        <v>82</v>
      </c>
      <c r="AY320" s="247" t="s">
        <v>140</v>
      </c>
    </row>
    <row r="321" spans="2:51" s="12" customFormat="1" ht="13.5">
      <c r="B321" s="248"/>
      <c r="C321" s="249"/>
      <c r="D321" s="233" t="s">
        <v>153</v>
      </c>
      <c r="E321" s="250" t="s">
        <v>80</v>
      </c>
      <c r="F321" s="251" t="s">
        <v>168</v>
      </c>
      <c r="G321" s="249"/>
      <c r="H321" s="252">
        <v>75.5</v>
      </c>
      <c r="I321" s="253"/>
      <c r="J321" s="249"/>
      <c r="K321" s="249"/>
      <c r="L321" s="254"/>
      <c r="M321" s="255"/>
      <c r="N321" s="256"/>
      <c r="O321" s="256"/>
      <c r="P321" s="256"/>
      <c r="Q321" s="256"/>
      <c r="R321" s="256"/>
      <c r="S321" s="256"/>
      <c r="T321" s="257"/>
      <c r="AT321" s="258" t="s">
        <v>153</v>
      </c>
      <c r="AU321" s="258" t="s">
        <v>91</v>
      </c>
      <c r="AV321" s="12" t="s">
        <v>147</v>
      </c>
      <c r="AW321" s="12" t="s">
        <v>44</v>
      </c>
      <c r="AX321" s="12" t="s">
        <v>25</v>
      </c>
      <c r="AY321" s="258" t="s">
        <v>140</v>
      </c>
    </row>
    <row r="322" spans="2:65" s="1" customFormat="1" ht="16.5" customHeight="1">
      <c r="B322" s="46"/>
      <c r="C322" s="221" t="s">
        <v>375</v>
      </c>
      <c r="D322" s="221" t="s">
        <v>142</v>
      </c>
      <c r="E322" s="222" t="s">
        <v>983</v>
      </c>
      <c r="F322" s="223" t="s">
        <v>984</v>
      </c>
      <c r="G322" s="224" t="s">
        <v>145</v>
      </c>
      <c r="H322" s="225">
        <v>61.2</v>
      </c>
      <c r="I322" s="226"/>
      <c r="J322" s="227">
        <f>ROUND(I322*H322,2)</f>
        <v>0</v>
      </c>
      <c r="K322" s="223" t="s">
        <v>146</v>
      </c>
      <c r="L322" s="72"/>
      <c r="M322" s="228" t="s">
        <v>80</v>
      </c>
      <c r="N322" s="229" t="s">
        <v>52</v>
      </c>
      <c r="O322" s="47"/>
      <c r="P322" s="230">
        <f>O322*H322</f>
        <v>0</v>
      </c>
      <c r="Q322" s="230">
        <v>0.108</v>
      </c>
      <c r="R322" s="230">
        <f>Q322*H322</f>
        <v>6.6096</v>
      </c>
      <c r="S322" s="230">
        <v>0</v>
      </c>
      <c r="T322" s="231">
        <f>S322*H322</f>
        <v>0</v>
      </c>
      <c r="AR322" s="24" t="s">
        <v>147</v>
      </c>
      <c r="AT322" s="24" t="s">
        <v>142</v>
      </c>
      <c r="AU322" s="24" t="s">
        <v>91</v>
      </c>
      <c r="AY322" s="24" t="s">
        <v>140</v>
      </c>
      <c r="BE322" s="232">
        <f>IF(N322="základní",J322,0)</f>
        <v>0</v>
      </c>
      <c r="BF322" s="232">
        <f>IF(N322="snížená",J322,0)</f>
        <v>0</v>
      </c>
      <c r="BG322" s="232">
        <f>IF(N322="zákl. přenesená",J322,0)</f>
        <v>0</v>
      </c>
      <c r="BH322" s="232">
        <f>IF(N322="sníž. přenesená",J322,0)</f>
        <v>0</v>
      </c>
      <c r="BI322" s="232">
        <f>IF(N322="nulová",J322,0)</f>
        <v>0</v>
      </c>
      <c r="BJ322" s="24" t="s">
        <v>25</v>
      </c>
      <c r="BK322" s="232">
        <f>ROUND(I322*H322,2)</f>
        <v>0</v>
      </c>
      <c r="BL322" s="24" t="s">
        <v>147</v>
      </c>
      <c r="BM322" s="24" t="s">
        <v>985</v>
      </c>
    </row>
    <row r="323" spans="2:47" s="1" customFormat="1" ht="13.5">
      <c r="B323" s="46"/>
      <c r="C323" s="74"/>
      <c r="D323" s="233" t="s">
        <v>149</v>
      </c>
      <c r="E323" s="74"/>
      <c r="F323" s="234" t="s">
        <v>986</v>
      </c>
      <c r="G323" s="74"/>
      <c r="H323" s="74"/>
      <c r="I323" s="191"/>
      <c r="J323" s="74"/>
      <c r="K323" s="74"/>
      <c r="L323" s="72"/>
      <c r="M323" s="235"/>
      <c r="N323" s="47"/>
      <c r="O323" s="47"/>
      <c r="P323" s="47"/>
      <c r="Q323" s="47"/>
      <c r="R323" s="47"/>
      <c r="S323" s="47"/>
      <c r="T323" s="95"/>
      <c r="AT323" s="24" t="s">
        <v>149</v>
      </c>
      <c r="AU323" s="24" t="s">
        <v>91</v>
      </c>
    </row>
    <row r="324" spans="2:47" s="1" customFormat="1" ht="13.5">
      <c r="B324" s="46"/>
      <c r="C324" s="74"/>
      <c r="D324" s="233" t="s">
        <v>151</v>
      </c>
      <c r="E324" s="74"/>
      <c r="F324" s="236" t="s">
        <v>987</v>
      </c>
      <c r="G324" s="74"/>
      <c r="H324" s="74"/>
      <c r="I324" s="191"/>
      <c r="J324" s="74"/>
      <c r="K324" s="74"/>
      <c r="L324" s="72"/>
      <c r="M324" s="235"/>
      <c r="N324" s="47"/>
      <c r="O324" s="47"/>
      <c r="P324" s="47"/>
      <c r="Q324" s="47"/>
      <c r="R324" s="47"/>
      <c r="S324" s="47"/>
      <c r="T324" s="95"/>
      <c r="AT324" s="24" t="s">
        <v>151</v>
      </c>
      <c r="AU324" s="24" t="s">
        <v>91</v>
      </c>
    </row>
    <row r="325" spans="2:51" s="11" customFormat="1" ht="13.5">
      <c r="B325" s="237"/>
      <c r="C325" s="238"/>
      <c r="D325" s="233" t="s">
        <v>153</v>
      </c>
      <c r="E325" s="239" t="s">
        <v>80</v>
      </c>
      <c r="F325" s="240" t="s">
        <v>890</v>
      </c>
      <c r="G325" s="238"/>
      <c r="H325" s="241">
        <v>61.2</v>
      </c>
      <c r="I325" s="242"/>
      <c r="J325" s="238"/>
      <c r="K325" s="238"/>
      <c r="L325" s="243"/>
      <c r="M325" s="244"/>
      <c r="N325" s="245"/>
      <c r="O325" s="245"/>
      <c r="P325" s="245"/>
      <c r="Q325" s="245"/>
      <c r="R325" s="245"/>
      <c r="S325" s="245"/>
      <c r="T325" s="246"/>
      <c r="AT325" s="247" t="s">
        <v>153</v>
      </c>
      <c r="AU325" s="247" t="s">
        <v>91</v>
      </c>
      <c r="AV325" s="11" t="s">
        <v>91</v>
      </c>
      <c r="AW325" s="11" t="s">
        <v>44</v>
      </c>
      <c r="AX325" s="11" t="s">
        <v>25</v>
      </c>
      <c r="AY325" s="247" t="s">
        <v>140</v>
      </c>
    </row>
    <row r="326" spans="2:65" s="1" customFormat="1" ht="16.5" customHeight="1">
      <c r="B326" s="46"/>
      <c r="C326" s="280" t="s">
        <v>382</v>
      </c>
      <c r="D326" s="280" t="s">
        <v>301</v>
      </c>
      <c r="E326" s="281" t="s">
        <v>988</v>
      </c>
      <c r="F326" s="282" t="s">
        <v>989</v>
      </c>
      <c r="G326" s="283" t="s">
        <v>391</v>
      </c>
      <c r="H326" s="284">
        <v>17</v>
      </c>
      <c r="I326" s="285"/>
      <c r="J326" s="286">
        <f>ROUND(I326*H326,2)</f>
        <v>0</v>
      </c>
      <c r="K326" s="282" t="s">
        <v>146</v>
      </c>
      <c r="L326" s="287"/>
      <c r="M326" s="288" t="s">
        <v>80</v>
      </c>
      <c r="N326" s="289" t="s">
        <v>52</v>
      </c>
      <c r="O326" s="47"/>
      <c r="P326" s="230">
        <f>O326*H326</f>
        <v>0</v>
      </c>
      <c r="Q326" s="230">
        <v>1.31</v>
      </c>
      <c r="R326" s="230">
        <f>Q326*H326</f>
        <v>22.27</v>
      </c>
      <c r="S326" s="230">
        <v>0</v>
      </c>
      <c r="T326" s="231">
        <f>S326*H326</f>
        <v>0</v>
      </c>
      <c r="AR326" s="24" t="s">
        <v>191</v>
      </c>
      <c r="AT326" s="24" t="s">
        <v>301</v>
      </c>
      <c r="AU326" s="24" t="s">
        <v>91</v>
      </c>
      <c r="AY326" s="24" t="s">
        <v>140</v>
      </c>
      <c r="BE326" s="232">
        <f>IF(N326="základní",J326,0)</f>
        <v>0</v>
      </c>
      <c r="BF326" s="232">
        <f>IF(N326="snížená",J326,0)</f>
        <v>0</v>
      </c>
      <c r="BG326" s="232">
        <f>IF(N326="zákl. přenesená",J326,0)</f>
        <v>0</v>
      </c>
      <c r="BH326" s="232">
        <f>IF(N326="sníž. přenesená",J326,0)</f>
        <v>0</v>
      </c>
      <c r="BI326" s="232">
        <f>IF(N326="nulová",J326,0)</f>
        <v>0</v>
      </c>
      <c r="BJ326" s="24" t="s">
        <v>25</v>
      </c>
      <c r="BK326" s="232">
        <f>ROUND(I326*H326,2)</f>
        <v>0</v>
      </c>
      <c r="BL326" s="24" t="s">
        <v>147</v>
      </c>
      <c r="BM326" s="24" t="s">
        <v>990</v>
      </c>
    </row>
    <row r="327" spans="2:47" s="1" customFormat="1" ht="13.5">
      <c r="B327" s="46"/>
      <c r="C327" s="74"/>
      <c r="D327" s="233" t="s">
        <v>149</v>
      </c>
      <c r="E327" s="74"/>
      <c r="F327" s="234" t="s">
        <v>989</v>
      </c>
      <c r="G327" s="74"/>
      <c r="H327" s="74"/>
      <c r="I327" s="191"/>
      <c r="J327" s="74"/>
      <c r="K327" s="74"/>
      <c r="L327" s="72"/>
      <c r="M327" s="235"/>
      <c r="N327" s="47"/>
      <c r="O327" s="47"/>
      <c r="P327" s="47"/>
      <c r="Q327" s="47"/>
      <c r="R327" s="47"/>
      <c r="S327" s="47"/>
      <c r="T327" s="95"/>
      <c r="AT327" s="24" t="s">
        <v>149</v>
      </c>
      <c r="AU327" s="24" t="s">
        <v>91</v>
      </c>
    </row>
    <row r="328" spans="2:63" s="10" customFormat="1" ht="29.85" customHeight="1">
      <c r="B328" s="205"/>
      <c r="C328" s="206"/>
      <c r="D328" s="207" t="s">
        <v>81</v>
      </c>
      <c r="E328" s="219" t="s">
        <v>160</v>
      </c>
      <c r="F328" s="219" t="s">
        <v>355</v>
      </c>
      <c r="G328" s="206"/>
      <c r="H328" s="206"/>
      <c r="I328" s="209"/>
      <c r="J328" s="220">
        <f>BK328</f>
        <v>0</v>
      </c>
      <c r="K328" s="206"/>
      <c r="L328" s="211"/>
      <c r="M328" s="212"/>
      <c r="N328" s="213"/>
      <c r="O328" s="213"/>
      <c r="P328" s="214">
        <f>SUM(P329:P341)</f>
        <v>0</v>
      </c>
      <c r="Q328" s="213"/>
      <c r="R328" s="214">
        <f>SUM(R329:R341)</f>
        <v>0</v>
      </c>
      <c r="S328" s="213"/>
      <c r="T328" s="215">
        <f>SUM(T329:T341)</f>
        <v>0</v>
      </c>
      <c r="AR328" s="216" t="s">
        <v>25</v>
      </c>
      <c r="AT328" s="217" t="s">
        <v>81</v>
      </c>
      <c r="AU328" s="217" t="s">
        <v>25</v>
      </c>
      <c r="AY328" s="216" t="s">
        <v>140</v>
      </c>
      <c r="BK328" s="218">
        <f>SUM(BK329:BK341)</f>
        <v>0</v>
      </c>
    </row>
    <row r="329" spans="2:65" s="1" customFormat="1" ht="16.5" customHeight="1">
      <c r="B329" s="46"/>
      <c r="C329" s="221" t="s">
        <v>388</v>
      </c>
      <c r="D329" s="221" t="s">
        <v>142</v>
      </c>
      <c r="E329" s="222" t="s">
        <v>363</v>
      </c>
      <c r="F329" s="223" t="s">
        <v>364</v>
      </c>
      <c r="G329" s="224" t="s">
        <v>194</v>
      </c>
      <c r="H329" s="225">
        <v>75.5</v>
      </c>
      <c r="I329" s="226"/>
      <c r="J329" s="227">
        <f>ROUND(I329*H329,2)</f>
        <v>0</v>
      </c>
      <c r="K329" s="223" t="s">
        <v>146</v>
      </c>
      <c r="L329" s="72"/>
      <c r="M329" s="228" t="s">
        <v>80</v>
      </c>
      <c r="N329" s="229" t="s">
        <v>52</v>
      </c>
      <c r="O329" s="47"/>
      <c r="P329" s="230">
        <f>O329*H329</f>
        <v>0</v>
      </c>
      <c r="Q329" s="230">
        <v>0</v>
      </c>
      <c r="R329" s="230">
        <f>Q329*H329</f>
        <v>0</v>
      </c>
      <c r="S329" s="230">
        <v>0</v>
      </c>
      <c r="T329" s="231">
        <f>S329*H329</f>
        <v>0</v>
      </c>
      <c r="AR329" s="24" t="s">
        <v>147</v>
      </c>
      <c r="AT329" s="24" t="s">
        <v>142</v>
      </c>
      <c r="AU329" s="24" t="s">
        <v>91</v>
      </c>
      <c r="AY329" s="24" t="s">
        <v>140</v>
      </c>
      <c r="BE329" s="232">
        <f>IF(N329="základní",J329,0)</f>
        <v>0</v>
      </c>
      <c r="BF329" s="232">
        <f>IF(N329="snížená",J329,0)</f>
        <v>0</v>
      </c>
      <c r="BG329" s="232">
        <f>IF(N329="zákl. přenesená",J329,0)</f>
        <v>0</v>
      </c>
      <c r="BH329" s="232">
        <f>IF(N329="sníž. přenesená",J329,0)</f>
        <v>0</v>
      </c>
      <c r="BI329" s="232">
        <f>IF(N329="nulová",J329,0)</f>
        <v>0</v>
      </c>
      <c r="BJ329" s="24" t="s">
        <v>25</v>
      </c>
      <c r="BK329" s="232">
        <f>ROUND(I329*H329,2)</f>
        <v>0</v>
      </c>
      <c r="BL329" s="24" t="s">
        <v>147</v>
      </c>
      <c r="BM329" s="24" t="s">
        <v>991</v>
      </c>
    </row>
    <row r="330" spans="2:47" s="1" customFormat="1" ht="13.5">
      <c r="B330" s="46"/>
      <c r="C330" s="74"/>
      <c r="D330" s="233" t="s">
        <v>149</v>
      </c>
      <c r="E330" s="74"/>
      <c r="F330" s="234" t="s">
        <v>366</v>
      </c>
      <c r="G330" s="74"/>
      <c r="H330" s="74"/>
      <c r="I330" s="191"/>
      <c r="J330" s="74"/>
      <c r="K330" s="74"/>
      <c r="L330" s="72"/>
      <c r="M330" s="235"/>
      <c r="N330" s="47"/>
      <c r="O330" s="47"/>
      <c r="P330" s="47"/>
      <c r="Q330" s="47"/>
      <c r="R330" s="47"/>
      <c r="S330" s="47"/>
      <c r="T330" s="95"/>
      <c r="AT330" s="24" t="s">
        <v>149</v>
      </c>
      <c r="AU330" s="24" t="s">
        <v>91</v>
      </c>
    </row>
    <row r="331" spans="2:47" s="1" customFormat="1" ht="13.5">
      <c r="B331" s="46"/>
      <c r="C331" s="74"/>
      <c r="D331" s="233" t="s">
        <v>151</v>
      </c>
      <c r="E331" s="74"/>
      <c r="F331" s="236" t="s">
        <v>367</v>
      </c>
      <c r="G331" s="74"/>
      <c r="H331" s="74"/>
      <c r="I331" s="191"/>
      <c r="J331" s="74"/>
      <c r="K331" s="74"/>
      <c r="L331" s="72"/>
      <c r="M331" s="235"/>
      <c r="N331" s="47"/>
      <c r="O331" s="47"/>
      <c r="P331" s="47"/>
      <c r="Q331" s="47"/>
      <c r="R331" s="47"/>
      <c r="S331" s="47"/>
      <c r="T331" s="95"/>
      <c r="AT331" s="24" t="s">
        <v>151</v>
      </c>
      <c r="AU331" s="24" t="s">
        <v>91</v>
      </c>
    </row>
    <row r="332" spans="2:51" s="11" customFormat="1" ht="13.5">
      <c r="B332" s="237"/>
      <c r="C332" s="238"/>
      <c r="D332" s="233" t="s">
        <v>153</v>
      </c>
      <c r="E332" s="239" t="s">
        <v>80</v>
      </c>
      <c r="F332" s="240" t="s">
        <v>980</v>
      </c>
      <c r="G332" s="238"/>
      <c r="H332" s="241">
        <v>26</v>
      </c>
      <c r="I332" s="242"/>
      <c r="J332" s="238"/>
      <c r="K332" s="238"/>
      <c r="L332" s="243"/>
      <c r="M332" s="244"/>
      <c r="N332" s="245"/>
      <c r="O332" s="245"/>
      <c r="P332" s="245"/>
      <c r="Q332" s="245"/>
      <c r="R332" s="245"/>
      <c r="S332" s="245"/>
      <c r="T332" s="246"/>
      <c r="AT332" s="247" t="s">
        <v>153</v>
      </c>
      <c r="AU332" s="247" t="s">
        <v>91</v>
      </c>
      <c r="AV332" s="11" t="s">
        <v>91</v>
      </c>
      <c r="AW332" s="11" t="s">
        <v>44</v>
      </c>
      <c r="AX332" s="11" t="s">
        <v>82</v>
      </c>
      <c r="AY332" s="247" t="s">
        <v>140</v>
      </c>
    </row>
    <row r="333" spans="2:51" s="11" customFormat="1" ht="13.5">
      <c r="B333" s="237"/>
      <c r="C333" s="238"/>
      <c r="D333" s="233" t="s">
        <v>153</v>
      </c>
      <c r="E333" s="239" t="s">
        <v>80</v>
      </c>
      <c r="F333" s="240" t="s">
        <v>981</v>
      </c>
      <c r="G333" s="238"/>
      <c r="H333" s="241">
        <v>42</v>
      </c>
      <c r="I333" s="242"/>
      <c r="J333" s="238"/>
      <c r="K333" s="238"/>
      <c r="L333" s="243"/>
      <c r="M333" s="244"/>
      <c r="N333" s="245"/>
      <c r="O333" s="245"/>
      <c r="P333" s="245"/>
      <c r="Q333" s="245"/>
      <c r="R333" s="245"/>
      <c r="S333" s="245"/>
      <c r="T333" s="246"/>
      <c r="AT333" s="247" t="s">
        <v>153</v>
      </c>
      <c r="AU333" s="247" t="s">
        <v>91</v>
      </c>
      <c r="AV333" s="11" t="s">
        <v>91</v>
      </c>
      <c r="AW333" s="11" t="s">
        <v>44</v>
      </c>
      <c r="AX333" s="11" t="s">
        <v>82</v>
      </c>
      <c r="AY333" s="247" t="s">
        <v>140</v>
      </c>
    </row>
    <row r="334" spans="2:51" s="11" customFormat="1" ht="13.5">
      <c r="B334" s="237"/>
      <c r="C334" s="238"/>
      <c r="D334" s="233" t="s">
        <v>153</v>
      </c>
      <c r="E334" s="239" t="s">
        <v>80</v>
      </c>
      <c r="F334" s="240" t="s">
        <v>982</v>
      </c>
      <c r="G334" s="238"/>
      <c r="H334" s="241">
        <v>7.5</v>
      </c>
      <c r="I334" s="242"/>
      <c r="J334" s="238"/>
      <c r="K334" s="238"/>
      <c r="L334" s="243"/>
      <c r="M334" s="244"/>
      <c r="N334" s="245"/>
      <c r="O334" s="245"/>
      <c r="P334" s="245"/>
      <c r="Q334" s="245"/>
      <c r="R334" s="245"/>
      <c r="S334" s="245"/>
      <c r="T334" s="246"/>
      <c r="AT334" s="247" t="s">
        <v>153</v>
      </c>
      <c r="AU334" s="247" t="s">
        <v>91</v>
      </c>
      <c r="AV334" s="11" t="s">
        <v>91</v>
      </c>
      <c r="AW334" s="11" t="s">
        <v>44</v>
      </c>
      <c r="AX334" s="11" t="s">
        <v>82</v>
      </c>
      <c r="AY334" s="247" t="s">
        <v>140</v>
      </c>
    </row>
    <row r="335" spans="2:51" s="12" customFormat="1" ht="13.5">
      <c r="B335" s="248"/>
      <c r="C335" s="249"/>
      <c r="D335" s="233" t="s">
        <v>153</v>
      </c>
      <c r="E335" s="250" t="s">
        <v>80</v>
      </c>
      <c r="F335" s="251" t="s">
        <v>168</v>
      </c>
      <c r="G335" s="249"/>
      <c r="H335" s="252">
        <v>75.5</v>
      </c>
      <c r="I335" s="253"/>
      <c r="J335" s="249"/>
      <c r="K335" s="249"/>
      <c r="L335" s="254"/>
      <c r="M335" s="255"/>
      <c r="N335" s="256"/>
      <c r="O335" s="256"/>
      <c r="P335" s="256"/>
      <c r="Q335" s="256"/>
      <c r="R335" s="256"/>
      <c r="S335" s="256"/>
      <c r="T335" s="257"/>
      <c r="AT335" s="258" t="s">
        <v>153</v>
      </c>
      <c r="AU335" s="258" t="s">
        <v>91</v>
      </c>
      <c r="AV335" s="12" t="s">
        <v>147</v>
      </c>
      <c r="AW335" s="12" t="s">
        <v>44</v>
      </c>
      <c r="AX335" s="12" t="s">
        <v>25</v>
      </c>
      <c r="AY335" s="258" t="s">
        <v>140</v>
      </c>
    </row>
    <row r="336" spans="2:65" s="1" customFormat="1" ht="16.5" customHeight="1">
      <c r="B336" s="46"/>
      <c r="C336" s="221" t="s">
        <v>395</v>
      </c>
      <c r="D336" s="221" t="s">
        <v>142</v>
      </c>
      <c r="E336" s="222" t="s">
        <v>369</v>
      </c>
      <c r="F336" s="223" t="s">
        <v>370</v>
      </c>
      <c r="G336" s="224" t="s">
        <v>194</v>
      </c>
      <c r="H336" s="225">
        <v>68</v>
      </c>
      <c r="I336" s="226"/>
      <c r="J336" s="227">
        <f>ROUND(I336*H336,2)</f>
        <v>0</v>
      </c>
      <c r="K336" s="223" t="s">
        <v>146</v>
      </c>
      <c r="L336" s="72"/>
      <c r="M336" s="228" t="s">
        <v>80</v>
      </c>
      <c r="N336" s="229" t="s">
        <v>52</v>
      </c>
      <c r="O336" s="47"/>
      <c r="P336" s="230">
        <f>O336*H336</f>
        <v>0</v>
      </c>
      <c r="Q336" s="230">
        <v>0</v>
      </c>
      <c r="R336" s="230">
        <f>Q336*H336</f>
        <v>0</v>
      </c>
      <c r="S336" s="230">
        <v>0</v>
      </c>
      <c r="T336" s="231">
        <f>S336*H336</f>
        <v>0</v>
      </c>
      <c r="AR336" s="24" t="s">
        <v>147</v>
      </c>
      <c r="AT336" s="24" t="s">
        <v>142</v>
      </c>
      <c r="AU336" s="24" t="s">
        <v>91</v>
      </c>
      <c r="AY336" s="24" t="s">
        <v>140</v>
      </c>
      <c r="BE336" s="232">
        <f>IF(N336="základní",J336,0)</f>
        <v>0</v>
      </c>
      <c r="BF336" s="232">
        <f>IF(N336="snížená",J336,0)</f>
        <v>0</v>
      </c>
      <c r="BG336" s="232">
        <f>IF(N336="zákl. přenesená",J336,0)</f>
        <v>0</v>
      </c>
      <c r="BH336" s="232">
        <f>IF(N336="sníž. přenesená",J336,0)</f>
        <v>0</v>
      </c>
      <c r="BI336" s="232">
        <f>IF(N336="nulová",J336,0)</f>
        <v>0</v>
      </c>
      <c r="BJ336" s="24" t="s">
        <v>25</v>
      </c>
      <c r="BK336" s="232">
        <f>ROUND(I336*H336,2)</f>
        <v>0</v>
      </c>
      <c r="BL336" s="24" t="s">
        <v>147</v>
      </c>
      <c r="BM336" s="24" t="s">
        <v>992</v>
      </c>
    </row>
    <row r="337" spans="2:47" s="1" customFormat="1" ht="13.5">
      <c r="B337" s="46"/>
      <c r="C337" s="74"/>
      <c r="D337" s="233" t="s">
        <v>149</v>
      </c>
      <c r="E337" s="74"/>
      <c r="F337" s="234" t="s">
        <v>372</v>
      </c>
      <c r="G337" s="74"/>
      <c r="H337" s="74"/>
      <c r="I337" s="191"/>
      <c r="J337" s="74"/>
      <c r="K337" s="74"/>
      <c r="L337" s="72"/>
      <c r="M337" s="235"/>
      <c r="N337" s="47"/>
      <c r="O337" s="47"/>
      <c r="P337" s="47"/>
      <c r="Q337" s="47"/>
      <c r="R337" s="47"/>
      <c r="S337" s="47"/>
      <c r="T337" s="95"/>
      <c r="AT337" s="24" t="s">
        <v>149</v>
      </c>
      <c r="AU337" s="24" t="s">
        <v>91</v>
      </c>
    </row>
    <row r="338" spans="2:47" s="1" customFormat="1" ht="13.5">
      <c r="B338" s="46"/>
      <c r="C338" s="74"/>
      <c r="D338" s="233" t="s">
        <v>151</v>
      </c>
      <c r="E338" s="74"/>
      <c r="F338" s="236" t="s">
        <v>373</v>
      </c>
      <c r="G338" s="74"/>
      <c r="H338" s="74"/>
      <c r="I338" s="191"/>
      <c r="J338" s="74"/>
      <c r="K338" s="74"/>
      <c r="L338" s="72"/>
      <c r="M338" s="235"/>
      <c r="N338" s="47"/>
      <c r="O338" s="47"/>
      <c r="P338" s="47"/>
      <c r="Q338" s="47"/>
      <c r="R338" s="47"/>
      <c r="S338" s="47"/>
      <c r="T338" s="95"/>
      <c r="AT338" s="24" t="s">
        <v>151</v>
      </c>
      <c r="AU338" s="24" t="s">
        <v>91</v>
      </c>
    </row>
    <row r="339" spans="2:51" s="11" customFormat="1" ht="13.5">
      <c r="B339" s="237"/>
      <c r="C339" s="238"/>
      <c r="D339" s="233" t="s">
        <v>153</v>
      </c>
      <c r="E339" s="239" t="s">
        <v>80</v>
      </c>
      <c r="F339" s="240" t="s">
        <v>980</v>
      </c>
      <c r="G339" s="238"/>
      <c r="H339" s="241">
        <v>26</v>
      </c>
      <c r="I339" s="242"/>
      <c r="J339" s="238"/>
      <c r="K339" s="238"/>
      <c r="L339" s="243"/>
      <c r="M339" s="244"/>
      <c r="N339" s="245"/>
      <c r="O339" s="245"/>
      <c r="P339" s="245"/>
      <c r="Q339" s="245"/>
      <c r="R339" s="245"/>
      <c r="S339" s="245"/>
      <c r="T339" s="246"/>
      <c r="AT339" s="247" t="s">
        <v>153</v>
      </c>
      <c r="AU339" s="247" t="s">
        <v>91</v>
      </c>
      <c r="AV339" s="11" t="s">
        <v>91</v>
      </c>
      <c r="AW339" s="11" t="s">
        <v>44</v>
      </c>
      <c r="AX339" s="11" t="s">
        <v>82</v>
      </c>
      <c r="AY339" s="247" t="s">
        <v>140</v>
      </c>
    </row>
    <row r="340" spans="2:51" s="11" customFormat="1" ht="13.5">
      <c r="B340" s="237"/>
      <c r="C340" s="238"/>
      <c r="D340" s="233" t="s">
        <v>153</v>
      </c>
      <c r="E340" s="239" t="s">
        <v>80</v>
      </c>
      <c r="F340" s="240" t="s">
        <v>981</v>
      </c>
      <c r="G340" s="238"/>
      <c r="H340" s="241">
        <v>42</v>
      </c>
      <c r="I340" s="242"/>
      <c r="J340" s="238"/>
      <c r="K340" s="238"/>
      <c r="L340" s="243"/>
      <c r="M340" s="244"/>
      <c r="N340" s="245"/>
      <c r="O340" s="245"/>
      <c r="P340" s="245"/>
      <c r="Q340" s="245"/>
      <c r="R340" s="245"/>
      <c r="S340" s="245"/>
      <c r="T340" s="246"/>
      <c r="AT340" s="247" t="s">
        <v>153</v>
      </c>
      <c r="AU340" s="247" t="s">
        <v>91</v>
      </c>
      <c r="AV340" s="11" t="s">
        <v>91</v>
      </c>
      <c r="AW340" s="11" t="s">
        <v>44</v>
      </c>
      <c r="AX340" s="11" t="s">
        <v>82</v>
      </c>
      <c r="AY340" s="247" t="s">
        <v>140</v>
      </c>
    </row>
    <row r="341" spans="2:51" s="12" customFormat="1" ht="13.5">
      <c r="B341" s="248"/>
      <c r="C341" s="249"/>
      <c r="D341" s="233" t="s">
        <v>153</v>
      </c>
      <c r="E341" s="250" t="s">
        <v>80</v>
      </c>
      <c r="F341" s="251" t="s">
        <v>168</v>
      </c>
      <c r="G341" s="249"/>
      <c r="H341" s="252">
        <v>68</v>
      </c>
      <c r="I341" s="253"/>
      <c r="J341" s="249"/>
      <c r="K341" s="249"/>
      <c r="L341" s="254"/>
      <c r="M341" s="255"/>
      <c r="N341" s="256"/>
      <c r="O341" s="256"/>
      <c r="P341" s="256"/>
      <c r="Q341" s="256"/>
      <c r="R341" s="256"/>
      <c r="S341" s="256"/>
      <c r="T341" s="257"/>
      <c r="AT341" s="258" t="s">
        <v>153</v>
      </c>
      <c r="AU341" s="258" t="s">
        <v>91</v>
      </c>
      <c r="AV341" s="12" t="s">
        <v>147</v>
      </c>
      <c r="AW341" s="12" t="s">
        <v>44</v>
      </c>
      <c r="AX341" s="12" t="s">
        <v>25</v>
      </c>
      <c r="AY341" s="258" t="s">
        <v>140</v>
      </c>
    </row>
    <row r="342" spans="2:63" s="10" customFormat="1" ht="29.85" customHeight="1">
      <c r="B342" s="205"/>
      <c r="C342" s="206"/>
      <c r="D342" s="207" t="s">
        <v>81</v>
      </c>
      <c r="E342" s="219" t="s">
        <v>147</v>
      </c>
      <c r="F342" s="219" t="s">
        <v>374</v>
      </c>
      <c r="G342" s="206"/>
      <c r="H342" s="206"/>
      <c r="I342" s="209"/>
      <c r="J342" s="220">
        <f>BK342</f>
        <v>0</v>
      </c>
      <c r="K342" s="206"/>
      <c r="L342" s="211"/>
      <c r="M342" s="212"/>
      <c r="N342" s="213"/>
      <c r="O342" s="213"/>
      <c r="P342" s="214">
        <f>SUM(P343:P366)</f>
        <v>0</v>
      </c>
      <c r="Q342" s="213"/>
      <c r="R342" s="214">
        <f>SUM(R343:R366)</f>
        <v>17.145949800000004</v>
      </c>
      <c r="S342" s="213"/>
      <c r="T342" s="215">
        <f>SUM(T343:T366)</f>
        <v>0</v>
      </c>
      <c r="AR342" s="216" t="s">
        <v>25</v>
      </c>
      <c r="AT342" s="217" t="s">
        <v>81</v>
      </c>
      <c r="AU342" s="217" t="s">
        <v>25</v>
      </c>
      <c r="AY342" s="216" t="s">
        <v>140</v>
      </c>
      <c r="BK342" s="218">
        <f>SUM(BK343:BK366)</f>
        <v>0</v>
      </c>
    </row>
    <row r="343" spans="2:65" s="1" customFormat="1" ht="16.5" customHeight="1">
      <c r="B343" s="46"/>
      <c r="C343" s="221" t="s">
        <v>400</v>
      </c>
      <c r="D343" s="221" t="s">
        <v>142</v>
      </c>
      <c r="E343" s="222" t="s">
        <v>376</v>
      </c>
      <c r="F343" s="223" t="s">
        <v>377</v>
      </c>
      <c r="G343" s="224" t="s">
        <v>201</v>
      </c>
      <c r="H343" s="225">
        <v>0.605</v>
      </c>
      <c r="I343" s="226"/>
      <c r="J343" s="227">
        <f>ROUND(I343*H343,2)</f>
        <v>0</v>
      </c>
      <c r="K343" s="223" t="s">
        <v>146</v>
      </c>
      <c r="L343" s="72"/>
      <c r="M343" s="228" t="s">
        <v>80</v>
      </c>
      <c r="N343" s="229" t="s">
        <v>52</v>
      </c>
      <c r="O343" s="47"/>
      <c r="P343" s="230">
        <f>O343*H343</f>
        <v>0</v>
      </c>
      <c r="Q343" s="230">
        <v>0</v>
      </c>
      <c r="R343" s="230">
        <f>Q343*H343</f>
        <v>0</v>
      </c>
      <c r="S343" s="230">
        <v>0</v>
      </c>
      <c r="T343" s="231">
        <f>S343*H343</f>
        <v>0</v>
      </c>
      <c r="AR343" s="24" t="s">
        <v>147</v>
      </c>
      <c r="AT343" s="24" t="s">
        <v>142</v>
      </c>
      <c r="AU343" s="24" t="s">
        <v>91</v>
      </c>
      <c r="AY343" s="24" t="s">
        <v>140</v>
      </c>
      <c r="BE343" s="232">
        <f>IF(N343="základní",J343,0)</f>
        <v>0</v>
      </c>
      <c r="BF343" s="232">
        <f>IF(N343="snížená",J343,0)</f>
        <v>0</v>
      </c>
      <c r="BG343" s="232">
        <f>IF(N343="zákl. přenesená",J343,0)</f>
        <v>0</v>
      </c>
      <c r="BH343" s="232">
        <f>IF(N343="sníž. přenesená",J343,0)</f>
        <v>0</v>
      </c>
      <c r="BI343" s="232">
        <f>IF(N343="nulová",J343,0)</f>
        <v>0</v>
      </c>
      <c r="BJ343" s="24" t="s">
        <v>25</v>
      </c>
      <c r="BK343" s="232">
        <f>ROUND(I343*H343,2)</f>
        <v>0</v>
      </c>
      <c r="BL343" s="24" t="s">
        <v>147</v>
      </c>
      <c r="BM343" s="24" t="s">
        <v>993</v>
      </c>
    </row>
    <row r="344" spans="2:47" s="1" customFormat="1" ht="13.5">
      <c r="B344" s="46"/>
      <c r="C344" s="74"/>
      <c r="D344" s="233" t="s">
        <v>149</v>
      </c>
      <c r="E344" s="74"/>
      <c r="F344" s="234" t="s">
        <v>379</v>
      </c>
      <c r="G344" s="74"/>
      <c r="H344" s="74"/>
      <c r="I344" s="191"/>
      <c r="J344" s="74"/>
      <c r="K344" s="74"/>
      <c r="L344" s="72"/>
      <c r="M344" s="235"/>
      <c r="N344" s="47"/>
      <c r="O344" s="47"/>
      <c r="P344" s="47"/>
      <c r="Q344" s="47"/>
      <c r="R344" s="47"/>
      <c r="S344" s="47"/>
      <c r="T344" s="95"/>
      <c r="AT344" s="24" t="s">
        <v>149</v>
      </c>
      <c r="AU344" s="24" t="s">
        <v>91</v>
      </c>
    </row>
    <row r="345" spans="2:47" s="1" customFormat="1" ht="13.5">
      <c r="B345" s="46"/>
      <c r="C345" s="74"/>
      <c r="D345" s="233" t="s">
        <v>151</v>
      </c>
      <c r="E345" s="74"/>
      <c r="F345" s="236" t="s">
        <v>380</v>
      </c>
      <c r="G345" s="74"/>
      <c r="H345" s="74"/>
      <c r="I345" s="191"/>
      <c r="J345" s="74"/>
      <c r="K345" s="74"/>
      <c r="L345" s="72"/>
      <c r="M345" s="235"/>
      <c r="N345" s="47"/>
      <c r="O345" s="47"/>
      <c r="P345" s="47"/>
      <c r="Q345" s="47"/>
      <c r="R345" s="47"/>
      <c r="S345" s="47"/>
      <c r="T345" s="95"/>
      <c r="AT345" s="24" t="s">
        <v>151</v>
      </c>
      <c r="AU345" s="24" t="s">
        <v>91</v>
      </c>
    </row>
    <row r="346" spans="2:51" s="11" customFormat="1" ht="13.5">
      <c r="B346" s="237"/>
      <c r="C346" s="238"/>
      <c r="D346" s="233" t="s">
        <v>153</v>
      </c>
      <c r="E346" s="239" t="s">
        <v>80</v>
      </c>
      <c r="F346" s="240" t="s">
        <v>994</v>
      </c>
      <c r="G346" s="238"/>
      <c r="H346" s="241">
        <v>0.216</v>
      </c>
      <c r="I346" s="242"/>
      <c r="J346" s="238"/>
      <c r="K346" s="238"/>
      <c r="L346" s="243"/>
      <c r="M346" s="244"/>
      <c r="N346" s="245"/>
      <c r="O346" s="245"/>
      <c r="P346" s="245"/>
      <c r="Q346" s="245"/>
      <c r="R346" s="245"/>
      <c r="S346" s="245"/>
      <c r="T346" s="246"/>
      <c r="AT346" s="247" t="s">
        <v>153</v>
      </c>
      <c r="AU346" s="247" t="s">
        <v>91</v>
      </c>
      <c r="AV346" s="11" t="s">
        <v>91</v>
      </c>
      <c r="AW346" s="11" t="s">
        <v>44</v>
      </c>
      <c r="AX346" s="11" t="s">
        <v>82</v>
      </c>
      <c r="AY346" s="247" t="s">
        <v>140</v>
      </c>
    </row>
    <row r="347" spans="2:51" s="11" customFormat="1" ht="13.5">
      <c r="B347" s="237"/>
      <c r="C347" s="238"/>
      <c r="D347" s="233" t="s">
        <v>153</v>
      </c>
      <c r="E347" s="239" t="s">
        <v>80</v>
      </c>
      <c r="F347" s="240" t="s">
        <v>995</v>
      </c>
      <c r="G347" s="238"/>
      <c r="H347" s="241">
        <v>0.389</v>
      </c>
      <c r="I347" s="242"/>
      <c r="J347" s="238"/>
      <c r="K347" s="238"/>
      <c r="L347" s="243"/>
      <c r="M347" s="244"/>
      <c r="N347" s="245"/>
      <c r="O347" s="245"/>
      <c r="P347" s="245"/>
      <c r="Q347" s="245"/>
      <c r="R347" s="245"/>
      <c r="S347" s="245"/>
      <c r="T347" s="246"/>
      <c r="AT347" s="247" t="s">
        <v>153</v>
      </c>
      <c r="AU347" s="247" t="s">
        <v>91</v>
      </c>
      <c r="AV347" s="11" t="s">
        <v>91</v>
      </c>
      <c r="AW347" s="11" t="s">
        <v>44</v>
      </c>
      <c r="AX347" s="11" t="s">
        <v>82</v>
      </c>
      <c r="AY347" s="247" t="s">
        <v>140</v>
      </c>
    </row>
    <row r="348" spans="2:51" s="12" customFormat="1" ht="13.5">
      <c r="B348" s="248"/>
      <c r="C348" s="249"/>
      <c r="D348" s="233" t="s">
        <v>153</v>
      </c>
      <c r="E348" s="250" t="s">
        <v>80</v>
      </c>
      <c r="F348" s="251" t="s">
        <v>168</v>
      </c>
      <c r="G348" s="249"/>
      <c r="H348" s="252">
        <v>0.605</v>
      </c>
      <c r="I348" s="253"/>
      <c r="J348" s="249"/>
      <c r="K348" s="249"/>
      <c r="L348" s="254"/>
      <c r="M348" s="255"/>
      <c r="N348" s="256"/>
      <c r="O348" s="256"/>
      <c r="P348" s="256"/>
      <c r="Q348" s="256"/>
      <c r="R348" s="256"/>
      <c r="S348" s="256"/>
      <c r="T348" s="257"/>
      <c r="AT348" s="258" t="s">
        <v>153</v>
      </c>
      <c r="AU348" s="258" t="s">
        <v>91</v>
      </c>
      <c r="AV348" s="12" t="s">
        <v>147</v>
      </c>
      <c r="AW348" s="12" t="s">
        <v>44</v>
      </c>
      <c r="AX348" s="12" t="s">
        <v>25</v>
      </c>
      <c r="AY348" s="258" t="s">
        <v>140</v>
      </c>
    </row>
    <row r="349" spans="2:65" s="1" customFormat="1" ht="16.5" customHeight="1">
      <c r="B349" s="46"/>
      <c r="C349" s="221" t="s">
        <v>405</v>
      </c>
      <c r="D349" s="221" t="s">
        <v>142</v>
      </c>
      <c r="E349" s="222" t="s">
        <v>383</v>
      </c>
      <c r="F349" s="223" t="s">
        <v>384</v>
      </c>
      <c r="G349" s="224" t="s">
        <v>201</v>
      </c>
      <c r="H349" s="225">
        <v>9.06</v>
      </c>
      <c r="I349" s="226"/>
      <c r="J349" s="227">
        <f>ROUND(I349*H349,2)</f>
        <v>0</v>
      </c>
      <c r="K349" s="223" t="s">
        <v>80</v>
      </c>
      <c r="L349" s="72"/>
      <c r="M349" s="228" t="s">
        <v>80</v>
      </c>
      <c r="N349" s="229" t="s">
        <v>52</v>
      </c>
      <c r="O349" s="47"/>
      <c r="P349" s="230">
        <f>O349*H349</f>
        <v>0</v>
      </c>
      <c r="Q349" s="230">
        <v>1.89077</v>
      </c>
      <c r="R349" s="230">
        <f>Q349*H349</f>
        <v>17.1303762</v>
      </c>
      <c r="S349" s="230">
        <v>0</v>
      </c>
      <c r="T349" s="231">
        <f>S349*H349</f>
        <v>0</v>
      </c>
      <c r="AR349" s="24" t="s">
        <v>147</v>
      </c>
      <c r="AT349" s="24" t="s">
        <v>142</v>
      </c>
      <c r="AU349" s="24" t="s">
        <v>91</v>
      </c>
      <c r="AY349" s="24" t="s">
        <v>140</v>
      </c>
      <c r="BE349" s="232">
        <f>IF(N349="základní",J349,0)</f>
        <v>0</v>
      </c>
      <c r="BF349" s="232">
        <f>IF(N349="snížená",J349,0)</f>
        <v>0</v>
      </c>
      <c r="BG349" s="232">
        <f>IF(N349="zákl. přenesená",J349,0)</f>
        <v>0</v>
      </c>
      <c r="BH349" s="232">
        <f>IF(N349="sníž. přenesená",J349,0)</f>
        <v>0</v>
      </c>
      <c r="BI349" s="232">
        <f>IF(N349="nulová",J349,0)</f>
        <v>0</v>
      </c>
      <c r="BJ349" s="24" t="s">
        <v>25</v>
      </c>
      <c r="BK349" s="232">
        <f>ROUND(I349*H349,2)</f>
        <v>0</v>
      </c>
      <c r="BL349" s="24" t="s">
        <v>147</v>
      </c>
      <c r="BM349" s="24" t="s">
        <v>996</v>
      </c>
    </row>
    <row r="350" spans="2:47" s="1" customFormat="1" ht="13.5">
      <c r="B350" s="46"/>
      <c r="C350" s="74"/>
      <c r="D350" s="233" t="s">
        <v>149</v>
      </c>
      <c r="E350" s="74"/>
      <c r="F350" s="234" t="s">
        <v>386</v>
      </c>
      <c r="G350" s="74"/>
      <c r="H350" s="74"/>
      <c r="I350" s="191"/>
      <c r="J350" s="74"/>
      <c r="K350" s="74"/>
      <c r="L350" s="72"/>
      <c r="M350" s="235"/>
      <c r="N350" s="47"/>
      <c r="O350" s="47"/>
      <c r="P350" s="47"/>
      <c r="Q350" s="47"/>
      <c r="R350" s="47"/>
      <c r="S350" s="47"/>
      <c r="T350" s="95"/>
      <c r="AT350" s="24" t="s">
        <v>149</v>
      </c>
      <c r="AU350" s="24" t="s">
        <v>91</v>
      </c>
    </row>
    <row r="351" spans="2:47" s="1" customFormat="1" ht="13.5">
      <c r="B351" s="46"/>
      <c r="C351" s="74"/>
      <c r="D351" s="233" t="s">
        <v>151</v>
      </c>
      <c r="E351" s="74"/>
      <c r="F351" s="236" t="s">
        <v>380</v>
      </c>
      <c r="G351" s="74"/>
      <c r="H351" s="74"/>
      <c r="I351" s="191"/>
      <c r="J351" s="74"/>
      <c r="K351" s="74"/>
      <c r="L351" s="72"/>
      <c r="M351" s="235"/>
      <c r="N351" s="47"/>
      <c r="O351" s="47"/>
      <c r="P351" s="47"/>
      <c r="Q351" s="47"/>
      <c r="R351" s="47"/>
      <c r="S351" s="47"/>
      <c r="T351" s="95"/>
      <c r="AT351" s="24" t="s">
        <v>151</v>
      </c>
      <c r="AU351" s="24" t="s">
        <v>91</v>
      </c>
    </row>
    <row r="352" spans="2:51" s="11" customFormat="1" ht="13.5">
      <c r="B352" s="237"/>
      <c r="C352" s="238"/>
      <c r="D352" s="233" t="s">
        <v>153</v>
      </c>
      <c r="E352" s="239" t="s">
        <v>80</v>
      </c>
      <c r="F352" s="240" t="s">
        <v>997</v>
      </c>
      <c r="G352" s="238"/>
      <c r="H352" s="241">
        <v>3.12</v>
      </c>
      <c r="I352" s="242"/>
      <c r="J352" s="238"/>
      <c r="K352" s="238"/>
      <c r="L352" s="243"/>
      <c r="M352" s="244"/>
      <c r="N352" s="245"/>
      <c r="O352" s="245"/>
      <c r="P352" s="245"/>
      <c r="Q352" s="245"/>
      <c r="R352" s="245"/>
      <c r="S352" s="245"/>
      <c r="T352" s="246"/>
      <c r="AT352" s="247" t="s">
        <v>153</v>
      </c>
      <c r="AU352" s="247" t="s">
        <v>91</v>
      </c>
      <c r="AV352" s="11" t="s">
        <v>91</v>
      </c>
      <c r="AW352" s="11" t="s">
        <v>44</v>
      </c>
      <c r="AX352" s="11" t="s">
        <v>82</v>
      </c>
      <c r="AY352" s="247" t="s">
        <v>140</v>
      </c>
    </row>
    <row r="353" spans="2:51" s="11" customFormat="1" ht="13.5">
      <c r="B353" s="237"/>
      <c r="C353" s="238"/>
      <c r="D353" s="233" t="s">
        <v>153</v>
      </c>
      <c r="E353" s="239" t="s">
        <v>80</v>
      </c>
      <c r="F353" s="240" t="s">
        <v>998</v>
      </c>
      <c r="G353" s="238"/>
      <c r="H353" s="241">
        <v>5.04</v>
      </c>
      <c r="I353" s="242"/>
      <c r="J353" s="238"/>
      <c r="K353" s="238"/>
      <c r="L353" s="243"/>
      <c r="M353" s="244"/>
      <c r="N353" s="245"/>
      <c r="O353" s="245"/>
      <c r="P353" s="245"/>
      <c r="Q353" s="245"/>
      <c r="R353" s="245"/>
      <c r="S353" s="245"/>
      <c r="T353" s="246"/>
      <c r="AT353" s="247" t="s">
        <v>153</v>
      </c>
      <c r="AU353" s="247" t="s">
        <v>91</v>
      </c>
      <c r="AV353" s="11" t="s">
        <v>91</v>
      </c>
      <c r="AW353" s="11" t="s">
        <v>44</v>
      </c>
      <c r="AX353" s="11" t="s">
        <v>82</v>
      </c>
      <c r="AY353" s="247" t="s">
        <v>140</v>
      </c>
    </row>
    <row r="354" spans="2:51" s="11" customFormat="1" ht="13.5">
      <c r="B354" s="237"/>
      <c r="C354" s="238"/>
      <c r="D354" s="233" t="s">
        <v>153</v>
      </c>
      <c r="E354" s="239" t="s">
        <v>80</v>
      </c>
      <c r="F354" s="240" t="s">
        <v>999</v>
      </c>
      <c r="G354" s="238"/>
      <c r="H354" s="241">
        <v>0.9</v>
      </c>
      <c r="I354" s="242"/>
      <c r="J354" s="238"/>
      <c r="K354" s="238"/>
      <c r="L354" s="243"/>
      <c r="M354" s="244"/>
      <c r="N354" s="245"/>
      <c r="O354" s="245"/>
      <c r="P354" s="245"/>
      <c r="Q354" s="245"/>
      <c r="R354" s="245"/>
      <c r="S354" s="245"/>
      <c r="T354" s="246"/>
      <c r="AT354" s="247" t="s">
        <v>153</v>
      </c>
      <c r="AU354" s="247" t="s">
        <v>91</v>
      </c>
      <c r="AV354" s="11" t="s">
        <v>91</v>
      </c>
      <c r="AW354" s="11" t="s">
        <v>44</v>
      </c>
      <c r="AX354" s="11" t="s">
        <v>82</v>
      </c>
      <c r="AY354" s="247" t="s">
        <v>140</v>
      </c>
    </row>
    <row r="355" spans="2:51" s="13" customFormat="1" ht="13.5">
      <c r="B355" s="259"/>
      <c r="C355" s="260"/>
      <c r="D355" s="233" t="s">
        <v>153</v>
      </c>
      <c r="E355" s="261" t="s">
        <v>80</v>
      </c>
      <c r="F355" s="262" t="s">
        <v>212</v>
      </c>
      <c r="G355" s="260"/>
      <c r="H355" s="263">
        <v>9.06</v>
      </c>
      <c r="I355" s="264"/>
      <c r="J355" s="260"/>
      <c r="K355" s="260"/>
      <c r="L355" s="265"/>
      <c r="M355" s="266"/>
      <c r="N355" s="267"/>
      <c r="O355" s="267"/>
      <c r="P355" s="267"/>
      <c r="Q355" s="267"/>
      <c r="R355" s="267"/>
      <c r="S355" s="267"/>
      <c r="T355" s="268"/>
      <c r="AT355" s="269" t="s">
        <v>153</v>
      </c>
      <c r="AU355" s="269" t="s">
        <v>91</v>
      </c>
      <c r="AV355" s="13" t="s">
        <v>160</v>
      </c>
      <c r="AW355" s="13" t="s">
        <v>44</v>
      </c>
      <c r="AX355" s="13" t="s">
        <v>25</v>
      </c>
      <c r="AY355" s="269" t="s">
        <v>140</v>
      </c>
    </row>
    <row r="356" spans="2:65" s="1" customFormat="1" ht="16.5" customHeight="1">
      <c r="B356" s="46"/>
      <c r="C356" s="221" t="s">
        <v>409</v>
      </c>
      <c r="D356" s="221" t="s">
        <v>142</v>
      </c>
      <c r="E356" s="222" t="s">
        <v>410</v>
      </c>
      <c r="F356" s="223" t="s">
        <v>411</v>
      </c>
      <c r="G356" s="224" t="s">
        <v>201</v>
      </c>
      <c r="H356" s="225">
        <v>0.294</v>
      </c>
      <c r="I356" s="226"/>
      <c r="J356" s="227">
        <f>ROUND(I356*H356,2)</f>
        <v>0</v>
      </c>
      <c r="K356" s="223" t="s">
        <v>146</v>
      </c>
      <c r="L356" s="72"/>
      <c r="M356" s="228" t="s">
        <v>80</v>
      </c>
      <c r="N356" s="229" t="s">
        <v>52</v>
      </c>
      <c r="O356" s="47"/>
      <c r="P356" s="230">
        <f>O356*H356</f>
        <v>0</v>
      </c>
      <c r="Q356" s="230">
        <v>0</v>
      </c>
      <c r="R356" s="230">
        <f>Q356*H356</f>
        <v>0</v>
      </c>
      <c r="S356" s="230">
        <v>0</v>
      </c>
      <c r="T356" s="231">
        <f>S356*H356</f>
        <v>0</v>
      </c>
      <c r="AR356" s="24" t="s">
        <v>147</v>
      </c>
      <c r="AT356" s="24" t="s">
        <v>142</v>
      </c>
      <c r="AU356" s="24" t="s">
        <v>91</v>
      </c>
      <c r="AY356" s="24" t="s">
        <v>140</v>
      </c>
      <c r="BE356" s="232">
        <f>IF(N356="základní",J356,0)</f>
        <v>0</v>
      </c>
      <c r="BF356" s="232">
        <f>IF(N356="snížená",J356,0)</f>
        <v>0</v>
      </c>
      <c r="BG356" s="232">
        <f>IF(N356="zákl. přenesená",J356,0)</f>
        <v>0</v>
      </c>
      <c r="BH356" s="232">
        <f>IF(N356="sníž. přenesená",J356,0)</f>
        <v>0</v>
      </c>
      <c r="BI356" s="232">
        <f>IF(N356="nulová",J356,0)</f>
        <v>0</v>
      </c>
      <c r="BJ356" s="24" t="s">
        <v>25</v>
      </c>
      <c r="BK356" s="232">
        <f>ROUND(I356*H356,2)</f>
        <v>0</v>
      </c>
      <c r="BL356" s="24" t="s">
        <v>147</v>
      </c>
      <c r="BM356" s="24" t="s">
        <v>1000</v>
      </c>
    </row>
    <row r="357" spans="2:47" s="1" customFormat="1" ht="13.5">
      <c r="B357" s="46"/>
      <c r="C357" s="74"/>
      <c r="D357" s="233" t="s">
        <v>149</v>
      </c>
      <c r="E357" s="74"/>
      <c r="F357" s="234" t="s">
        <v>413</v>
      </c>
      <c r="G357" s="74"/>
      <c r="H357" s="74"/>
      <c r="I357" s="191"/>
      <c r="J357" s="74"/>
      <c r="K357" s="74"/>
      <c r="L357" s="72"/>
      <c r="M357" s="235"/>
      <c r="N357" s="47"/>
      <c r="O357" s="47"/>
      <c r="P357" s="47"/>
      <c r="Q357" s="47"/>
      <c r="R357" s="47"/>
      <c r="S357" s="47"/>
      <c r="T357" s="95"/>
      <c r="AT357" s="24" t="s">
        <v>149</v>
      </c>
      <c r="AU357" s="24" t="s">
        <v>91</v>
      </c>
    </row>
    <row r="358" spans="2:47" s="1" customFormat="1" ht="13.5">
      <c r="B358" s="46"/>
      <c r="C358" s="74"/>
      <c r="D358" s="233" t="s">
        <v>151</v>
      </c>
      <c r="E358" s="74"/>
      <c r="F358" s="236" t="s">
        <v>414</v>
      </c>
      <c r="G358" s="74"/>
      <c r="H358" s="74"/>
      <c r="I358" s="191"/>
      <c r="J358" s="74"/>
      <c r="K358" s="74"/>
      <c r="L358" s="72"/>
      <c r="M358" s="235"/>
      <c r="N358" s="47"/>
      <c r="O358" s="47"/>
      <c r="P358" s="47"/>
      <c r="Q358" s="47"/>
      <c r="R358" s="47"/>
      <c r="S358" s="47"/>
      <c r="T358" s="95"/>
      <c r="AT358" s="24" t="s">
        <v>151</v>
      </c>
      <c r="AU358" s="24" t="s">
        <v>91</v>
      </c>
    </row>
    <row r="359" spans="2:51" s="11" customFormat="1" ht="13.5">
      <c r="B359" s="237"/>
      <c r="C359" s="238"/>
      <c r="D359" s="233" t="s">
        <v>153</v>
      </c>
      <c r="E359" s="239" t="s">
        <v>80</v>
      </c>
      <c r="F359" s="240" t="s">
        <v>1001</v>
      </c>
      <c r="G359" s="238"/>
      <c r="H359" s="241">
        <v>0.294</v>
      </c>
      <c r="I359" s="242"/>
      <c r="J359" s="238"/>
      <c r="K359" s="238"/>
      <c r="L359" s="243"/>
      <c r="M359" s="244"/>
      <c r="N359" s="245"/>
      <c r="O359" s="245"/>
      <c r="P359" s="245"/>
      <c r="Q359" s="245"/>
      <c r="R359" s="245"/>
      <c r="S359" s="245"/>
      <c r="T359" s="246"/>
      <c r="AT359" s="247" t="s">
        <v>153</v>
      </c>
      <c r="AU359" s="247" t="s">
        <v>91</v>
      </c>
      <c r="AV359" s="11" t="s">
        <v>91</v>
      </c>
      <c r="AW359" s="11" t="s">
        <v>44</v>
      </c>
      <c r="AX359" s="11" t="s">
        <v>25</v>
      </c>
      <c r="AY359" s="247" t="s">
        <v>140</v>
      </c>
    </row>
    <row r="360" spans="2:65" s="1" customFormat="1" ht="16.5" customHeight="1">
      <c r="B360" s="46"/>
      <c r="C360" s="221" t="s">
        <v>416</v>
      </c>
      <c r="D360" s="221" t="s">
        <v>142</v>
      </c>
      <c r="E360" s="222" t="s">
        <v>423</v>
      </c>
      <c r="F360" s="223" t="s">
        <v>424</v>
      </c>
      <c r="G360" s="224" t="s">
        <v>145</v>
      </c>
      <c r="H360" s="225">
        <v>0.84</v>
      </c>
      <c r="I360" s="226"/>
      <c r="J360" s="227">
        <f>ROUND(I360*H360,2)</f>
        <v>0</v>
      </c>
      <c r="K360" s="223" t="s">
        <v>146</v>
      </c>
      <c r="L360" s="72"/>
      <c r="M360" s="228" t="s">
        <v>80</v>
      </c>
      <c r="N360" s="229" t="s">
        <v>52</v>
      </c>
      <c r="O360" s="47"/>
      <c r="P360" s="230">
        <f>O360*H360</f>
        <v>0</v>
      </c>
      <c r="Q360" s="230">
        <v>0.00632</v>
      </c>
      <c r="R360" s="230">
        <f>Q360*H360</f>
        <v>0.0053088</v>
      </c>
      <c r="S360" s="230">
        <v>0</v>
      </c>
      <c r="T360" s="231">
        <f>S360*H360</f>
        <v>0</v>
      </c>
      <c r="AR360" s="24" t="s">
        <v>147</v>
      </c>
      <c r="AT360" s="24" t="s">
        <v>142</v>
      </c>
      <c r="AU360" s="24" t="s">
        <v>91</v>
      </c>
      <c r="AY360" s="24" t="s">
        <v>140</v>
      </c>
      <c r="BE360" s="232">
        <f>IF(N360="základní",J360,0)</f>
        <v>0</v>
      </c>
      <c r="BF360" s="232">
        <f>IF(N360="snížená",J360,0)</f>
        <v>0</v>
      </c>
      <c r="BG360" s="232">
        <f>IF(N360="zákl. přenesená",J360,0)</f>
        <v>0</v>
      </c>
      <c r="BH360" s="232">
        <f>IF(N360="sníž. přenesená",J360,0)</f>
        <v>0</v>
      </c>
      <c r="BI360" s="232">
        <f>IF(N360="nulová",J360,0)</f>
        <v>0</v>
      </c>
      <c r="BJ360" s="24" t="s">
        <v>25</v>
      </c>
      <c r="BK360" s="232">
        <f>ROUND(I360*H360,2)</f>
        <v>0</v>
      </c>
      <c r="BL360" s="24" t="s">
        <v>147</v>
      </c>
      <c r="BM360" s="24" t="s">
        <v>1002</v>
      </c>
    </row>
    <row r="361" spans="2:47" s="1" customFormat="1" ht="13.5">
      <c r="B361" s="46"/>
      <c r="C361" s="74"/>
      <c r="D361" s="233" t="s">
        <v>149</v>
      </c>
      <c r="E361" s="74"/>
      <c r="F361" s="234" t="s">
        <v>426</v>
      </c>
      <c r="G361" s="74"/>
      <c r="H361" s="74"/>
      <c r="I361" s="191"/>
      <c r="J361" s="74"/>
      <c r="K361" s="74"/>
      <c r="L361" s="72"/>
      <c r="M361" s="235"/>
      <c r="N361" s="47"/>
      <c r="O361" s="47"/>
      <c r="P361" s="47"/>
      <c r="Q361" s="47"/>
      <c r="R361" s="47"/>
      <c r="S361" s="47"/>
      <c r="T361" s="95"/>
      <c r="AT361" s="24" t="s">
        <v>149</v>
      </c>
      <c r="AU361" s="24" t="s">
        <v>91</v>
      </c>
    </row>
    <row r="362" spans="2:51" s="11" customFormat="1" ht="13.5">
      <c r="B362" s="237"/>
      <c r="C362" s="238"/>
      <c r="D362" s="233" t="s">
        <v>153</v>
      </c>
      <c r="E362" s="239" t="s">
        <v>80</v>
      </c>
      <c r="F362" s="240" t="s">
        <v>1003</v>
      </c>
      <c r="G362" s="238"/>
      <c r="H362" s="241">
        <v>0.84</v>
      </c>
      <c r="I362" s="242"/>
      <c r="J362" s="238"/>
      <c r="K362" s="238"/>
      <c r="L362" s="243"/>
      <c r="M362" s="244"/>
      <c r="N362" s="245"/>
      <c r="O362" s="245"/>
      <c r="P362" s="245"/>
      <c r="Q362" s="245"/>
      <c r="R362" s="245"/>
      <c r="S362" s="245"/>
      <c r="T362" s="246"/>
      <c r="AT362" s="247" t="s">
        <v>153</v>
      </c>
      <c r="AU362" s="247" t="s">
        <v>91</v>
      </c>
      <c r="AV362" s="11" t="s">
        <v>91</v>
      </c>
      <c r="AW362" s="11" t="s">
        <v>44</v>
      </c>
      <c r="AX362" s="11" t="s">
        <v>82</v>
      </c>
      <c r="AY362" s="247" t="s">
        <v>140</v>
      </c>
    </row>
    <row r="363" spans="2:51" s="12" customFormat="1" ht="13.5">
      <c r="B363" s="248"/>
      <c r="C363" s="249"/>
      <c r="D363" s="233" t="s">
        <v>153</v>
      </c>
      <c r="E363" s="250" t="s">
        <v>80</v>
      </c>
      <c r="F363" s="251" t="s">
        <v>168</v>
      </c>
      <c r="G363" s="249"/>
      <c r="H363" s="252">
        <v>0.84</v>
      </c>
      <c r="I363" s="253"/>
      <c r="J363" s="249"/>
      <c r="K363" s="249"/>
      <c r="L363" s="254"/>
      <c r="M363" s="255"/>
      <c r="N363" s="256"/>
      <c r="O363" s="256"/>
      <c r="P363" s="256"/>
      <c r="Q363" s="256"/>
      <c r="R363" s="256"/>
      <c r="S363" s="256"/>
      <c r="T363" s="257"/>
      <c r="AT363" s="258" t="s">
        <v>153</v>
      </c>
      <c r="AU363" s="258" t="s">
        <v>91</v>
      </c>
      <c r="AV363" s="12" t="s">
        <v>147</v>
      </c>
      <c r="AW363" s="12" t="s">
        <v>44</v>
      </c>
      <c r="AX363" s="12" t="s">
        <v>25</v>
      </c>
      <c r="AY363" s="258" t="s">
        <v>140</v>
      </c>
    </row>
    <row r="364" spans="2:65" s="1" customFormat="1" ht="25.5" customHeight="1">
      <c r="B364" s="46"/>
      <c r="C364" s="221" t="s">
        <v>422</v>
      </c>
      <c r="D364" s="221" t="s">
        <v>142</v>
      </c>
      <c r="E364" s="222" t="s">
        <v>430</v>
      </c>
      <c r="F364" s="223" t="s">
        <v>431</v>
      </c>
      <c r="G364" s="224" t="s">
        <v>284</v>
      </c>
      <c r="H364" s="225">
        <v>0.012</v>
      </c>
      <c r="I364" s="226"/>
      <c r="J364" s="227">
        <f>ROUND(I364*H364,2)</f>
        <v>0</v>
      </c>
      <c r="K364" s="223" t="s">
        <v>146</v>
      </c>
      <c r="L364" s="72"/>
      <c r="M364" s="228" t="s">
        <v>80</v>
      </c>
      <c r="N364" s="229" t="s">
        <v>52</v>
      </c>
      <c r="O364" s="47"/>
      <c r="P364" s="230">
        <f>O364*H364</f>
        <v>0</v>
      </c>
      <c r="Q364" s="230">
        <v>0.8554</v>
      </c>
      <c r="R364" s="230">
        <f>Q364*H364</f>
        <v>0.010264800000000001</v>
      </c>
      <c r="S364" s="230">
        <v>0</v>
      </c>
      <c r="T364" s="231">
        <f>S364*H364</f>
        <v>0</v>
      </c>
      <c r="AR364" s="24" t="s">
        <v>147</v>
      </c>
      <c r="AT364" s="24" t="s">
        <v>142</v>
      </c>
      <c r="AU364" s="24" t="s">
        <v>91</v>
      </c>
      <c r="AY364" s="24" t="s">
        <v>140</v>
      </c>
      <c r="BE364" s="232">
        <f>IF(N364="základní",J364,0)</f>
        <v>0</v>
      </c>
      <c r="BF364" s="232">
        <f>IF(N364="snížená",J364,0)</f>
        <v>0</v>
      </c>
      <c r="BG364" s="232">
        <f>IF(N364="zákl. přenesená",J364,0)</f>
        <v>0</v>
      </c>
      <c r="BH364" s="232">
        <f>IF(N364="sníž. přenesená",J364,0)</f>
        <v>0</v>
      </c>
      <c r="BI364" s="232">
        <f>IF(N364="nulová",J364,0)</f>
        <v>0</v>
      </c>
      <c r="BJ364" s="24" t="s">
        <v>25</v>
      </c>
      <c r="BK364" s="232">
        <f>ROUND(I364*H364,2)</f>
        <v>0</v>
      </c>
      <c r="BL364" s="24" t="s">
        <v>147</v>
      </c>
      <c r="BM364" s="24" t="s">
        <v>1004</v>
      </c>
    </row>
    <row r="365" spans="2:47" s="1" customFormat="1" ht="13.5">
      <c r="B365" s="46"/>
      <c r="C365" s="74"/>
      <c r="D365" s="233" t="s">
        <v>149</v>
      </c>
      <c r="E365" s="74"/>
      <c r="F365" s="234" t="s">
        <v>433</v>
      </c>
      <c r="G365" s="74"/>
      <c r="H365" s="74"/>
      <c r="I365" s="191"/>
      <c r="J365" s="74"/>
      <c r="K365" s="74"/>
      <c r="L365" s="72"/>
      <c r="M365" s="235"/>
      <c r="N365" s="47"/>
      <c r="O365" s="47"/>
      <c r="P365" s="47"/>
      <c r="Q365" s="47"/>
      <c r="R365" s="47"/>
      <c r="S365" s="47"/>
      <c r="T365" s="95"/>
      <c r="AT365" s="24" t="s">
        <v>149</v>
      </c>
      <c r="AU365" s="24" t="s">
        <v>91</v>
      </c>
    </row>
    <row r="366" spans="2:51" s="11" customFormat="1" ht="13.5">
      <c r="B366" s="237"/>
      <c r="C366" s="238"/>
      <c r="D366" s="233" t="s">
        <v>153</v>
      </c>
      <c r="E366" s="239" t="s">
        <v>80</v>
      </c>
      <c r="F366" s="240" t="s">
        <v>1005</v>
      </c>
      <c r="G366" s="238"/>
      <c r="H366" s="241">
        <v>0.012</v>
      </c>
      <c r="I366" s="242"/>
      <c r="J366" s="238"/>
      <c r="K366" s="238"/>
      <c r="L366" s="243"/>
      <c r="M366" s="244"/>
      <c r="N366" s="245"/>
      <c r="O366" s="245"/>
      <c r="P366" s="245"/>
      <c r="Q366" s="245"/>
      <c r="R366" s="245"/>
      <c r="S366" s="245"/>
      <c r="T366" s="246"/>
      <c r="AT366" s="247" t="s">
        <v>153</v>
      </c>
      <c r="AU366" s="247" t="s">
        <v>91</v>
      </c>
      <c r="AV366" s="11" t="s">
        <v>91</v>
      </c>
      <c r="AW366" s="11" t="s">
        <v>44</v>
      </c>
      <c r="AX366" s="11" t="s">
        <v>25</v>
      </c>
      <c r="AY366" s="247" t="s">
        <v>140</v>
      </c>
    </row>
    <row r="367" spans="2:63" s="10" customFormat="1" ht="29.85" customHeight="1">
      <c r="B367" s="205"/>
      <c r="C367" s="206"/>
      <c r="D367" s="207" t="s">
        <v>81</v>
      </c>
      <c r="E367" s="219" t="s">
        <v>174</v>
      </c>
      <c r="F367" s="219" t="s">
        <v>435</v>
      </c>
      <c r="G367" s="206"/>
      <c r="H367" s="206"/>
      <c r="I367" s="209"/>
      <c r="J367" s="220">
        <f>BK367</f>
        <v>0</v>
      </c>
      <c r="K367" s="206"/>
      <c r="L367" s="211"/>
      <c r="M367" s="212"/>
      <c r="N367" s="213"/>
      <c r="O367" s="213"/>
      <c r="P367" s="214">
        <f>SUM(P368:P381)</f>
        <v>0</v>
      </c>
      <c r="Q367" s="213"/>
      <c r="R367" s="214">
        <f>SUM(R368:R381)</f>
        <v>0.36360000000000003</v>
      </c>
      <c r="S367" s="213"/>
      <c r="T367" s="215">
        <f>SUM(T368:T381)</f>
        <v>0</v>
      </c>
      <c r="AR367" s="216" t="s">
        <v>25</v>
      </c>
      <c r="AT367" s="217" t="s">
        <v>81</v>
      </c>
      <c r="AU367" s="217" t="s">
        <v>25</v>
      </c>
      <c r="AY367" s="216" t="s">
        <v>140</v>
      </c>
      <c r="BK367" s="218">
        <f>SUM(BK368:BK381)</f>
        <v>0</v>
      </c>
    </row>
    <row r="368" spans="2:65" s="1" customFormat="1" ht="16.5" customHeight="1">
      <c r="B368" s="46"/>
      <c r="C368" s="221" t="s">
        <v>429</v>
      </c>
      <c r="D368" s="221" t="s">
        <v>142</v>
      </c>
      <c r="E368" s="222" t="s">
        <v>437</v>
      </c>
      <c r="F368" s="223" t="s">
        <v>438</v>
      </c>
      <c r="G368" s="224" t="s">
        <v>145</v>
      </c>
      <c r="H368" s="225">
        <v>78.5</v>
      </c>
      <c r="I368" s="226"/>
      <c r="J368" s="227">
        <f>ROUND(I368*H368,2)</f>
        <v>0</v>
      </c>
      <c r="K368" s="223" t="s">
        <v>146</v>
      </c>
      <c r="L368" s="72"/>
      <c r="M368" s="228" t="s">
        <v>80</v>
      </c>
      <c r="N368" s="229" t="s">
        <v>52</v>
      </c>
      <c r="O368" s="47"/>
      <c r="P368" s="230">
        <f>O368*H368</f>
        <v>0</v>
      </c>
      <c r="Q368" s="230">
        <v>0</v>
      </c>
      <c r="R368" s="230">
        <f>Q368*H368</f>
        <v>0</v>
      </c>
      <c r="S368" s="230">
        <v>0</v>
      </c>
      <c r="T368" s="231">
        <f>S368*H368</f>
        <v>0</v>
      </c>
      <c r="AR368" s="24" t="s">
        <v>147</v>
      </c>
      <c r="AT368" s="24" t="s">
        <v>142</v>
      </c>
      <c r="AU368" s="24" t="s">
        <v>91</v>
      </c>
      <c r="AY368" s="24" t="s">
        <v>140</v>
      </c>
      <c r="BE368" s="232">
        <f>IF(N368="základní",J368,0)</f>
        <v>0</v>
      </c>
      <c r="BF368" s="232">
        <f>IF(N368="snížená",J368,0)</f>
        <v>0</v>
      </c>
      <c r="BG368" s="232">
        <f>IF(N368="zákl. přenesená",J368,0)</f>
        <v>0</v>
      </c>
      <c r="BH368" s="232">
        <f>IF(N368="sníž. přenesená",J368,0)</f>
        <v>0</v>
      </c>
      <c r="BI368" s="232">
        <f>IF(N368="nulová",J368,0)</f>
        <v>0</v>
      </c>
      <c r="BJ368" s="24" t="s">
        <v>25</v>
      </c>
      <c r="BK368" s="232">
        <f>ROUND(I368*H368,2)</f>
        <v>0</v>
      </c>
      <c r="BL368" s="24" t="s">
        <v>147</v>
      </c>
      <c r="BM368" s="24" t="s">
        <v>1006</v>
      </c>
    </row>
    <row r="369" spans="2:47" s="1" customFormat="1" ht="13.5">
      <c r="B369" s="46"/>
      <c r="C369" s="74"/>
      <c r="D369" s="233" t="s">
        <v>149</v>
      </c>
      <c r="E369" s="74"/>
      <c r="F369" s="234" t="s">
        <v>440</v>
      </c>
      <c r="G369" s="74"/>
      <c r="H369" s="74"/>
      <c r="I369" s="191"/>
      <c r="J369" s="74"/>
      <c r="K369" s="74"/>
      <c r="L369" s="72"/>
      <c r="M369" s="235"/>
      <c r="N369" s="47"/>
      <c r="O369" s="47"/>
      <c r="P369" s="47"/>
      <c r="Q369" s="47"/>
      <c r="R369" s="47"/>
      <c r="S369" s="47"/>
      <c r="T369" s="95"/>
      <c r="AT369" s="24" t="s">
        <v>149</v>
      </c>
      <c r="AU369" s="24" t="s">
        <v>91</v>
      </c>
    </row>
    <row r="370" spans="2:51" s="11" customFormat="1" ht="13.5">
      <c r="B370" s="237"/>
      <c r="C370" s="238"/>
      <c r="D370" s="233" t="s">
        <v>153</v>
      </c>
      <c r="E370" s="239" t="s">
        <v>80</v>
      </c>
      <c r="F370" s="240" t="s">
        <v>884</v>
      </c>
      <c r="G370" s="238"/>
      <c r="H370" s="241">
        <v>61.2</v>
      </c>
      <c r="I370" s="242"/>
      <c r="J370" s="238"/>
      <c r="K370" s="238"/>
      <c r="L370" s="243"/>
      <c r="M370" s="244"/>
      <c r="N370" s="245"/>
      <c r="O370" s="245"/>
      <c r="P370" s="245"/>
      <c r="Q370" s="245"/>
      <c r="R370" s="245"/>
      <c r="S370" s="245"/>
      <c r="T370" s="246"/>
      <c r="AT370" s="247" t="s">
        <v>153</v>
      </c>
      <c r="AU370" s="247" t="s">
        <v>91</v>
      </c>
      <c r="AV370" s="11" t="s">
        <v>91</v>
      </c>
      <c r="AW370" s="11" t="s">
        <v>44</v>
      </c>
      <c r="AX370" s="11" t="s">
        <v>82</v>
      </c>
      <c r="AY370" s="247" t="s">
        <v>140</v>
      </c>
    </row>
    <row r="371" spans="2:51" s="11" customFormat="1" ht="13.5">
      <c r="B371" s="237"/>
      <c r="C371" s="238"/>
      <c r="D371" s="233" t="s">
        <v>153</v>
      </c>
      <c r="E371" s="239" t="s">
        <v>80</v>
      </c>
      <c r="F371" s="240" t="s">
        <v>874</v>
      </c>
      <c r="G371" s="238"/>
      <c r="H371" s="241">
        <v>3.6</v>
      </c>
      <c r="I371" s="242"/>
      <c r="J371" s="238"/>
      <c r="K371" s="238"/>
      <c r="L371" s="243"/>
      <c r="M371" s="244"/>
      <c r="N371" s="245"/>
      <c r="O371" s="245"/>
      <c r="P371" s="245"/>
      <c r="Q371" s="245"/>
      <c r="R371" s="245"/>
      <c r="S371" s="245"/>
      <c r="T371" s="246"/>
      <c r="AT371" s="247" t="s">
        <v>153</v>
      </c>
      <c r="AU371" s="247" t="s">
        <v>91</v>
      </c>
      <c r="AV371" s="11" t="s">
        <v>91</v>
      </c>
      <c r="AW371" s="11" t="s">
        <v>44</v>
      </c>
      <c r="AX371" s="11" t="s">
        <v>82</v>
      </c>
      <c r="AY371" s="247" t="s">
        <v>140</v>
      </c>
    </row>
    <row r="372" spans="2:51" s="11" customFormat="1" ht="13.5">
      <c r="B372" s="237"/>
      <c r="C372" s="238"/>
      <c r="D372" s="233" t="s">
        <v>153</v>
      </c>
      <c r="E372" s="239" t="s">
        <v>80</v>
      </c>
      <c r="F372" s="240" t="s">
        <v>1007</v>
      </c>
      <c r="G372" s="238"/>
      <c r="H372" s="241">
        <v>13.7</v>
      </c>
      <c r="I372" s="242"/>
      <c r="J372" s="238"/>
      <c r="K372" s="238"/>
      <c r="L372" s="243"/>
      <c r="M372" s="244"/>
      <c r="N372" s="245"/>
      <c r="O372" s="245"/>
      <c r="P372" s="245"/>
      <c r="Q372" s="245"/>
      <c r="R372" s="245"/>
      <c r="S372" s="245"/>
      <c r="T372" s="246"/>
      <c r="AT372" s="247" t="s">
        <v>153</v>
      </c>
      <c r="AU372" s="247" t="s">
        <v>91</v>
      </c>
      <c r="AV372" s="11" t="s">
        <v>91</v>
      </c>
      <c r="AW372" s="11" t="s">
        <v>44</v>
      </c>
      <c r="AX372" s="11" t="s">
        <v>82</v>
      </c>
      <c r="AY372" s="247" t="s">
        <v>140</v>
      </c>
    </row>
    <row r="373" spans="2:51" s="12" customFormat="1" ht="13.5">
      <c r="B373" s="248"/>
      <c r="C373" s="249"/>
      <c r="D373" s="233" t="s">
        <v>153</v>
      </c>
      <c r="E373" s="250" t="s">
        <v>80</v>
      </c>
      <c r="F373" s="251" t="s">
        <v>168</v>
      </c>
      <c r="G373" s="249"/>
      <c r="H373" s="252">
        <v>78.5</v>
      </c>
      <c r="I373" s="253"/>
      <c r="J373" s="249"/>
      <c r="K373" s="249"/>
      <c r="L373" s="254"/>
      <c r="M373" s="255"/>
      <c r="N373" s="256"/>
      <c r="O373" s="256"/>
      <c r="P373" s="256"/>
      <c r="Q373" s="256"/>
      <c r="R373" s="256"/>
      <c r="S373" s="256"/>
      <c r="T373" s="257"/>
      <c r="AT373" s="258" t="s">
        <v>153</v>
      </c>
      <c r="AU373" s="258" t="s">
        <v>91</v>
      </c>
      <c r="AV373" s="12" t="s">
        <v>147</v>
      </c>
      <c r="AW373" s="12" t="s">
        <v>44</v>
      </c>
      <c r="AX373" s="12" t="s">
        <v>25</v>
      </c>
      <c r="AY373" s="258" t="s">
        <v>140</v>
      </c>
    </row>
    <row r="374" spans="2:65" s="1" customFormat="1" ht="16.5" customHeight="1">
      <c r="B374" s="46"/>
      <c r="C374" s="221" t="s">
        <v>436</v>
      </c>
      <c r="D374" s="221" t="s">
        <v>142</v>
      </c>
      <c r="E374" s="222" t="s">
        <v>1008</v>
      </c>
      <c r="F374" s="223" t="s">
        <v>1009</v>
      </c>
      <c r="G374" s="224" t="s">
        <v>145</v>
      </c>
      <c r="H374" s="225">
        <v>13.7</v>
      </c>
      <c r="I374" s="226"/>
      <c r="J374" s="227">
        <f>ROUND(I374*H374,2)</f>
        <v>0</v>
      </c>
      <c r="K374" s="223" t="s">
        <v>146</v>
      </c>
      <c r="L374" s="72"/>
      <c r="M374" s="228" t="s">
        <v>80</v>
      </c>
      <c r="N374" s="229" t="s">
        <v>52</v>
      </c>
      <c r="O374" s="47"/>
      <c r="P374" s="230">
        <f>O374*H374</f>
        <v>0</v>
      </c>
      <c r="Q374" s="230">
        <v>0</v>
      </c>
      <c r="R374" s="230">
        <f>Q374*H374</f>
        <v>0</v>
      </c>
      <c r="S374" s="230">
        <v>0</v>
      </c>
      <c r="T374" s="231">
        <f>S374*H374</f>
        <v>0</v>
      </c>
      <c r="AR374" s="24" t="s">
        <v>147</v>
      </c>
      <c r="AT374" s="24" t="s">
        <v>142</v>
      </c>
      <c r="AU374" s="24" t="s">
        <v>91</v>
      </c>
      <c r="AY374" s="24" t="s">
        <v>140</v>
      </c>
      <c r="BE374" s="232">
        <f>IF(N374="základní",J374,0)</f>
        <v>0</v>
      </c>
      <c r="BF374" s="232">
        <f>IF(N374="snížená",J374,0)</f>
        <v>0</v>
      </c>
      <c r="BG374" s="232">
        <f>IF(N374="zákl. přenesená",J374,0)</f>
        <v>0</v>
      </c>
      <c r="BH374" s="232">
        <f>IF(N374="sníž. přenesená",J374,0)</f>
        <v>0</v>
      </c>
      <c r="BI374" s="232">
        <f>IF(N374="nulová",J374,0)</f>
        <v>0</v>
      </c>
      <c r="BJ374" s="24" t="s">
        <v>25</v>
      </c>
      <c r="BK374" s="232">
        <f>ROUND(I374*H374,2)</f>
        <v>0</v>
      </c>
      <c r="BL374" s="24" t="s">
        <v>147</v>
      </c>
      <c r="BM374" s="24" t="s">
        <v>1010</v>
      </c>
    </row>
    <row r="375" spans="2:47" s="1" customFormat="1" ht="13.5">
      <c r="B375" s="46"/>
      <c r="C375" s="74"/>
      <c r="D375" s="233" t="s">
        <v>149</v>
      </c>
      <c r="E375" s="74"/>
      <c r="F375" s="234" t="s">
        <v>1011</v>
      </c>
      <c r="G375" s="74"/>
      <c r="H375" s="74"/>
      <c r="I375" s="191"/>
      <c r="J375" s="74"/>
      <c r="K375" s="74"/>
      <c r="L375" s="72"/>
      <c r="M375" s="235"/>
      <c r="N375" s="47"/>
      <c r="O375" s="47"/>
      <c r="P375" s="47"/>
      <c r="Q375" s="47"/>
      <c r="R375" s="47"/>
      <c r="S375" s="47"/>
      <c r="T375" s="95"/>
      <c r="AT375" s="24" t="s">
        <v>149</v>
      </c>
      <c r="AU375" s="24" t="s">
        <v>91</v>
      </c>
    </row>
    <row r="376" spans="2:47" s="1" customFormat="1" ht="13.5">
      <c r="B376" s="46"/>
      <c r="C376" s="74"/>
      <c r="D376" s="233" t="s">
        <v>151</v>
      </c>
      <c r="E376" s="74"/>
      <c r="F376" s="236" t="s">
        <v>1012</v>
      </c>
      <c r="G376" s="74"/>
      <c r="H376" s="74"/>
      <c r="I376" s="191"/>
      <c r="J376" s="74"/>
      <c r="K376" s="74"/>
      <c r="L376" s="72"/>
      <c r="M376" s="235"/>
      <c r="N376" s="47"/>
      <c r="O376" s="47"/>
      <c r="P376" s="47"/>
      <c r="Q376" s="47"/>
      <c r="R376" s="47"/>
      <c r="S376" s="47"/>
      <c r="T376" s="95"/>
      <c r="AT376" s="24" t="s">
        <v>151</v>
      </c>
      <c r="AU376" s="24" t="s">
        <v>91</v>
      </c>
    </row>
    <row r="377" spans="2:51" s="11" customFormat="1" ht="13.5">
      <c r="B377" s="237"/>
      <c r="C377" s="238"/>
      <c r="D377" s="233" t="s">
        <v>153</v>
      </c>
      <c r="E377" s="239" t="s">
        <v>80</v>
      </c>
      <c r="F377" s="240" t="s">
        <v>879</v>
      </c>
      <c r="G377" s="238"/>
      <c r="H377" s="241">
        <v>13.7</v>
      </c>
      <c r="I377" s="242"/>
      <c r="J377" s="238"/>
      <c r="K377" s="238"/>
      <c r="L377" s="243"/>
      <c r="M377" s="244"/>
      <c r="N377" s="245"/>
      <c r="O377" s="245"/>
      <c r="P377" s="245"/>
      <c r="Q377" s="245"/>
      <c r="R377" s="245"/>
      <c r="S377" s="245"/>
      <c r="T377" s="246"/>
      <c r="AT377" s="247" t="s">
        <v>153</v>
      </c>
      <c r="AU377" s="247" t="s">
        <v>91</v>
      </c>
      <c r="AV377" s="11" t="s">
        <v>91</v>
      </c>
      <c r="AW377" s="11" t="s">
        <v>44</v>
      </c>
      <c r="AX377" s="11" t="s">
        <v>25</v>
      </c>
      <c r="AY377" s="247" t="s">
        <v>140</v>
      </c>
    </row>
    <row r="378" spans="2:65" s="1" customFormat="1" ht="25.5" customHeight="1">
      <c r="B378" s="46"/>
      <c r="C378" s="221" t="s">
        <v>444</v>
      </c>
      <c r="D378" s="221" t="s">
        <v>142</v>
      </c>
      <c r="E378" s="222" t="s">
        <v>474</v>
      </c>
      <c r="F378" s="223" t="s">
        <v>475</v>
      </c>
      <c r="G378" s="224" t="s">
        <v>145</v>
      </c>
      <c r="H378" s="225">
        <v>3.6</v>
      </c>
      <c r="I378" s="226"/>
      <c r="J378" s="227">
        <f>ROUND(I378*H378,2)</f>
        <v>0</v>
      </c>
      <c r="K378" s="223" t="s">
        <v>146</v>
      </c>
      <c r="L378" s="72"/>
      <c r="M378" s="228" t="s">
        <v>80</v>
      </c>
      <c r="N378" s="229" t="s">
        <v>52</v>
      </c>
      <c r="O378" s="47"/>
      <c r="P378" s="230">
        <f>O378*H378</f>
        <v>0</v>
      </c>
      <c r="Q378" s="230">
        <v>0.101</v>
      </c>
      <c r="R378" s="230">
        <f>Q378*H378</f>
        <v>0.36360000000000003</v>
      </c>
      <c r="S378" s="230">
        <v>0</v>
      </c>
      <c r="T378" s="231">
        <f>S378*H378</f>
        <v>0</v>
      </c>
      <c r="AR378" s="24" t="s">
        <v>147</v>
      </c>
      <c r="AT378" s="24" t="s">
        <v>142</v>
      </c>
      <c r="AU378" s="24" t="s">
        <v>91</v>
      </c>
      <c r="AY378" s="24" t="s">
        <v>140</v>
      </c>
      <c r="BE378" s="232">
        <f>IF(N378="základní",J378,0)</f>
        <v>0</v>
      </c>
      <c r="BF378" s="232">
        <f>IF(N378="snížená",J378,0)</f>
        <v>0</v>
      </c>
      <c r="BG378" s="232">
        <f>IF(N378="zákl. přenesená",J378,0)</f>
        <v>0</v>
      </c>
      <c r="BH378" s="232">
        <f>IF(N378="sníž. přenesená",J378,0)</f>
        <v>0</v>
      </c>
      <c r="BI378" s="232">
        <f>IF(N378="nulová",J378,0)</f>
        <v>0</v>
      </c>
      <c r="BJ378" s="24" t="s">
        <v>25</v>
      </c>
      <c r="BK378" s="232">
        <f>ROUND(I378*H378,2)</f>
        <v>0</v>
      </c>
      <c r="BL378" s="24" t="s">
        <v>147</v>
      </c>
      <c r="BM378" s="24" t="s">
        <v>1013</v>
      </c>
    </row>
    <row r="379" spans="2:47" s="1" customFormat="1" ht="13.5">
      <c r="B379" s="46"/>
      <c r="C379" s="74"/>
      <c r="D379" s="233" t="s">
        <v>149</v>
      </c>
      <c r="E379" s="74"/>
      <c r="F379" s="234" t="s">
        <v>477</v>
      </c>
      <c r="G379" s="74"/>
      <c r="H379" s="74"/>
      <c r="I379" s="191"/>
      <c r="J379" s="74"/>
      <c r="K379" s="74"/>
      <c r="L379" s="72"/>
      <c r="M379" s="235"/>
      <c r="N379" s="47"/>
      <c r="O379" s="47"/>
      <c r="P379" s="47"/>
      <c r="Q379" s="47"/>
      <c r="R379" s="47"/>
      <c r="S379" s="47"/>
      <c r="T379" s="95"/>
      <c r="AT379" s="24" t="s">
        <v>149</v>
      </c>
      <c r="AU379" s="24" t="s">
        <v>91</v>
      </c>
    </row>
    <row r="380" spans="2:47" s="1" customFormat="1" ht="13.5">
      <c r="B380" s="46"/>
      <c r="C380" s="74"/>
      <c r="D380" s="233" t="s">
        <v>151</v>
      </c>
      <c r="E380" s="74"/>
      <c r="F380" s="236" t="s">
        <v>478</v>
      </c>
      <c r="G380" s="74"/>
      <c r="H380" s="74"/>
      <c r="I380" s="191"/>
      <c r="J380" s="74"/>
      <c r="K380" s="74"/>
      <c r="L380" s="72"/>
      <c r="M380" s="235"/>
      <c r="N380" s="47"/>
      <c r="O380" s="47"/>
      <c r="P380" s="47"/>
      <c r="Q380" s="47"/>
      <c r="R380" s="47"/>
      <c r="S380" s="47"/>
      <c r="T380" s="95"/>
      <c r="AT380" s="24" t="s">
        <v>151</v>
      </c>
      <c r="AU380" s="24" t="s">
        <v>91</v>
      </c>
    </row>
    <row r="381" spans="2:51" s="11" customFormat="1" ht="13.5">
      <c r="B381" s="237"/>
      <c r="C381" s="238"/>
      <c r="D381" s="233" t="s">
        <v>153</v>
      </c>
      <c r="E381" s="239" t="s">
        <v>80</v>
      </c>
      <c r="F381" s="240" t="s">
        <v>874</v>
      </c>
      <c r="G381" s="238"/>
      <c r="H381" s="241">
        <v>3.6</v>
      </c>
      <c r="I381" s="242"/>
      <c r="J381" s="238"/>
      <c r="K381" s="238"/>
      <c r="L381" s="243"/>
      <c r="M381" s="244"/>
      <c r="N381" s="245"/>
      <c r="O381" s="245"/>
      <c r="P381" s="245"/>
      <c r="Q381" s="245"/>
      <c r="R381" s="245"/>
      <c r="S381" s="245"/>
      <c r="T381" s="246"/>
      <c r="AT381" s="247" t="s">
        <v>153</v>
      </c>
      <c r="AU381" s="247" t="s">
        <v>91</v>
      </c>
      <c r="AV381" s="11" t="s">
        <v>91</v>
      </c>
      <c r="AW381" s="11" t="s">
        <v>44</v>
      </c>
      <c r="AX381" s="11" t="s">
        <v>25</v>
      </c>
      <c r="AY381" s="247" t="s">
        <v>140</v>
      </c>
    </row>
    <row r="382" spans="2:63" s="10" customFormat="1" ht="29.85" customHeight="1">
      <c r="B382" s="205"/>
      <c r="C382" s="206"/>
      <c r="D382" s="207" t="s">
        <v>81</v>
      </c>
      <c r="E382" s="219" t="s">
        <v>191</v>
      </c>
      <c r="F382" s="219" t="s">
        <v>479</v>
      </c>
      <c r="G382" s="206"/>
      <c r="H382" s="206"/>
      <c r="I382" s="209"/>
      <c r="J382" s="220">
        <f>BK382</f>
        <v>0</v>
      </c>
      <c r="K382" s="206"/>
      <c r="L382" s="211"/>
      <c r="M382" s="212"/>
      <c r="N382" s="213"/>
      <c r="O382" s="213"/>
      <c r="P382" s="214">
        <f>SUM(P383:P443)</f>
        <v>0</v>
      </c>
      <c r="Q382" s="213"/>
      <c r="R382" s="214">
        <f>SUM(R383:R443)</f>
        <v>17.00796055</v>
      </c>
      <c r="S382" s="213"/>
      <c r="T382" s="215">
        <f>SUM(T383:T443)</f>
        <v>0</v>
      </c>
      <c r="AR382" s="216" t="s">
        <v>25</v>
      </c>
      <c r="AT382" s="217" t="s">
        <v>81</v>
      </c>
      <c r="AU382" s="217" t="s">
        <v>25</v>
      </c>
      <c r="AY382" s="216" t="s">
        <v>140</v>
      </c>
      <c r="BK382" s="218">
        <f>SUM(BK383:BK443)</f>
        <v>0</v>
      </c>
    </row>
    <row r="383" spans="2:65" s="1" customFormat="1" ht="16.5" customHeight="1">
      <c r="B383" s="46"/>
      <c r="C383" s="221" t="s">
        <v>450</v>
      </c>
      <c r="D383" s="221" t="s">
        <v>142</v>
      </c>
      <c r="E383" s="222" t="s">
        <v>1014</v>
      </c>
      <c r="F383" s="223" t="s">
        <v>1015</v>
      </c>
      <c r="G383" s="224" t="s">
        <v>194</v>
      </c>
      <c r="H383" s="225">
        <v>7.575</v>
      </c>
      <c r="I383" s="226"/>
      <c r="J383" s="227">
        <f>ROUND(I383*H383,2)</f>
        <v>0</v>
      </c>
      <c r="K383" s="223" t="s">
        <v>1016</v>
      </c>
      <c r="L383" s="72"/>
      <c r="M383" s="228" t="s">
        <v>80</v>
      </c>
      <c r="N383" s="229" t="s">
        <v>52</v>
      </c>
      <c r="O383" s="47"/>
      <c r="P383" s="230">
        <f>O383*H383</f>
        <v>0</v>
      </c>
      <c r="Q383" s="230">
        <v>0.00177</v>
      </c>
      <c r="R383" s="230">
        <f>Q383*H383</f>
        <v>0.013407750000000001</v>
      </c>
      <c r="S383" s="230">
        <v>0</v>
      </c>
      <c r="T383" s="231">
        <f>S383*H383</f>
        <v>0</v>
      </c>
      <c r="AR383" s="24" t="s">
        <v>147</v>
      </c>
      <c r="AT383" s="24" t="s">
        <v>142</v>
      </c>
      <c r="AU383" s="24" t="s">
        <v>91</v>
      </c>
      <c r="AY383" s="24" t="s">
        <v>140</v>
      </c>
      <c r="BE383" s="232">
        <f>IF(N383="základní",J383,0)</f>
        <v>0</v>
      </c>
      <c r="BF383" s="232">
        <f>IF(N383="snížená",J383,0)</f>
        <v>0</v>
      </c>
      <c r="BG383" s="232">
        <f>IF(N383="zákl. přenesená",J383,0)</f>
        <v>0</v>
      </c>
      <c r="BH383" s="232">
        <f>IF(N383="sníž. přenesená",J383,0)</f>
        <v>0</v>
      </c>
      <c r="BI383" s="232">
        <f>IF(N383="nulová",J383,0)</f>
        <v>0</v>
      </c>
      <c r="BJ383" s="24" t="s">
        <v>25</v>
      </c>
      <c r="BK383" s="232">
        <f>ROUND(I383*H383,2)</f>
        <v>0</v>
      </c>
      <c r="BL383" s="24" t="s">
        <v>147</v>
      </c>
      <c r="BM383" s="24" t="s">
        <v>1017</v>
      </c>
    </row>
    <row r="384" spans="2:47" s="1" customFormat="1" ht="13.5">
      <c r="B384" s="46"/>
      <c r="C384" s="74"/>
      <c r="D384" s="233" t="s">
        <v>149</v>
      </c>
      <c r="E384" s="74"/>
      <c r="F384" s="234" t="s">
        <v>1018</v>
      </c>
      <c r="G384" s="74"/>
      <c r="H384" s="74"/>
      <c r="I384" s="191"/>
      <c r="J384" s="74"/>
      <c r="K384" s="74"/>
      <c r="L384" s="72"/>
      <c r="M384" s="235"/>
      <c r="N384" s="47"/>
      <c r="O384" s="47"/>
      <c r="P384" s="47"/>
      <c r="Q384" s="47"/>
      <c r="R384" s="47"/>
      <c r="S384" s="47"/>
      <c r="T384" s="95"/>
      <c r="AT384" s="24" t="s">
        <v>149</v>
      </c>
      <c r="AU384" s="24" t="s">
        <v>91</v>
      </c>
    </row>
    <row r="385" spans="2:47" s="1" customFormat="1" ht="13.5">
      <c r="B385" s="46"/>
      <c r="C385" s="74"/>
      <c r="D385" s="233" t="s">
        <v>151</v>
      </c>
      <c r="E385" s="74"/>
      <c r="F385" s="236" t="s">
        <v>1019</v>
      </c>
      <c r="G385" s="74"/>
      <c r="H385" s="74"/>
      <c r="I385" s="191"/>
      <c r="J385" s="74"/>
      <c r="K385" s="74"/>
      <c r="L385" s="72"/>
      <c r="M385" s="235"/>
      <c r="N385" s="47"/>
      <c r="O385" s="47"/>
      <c r="P385" s="47"/>
      <c r="Q385" s="47"/>
      <c r="R385" s="47"/>
      <c r="S385" s="47"/>
      <c r="T385" s="95"/>
      <c r="AT385" s="24" t="s">
        <v>151</v>
      </c>
      <c r="AU385" s="24" t="s">
        <v>91</v>
      </c>
    </row>
    <row r="386" spans="2:51" s="11" customFormat="1" ht="13.5">
      <c r="B386" s="237"/>
      <c r="C386" s="238"/>
      <c r="D386" s="233" t="s">
        <v>153</v>
      </c>
      <c r="E386" s="238"/>
      <c r="F386" s="240" t="s">
        <v>1020</v>
      </c>
      <c r="G386" s="238"/>
      <c r="H386" s="241">
        <v>7.575</v>
      </c>
      <c r="I386" s="242"/>
      <c r="J386" s="238"/>
      <c r="K386" s="238"/>
      <c r="L386" s="243"/>
      <c r="M386" s="244"/>
      <c r="N386" s="245"/>
      <c r="O386" s="245"/>
      <c r="P386" s="245"/>
      <c r="Q386" s="245"/>
      <c r="R386" s="245"/>
      <c r="S386" s="245"/>
      <c r="T386" s="246"/>
      <c r="AT386" s="247" t="s">
        <v>153</v>
      </c>
      <c r="AU386" s="247" t="s">
        <v>91</v>
      </c>
      <c r="AV386" s="11" t="s">
        <v>91</v>
      </c>
      <c r="AW386" s="11" t="s">
        <v>6</v>
      </c>
      <c r="AX386" s="11" t="s">
        <v>25</v>
      </c>
      <c r="AY386" s="247" t="s">
        <v>140</v>
      </c>
    </row>
    <row r="387" spans="2:65" s="1" customFormat="1" ht="16.5" customHeight="1">
      <c r="B387" s="46"/>
      <c r="C387" s="221" t="s">
        <v>456</v>
      </c>
      <c r="D387" s="221" t="s">
        <v>142</v>
      </c>
      <c r="E387" s="222" t="s">
        <v>515</v>
      </c>
      <c r="F387" s="223" t="s">
        <v>516</v>
      </c>
      <c r="G387" s="224" t="s">
        <v>194</v>
      </c>
      <c r="H387" s="225">
        <v>68.68</v>
      </c>
      <c r="I387" s="226"/>
      <c r="J387" s="227">
        <f>ROUND(I387*H387,2)</f>
        <v>0</v>
      </c>
      <c r="K387" s="223" t="s">
        <v>146</v>
      </c>
      <c r="L387" s="72"/>
      <c r="M387" s="228" t="s">
        <v>80</v>
      </c>
      <c r="N387" s="229" t="s">
        <v>52</v>
      </c>
      <c r="O387" s="47"/>
      <c r="P387" s="230">
        <f>O387*H387</f>
        <v>0</v>
      </c>
      <c r="Q387" s="230">
        <v>0.00268</v>
      </c>
      <c r="R387" s="230">
        <f>Q387*H387</f>
        <v>0.18406240000000001</v>
      </c>
      <c r="S387" s="230">
        <v>0</v>
      </c>
      <c r="T387" s="231">
        <f>S387*H387</f>
        <v>0</v>
      </c>
      <c r="AR387" s="24" t="s">
        <v>147</v>
      </c>
      <c r="AT387" s="24" t="s">
        <v>142</v>
      </c>
      <c r="AU387" s="24" t="s">
        <v>91</v>
      </c>
      <c r="AY387" s="24" t="s">
        <v>140</v>
      </c>
      <c r="BE387" s="232">
        <f>IF(N387="základní",J387,0)</f>
        <v>0</v>
      </c>
      <c r="BF387" s="232">
        <f>IF(N387="snížená",J387,0)</f>
        <v>0</v>
      </c>
      <c r="BG387" s="232">
        <f>IF(N387="zákl. přenesená",J387,0)</f>
        <v>0</v>
      </c>
      <c r="BH387" s="232">
        <f>IF(N387="sníž. přenesená",J387,0)</f>
        <v>0</v>
      </c>
      <c r="BI387" s="232">
        <f>IF(N387="nulová",J387,0)</f>
        <v>0</v>
      </c>
      <c r="BJ387" s="24" t="s">
        <v>25</v>
      </c>
      <c r="BK387" s="232">
        <f>ROUND(I387*H387,2)</f>
        <v>0</v>
      </c>
      <c r="BL387" s="24" t="s">
        <v>147</v>
      </c>
      <c r="BM387" s="24" t="s">
        <v>1021</v>
      </c>
    </row>
    <row r="388" spans="2:47" s="1" customFormat="1" ht="13.5">
      <c r="B388" s="46"/>
      <c r="C388" s="74"/>
      <c r="D388" s="233" t="s">
        <v>149</v>
      </c>
      <c r="E388" s="74"/>
      <c r="F388" s="234" t="s">
        <v>518</v>
      </c>
      <c r="G388" s="74"/>
      <c r="H388" s="74"/>
      <c r="I388" s="191"/>
      <c r="J388" s="74"/>
      <c r="K388" s="74"/>
      <c r="L388" s="72"/>
      <c r="M388" s="235"/>
      <c r="N388" s="47"/>
      <c r="O388" s="47"/>
      <c r="P388" s="47"/>
      <c r="Q388" s="47"/>
      <c r="R388" s="47"/>
      <c r="S388" s="47"/>
      <c r="T388" s="95"/>
      <c r="AT388" s="24" t="s">
        <v>149</v>
      </c>
      <c r="AU388" s="24" t="s">
        <v>91</v>
      </c>
    </row>
    <row r="389" spans="2:47" s="1" customFormat="1" ht="13.5">
      <c r="B389" s="46"/>
      <c r="C389" s="74"/>
      <c r="D389" s="233" t="s">
        <v>151</v>
      </c>
      <c r="E389" s="74"/>
      <c r="F389" s="236" t="s">
        <v>519</v>
      </c>
      <c r="G389" s="74"/>
      <c r="H389" s="74"/>
      <c r="I389" s="191"/>
      <c r="J389" s="74"/>
      <c r="K389" s="74"/>
      <c r="L389" s="72"/>
      <c r="M389" s="235"/>
      <c r="N389" s="47"/>
      <c r="O389" s="47"/>
      <c r="P389" s="47"/>
      <c r="Q389" s="47"/>
      <c r="R389" s="47"/>
      <c r="S389" s="47"/>
      <c r="T389" s="95"/>
      <c r="AT389" s="24" t="s">
        <v>151</v>
      </c>
      <c r="AU389" s="24" t="s">
        <v>91</v>
      </c>
    </row>
    <row r="390" spans="2:51" s="11" customFormat="1" ht="13.5">
      <c r="B390" s="237"/>
      <c r="C390" s="238"/>
      <c r="D390" s="233" t="s">
        <v>153</v>
      </c>
      <c r="E390" s="238"/>
      <c r="F390" s="240" t="s">
        <v>1022</v>
      </c>
      <c r="G390" s="238"/>
      <c r="H390" s="241">
        <v>68.68</v>
      </c>
      <c r="I390" s="242"/>
      <c r="J390" s="238"/>
      <c r="K390" s="238"/>
      <c r="L390" s="243"/>
      <c r="M390" s="244"/>
      <c r="N390" s="245"/>
      <c r="O390" s="245"/>
      <c r="P390" s="245"/>
      <c r="Q390" s="245"/>
      <c r="R390" s="245"/>
      <c r="S390" s="245"/>
      <c r="T390" s="246"/>
      <c r="AT390" s="247" t="s">
        <v>153</v>
      </c>
      <c r="AU390" s="247" t="s">
        <v>91</v>
      </c>
      <c r="AV390" s="11" t="s">
        <v>91</v>
      </c>
      <c r="AW390" s="11" t="s">
        <v>6</v>
      </c>
      <c r="AX390" s="11" t="s">
        <v>25</v>
      </c>
      <c r="AY390" s="247" t="s">
        <v>140</v>
      </c>
    </row>
    <row r="391" spans="2:65" s="1" customFormat="1" ht="16.5" customHeight="1">
      <c r="B391" s="46"/>
      <c r="C391" s="221" t="s">
        <v>461</v>
      </c>
      <c r="D391" s="221" t="s">
        <v>142</v>
      </c>
      <c r="E391" s="222" t="s">
        <v>1023</v>
      </c>
      <c r="F391" s="223" t="s">
        <v>1024</v>
      </c>
      <c r="G391" s="224" t="s">
        <v>391</v>
      </c>
      <c r="H391" s="225">
        <v>4</v>
      </c>
      <c r="I391" s="226"/>
      <c r="J391" s="227">
        <f>ROUND(I391*H391,2)</f>
        <v>0</v>
      </c>
      <c r="K391" s="223" t="s">
        <v>146</v>
      </c>
      <c r="L391" s="72"/>
      <c r="M391" s="228" t="s">
        <v>80</v>
      </c>
      <c r="N391" s="229" t="s">
        <v>52</v>
      </c>
      <c r="O391" s="47"/>
      <c r="P391" s="230">
        <f>O391*H391</f>
        <v>0</v>
      </c>
      <c r="Q391" s="230">
        <v>0</v>
      </c>
      <c r="R391" s="230">
        <f>Q391*H391</f>
        <v>0</v>
      </c>
      <c r="S391" s="230">
        <v>0</v>
      </c>
      <c r="T391" s="231">
        <f>S391*H391</f>
        <v>0</v>
      </c>
      <c r="AR391" s="24" t="s">
        <v>147</v>
      </c>
      <c r="AT391" s="24" t="s">
        <v>142</v>
      </c>
      <c r="AU391" s="24" t="s">
        <v>91</v>
      </c>
      <c r="AY391" s="24" t="s">
        <v>140</v>
      </c>
      <c r="BE391" s="232">
        <f>IF(N391="základní",J391,0)</f>
        <v>0</v>
      </c>
      <c r="BF391" s="232">
        <f>IF(N391="snížená",J391,0)</f>
        <v>0</v>
      </c>
      <c r="BG391" s="232">
        <f>IF(N391="zákl. přenesená",J391,0)</f>
        <v>0</v>
      </c>
      <c r="BH391" s="232">
        <f>IF(N391="sníž. přenesená",J391,0)</f>
        <v>0</v>
      </c>
      <c r="BI391" s="232">
        <f>IF(N391="nulová",J391,0)</f>
        <v>0</v>
      </c>
      <c r="BJ391" s="24" t="s">
        <v>25</v>
      </c>
      <c r="BK391" s="232">
        <f>ROUND(I391*H391,2)</f>
        <v>0</v>
      </c>
      <c r="BL391" s="24" t="s">
        <v>147</v>
      </c>
      <c r="BM391" s="24" t="s">
        <v>1025</v>
      </c>
    </row>
    <row r="392" spans="2:47" s="1" customFormat="1" ht="13.5">
      <c r="B392" s="46"/>
      <c r="C392" s="74"/>
      <c r="D392" s="233" t="s">
        <v>149</v>
      </c>
      <c r="E392" s="74"/>
      <c r="F392" s="234" t="s">
        <v>1026</v>
      </c>
      <c r="G392" s="74"/>
      <c r="H392" s="74"/>
      <c r="I392" s="191"/>
      <c r="J392" s="74"/>
      <c r="K392" s="74"/>
      <c r="L392" s="72"/>
      <c r="M392" s="235"/>
      <c r="N392" s="47"/>
      <c r="O392" s="47"/>
      <c r="P392" s="47"/>
      <c r="Q392" s="47"/>
      <c r="R392" s="47"/>
      <c r="S392" s="47"/>
      <c r="T392" s="95"/>
      <c r="AT392" s="24" t="s">
        <v>149</v>
      </c>
      <c r="AU392" s="24" t="s">
        <v>91</v>
      </c>
    </row>
    <row r="393" spans="2:47" s="1" customFormat="1" ht="13.5">
      <c r="B393" s="46"/>
      <c r="C393" s="74"/>
      <c r="D393" s="233" t="s">
        <v>151</v>
      </c>
      <c r="E393" s="74"/>
      <c r="F393" s="236" t="s">
        <v>794</v>
      </c>
      <c r="G393" s="74"/>
      <c r="H393" s="74"/>
      <c r="I393" s="191"/>
      <c r="J393" s="74"/>
      <c r="K393" s="74"/>
      <c r="L393" s="72"/>
      <c r="M393" s="235"/>
      <c r="N393" s="47"/>
      <c r="O393" s="47"/>
      <c r="P393" s="47"/>
      <c r="Q393" s="47"/>
      <c r="R393" s="47"/>
      <c r="S393" s="47"/>
      <c r="T393" s="95"/>
      <c r="AT393" s="24" t="s">
        <v>151</v>
      </c>
      <c r="AU393" s="24" t="s">
        <v>91</v>
      </c>
    </row>
    <row r="394" spans="2:65" s="1" customFormat="1" ht="25.5" customHeight="1">
      <c r="B394" s="46"/>
      <c r="C394" s="280" t="s">
        <v>467</v>
      </c>
      <c r="D394" s="280" t="s">
        <v>301</v>
      </c>
      <c r="E394" s="281" t="s">
        <v>1027</v>
      </c>
      <c r="F394" s="282" t="s">
        <v>1028</v>
      </c>
      <c r="G394" s="283" t="s">
        <v>391</v>
      </c>
      <c r="H394" s="284">
        <v>4</v>
      </c>
      <c r="I394" s="285"/>
      <c r="J394" s="286">
        <f>ROUND(I394*H394,2)</f>
        <v>0</v>
      </c>
      <c r="K394" s="282" t="s">
        <v>146</v>
      </c>
      <c r="L394" s="287"/>
      <c r="M394" s="288" t="s">
        <v>80</v>
      </c>
      <c r="N394" s="289" t="s">
        <v>52</v>
      </c>
      <c r="O394" s="47"/>
      <c r="P394" s="230">
        <f>O394*H394</f>
        <v>0</v>
      </c>
      <c r="Q394" s="230">
        <v>0.00143</v>
      </c>
      <c r="R394" s="230">
        <f>Q394*H394</f>
        <v>0.00572</v>
      </c>
      <c r="S394" s="230">
        <v>0</v>
      </c>
      <c r="T394" s="231">
        <f>S394*H394</f>
        <v>0</v>
      </c>
      <c r="AR394" s="24" t="s">
        <v>191</v>
      </c>
      <c r="AT394" s="24" t="s">
        <v>301</v>
      </c>
      <c r="AU394" s="24" t="s">
        <v>91</v>
      </c>
      <c r="AY394" s="24" t="s">
        <v>140</v>
      </c>
      <c r="BE394" s="232">
        <f>IF(N394="základní",J394,0)</f>
        <v>0</v>
      </c>
      <c r="BF394" s="232">
        <f>IF(N394="snížená",J394,0)</f>
        <v>0</v>
      </c>
      <c r="BG394" s="232">
        <f>IF(N394="zákl. přenesená",J394,0)</f>
        <v>0</v>
      </c>
      <c r="BH394" s="232">
        <f>IF(N394="sníž. přenesená",J394,0)</f>
        <v>0</v>
      </c>
      <c r="BI394" s="232">
        <f>IF(N394="nulová",J394,0)</f>
        <v>0</v>
      </c>
      <c r="BJ394" s="24" t="s">
        <v>25</v>
      </c>
      <c r="BK394" s="232">
        <f>ROUND(I394*H394,2)</f>
        <v>0</v>
      </c>
      <c r="BL394" s="24" t="s">
        <v>147</v>
      </c>
      <c r="BM394" s="24" t="s">
        <v>1029</v>
      </c>
    </row>
    <row r="395" spans="2:47" s="1" customFormat="1" ht="13.5">
      <c r="B395" s="46"/>
      <c r="C395" s="74"/>
      <c r="D395" s="233" t="s">
        <v>149</v>
      </c>
      <c r="E395" s="74"/>
      <c r="F395" s="234" t="s">
        <v>1028</v>
      </c>
      <c r="G395" s="74"/>
      <c r="H395" s="74"/>
      <c r="I395" s="191"/>
      <c r="J395" s="74"/>
      <c r="K395" s="74"/>
      <c r="L395" s="72"/>
      <c r="M395" s="235"/>
      <c r="N395" s="47"/>
      <c r="O395" s="47"/>
      <c r="P395" s="47"/>
      <c r="Q395" s="47"/>
      <c r="R395" s="47"/>
      <c r="S395" s="47"/>
      <c r="T395" s="95"/>
      <c r="AT395" s="24" t="s">
        <v>149</v>
      </c>
      <c r="AU395" s="24" t="s">
        <v>91</v>
      </c>
    </row>
    <row r="396" spans="2:65" s="1" customFormat="1" ht="25.5" customHeight="1">
      <c r="B396" s="46"/>
      <c r="C396" s="221" t="s">
        <v>473</v>
      </c>
      <c r="D396" s="221" t="s">
        <v>142</v>
      </c>
      <c r="E396" s="222" t="s">
        <v>1030</v>
      </c>
      <c r="F396" s="223" t="s">
        <v>1031</v>
      </c>
      <c r="G396" s="224" t="s">
        <v>391</v>
      </c>
      <c r="H396" s="225">
        <v>4</v>
      </c>
      <c r="I396" s="226"/>
      <c r="J396" s="227">
        <f>ROUND(I396*H396,2)</f>
        <v>0</v>
      </c>
      <c r="K396" s="223" t="s">
        <v>146</v>
      </c>
      <c r="L396" s="72"/>
      <c r="M396" s="228" t="s">
        <v>80</v>
      </c>
      <c r="N396" s="229" t="s">
        <v>52</v>
      </c>
      <c r="O396" s="47"/>
      <c r="P396" s="230">
        <f>O396*H396</f>
        <v>0</v>
      </c>
      <c r="Q396" s="230">
        <v>0</v>
      </c>
      <c r="R396" s="230">
        <f>Q396*H396</f>
        <v>0</v>
      </c>
      <c r="S396" s="230">
        <v>0</v>
      </c>
      <c r="T396" s="231">
        <f>S396*H396</f>
        <v>0</v>
      </c>
      <c r="AR396" s="24" t="s">
        <v>147</v>
      </c>
      <c r="AT396" s="24" t="s">
        <v>142</v>
      </c>
      <c r="AU396" s="24" t="s">
        <v>91</v>
      </c>
      <c r="AY396" s="24" t="s">
        <v>140</v>
      </c>
      <c r="BE396" s="232">
        <f>IF(N396="základní",J396,0)</f>
        <v>0</v>
      </c>
      <c r="BF396" s="232">
        <f>IF(N396="snížená",J396,0)</f>
        <v>0</v>
      </c>
      <c r="BG396" s="232">
        <f>IF(N396="zákl. přenesená",J396,0)</f>
        <v>0</v>
      </c>
      <c r="BH396" s="232">
        <f>IF(N396="sníž. přenesená",J396,0)</f>
        <v>0</v>
      </c>
      <c r="BI396" s="232">
        <f>IF(N396="nulová",J396,0)</f>
        <v>0</v>
      </c>
      <c r="BJ396" s="24" t="s">
        <v>25</v>
      </c>
      <c r="BK396" s="232">
        <f>ROUND(I396*H396,2)</f>
        <v>0</v>
      </c>
      <c r="BL396" s="24" t="s">
        <v>147</v>
      </c>
      <c r="BM396" s="24" t="s">
        <v>1032</v>
      </c>
    </row>
    <row r="397" spans="2:47" s="1" customFormat="1" ht="13.5">
      <c r="B397" s="46"/>
      <c r="C397" s="74"/>
      <c r="D397" s="233" t="s">
        <v>149</v>
      </c>
      <c r="E397" s="74"/>
      <c r="F397" s="234" t="s">
        <v>1033</v>
      </c>
      <c r="G397" s="74"/>
      <c r="H397" s="74"/>
      <c r="I397" s="191"/>
      <c r="J397" s="74"/>
      <c r="K397" s="74"/>
      <c r="L397" s="72"/>
      <c r="M397" s="235"/>
      <c r="N397" s="47"/>
      <c r="O397" s="47"/>
      <c r="P397" s="47"/>
      <c r="Q397" s="47"/>
      <c r="R397" s="47"/>
      <c r="S397" s="47"/>
      <c r="T397" s="95"/>
      <c r="AT397" s="24" t="s">
        <v>149</v>
      </c>
      <c r="AU397" s="24" t="s">
        <v>91</v>
      </c>
    </row>
    <row r="398" spans="2:47" s="1" customFormat="1" ht="13.5">
      <c r="B398" s="46"/>
      <c r="C398" s="74"/>
      <c r="D398" s="233" t="s">
        <v>151</v>
      </c>
      <c r="E398" s="74"/>
      <c r="F398" s="236" t="s">
        <v>794</v>
      </c>
      <c r="G398" s="74"/>
      <c r="H398" s="74"/>
      <c r="I398" s="191"/>
      <c r="J398" s="74"/>
      <c r="K398" s="74"/>
      <c r="L398" s="72"/>
      <c r="M398" s="235"/>
      <c r="N398" s="47"/>
      <c r="O398" s="47"/>
      <c r="P398" s="47"/>
      <c r="Q398" s="47"/>
      <c r="R398" s="47"/>
      <c r="S398" s="47"/>
      <c r="T398" s="95"/>
      <c r="AT398" s="24" t="s">
        <v>151</v>
      </c>
      <c r="AU398" s="24" t="s">
        <v>91</v>
      </c>
    </row>
    <row r="399" spans="2:65" s="1" customFormat="1" ht="16.5" customHeight="1">
      <c r="B399" s="46"/>
      <c r="C399" s="280" t="s">
        <v>480</v>
      </c>
      <c r="D399" s="280" t="s">
        <v>301</v>
      </c>
      <c r="E399" s="281" t="s">
        <v>1034</v>
      </c>
      <c r="F399" s="282" t="s">
        <v>1035</v>
      </c>
      <c r="G399" s="283" t="s">
        <v>391</v>
      </c>
      <c r="H399" s="284">
        <v>4</v>
      </c>
      <c r="I399" s="285"/>
      <c r="J399" s="286">
        <f>ROUND(I399*H399,2)</f>
        <v>0</v>
      </c>
      <c r="K399" s="282" t="s">
        <v>146</v>
      </c>
      <c r="L399" s="287"/>
      <c r="M399" s="288" t="s">
        <v>80</v>
      </c>
      <c r="N399" s="289" t="s">
        <v>52</v>
      </c>
      <c r="O399" s="47"/>
      <c r="P399" s="230">
        <f>O399*H399</f>
        <v>0</v>
      </c>
      <c r="Q399" s="230">
        <v>0.00026</v>
      </c>
      <c r="R399" s="230">
        <f>Q399*H399</f>
        <v>0.00104</v>
      </c>
      <c r="S399" s="230">
        <v>0</v>
      </c>
      <c r="T399" s="231">
        <f>S399*H399</f>
        <v>0</v>
      </c>
      <c r="AR399" s="24" t="s">
        <v>191</v>
      </c>
      <c r="AT399" s="24" t="s">
        <v>301</v>
      </c>
      <c r="AU399" s="24" t="s">
        <v>91</v>
      </c>
      <c r="AY399" s="24" t="s">
        <v>140</v>
      </c>
      <c r="BE399" s="232">
        <f>IF(N399="základní",J399,0)</f>
        <v>0</v>
      </c>
      <c r="BF399" s="232">
        <f>IF(N399="snížená",J399,0)</f>
        <v>0</v>
      </c>
      <c r="BG399" s="232">
        <f>IF(N399="zákl. přenesená",J399,0)</f>
        <v>0</v>
      </c>
      <c r="BH399" s="232">
        <f>IF(N399="sníž. přenesená",J399,0)</f>
        <v>0</v>
      </c>
      <c r="BI399" s="232">
        <f>IF(N399="nulová",J399,0)</f>
        <v>0</v>
      </c>
      <c r="BJ399" s="24" t="s">
        <v>25</v>
      </c>
      <c r="BK399" s="232">
        <f>ROUND(I399*H399,2)</f>
        <v>0</v>
      </c>
      <c r="BL399" s="24" t="s">
        <v>147</v>
      </c>
      <c r="BM399" s="24" t="s">
        <v>1036</v>
      </c>
    </row>
    <row r="400" spans="2:47" s="1" customFormat="1" ht="13.5">
      <c r="B400" s="46"/>
      <c r="C400" s="74"/>
      <c r="D400" s="233" t="s">
        <v>149</v>
      </c>
      <c r="E400" s="74"/>
      <c r="F400" s="234" t="s">
        <v>1035</v>
      </c>
      <c r="G400" s="74"/>
      <c r="H400" s="74"/>
      <c r="I400" s="191"/>
      <c r="J400" s="74"/>
      <c r="K400" s="74"/>
      <c r="L400" s="72"/>
      <c r="M400" s="235"/>
      <c r="N400" s="47"/>
      <c r="O400" s="47"/>
      <c r="P400" s="47"/>
      <c r="Q400" s="47"/>
      <c r="R400" s="47"/>
      <c r="S400" s="47"/>
      <c r="T400" s="95"/>
      <c r="AT400" s="24" t="s">
        <v>149</v>
      </c>
      <c r="AU400" s="24" t="s">
        <v>91</v>
      </c>
    </row>
    <row r="401" spans="2:65" s="1" customFormat="1" ht="25.5" customHeight="1">
      <c r="B401" s="46"/>
      <c r="C401" s="221" t="s">
        <v>486</v>
      </c>
      <c r="D401" s="221" t="s">
        <v>142</v>
      </c>
      <c r="E401" s="222" t="s">
        <v>790</v>
      </c>
      <c r="F401" s="223" t="s">
        <v>791</v>
      </c>
      <c r="G401" s="224" t="s">
        <v>391</v>
      </c>
      <c r="H401" s="225">
        <v>2</v>
      </c>
      <c r="I401" s="226"/>
      <c r="J401" s="227">
        <f>ROUND(I401*H401,2)</f>
        <v>0</v>
      </c>
      <c r="K401" s="223" t="s">
        <v>146</v>
      </c>
      <c r="L401" s="72"/>
      <c r="M401" s="228" t="s">
        <v>80</v>
      </c>
      <c r="N401" s="229" t="s">
        <v>52</v>
      </c>
      <c r="O401" s="47"/>
      <c r="P401" s="230">
        <f>O401*H401</f>
        <v>0</v>
      </c>
      <c r="Q401" s="230">
        <v>0</v>
      </c>
      <c r="R401" s="230">
        <f>Q401*H401</f>
        <v>0</v>
      </c>
      <c r="S401" s="230">
        <v>0</v>
      </c>
      <c r="T401" s="231">
        <f>S401*H401</f>
        <v>0</v>
      </c>
      <c r="AR401" s="24" t="s">
        <v>147</v>
      </c>
      <c r="AT401" s="24" t="s">
        <v>142</v>
      </c>
      <c r="AU401" s="24" t="s">
        <v>91</v>
      </c>
      <c r="AY401" s="24" t="s">
        <v>140</v>
      </c>
      <c r="BE401" s="232">
        <f>IF(N401="základní",J401,0)</f>
        <v>0</v>
      </c>
      <c r="BF401" s="232">
        <f>IF(N401="snížená",J401,0)</f>
        <v>0</v>
      </c>
      <c r="BG401" s="232">
        <f>IF(N401="zákl. přenesená",J401,0)</f>
        <v>0</v>
      </c>
      <c r="BH401" s="232">
        <f>IF(N401="sníž. přenesená",J401,0)</f>
        <v>0</v>
      </c>
      <c r="BI401" s="232">
        <f>IF(N401="nulová",J401,0)</f>
        <v>0</v>
      </c>
      <c r="BJ401" s="24" t="s">
        <v>25</v>
      </c>
      <c r="BK401" s="232">
        <f>ROUND(I401*H401,2)</f>
        <v>0</v>
      </c>
      <c r="BL401" s="24" t="s">
        <v>147</v>
      </c>
      <c r="BM401" s="24" t="s">
        <v>1037</v>
      </c>
    </row>
    <row r="402" spans="2:47" s="1" customFormat="1" ht="13.5">
      <c r="B402" s="46"/>
      <c r="C402" s="74"/>
      <c r="D402" s="233" t="s">
        <v>149</v>
      </c>
      <c r="E402" s="74"/>
      <c r="F402" s="234" t="s">
        <v>793</v>
      </c>
      <c r="G402" s="74"/>
      <c r="H402" s="74"/>
      <c r="I402" s="191"/>
      <c r="J402" s="74"/>
      <c r="K402" s="74"/>
      <c r="L402" s="72"/>
      <c r="M402" s="235"/>
      <c r="N402" s="47"/>
      <c r="O402" s="47"/>
      <c r="P402" s="47"/>
      <c r="Q402" s="47"/>
      <c r="R402" s="47"/>
      <c r="S402" s="47"/>
      <c r="T402" s="95"/>
      <c r="AT402" s="24" t="s">
        <v>149</v>
      </c>
      <c r="AU402" s="24" t="s">
        <v>91</v>
      </c>
    </row>
    <row r="403" spans="2:47" s="1" customFormat="1" ht="13.5">
      <c r="B403" s="46"/>
      <c r="C403" s="74"/>
      <c r="D403" s="233" t="s">
        <v>151</v>
      </c>
      <c r="E403" s="74"/>
      <c r="F403" s="236" t="s">
        <v>794</v>
      </c>
      <c r="G403" s="74"/>
      <c r="H403" s="74"/>
      <c r="I403" s="191"/>
      <c r="J403" s="74"/>
      <c r="K403" s="74"/>
      <c r="L403" s="72"/>
      <c r="M403" s="235"/>
      <c r="N403" s="47"/>
      <c r="O403" s="47"/>
      <c r="P403" s="47"/>
      <c r="Q403" s="47"/>
      <c r="R403" s="47"/>
      <c r="S403" s="47"/>
      <c r="T403" s="95"/>
      <c r="AT403" s="24" t="s">
        <v>151</v>
      </c>
      <c r="AU403" s="24" t="s">
        <v>91</v>
      </c>
    </row>
    <row r="404" spans="2:65" s="1" customFormat="1" ht="16.5" customHeight="1">
      <c r="B404" s="46"/>
      <c r="C404" s="280" t="s">
        <v>494</v>
      </c>
      <c r="D404" s="280" t="s">
        <v>301</v>
      </c>
      <c r="E404" s="281" t="s">
        <v>1038</v>
      </c>
      <c r="F404" s="282" t="s">
        <v>1039</v>
      </c>
      <c r="G404" s="283" t="s">
        <v>391</v>
      </c>
      <c r="H404" s="284">
        <v>2</v>
      </c>
      <c r="I404" s="285"/>
      <c r="J404" s="286">
        <f>ROUND(I404*H404,2)</f>
        <v>0</v>
      </c>
      <c r="K404" s="282" t="s">
        <v>146</v>
      </c>
      <c r="L404" s="287"/>
      <c r="M404" s="288" t="s">
        <v>80</v>
      </c>
      <c r="N404" s="289" t="s">
        <v>52</v>
      </c>
      <c r="O404" s="47"/>
      <c r="P404" s="230">
        <f>O404*H404</f>
        <v>0</v>
      </c>
      <c r="Q404" s="230">
        <v>0.00088</v>
      </c>
      <c r="R404" s="230">
        <f>Q404*H404</f>
        <v>0.00176</v>
      </c>
      <c r="S404" s="230">
        <v>0</v>
      </c>
      <c r="T404" s="231">
        <f>S404*H404</f>
        <v>0</v>
      </c>
      <c r="AR404" s="24" t="s">
        <v>191</v>
      </c>
      <c r="AT404" s="24" t="s">
        <v>301</v>
      </c>
      <c r="AU404" s="24" t="s">
        <v>91</v>
      </c>
      <c r="AY404" s="24" t="s">
        <v>140</v>
      </c>
      <c r="BE404" s="232">
        <f>IF(N404="základní",J404,0)</f>
        <v>0</v>
      </c>
      <c r="BF404" s="232">
        <f>IF(N404="snížená",J404,0)</f>
        <v>0</v>
      </c>
      <c r="BG404" s="232">
        <f>IF(N404="zákl. přenesená",J404,0)</f>
        <v>0</v>
      </c>
      <c r="BH404" s="232">
        <f>IF(N404="sníž. přenesená",J404,0)</f>
        <v>0</v>
      </c>
      <c r="BI404" s="232">
        <f>IF(N404="nulová",J404,0)</f>
        <v>0</v>
      </c>
      <c r="BJ404" s="24" t="s">
        <v>25</v>
      </c>
      <c r="BK404" s="232">
        <f>ROUND(I404*H404,2)</f>
        <v>0</v>
      </c>
      <c r="BL404" s="24" t="s">
        <v>147</v>
      </c>
      <c r="BM404" s="24" t="s">
        <v>1040</v>
      </c>
    </row>
    <row r="405" spans="2:47" s="1" customFormat="1" ht="13.5">
      <c r="B405" s="46"/>
      <c r="C405" s="74"/>
      <c r="D405" s="233" t="s">
        <v>149</v>
      </c>
      <c r="E405" s="74"/>
      <c r="F405" s="234" t="s">
        <v>1041</v>
      </c>
      <c r="G405" s="74"/>
      <c r="H405" s="74"/>
      <c r="I405" s="191"/>
      <c r="J405" s="74"/>
      <c r="K405" s="74"/>
      <c r="L405" s="72"/>
      <c r="M405" s="235"/>
      <c r="N405" s="47"/>
      <c r="O405" s="47"/>
      <c r="P405" s="47"/>
      <c r="Q405" s="47"/>
      <c r="R405" s="47"/>
      <c r="S405" s="47"/>
      <c r="T405" s="95"/>
      <c r="AT405" s="24" t="s">
        <v>149</v>
      </c>
      <c r="AU405" s="24" t="s">
        <v>91</v>
      </c>
    </row>
    <row r="406" spans="2:65" s="1" customFormat="1" ht="25.5" customHeight="1">
      <c r="B406" s="46"/>
      <c r="C406" s="221" t="s">
        <v>499</v>
      </c>
      <c r="D406" s="221" t="s">
        <v>142</v>
      </c>
      <c r="E406" s="222" t="s">
        <v>1042</v>
      </c>
      <c r="F406" s="223" t="s">
        <v>1043</v>
      </c>
      <c r="G406" s="224" t="s">
        <v>391</v>
      </c>
      <c r="H406" s="225">
        <v>1</v>
      </c>
      <c r="I406" s="226"/>
      <c r="J406" s="227">
        <f>ROUND(I406*H406,2)</f>
        <v>0</v>
      </c>
      <c r="K406" s="223" t="s">
        <v>146</v>
      </c>
      <c r="L406" s="72"/>
      <c r="M406" s="228" t="s">
        <v>80</v>
      </c>
      <c r="N406" s="229" t="s">
        <v>52</v>
      </c>
      <c r="O406" s="47"/>
      <c r="P406" s="230">
        <f>O406*H406</f>
        <v>0</v>
      </c>
      <c r="Q406" s="230">
        <v>1E-05</v>
      </c>
      <c r="R406" s="230">
        <f>Q406*H406</f>
        <v>1E-05</v>
      </c>
      <c r="S406" s="230">
        <v>0</v>
      </c>
      <c r="T406" s="231">
        <f>S406*H406</f>
        <v>0</v>
      </c>
      <c r="AR406" s="24" t="s">
        <v>147</v>
      </c>
      <c r="AT406" s="24" t="s">
        <v>142</v>
      </c>
      <c r="AU406" s="24" t="s">
        <v>91</v>
      </c>
      <c r="AY406" s="24" t="s">
        <v>140</v>
      </c>
      <c r="BE406" s="232">
        <f>IF(N406="základní",J406,0)</f>
        <v>0</v>
      </c>
      <c r="BF406" s="232">
        <f>IF(N406="snížená",J406,0)</f>
        <v>0</v>
      </c>
      <c r="BG406" s="232">
        <f>IF(N406="zákl. přenesená",J406,0)</f>
        <v>0</v>
      </c>
      <c r="BH406" s="232">
        <f>IF(N406="sníž. přenesená",J406,0)</f>
        <v>0</v>
      </c>
      <c r="BI406" s="232">
        <f>IF(N406="nulová",J406,0)</f>
        <v>0</v>
      </c>
      <c r="BJ406" s="24" t="s">
        <v>25</v>
      </c>
      <c r="BK406" s="232">
        <f>ROUND(I406*H406,2)</f>
        <v>0</v>
      </c>
      <c r="BL406" s="24" t="s">
        <v>147</v>
      </c>
      <c r="BM406" s="24" t="s">
        <v>1044</v>
      </c>
    </row>
    <row r="407" spans="2:47" s="1" customFormat="1" ht="13.5">
      <c r="B407" s="46"/>
      <c r="C407" s="74"/>
      <c r="D407" s="233" t="s">
        <v>149</v>
      </c>
      <c r="E407" s="74"/>
      <c r="F407" s="234" t="s">
        <v>1045</v>
      </c>
      <c r="G407" s="74"/>
      <c r="H407" s="74"/>
      <c r="I407" s="191"/>
      <c r="J407" s="74"/>
      <c r="K407" s="74"/>
      <c r="L407" s="72"/>
      <c r="M407" s="235"/>
      <c r="N407" s="47"/>
      <c r="O407" s="47"/>
      <c r="P407" s="47"/>
      <c r="Q407" s="47"/>
      <c r="R407" s="47"/>
      <c r="S407" s="47"/>
      <c r="T407" s="95"/>
      <c r="AT407" s="24" t="s">
        <v>149</v>
      </c>
      <c r="AU407" s="24" t="s">
        <v>91</v>
      </c>
    </row>
    <row r="408" spans="2:47" s="1" customFormat="1" ht="13.5">
      <c r="B408" s="46"/>
      <c r="C408" s="74"/>
      <c r="D408" s="233" t="s">
        <v>151</v>
      </c>
      <c r="E408" s="74"/>
      <c r="F408" s="236" t="s">
        <v>794</v>
      </c>
      <c r="G408" s="74"/>
      <c r="H408" s="74"/>
      <c r="I408" s="191"/>
      <c r="J408" s="74"/>
      <c r="K408" s="74"/>
      <c r="L408" s="72"/>
      <c r="M408" s="235"/>
      <c r="N408" s="47"/>
      <c r="O408" s="47"/>
      <c r="P408" s="47"/>
      <c r="Q408" s="47"/>
      <c r="R408" s="47"/>
      <c r="S408" s="47"/>
      <c r="T408" s="95"/>
      <c r="AT408" s="24" t="s">
        <v>151</v>
      </c>
      <c r="AU408" s="24" t="s">
        <v>91</v>
      </c>
    </row>
    <row r="409" spans="2:65" s="1" customFormat="1" ht="16.5" customHeight="1">
      <c r="B409" s="46"/>
      <c r="C409" s="280" t="s">
        <v>503</v>
      </c>
      <c r="D409" s="280" t="s">
        <v>301</v>
      </c>
      <c r="E409" s="281" t="s">
        <v>1046</v>
      </c>
      <c r="F409" s="282" t="s">
        <v>1047</v>
      </c>
      <c r="G409" s="283" t="s">
        <v>391</v>
      </c>
      <c r="H409" s="284">
        <v>1</v>
      </c>
      <c r="I409" s="285"/>
      <c r="J409" s="286">
        <f>ROUND(I409*H409,2)</f>
        <v>0</v>
      </c>
      <c r="K409" s="282" t="s">
        <v>146</v>
      </c>
      <c r="L409" s="287"/>
      <c r="M409" s="288" t="s">
        <v>80</v>
      </c>
      <c r="N409" s="289" t="s">
        <v>52</v>
      </c>
      <c r="O409" s="47"/>
      <c r="P409" s="230">
        <f>O409*H409</f>
        <v>0</v>
      </c>
      <c r="Q409" s="230">
        <v>0.00121</v>
      </c>
      <c r="R409" s="230">
        <f>Q409*H409</f>
        <v>0.00121</v>
      </c>
      <c r="S409" s="230">
        <v>0</v>
      </c>
      <c r="T409" s="231">
        <f>S409*H409</f>
        <v>0</v>
      </c>
      <c r="AR409" s="24" t="s">
        <v>191</v>
      </c>
      <c r="AT409" s="24" t="s">
        <v>301</v>
      </c>
      <c r="AU409" s="24" t="s">
        <v>91</v>
      </c>
      <c r="AY409" s="24" t="s">
        <v>140</v>
      </c>
      <c r="BE409" s="232">
        <f>IF(N409="základní",J409,0)</f>
        <v>0</v>
      </c>
      <c r="BF409" s="232">
        <f>IF(N409="snížená",J409,0)</f>
        <v>0</v>
      </c>
      <c r="BG409" s="232">
        <f>IF(N409="zákl. přenesená",J409,0)</f>
        <v>0</v>
      </c>
      <c r="BH409" s="232">
        <f>IF(N409="sníž. přenesená",J409,0)</f>
        <v>0</v>
      </c>
      <c r="BI409" s="232">
        <f>IF(N409="nulová",J409,0)</f>
        <v>0</v>
      </c>
      <c r="BJ409" s="24" t="s">
        <v>25</v>
      </c>
      <c r="BK409" s="232">
        <f>ROUND(I409*H409,2)</f>
        <v>0</v>
      </c>
      <c r="BL409" s="24" t="s">
        <v>147</v>
      </c>
      <c r="BM409" s="24" t="s">
        <v>1048</v>
      </c>
    </row>
    <row r="410" spans="2:47" s="1" customFormat="1" ht="13.5">
      <c r="B410" s="46"/>
      <c r="C410" s="74"/>
      <c r="D410" s="233" t="s">
        <v>149</v>
      </c>
      <c r="E410" s="74"/>
      <c r="F410" s="234" t="s">
        <v>1047</v>
      </c>
      <c r="G410" s="74"/>
      <c r="H410" s="74"/>
      <c r="I410" s="191"/>
      <c r="J410" s="74"/>
      <c r="K410" s="74"/>
      <c r="L410" s="72"/>
      <c r="M410" s="235"/>
      <c r="N410" s="47"/>
      <c r="O410" s="47"/>
      <c r="P410" s="47"/>
      <c r="Q410" s="47"/>
      <c r="R410" s="47"/>
      <c r="S410" s="47"/>
      <c r="T410" s="95"/>
      <c r="AT410" s="24" t="s">
        <v>149</v>
      </c>
      <c r="AU410" s="24" t="s">
        <v>91</v>
      </c>
    </row>
    <row r="411" spans="2:65" s="1" customFormat="1" ht="16.5" customHeight="1">
      <c r="B411" s="46"/>
      <c r="C411" s="221" t="s">
        <v>509</v>
      </c>
      <c r="D411" s="221" t="s">
        <v>142</v>
      </c>
      <c r="E411" s="222" t="s">
        <v>1049</v>
      </c>
      <c r="F411" s="223" t="s">
        <v>1050</v>
      </c>
      <c r="G411" s="224" t="s">
        <v>391</v>
      </c>
      <c r="H411" s="225">
        <v>1</v>
      </c>
      <c r="I411" s="226"/>
      <c r="J411" s="227">
        <f>ROUND(I411*H411,2)</f>
        <v>0</v>
      </c>
      <c r="K411" s="223" t="s">
        <v>146</v>
      </c>
      <c r="L411" s="72"/>
      <c r="M411" s="228" t="s">
        <v>80</v>
      </c>
      <c r="N411" s="229" t="s">
        <v>52</v>
      </c>
      <c r="O411" s="47"/>
      <c r="P411" s="230">
        <f>O411*H411</f>
        <v>0</v>
      </c>
      <c r="Q411" s="230">
        <v>0</v>
      </c>
      <c r="R411" s="230">
        <f>Q411*H411</f>
        <v>0</v>
      </c>
      <c r="S411" s="230">
        <v>0</v>
      </c>
      <c r="T411" s="231">
        <f>S411*H411</f>
        <v>0</v>
      </c>
      <c r="AR411" s="24" t="s">
        <v>147</v>
      </c>
      <c r="AT411" s="24" t="s">
        <v>142</v>
      </c>
      <c r="AU411" s="24" t="s">
        <v>91</v>
      </c>
      <c r="AY411" s="24" t="s">
        <v>140</v>
      </c>
      <c r="BE411" s="232">
        <f>IF(N411="základní",J411,0)</f>
        <v>0</v>
      </c>
      <c r="BF411" s="232">
        <f>IF(N411="snížená",J411,0)</f>
        <v>0</v>
      </c>
      <c r="BG411" s="232">
        <f>IF(N411="zákl. přenesená",J411,0)</f>
        <v>0</v>
      </c>
      <c r="BH411" s="232">
        <f>IF(N411="sníž. přenesená",J411,0)</f>
        <v>0</v>
      </c>
      <c r="BI411" s="232">
        <f>IF(N411="nulová",J411,0)</f>
        <v>0</v>
      </c>
      <c r="BJ411" s="24" t="s">
        <v>25</v>
      </c>
      <c r="BK411" s="232">
        <f>ROUND(I411*H411,2)</f>
        <v>0</v>
      </c>
      <c r="BL411" s="24" t="s">
        <v>147</v>
      </c>
      <c r="BM411" s="24" t="s">
        <v>1051</v>
      </c>
    </row>
    <row r="412" spans="2:47" s="1" customFormat="1" ht="13.5">
      <c r="B412" s="46"/>
      <c r="C412" s="74"/>
      <c r="D412" s="233" t="s">
        <v>149</v>
      </c>
      <c r="E412" s="74"/>
      <c r="F412" s="234" t="s">
        <v>1052</v>
      </c>
      <c r="G412" s="74"/>
      <c r="H412" s="74"/>
      <c r="I412" s="191"/>
      <c r="J412" s="74"/>
      <c r="K412" s="74"/>
      <c r="L412" s="72"/>
      <c r="M412" s="235"/>
      <c r="N412" s="47"/>
      <c r="O412" s="47"/>
      <c r="P412" s="47"/>
      <c r="Q412" s="47"/>
      <c r="R412" s="47"/>
      <c r="S412" s="47"/>
      <c r="T412" s="95"/>
      <c r="AT412" s="24" t="s">
        <v>149</v>
      </c>
      <c r="AU412" s="24" t="s">
        <v>91</v>
      </c>
    </row>
    <row r="413" spans="2:47" s="1" customFormat="1" ht="13.5">
      <c r="B413" s="46"/>
      <c r="C413" s="74"/>
      <c r="D413" s="233" t="s">
        <v>151</v>
      </c>
      <c r="E413" s="74"/>
      <c r="F413" s="236" t="s">
        <v>794</v>
      </c>
      <c r="G413" s="74"/>
      <c r="H413" s="74"/>
      <c r="I413" s="191"/>
      <c r="J413" s="74"/>
      <c r="K413" s="74"/>
      <c r="L413" s="72"/>
      <c r="M413" s="235"/>
      <c r="N413" s="47"/>
      <c r="O413" s="47"/>
      <c r="P413" s="47"/>
      <c r="Q413" s="47"/>
      <c r="R413" s="47"/>
      <c r="S413" s="47"/>
      <c r="T413" s="95"/>
      <c r="AT413" s="24" t="s">
        <v>151</v>
      </c>
      <c r="AU413" s="24" t="s">
        <v>91</v>
      </c>
    </row>
    <row r="414" spans="2:65" s="1" customFormat="1" ht="16.5" customHeight="1">
      <c r="B414" s="46"/>
      <c r="C414" s="280" t="s">
        <v>514</v>
      </c>
      <c r="D414" s="280" t="s">
        <v>301</v>
      </c>
      <c r="E414" s="281" t="s">
        <v>1053</v>
      </c>
      <c r="F414" s="282" t="s">
        <v>1054</v>
      </c>
      <c r="G414" s="283" t="s">
        <v>391</v>
      </c>
      <c r="H414" s="284">
        <v>1</v>
      </c>
      <c r="I414" s="285"/>
      <c r="J414" s="286">
        <f>ROUND(I414*H414,2)</f>
        <v>0</v>
      </c>
      <c r="K414" s="282" t="s">
        <v>146</v>
      </c>
      <c r="L414" s="287"/>
      <c r="M414" s="288" t="s">
        <v>80</v>
      </c>
      <c r="N414" s="289" t="s">
        <v>52</v>
      </c>
      <c r="O414" s="47"/>
      <c r="P414" s="230">
        <f>O414*H414</f>
        <v>0</v>
      </c>
      <c r="Q414" s="230">
        <v>0.0072</v>
      </c>
      <c r="R414" s="230">
        <f>Q414*H414</f>
        <v>0.0072</v>
      </c>
      <c r="S414" s="230">
        <v>0</v>
      </c>
      <c r="T414" s="231">
        <f>S414*H414</f>
        <v>0</v>
      </c>
      <c r="AR414" s="24" t="s">
        <v>191</v>
      </c>
      <c r="AT414" s="24" t="s">
        <v>301</v>
      </c>
      <c r="AU414" s="24" t="s">
        <v>91</v>
      </c>
      <c r="AY414" s="24" t="s">
        <v>140</v>
      </c>
      <c r="BE414" s="232">
        <f>IF(N414="základní",J414,0)</f>
        <v>0</v>
      </c>
      <c r="BF414" s="232">
        <f>IF(N414="snížená",J414,0)</f>
        <v>0</v>
      </c>
      <c r="BG414" s="232">
        <f>IF(N414="zákl. přenesená",J414,0)</f>
        <v>0</v>
      </c>
      <c r="BH414" s="232">
        <f>IF(N414="sníž. přenesená",J414,0)</f>
        <v>0</v>
      </c>
      <c r="BI414" s="232">
        <f>IF(N414="nulová",J414,0)</f>
        <v>0</v>
      </c>
      <c r="BJ414" s="24" t="s">
        <v>25</v>
      </c>
      <c r="BK414" s="232">
        <f>ROUND(I414*H414,2)</f>
        <v>0</v>
      </c>
      <c r="BL414" s="24" t="s">
        <v>147</v>
      </c>
      <c r="BM414" s="24" t="s">
        <v>1055</v>
      </c>
    </row>
    <row r="415" spans="2:47" s="1" customFormat="1" ht="13.5">
      <c r="B415" s="46"/>
      <c r="C415" s="74"/>
      <c r="D415" s="233" t="s">
        <v>149</v>
      </c>
      <c r="E415" s="74"/>
      <c r="F415" s="234" t="s">
        <v>1054</v>
      </c>
      <c r="G415" s="74"/>
      <c r="H415" s="74"/>
      <c r="I415" s="191"/>
      <c r="J415" s="74"/>
      <c r="K415" s="74"/>
      <c r="L415" s="72"/>
      <c r="M415" s="235"/>
      <c r="N415" s="47"/>
      <c r="O415" s="47"/>
      <c r="P415" s="47"/>
      <c r="Q415" s="47"/>
      <c r="R415" s="47"/>
      <c r="S415" s="47"/>
      <c r="T415" s="95"/>
      <c r="AT415" s="24" t="s">
        <v>149</v>
      </c>
      <c r="AU415" s="24" t="s">
        <v>91</v>
      </c>
    </row>
    <row r="416" spans="2:65" s="1" customFormat="1" ht="16.5" customHeight="1">
      <c r="B416" s="46"/>
      <c r="C416" s="221" t="s">
        <v>521</v>
      </c>
      <c r="D416" s="221" t="s">
        <v>142</v>
      </c>
      <c r="E416" s="222" t="s">
        <v>522</v>
      </c>
      <c r="F416" s="223" t="s">
        <v>523</v>
      </c>
      <c r="G416" s="224" t="s">
        <v>524</v>
      </c>
      <c r="H416" s="225">
        <v>9</v>
      </c>
      <c r="I416" s="226"/>
      <c r="J416" s="227">
        <f>ROUND(I416*H416,2)</f>
        <v>0</v>
      </c>
      <c r="K416" s="223" t="s">
        <v>146</v>
      </c>
      <c r="L416" s="72"/>
      <c r="M416" s="228" t="s">
        <v>80</v>
      </c>
      <c r="N416" s="229" t="s">
        <v>52</v>
      </c>
      <c r="O416" s="47"/>
      <c r="P416" s="230">
        <f>O416*H416</f>
        <v>0</v>
      </c>
      <c r="Q416" s="230">
        <v>0.0001</v>
      </c>
      <c r="R416" s="230">
        <f>Q416*H416</f>
        <v>0.0009000000000000001</v>
      </c>
      <c r="S416" s="230">
        <v>0</v>
      </c>
      <c r="T416" s="231">
        <f>S416*H416</f>
        <v>0</v>
      </c>
      <c r="AR416" s="24" t="s">
        <v>147</v>
      </c>
      <c r="AT416" s="24" t="s">
        <v>142</v>
      </c>
      <c r="AU416" s="24" t="s">
        <v>91</v>
      </c>
      <c r="AY416" s="24" t="s">
        <v>140</v>
      </c>
      <c r="BE416" s="232">
        <f>IF(N416="základní",J416,0)</f>
        <v>0</v>
      </c>
      <c r="BF416" s="232">
        <f>IF(N416="snížená",J416,0)</f>
        <v>0</v>
      </c>
      <c r="BG416" s="232">
        <f>IF(N416="zákl. přenesená",J416,0)</f>
        <v>0</v>
      </c>
      <c r="BH416" s="232">
        <f>IF(N416="sníž. přenesená",J416,0)</f>
        <v>0</v>
      </c>
      <c r="BI416" s="232">
        <f>IF(N416="nulová",J416,0)</f>
        <v>0</v>
      </c>
      <c r="BJ416" s="24" t="s">
        <v>25</v>
      </c>
      <c r="BK416" s="232">
        <f>ROUND(I416*H416,2)</f>
        <v>0</v>
      </c>
      <c r="BL416" s="24" t="s">
        <v>147</v>
      </c>
      <c r="BM416" s="24" t="s">
        <v>1056</v>
      </c>
    </row>
    <row r="417" spans="2:47" s="1" customFormat="1" ht="13.5">
      <c r="B417" s="46"/>
      <c r="C417" s="74"/>
      <c r="D417" s="233" t="s">
        <v>149</v>
      </c>
      <c r="E417" s="74"/>
      <c r="F417" s="234" t="s">
        <v>526</v>
      </c>
      <c r="G417" s="74"/>
      <c r="H417" s="74"/>
      <c r="I417" s="191"/>
      <c r="J417" s="74"/>
      <c r="K417" s="74"/>
      <c r="L417" s="72"/>
      <c r="M417" s="235"/>
      <c r="N417" s="47"/>
      <c r="O417" s="47"/>
      <c r="P417" s="47"/>
      <c r="Q417" s="47"/>
      <c r="R417" s="47"/>
      <c r="S417" s="47"/>
      <c r="T417" s="95"/>
      <c r="AT417" s="24" t="s">
        <v>149</v>
      </c>
      <c r="AU417" s="24" t="s">
        <v>91</v>
      </c>
    </row>
    <row r="418" spans="2:47" s="1" customFormat="1" ht="13.5">
      <c r="B418" s="46"/>
      <c r="C418" s="74"/>
      <c r="D418" s="233" t="s">
        <v>151</v>
      </c>
      <c r="E418" s="74"/>
      <c r="F418" s="236" t="s">
        <v>527</v>
      </c>
      <c r="G418" s="74"/>
      <c r="H418" s="74"/>
      <c r="I418" s="191"/>
      <c r="J418" s="74"/>
      <c r="K418" s="74"/>
      <c r="L418" s="72"/>
      <c r="M418" s="235"/>
      <c r="N418" s="47"/>
      <c r="O418" s="47"/>
      <c r="P418" s="47"/>
      <c r="Q418" s="47"/>
      <c r="R418" s="47"/>
      <c r="S418" s="47"/>
      <c r="T418" s="95"/>
      <c r="AT418" s="24" t="s">
        <v>151</v>
      </c>
      <c r="AU418" s="24" t="s">
        <v>91</v>
      </c>
    </row>
    <row r="419" spans="2:65" s="1" customFormat="1" ht="25.5" customHeight="1">
      <c r="B419" s="46"/>
      <c r="C419" s="221" t="s">
        <v>528</v>
      </c>
      <c r="D419" s="221" t="s">
        <v>142</v>
      </c>
      <c r="E419" s="222" t="s">
        <v>799</v>
      </c>
      <c r="F419" s="223" t="s">
        <v>800</v>
      </c>
      <c r="G419" s="224" t="s">
        <v>391</v>
      </c>
      <c r="H419" s="225">
        <v>6</v>
      </c>
      <c r="I419" s="226"/>
      <c r="J419" s="227">
        <f>ROUND(I419*H419,2)</f>
        <v>0</v>
      </c>
      <c r="K419" s="223" t="s">
        <v>146</v>
      </c>
      <c r="L419" s="72"/>
      <c r="M419" s="228" t="s">
        <v>80</v>
      </c>
      <c r="N419" s="229" t="s">
        <v>52</v>
      </c>
      <c r="O419" s="47"/>
      <c r="P419" s="230">
        <f>O419*H419</f>
        <v>0</v>
      </c>
      <c r="Q419" s="230">
        <v>0.08205</v>
      </c>
      <c r="R419" s="230">
        <f>Q419*H419</f>
        <v>0.49229999999999996</v>
      </c>
      <c r="S419" s="230">
        <v>0</v>
      </c>
      <c r="T419" s="231">
        <f>S419*H419</f>
        <v>0</v>
      </c>
      <c r="AR419" s="24" t="s">
        <v>147</v>
      </c>
      <c r="AT419" s="24" t="s">
        <v>142</v>
      </c>
      <c r="AU419" s="24" t="s">
        <v>91</v>
      </c>
      <c r="AY419" s="24" t="s">
        <v>140</v>
      </c>
      <c r="BE419" s="232">
        <f>IF(N419="základní",J419,0)</f>
        <v>0</v>
      </c>
      <c r="BF419" s="232">
        <f>IF(N419="snížená",J419,0)</f>
        <v>0</v>
      </c>
      <c r="BG419" s="232">
        <f>IF(N419="zákl. přenesená",J419,0)</f>
        <v>0</v>
      </c>
      <c r="BH419" s="232">
        <f>IF(N419="sníž. přenesená",J419,0)</f>
        <v>0</v>
      </c>
      <c r="BI419" s="232">
        <f>IF(N419="nulová",J419,0)</f>
        <v>0</v>
      </c>
      <c r="BJ419" s="24" t="s">
        <v>25</v>
      </c>
      <c r="BK419" s="232">
        <f>ROUND(I419*H419,2)</f>
        <v>0</v>
      </c>
      <c r="BL419" s="24" t="s">
        <v>147</v>
      </c>
      <c r="BM419" s="24" t="s">
        <v>1057</v>
      </c>
    </row>
    <row r="420" spans="2:47" s="1" customFormat="1" ht="13.5">
      <c r="B420" s="46"/>
      <c r="C420" s="74"/>
      <c r="D420" s="233" t="s">
        <v>149</v>
      </c>
      <c r="E420" s="74"/>
      <c r="F420" s="234" t="s">
        <v>802</v>
      </c>
      <c r="G420" s="74"/>
      <c r="H420" s="74"/>
      <c r="I420" s="191"/>
      <c r="J420" s="74"/>
      <c r="K420" s="74"/>
      <c r="L420" s="72"/>
      <c r="M420" s="235"/>
      <c r="N420" s="47"/>
      <c r="O420" s="47"/>
      <c r="P420" s="47"/>
      <c r="Q420" s="47"/>
      <c r="R420" s="47"/>
      <c r="S420" s="47"/>
      <c r="T420" s="95"/>
      <c r="AT420" s="24" t="s">
        <v>149</v>
      </c>
      <c r="AU420" s="24" t="s">
        <v>91</v>
      </c>
    </row>
    <row r="421" spans="2:47" s="1" customFormat="1" ht="13.5">
      <c r="B421" s="46"/>
      <c r="C421" s="74"/>
      <c r="D421" s="233" t="s">
        <v>151</v>
      </c>
      <c r="E421" s="74"/>
      <c r="F421" s="236" t="s">
        <v>803</v>
      </c>
      <c r="G421" s="74"/>
      <c r="H421" s="74"/>
      <c r="I421" s="191"/>
      <c r="J421" s="74"/>
      <c r="K421" s="74"/>
      <c r="L421" s="72"/>
      <c r="M421" s="235"/>
      <c r="N421" s="47"/>
      <c r="O421" s="47"/>
      <c r="P421" s="47"/>
      <c r="Q421" s="47"/>
      <c r="R421" s="47"/>
      <c r="S421" s="47"/>
      <c r="T421" s="95"/>
      <c r="AT421" s="24" t="s">
        <v>151</v>
      </c>
      <c r="AU421" s="24" t="s">
        <v>91</v>
      </c>
    </row>
    <row r="422" spans="2:65" s="1" customFormat="1" ht="25.5" customHeight="1">
      <c r="B422" s="46"/>
      <c r="C422" s="221" t="s">
        <v>534</v>
      </c>
      <c r="D422" s="221" t="s">
        <v>142</v>
      </c>
      <c r="E422" s="222" t="s">
        <v>804</v>
      </c>
      <c r="F422" s="223" t="s">
        <v>805</v>
      </c>
      <c r="G422" s="224" t="s">
        <v>391</v>
      </c>
      <c r="H422" s="225">
        <v>6</v>
      </c>
      <c r="I422" s="226"/>
      <c r="J422" s="227">
        <f>ROUND(I422*H422,2)</f>
        <v>0</v>
      </c>
      <c r="K422" s="223" t="s">
        <v>146</v>
      </c>
      <c r="L422" s="72"/>
      <c r="M422" s="228" t="s">
        <v>80</v>
      </c>
      <c r="N422" s="229" t="s">
        <v>52</v>
      </c>
      <c r="O422" s="47"/>
      <c r="P422" s="230">
        <f>O422*H422</f>
        <v>0</v>
      </c>
      <c r="Q422" s="230">
        <v>0.00598</v>
      </c>
      <c r="R422" s="230">
        <f>Q422*H422</f>
        <v>0.03588</v>
      </c>
      <c r="S422" s="230">
        <v>0</v>
      </c>
      <c r="T422" s="231">
        <f>S422*H422</f>
        <v>0</v>
      </c>
      <c r="AR422" s="24" t="s">
        <v>147</v>
      </c>
      <c r="AT422" s="24" t="s">
        <v>142</v>
      </c>
      <c r="AU422" s="24" t="s">
        <v>91</v>
      </c>
      <c r="AY422" s="24" t="s">
        <v>140</v>
      </c>
      <c r="BE422" s="232">
        <f>IF(N422="základní",J422,0)</f>
        <v>0</v>
      </c>
      <c r="BF422" s="232">
        <f>IF(N422="snížená",J422,0)</f>
        <v>0</v>
      </c>
      <c r="BG422" s="232">
        <f>IF(N422="zákl. přenesená",J422,0)</f>
        <v>0</v>
      </c>
      <c r="BH422" s="232">
        <f>IF(N422="sníž. přenesená",J422,0)</f>
        <v>0</v>
      </c>
      <c r="BI422" s="232">
        <f>IF(N422="nulová",J422,0)</f>
        <v>0</v>
      </c>
      <c r="BJ422" s="24" t="s">
        <v>25</v>
      </c>
      <c r="BK422" s="232">
        <f>ROUND(I422*H422,2)</f>
        <v>0</v>
      </c>
      <c r="BL422" s="24" t="s">
        <v>147</v>
      </c>
      <c r="BM422" s="24" t="s">
        <v>1058</v>
      </c>
    </row>
    <row r="423" spans="2:47" s="1" customFormat="1" ht="13.5">
      <c r="B423" s="46"/>
      <c r="C423" s="74"/>
      <c r="D423" s="233" t="s">
        <v>149</v>
      </c>
      <c r="E423" s="74"/>
      <c r="F423" s="234" t="s">
        <v>807</v>
      </c>
      <c r="G423" s="74"/>
      <c r="H423" s="74"/>
      <c r="I423" s="191"/>
      <c r="J423" s="74"/>
      <c r="K423" s="74"/>
      <c r="L423" s="72"/>
      <c r="M423" s="235"/>
      <c r="N423" s="47"/>
      <c r="O423" s="47"/>
      <c r="P423" s="47"/>
      <c r="Q423" s="47"/>
      <c r="R423" s="47"/>
      <c r="S423" s="47"/>
      <c r="T423" s="95"/>
      <c r="AT423" s="24" t="s">
        <v>149</v>
      </c>
      <c r="AU423" s="24" t="s">
        <v>91</v>
      </c>
    </row>
    <row r="424" spans="2:47" s="1" customFormat="1" ht="13.5">
      <c r="B424" s="46"/>
      <c r="C424" s="74"/>
      <c r="D424" s="233" t="s">
        <v>151</v>
      </c>
      <c r="E424" s="74"/>
      <c r="F424" s="236" t="s">
        <v>803</v>
      </c>
      <c r="G424" s="74"/>
      <c r="H424" s="74"/>
      <c r="I424" s="191"/>
      <c r="J424" s="74"/>
      <c r="K424" s="74"/>
      <c r="L424" s="72"/>
      <c r="M424" s="235"/>
      <c r="N424" s="47"/>
      <c r="O424" s="47"/>
      <c r="P424" s="47"/>
      <c r="Q424" s="47"/>
      <c r="R424" s="47"/>
      <c r="S424" s="47"/>
      <c r="T424" s="95"/>
      <c r="AT424" s="24" t="s">
        <v>151</v>
      </c>
      <c r="AU424" s="24" t="s">
        <v>91</v>
      </c>
    </row>
    <row r="425" spans="2:65" s="1" customFormat="1" ht="25.5" customHeight="1">
      <c r="B425" s="46"/>
      <c r="C425" s="221" t="s">
        <v>538</v>
      </c>
      <c r="D425" s="221" t="s">
        <v>142</v>
      </c>
      <c r="E425" s="222" t="s">
        <v>808</v>
      </c>
      <c r="F425" s="223" t="s">
        <v>809</v>
      </c>
      <c r="G425" s="224" t="s">
        <v>391</v>
      </c>
      <c r="H425" s="225">
        <v>6</v>
      </c>
      <c r="I425" s="226"/>
      <c r="J425" s="227">
        <f>ROUND(I425*H425,2)</f>
        <v>0</v>
      </c>
      <c r="K425" s="223" t="s">
        <v>146</v>
      </c>
      <c r="L425" s="72"/>
      <c r="M425" s="228" t="s">
        <v>80</v>
      </c>
      <c r="N425" s="229" t="s">
        <v>52</v>
      </c>
      <c r="O425" s="47"/>
      <c r="P425" s="230">
        <f>O425*H425</f>
        <v>0</v>
      </c>
      <c r="Q425" s="230">
        <v>0</v>
      </c>
      <c r="R425" s="230">
        <f>Q425*H425</f>
        <v>0</v>
      </c>
      <c r="S425" s="230">
        <v>0</v>
      </c>
      <c r="T425" s="231">
        <f>S425*H425</f>
        <v>0</v>
      </c>
      <c r="AR425" s="24" t="s">
        <v>147</v>
      </c>
      <c r="AT425" s="24" t="s">
        <v>142</v>
      </c>
      <c r="AU425" s="24" t="s">
        <v>91</v>
      </c>
      <c r="AY425" s="24" t="s">
        <v>140</v>
      </c>
      <c r="BE425" s="232">
        <f>IF(N425="základní",J425,0)</f>
        <v>0</v>
      </c>
      <c r="BF425" s="232">
        <f>IF(N425="snížená",J425,0)</f>
        <v>0</v>
      </c>
      <c r="BG425" s="232">
        <f>IF(N425="zákl. přenesená",J425,0)</f>
        <v>0</v>
      </c>
      <c r="BH425" s="232">
        <f>IF(N425="sníž. přenesená",J425,0)</f>
        <v>0</v>
      </c>
      <c r="BI425" s="232">
        <f>IF(N425="nulová",J425,0)</f>
        <v>0</v>
      </c>
      <c r="BJ425" s="24" t="s">
        <v>25</v>
      </c>
      <c r="BK425" s="232">
        <f>ROUND(I425*H425,2)</f>
        <v>0</v>
      </c>
      <c r="BL425" s="24" t="s">
        <v>147</v>
      </c>
      <c r="BM425" s="24" t="s">
        <v>1059</v>
      </c>
    </row>
    <row r="426" spans="2:47" s="1" customFormat="1" ht="13.5">
      <c r="B426" s="46"/>
      <c r="C426" s="74"/>
      <c r="D426" s="233" t="s">
        <v>149</v>
      </c>
      <c r="E426" s="74"/>
      <c r="F426" s="234" t="s">
        <v>811</v>
      </c>
      <c r="G426" s="74"/>
      <c r="H426" s="74"/>
      <c r="I426" s="191"/>
      <c r="J426" s="74"/>
      <c r="K426" s="74"/>
      <c r="L426" s="72"/>
      <c r="M426" s="235"/>
      <c r="N426" s="47"/>
      <c r="O426" s="47"/>
      <c r="P426" s="47"/>
      <c r="Q426" s="47"/>
      <c r="R426" s="47"/>
      <c r="S426" s="47"/>
      <c r="T426" s="95"/>
      <c r="AT426" s="24" t="s">
        <v>149</v>
      </c>
      <c r="AU426" s="24" t="s">
        <v>91</v>
      </c>
    </row>
    <row r="427" spans="2:47" s="1" customFormat="1" ht="13.5">
      <c r="B427" s="46"/>
      <c r="C427" s="74"/>
      <c r="D427" s="233" t="s">
        <v>151</v>
      </c>
      <c r="E427" s="74"/>
      <c r="F427" s="236" t="s">
        <v>803</v>
      </c>
      <c r="G427" s="74"/>
      <c r="H427" s="74"/>
      <c r="I427" s="191"/>
      <c r="J427" s="74"/>
      <c r="K427" s="74"/>
      <c r="L427" s="72"/>
      <c r="M427" s="235"/>
      <c r="N427" s="47"/>
      <c r="O427" s="47"/>
      <c r="P427" s="47"/>
      <c r="Q427" s="47"/>
      <c r="R427" s="47"/>
      <c r="S427" s="47"/>
      <c r="T427" s="95"/>
      <c r="AT427" s="24" t="s">
        <v>151</v>
      </c>
      <c r="AU427" s="24" t="s">
        <v>91</v>
      </c>
    </row>
    <row r="428" spans="2:65" s="1" customFormat="1" ht="25.5" customHeight="1">
      <c r="B428" s="46"/>
      <c r="C428" s="221" t="s">
        <v>542</v>
      </c>
      <c r="D428" s="221" t="s">
        <v>142</v>
      </c>
      <c r="E428" s="222" t="s">
        <v>812</v>
      </c>
      <c r="F428" s="223" t="s">
        <v>813</v>
      </c>
      <c r="G428" s="224" t="s">
        <v>391</v>
      </c>
      <c r="H428" s="225">
        <v>6</v>
      </c>
      <c r="I428" s="226"/>
      <c r="J428" s="227">
        <f>ROUND(I428*H428,2)</f>
        <v>0</v>
      </c>
      <c r="K428" s="223" t="s">
        <v>146</v>
      </c>
      <c r="L428" s="72"/>
      <c r="M428" s="228" t="s">
        <v>80</v>
      </c>
      <c r="N428" s="229" t="s">
        <v>52</v>
      </c>
      <c r="O428" s="47"/>
      <c r="P428" s="230">
        <f>O428*H428</f>
        <v>0</v>
      </c>
      <c r="Q428" s="230">
        <v>0.0606</v>
      </c>
      <c r="R428" s="230">
        <f>Q428*H428</f>
        <v>0.36360000000000003</v>
      </c>
      <c r="S428" s="230">
        <v>0</v>
      </c>
      <c r="T428" s="231">
        <f>S428*H428</f>
        <v>0</v>
      </c>
      <c r="AR428" s="24" t="s">
        <v>147</v>
      </c>
      <c r="AT428" s="24" t="s">
        <v>142</v>
      </c>
      <c r="AU428" s="24" t="s">
        <v>91</v>
      </c>
      <c r="AY428" s="24" t="s">
        <v>140</v>
      </c>
      <c r="BE428" s="232">
        <f>IF(N428="základní",J428,0)</f>
        <v>0</v>
      </c>
      <c r="BF428" s="232">
        <f>IF(N428="snížená",J428,0)</f>
        <v>0</v>
      </c>
      <c r="BG428" s="232">
        <f>IF(N428="zákl. přenesená",J428,0)</f>
        <v>0</v>
      </c>
      <c r="BH428" s="232">
        <f>IF(N428="sníž. přenesená",J428,0)</f>
        <v>0</v>
      </c>
      <c r="BI428" s="232">
        <f>IF(N428="nulová",J428,0)</f>
        <v>0</v>
      </c>
      <c r="BJ428" s="24" t="s">
        <v>25</v>
      </c>
      <c r="BK428" s="232">
        <f>ROUND(I428*H428,2)</f>
        <v>0</v>
      </c>
      <c r="BL428" s="24" t="s">
        <v>147</v>
      </c>
      <c r="BM428" s="24" t="s">
        <v>1060</v>
      </c>
    </row>
    <row r="429" spans="2:47" s="1" customFormat="1" ht="13.5">
      <c r="B429" s="46"/>
      <c r="C429" s="74"/>
      <c r="D429" s="233" t="s">
        <v>149</v>
      </c>
      <c r="E429" s="74"/>
      <c r="F429" s="234" t="s">
        <v>815</v>
      </c>
      <c r="G429" s="74"/>
      <c r="H429" s="74"/>
      <c r="I429" s="191"/>
      <c r="J429" s="74"/>
      <c r="K429" s="74"/>
      <c r="L429" s="72"/>
      <c r="M429" s="235"/>
      <c r="N429" s="47"/>
      <c r="O429" s="47"/>
      <c r="P429" s="47"/>
      <c r="Q429" s="47"/>
      <c r="R429" s="47"/>
      <c r="S429" s="47"/>
      <c r="T429" s="95"/>
      <c r="AT429" s="24" t="s">
        <v>149</v>
      </c>
      <c r="AU429" s="24" t="s">
        <v>91</v>
      </c>
    </row>
    <row r="430" spans="2:47" s="1" customFormat="1" ht="13.5">
      <c r="B430" s="46"/>
      <c r="C430" s="74"/>
      <c r="D430" s="233" t="s">
        <v>151</v>
      </c>
      <c r="E430" s="74"/>
      <c r="F430" s="236" t="s">
        <v>803</v>
      </c>
      <c r="G430" s="74"/>
      <c r="H430" s="74"/>
      <c r="I430" s="191"/>
      <c r="J430" s="74"/>
      <c r="K430" s="74"/>
      <c r="L430" s="72"/>
      <c r="M430" s="235"/>
      <c r="N430" s="47"/>
      <c r="O430" s="47"/>
      <c r="P430" s="47"/>
      <c r="Q430" s="47"/>
      <c r="R430" s="47"/>
      <c r="S430" s="47"/>
      <c r="T430" s="95"/>
      <c r="AT430" s="24" t="s">
        <v>151</v>
      </c>
      <c r="AU430" s="24" t="s">
        <v>91</v>
      </c>
    </row>
    <row r="431" spans="2:65" s="1" customFormat="1" ht="25.5" customHeight="1">
      <c r="B431" s="46"/>
      <c r="C431" s="221" t="s">
        <v>546</v>
      </c>
      <c r="D431" s="221" t="s">
        <v>142</v>
      </c>
      <c r="E431" s="222" t="s">
        <v>1061</v>
      </c>
      <c r="F431" s="223" t="s">
        <v>1062</v>
      </c>
      <c r="G431" s="224" t="s">
        <v>1063</v>
      </c>
      <c r="H431" s="225">
        <v>1</v>
      </c>
      <c r="I431" s="226"/>
      <c r="J431" s="227">
        <f>ROUND(I431*H431,2)</f>
        <v>0</v>
      </c>
      <c r="K431" s="223" t="s">
        <v>146</v>
      </c>
      <c r="L431" s="72"/>
      <c r="M431" s="228" t="s">
        <v>80</v>
      </c>
      <c r="N431" s="229" t="s">
        <v>52</v>
      </c>
      <c r="O431" s="47"/>
      <c r="P431" s="230">
        <f>O431*H431</f>
        <v>0</v>
      </c>
      <c r="Q431" s="230">
        <v>15.88672</v>
      </c>
      <c r="R431" s="230">
        <f>Q431*H431</f>
        <v>15.88672</v>
      </c>
      <c r="S431" s="230">
        <v>0</v>
      </c>
      <c r="T431" s="231">
        <f>S431*H431</f>
        <v>0</v>
      </c>
      <c r="AR431" s="24" t="s">
        <v>147</v>
      </c>
      <c r="AT431" s="24" t="s">
        <v>142</v>
      </c>
      <c r="AU431" s="24" t="s">
        <v>91</v>
      </c>
      <c r="AY431" s="24" t="s">
        <v>140</v>
      </c>
      <c r="BE431" s="232">
        <f>IF(N431="základní",J431,0)</f>
        <v>0</v>
      </c>
      <c r="BF431" s="232">
        <f>IF(N431="snížená",J431,0)</f>
        <v>0</v>
      </c>
      <c r="BG431" s="232">
        <f>IF(N431="zákl. přenesená",J431,0)</f>
        <v>0</v>
      </c>
      <c r="BH431" s="232">
        <f>IF(N431="sníž. přenesená",J431,0)</f>
        <v>0</v>
      </c>
      <c r="BI431" s="232">
        <f>IF(N431="nulová",J431,0)</f>
        <v>0</v>
      </c>
      <c r="BJ431" s="24" t="s">
        <v>25</v>
      </c>
      <c r="BK431" s="232">
        <f>ROUND(I431*H431,2)</f>
        <v>0</v>
      </c>
      <c r="BL431" s="24" t="s">
        <v>147</v>
      </c>
      <c r="BM431" s="24" t="s">
        <v>1064</v>
      </c>
    </row>
    <row r="432" spans="2:47" s="1" customFormat="1" ht="13.5">
      <c r="B432" s="46"/>
      <c r="C432" s="74"/>
      <c r="D432" s="233" t="s">
        <v>149</v>
      </c>
      <c r="E432" s="74"/>
      <c r="F432" s="234" t="s">
        <v>1065</v>
      </c>
      <c r="G432" s="74"/>
      <c r="H432" s="74"/>
      <c r="I432" s="191"/>
      <c r="J432" s="74"/>
      <c r="K432" s="74"/>
      <c r="L432" s="72"/>
      <c r="M432" s="235"/>
      <c r="N432" s="47"/>
      <c r="O432" s="47"/>
      <c r="P432" s="47"/>
      <c r="Q432" s="47"/>
      <c r="R432" s="47"/>
      <c r="S432" s="47"/>
      <c r="T432" s="95"/>
      <c r="AT432" s="24" t="s">
        <v>149</v>
      </c>
      <c r="AU432" s="24" t="s">
        <v>91</v>
      </c>
    </row>
    <row r="433" spans="2:47" s="1" customFormat="1" ht="13.5">
      <c r="B433" s="46"/>
      <c r="C433" s="74"/>
      <c r="D433" s="233" t="s">
        <v>151</v>
      </c>
      <c r="E433" s="74"/>
      <c r="F433" s="236" t="s">
        <v>1066</v>
      </c>
      <c r="G433" s="74"/>
      <c r="H433" s="74"/>
      <c r="I433" s="191"/>
      <c r="J433" s="74"/>
      <c r="K433" s="74"/>
      <c r="L433" s="72"/>
      <c r="M433" s="235"/>
      <c r="N433" s="47"/>
      <c r="O433" s="47"/>
      <c r="P433" s="47"/>
      <c r="Q433" s="47"/>
      <c r="R433" s="47"/>
      <c r="S433" s="47"/>
      <c r="T433" s="95"/>
      <c r="AT433" s="24" t="s">
        <v>151</v>
      </c>
      <c r="AU433" s="24" t="s">
        <v>91</v>
      </c>
    </row>
    <row r="434" spans="2:65" s="1" customFormat="1" ht="16.5" customHeight="1">
      <c r="B434" s="46"/>
      <c r="C434" s="221" t="s">
        <v>552</v>
      </c>
      <c r="D434" s="221" t="s">
        <v>142</v>
      </c>
      <c r="E434" s="222" t="s">
        <v>1067</v>
      </c>
      <c r="F434" s="223" t="s">
        <v>1068</v>
      </c>
      <c r="G434" s="224" t="s">
        <v>583</v>
      </c>
      <c r="H434" s="225">
        <v>1</v>
      </c>
      <c r="I434" s="226"/>
      <c r="J434" s="227">
        <f>ROUND(I434*H434,2)</f>
        <v>0</v>
      </c>
      <c r="K434" s="223" t="s">
        <v>80</v>
      </c>
      <c r="L434" s="72"/>
      <c r="M434" s="228" t="s">
        <v>80</v>
      </c>
      <c r="N434" s="229" t="s">
        <v>52</v>
      </c>
      <c r="O434" s="47"/>
      <c r="P434" s="230">
        <f>O434*H434</f>
        <v>0</v>
      </c>
      <c r="Q434" s="230">
        <v>0</v>
      </c>
      <c r="R434" s="230">
        <f>Q434*H434</f>
        <v>0</v>
      </c>
      <c r="S434" s="230">
        <v>0</v>
      </c>
      <c r="T434" s="231">
        <f>S434*H434</f>
        <v>0</v>
      </c>
      <c r="AR434" s="24" t="s">
        <v>147</v>
      </c>
      <c r="AT434" s="24" t="s">
        <v>142</v>
      </c>
      <c r="AU434" s="24" t="s">
        <v>91</v>
      </c>
      <c r="AY434" s="24" t="s">
        <v>140</v>
      </c>
      <c r="BE434" s="232">
        <f>IF(N434="základní",J434,0)</f>
        <v>0</v>
      </c>
      <c r="BF434" s="232">
        <f>IF(N434="snížená",J434,0)</f>
        <v>0</v>
      </c>
      <c r="BG434" s="232">
        <f>IF(N434="zákl. přenesená",J434,0)</f>
        <v>0</v>
      </c>
      <c r="BH434" s="232">
        <f>IF(N434="sníž. přenesená",J434,0)</f>
        <v>0</v>
      </c>
      <c r="BI434" s="232">
        <f>IF(N434="nulová",J434,0)</f>
        <v>0</v>
      </c>
      <c r="BJ434" s="24" t="s">
        <v>25</v>
      </c>
      <c r="BK434" s="232">
        <f>ROUND(I434*H434,2)</f>
        <v>0</v>
      </c>
      <c r="BL434" s="24" t="s">
        <v>147</v>
      </c>
      <c r="BM434" s="24" t="s">
        <v>1069</v>
      </c>
    </row>
    <row r="435" spans="2:47" s="1" customFormat="1" ht="13.5">
      <c r="B435" s="46"/>
      <c r="C435" s="74"/>
      <c r="D435" s="233" t="s">
        <v>149</v>
      </c>
      <c r="E435" s="74"/>
      <c r="F435" s="234" t="s">
        <v>1070</v>
      </c>
      <c r="G435" s="74"/>
      <c r="H435" s="74"/>
      <c r="I435" s="191"/>
      <c r="J435" s="74"/>
      <c r="K435" s="74"/>
      <c r="L435" s="72"/>
      <c r="M435" s="235"/>
      <c r="N435" s="47"/>
      <c r="O435" s="47"/>
      <c r="P435" s="47"/>
      <c r="Q435" s="47"/>
      <c r="R435" s="47"/>
      <c r="S435" s="47"/>
      <c r="T435" s="95"/>
      <c r="AT435" s="24" t="s">
        <v>149</v>
      </c>
      <c r="AU435" s="24" t="s">
        <v>91</v>
      </c>
    </row>
    <row r="436" spans="2:65" s="1" customFormat="1" ht="25.5" customHeight="1">
      <c r="B436" s="46"/>
      <c r="C436" s="221" t="s">
        <v>557</v>
      </c>
      <c r="D436" s="221" t="s">
        <v>142</v>
      </c>
      <c r="E436" s="222" t="s">
        <v>1071</v>
      </c>
      <c r="F436" s="223" t="s">
        <v>1072</v>
      </c>
      <c r="G436" s="224" t="s">
        <v>201</v>
      </c>
      <c r="H436" s="225">
        <v>0.96</v>
      </c>
      <c r="I436" s="226"/>
      <c r="J436" s="227">
        <f>ROUND(I436*H436,2)</f>
        <v>0</v>
      </c>
      <c r="K436" s="223" t="s">
        <v>146</v>
      </c>
      <c r="L436" s="72"/>
      <c r="M436" s="228" t="s">
        <v>80</v>
      </c>
      <c r="N436" s="229" t="s">
        <v>52</v>
      </c>
      <c r="O436" s="47"/>
      <c r="P436" s="230">
        <f>O436*H436</f>
        <v>0</v>
      </c>
      <c r="Q436" s="230">
        <v>0</v>
      </c>
      <c r="R436" s="230">
        <f>Q436*H436</f>
        <v>0</v>
      </c>
      <c r="S436" s="230">
        <v>0</v>
      </c>
      <c r="T436" s="231">
        <f>S436*H436</f>
        <v>0</v>
      </c>
      <c r="AR436" s="24" t="s">
        <v>147</v>
      </c>
      <c r="AT436" s="24" t="s">
        <v>142</v>
      </c>
      <c r="AU436" s="24" t="s">
        <v>91</v>
      </c>
      <c r="AY436" s="24" t="s">
        <v>140</v>
      </c>
      <c r="BE436" s="232">
        <f>IF(N436="základní",J436,0)</f>
        <v>0</v>
      </c>
      <c r="BF436" s="232">
        <f>IF(N436="snížená",J436,0)</f>
        <v>0</v>
      </c>
      <c r="BG436" s="232">
        <f>IF(N436="zákl. přenesená",J436,0)</f>
        <v>0</v>
      </c>
      <c r="BH436" s="232">
        <f>IF(N436="sníž. přenesená",J436,0)</f>
        <v>0</v>
      </c>
      <c r="BI436" s="232">
        <f>IF(N436="nulová",J436,0)</f>
        <v>0</v>
      </c>
      <c r="BJ436" s="24" t="s">
        <v>25</v>
      </c>
      <c r="BK436" s="232">
        <f>ROUND(I436*H436,2)</f>
        <v>0</v>
      </c>
      <c r="BL436" s="24" t="s">
        <v>147</v>
      </c>
      <c r="BM436" s="24" t="s">
        <v>1073</v>
      </c>
    </row>
    <row r="437" spans="2:47" s="1" customFormat="1" ht="13.5">
      <c r="B437" s="46"/>
      <c r="C437" s="74"/>
      <c r="D437" s="233" t="s">
        <v>149</v>
      </c>
      <c r="E437" s="74"/>
      <c r="F437" s="234" t="s">
        <v>1074</v>
      </c>
      <c r="G437" s="74"/>
      <c r="H437" s="74"/>
      <c r="I437" s="191"/>
      <c r="J437" s="74"/>
      <c r="K437" s="74"/>
      <c r="L437" s="72"/>
      <c r="M437" s="235"/>
      <c r="N437" s="47"/>
      <c r="O437" s="47"/>
      <c r="P437" s="47"/>
      <c r="Q437" s="47"/>
      <c r="R437" s="47"/>
      <c r="S437" s="47"/>
      <c r="T437" s="95"/>
      <c r="AT437" s="24" t="s">
        <v>149</v>
      </c>
      <c r="AU437" s="24" t="s">
        <v>91</v>
      </c>
    </row>
    <row r="438" spans="2:51" s="11" customFormat="1" ht="13.5">
      <c r="B438" s="237"/>
      <c r="C438" s="238"/>
      <c r="D438" s="233" t="s">
        <v>153</v>
      </c>
      <c r="E438" s="239" t="s">
        <v>80</v>
      </c>
      <c r="F438" s="240" t="s">
        <v>1075</v>
      </c>
      <c r="G438" s="238"/>
      <c r="H438" s="241">
        <v>0.96</v>
      </c>
      <c r="I438" s="242"/>
      <c r="J438" s="238"/>
      <c r="K438" s="238"/>
      <c r="L438" s="243"/>
      <c r="M438" s="244"/>
      <c r="N438" s="245"/>
      <c r="O438" s="245"/>
      <c r="P438" s="245"/>
      <c r="Q438" s="245"/>
      <c r="R438" s="245"/>
      <c r="S438" s="245"/>
      <c r="T438" s="246"/>
      <c r="AT438" s="247" t="s">
        <v>153</v>
      </c>
      <c r="AU438" s="247" t="s">
        <v>91</v>
      </c>
      <c r="AV438" s="11" t="s">
        <v>91</v>
      </c>
      <c r="AW438" s="11" t="s">
        <v>44</v>
      </c>
      <c r="AX438" s="11" t="s">
        <v>25</v>
      </c>
      <c r="AY438" s="247" t="s">
        <v>140</v>
      </c>
    </row>
    <row r="439" spans="2:65" s="1" customFormat="1" ht="16.5" customHeight="1">
      <c r="B439" s="46"/>
      <c r="C439" s="221" t="s">
        <v>563</v>
      </c>
      <c r="D439" s="221" t="s">
        <v>142</v>
      </c>
      <c r="E439" s="222" t="s">
        <v>1076</v>
      </c>
      <c r="F439" s="223" t="s">
        <v>1077</v>
      </c>
      <c r="G439" s="224" t="s">
        <v>145</v>
      </c>
      <c r="H439" s="225">
        <v>3.52</v>
      </c>
      <c r="I439" s="226"/>
      <c r="J439" s="227">
        <f>ROUND(I439*H439,2)</f>
        <v>0</v>
      </c>
      <c r="K439" s="223" t="s">
        <v>146</v>
      </c>
      <c r="L439" s="72"/>
      <c r="M439" s="228" t="s">
        <v>80</v>
      </c>
      <c r="N439" s="229" t="s">
        <v>52</v>
      </c>
      <c r="O439" s="47"/>
      <c r="P439" s="230">
        <f>O439*H439</f>
        <v>0</v>
      </c>
      <c r="Q439" s="230">
        <v>0.00402</v>
      </c>
      <c r="R439" s="230">
        <f>Q439*H439</f>
        <v>0.0141504</v>
      </c>
      <c r="S439" s="230">
        <v>0</v>
      </c>
      <c r="T439" s="231">
        <f>S439*H439</f>
        <v>0</v>
      </c>
      <c r="AR439" s="24" t="s">
        <v>147</v>
      </c>
      <c r="AT439" s="24" t="s">
        <v>142</v>
      </c>
      <c r="AU439" s="24" t="s">
        <v>91</v>
      </c>
      <c r="AY439" s="24" t="s">
        <v>140</v>
      </c>
      <c r="BE439" s="232">
        <f>IF(N439="základní",J439,0)</f>
        <v>0</v>
      </c>
      <c r="BF439" s="232">
        <f>IF(N439="snížená",J439,0)</f>
        <v>0</v>
      </c>
      <c r="BG439" s="232">
        <f>IF(N439="zákl. přenesená",J439,0)</f>
        <v>0</v>
      </c>
      <c r="BH439" s="232">
        <f>IF(N439="sníž. přenesená",J439,0)</f>
        <v>0</v>
      </c>
      <c r="BI439" s="232">
        <f>IF(N439="nulová",J439,0)</f>
        <v>0</v>
      </c>
      <c r="BJ439" s="24" t="s">
        <v>25</v>
      </c>
      <c r="BK439" s="232">
        <f>ROUND(I439*H439,2)</f>
        <v>0</v>
      </c>
      <c r="BL439" s="24" t="s">
        <v>147</v>
      </c>
      <c r="BM439" s="24" t="s">
        <v>1078</v>
      </c>
    </row>
    <row r="440" spans="2:47" s="1" customFormat="1" ht="13.5">
      <c r="B440" s="46"/>
      <c r="C440" s="74"/>
      <c r="D440" s="233" t="s">
        <v>149</v>
      </c>
      <c r="E440" s="74"/>
      <c r="F440" s="234" t="s">
        <v>1079</v>
      </c>
      <c r="G440" s="74"/>
      <c r="H440" s="74"/>
      <c r="I440" s="191"/>
      <c r="J440" s="74"/>
      <c r="K440" s="74"/>
      <c r="L440" s="72"/>
      <c r="M440" s="235"/>
      <c r="N440" s="47"/>
      <c r="O440" s="47"/>
      <c r="P440" s="47"/>
      <c r="Q440" s="47"/>
      <c r="R440" s="47"/>
      <c r="S440" s="47"/>
      <c r="T440" s="95"/>
      <c r="AT440" s="24" t="s">
        <v>149</v>
      </c>
      <c r="AU440" s="24" t="s">
        <v>91</v>
      </c>
    </row>
    <row r="441" spans="2:51" s="11" customFormat="1" ht="13.5">
      <c r="B441" s="237"/>
      <c r="C441" s="238"/>
      <c r="D441" s="233" t="s">
        <v>153</v>
      </c>
      <c r="E441" s="239" t="s">
        <v>80</v>
      </c>
      <c r="F441" s="240" t="s">
        <v>1080</v>
      </c>
      <c r="G441" s="238"/>
      <c r="H441" s="241">
        <v>1.92</v>
      </c>
      <c r="I441" s="242"/>
      <c r="J441" s="238"/>
      <c r="K441" s="238"/>
      <c r="L441" s="243"/>
      <c r="M441" s="244"/>
      <c r="N441" s="245"/>
      <c r="O441" s="245"/>
      <c r="P441" s="245"/>
      <c r="Q441" s="245"/>
      <c r="R441" s="245"/>
      <c r="S441" s="245"/>
      <c r="T441" s="246"/>
      <c r="AT441" s="247" t="s">
        <v>153</v>
      </c>
      <c r="AU441" s="247" t="s">
        <v>91</v>
      </c>
      <c r="AV441" s="11" t="s">
        <v>91</v>
      </c>
      <c r="AW441" s="11" t="s">
        <v>44</v>
      </c>
      <c r="AX441" s="11" t="s">
        <v>82</v>
      </c>
      <c r="AY441" s="247" t="s">
        <v>140</v>
      </c>
    </row>
    <row r="442" spans="2:51" s="11" customFormat="1" ht="13.5">
      <c r="B442" s="237"/>
      <c r="C442" s="238"/>
      <c r="D442" s="233" t="s">
        <v>153</v>
      </c>
      <c r="E442" s="239" t="s">
        <v>80</v>
      </c>
      <c r="F442" s="240" t="s">
        <v>1081</v>
      </c>
      <c r="G442" s="238"/>
      <c r="H442" s="241">
        <v>1.6</v>
      </c>
      <c r="I442" s="242"/>
      <c r="J442" s="238"/>
      <c r="K442" s="238"/>
      <c r="L442" s="243"/>
      <c r="M442" s="244"/>
      <c r="N442" s="245"/>
      <c r="O442" s="245"/>
      <c r="P442" s="245"/>
      <c r="Q442" s="245"/>
      <c r="R442" s="245"/>
      <c r="S442" s="245"/>
      <c r="T442" s="246"/>
      <c r="AT442" s="247" t="s">
        <v>153</v>
      </c>
      <c r="AU442" s="247" t="s">
        <v>91</v>
      </c>
      <c r="AV442" s="11" t="s">
        <v>91</v>
      </c>
      <c r="AW442" s="11" t="s">
        <v>44</v>
      </c>
      <c r="AX442" s="11" t="s">
        <v>82</v>
      </c>
      <c r="AY442" s="247" t="s">
        <v>140</v>
      </c>
    </row>
    <row r="443" spans="2:51" s="12" customFormat="1" ht="13.5">
      <c r="B443" s="248"/>
      <c r="C443" s="249"/>
      <c r="D443" s="233" t="s">
        <v>153</v>
      </c>
      <c r="E443" s="250" t="s">
        <v>80</v>
      </c>
      <c r="F443" s="251" t="s">
        <v>168</v>
      </c>
      <c r="G443" s="249"/>
      <c r="H443" s="252">
        <v>3.52</v>
      </c>
      <c r="I443" s="253"/>
      <c r="J443" s="249"/>
      <c r="K443" s="249"/>
      <c r="L443" s="254"/>
      <c r="M443" s="255"/>
      <c r="N443" s="256"/>
      <c r="O443" s="256"/>
      <c r="P443" s="256"/>
      <c r="Q443" s="256"/>
      <c r="R443" s="256"/>
      <c r="S443" s="256"/>
      <c r="T443" s="257"/>
      <c r="AT443" s="258" t="s">
        <v>153</v>
      </c>
      <c r="AU443" s="258" t="s">
        <v>91</v>
      </c>
      <c r="AV443" s="12" t="s">
        <v>147</v>
      </c>
      <c r="AW443" s="12" t="s">
        <v>44</v>
      </c>
      <c r="AX443" s="12" t="s">
        <v>25</v>
      </c>
      <c r="AY443" s="258" t="s">
        <v>140</v>
      </c>
    </row>
    <row r="444" spans="2:63" s="10" customFormat="1" ht="29.85" customHeight="1">
      <c r="B444" s="205"/>
      <c r="C444" s="206"/>
      <c r="D444" s="207" t="s">
        <v>81</v>
      </c>
      <c r="E444" s="219" t="s">
        <v>198</v>
      </c>
      <c r="F444" s="219" t="s">
        <v>556</v>
      </c>
      <c r="G444" s="206"/>
      <c r="H444" s="206"/>
      <c r="I444" s="209"/>
      <c r="J444" s="220">
        <f>BK444</f>
        <v>0</v>
      </c>
      <c r="K444" s="206"/>
      <c r="L444" s="211"/>
      <c r="M444" s="212"/>
      <c r="N444" s="213"/>
      <c r="O444" s="213"/>
      <c r="P444" s="214">
        <f>SUM(P445:P452)</f>
        <v>0</v>
      </c>
      <c r="Q444" s="213"/>
      <c r="R444" s="214">
        <f>SUM(R445:R452)</f>
        <v>0.04758654</v>
      </c>
      <c r="S444" s="213"/>
      <c r="T444" s="215">
        <f>SUM(T445:T452)</f>
        <v>0</v>
      </c>
      <c r="AR444" s="216" t="s">
        <v>25</v>
      </c>
      <c r="AT444" s="217" t="s">
        <v>81</v>
      </c>
      <c r="AU444" s="217" t="s">
        <v>25</v>
      </c>
      <c r="AY444" s="216" t="s">
        <v>140</v>
      </c>
      <c r="BK444" s="218">
        <f>SUM(BK445:BK452)</f>
        <v>0</v>
      </c>
    </row>
    <row r="445" spans="2:65" s="1" customFormat="1" ht="25.5" customHeight="1">
      <c r="B445" s="46"/>
      <c r="C445" s="221" t="s">
        <v>569</v>
      </c>
      <c r="D445" s="221" t="s">
        <v>142</v>
      </c>
      <c r="E445" s="222" t="s">
        <v>1082</v>
      </c>
      <c r="F445" s="223" t="s">
        <v>1083</v>
      </c>
      <c r="G445" s="224" t="s">
        <v>145</v>
      </c>
      <c r="H445" s="225">
        <v>68.966</v>
      </c>
      <c r="I445" s="226"/>
      <c r="J445" s="227">
        <f>ROUND(I445*H445,2)</f>
        <v>0</v>
      </c>
      <c r="K445" s="223" t="s">
        <v>146</v>
      </c>
      <c r="L445" s="72"/>
      <c r="M445" s="228" t="s">
        <v>80</v>
      </c>
      <c r="N445" s="229" t="s">
        <v>52</v>
      </c>
      <c r="O445" s="47"/>
      <c r="P445" s="230">
        <f>O445*H445</f>
        <v>0</v>
      </c>
      <c r="Q445" s="230">
        <v>0.00069</v>
      </c>
      <c r="R445" s="230">
        <f>Q445*H445</f>
        <v>0.04758654</v>
      </c>
      <c r="S445" s="230">
        <v>0</v>
      </c>
      <c r="T445" s="231">
        <f>S445*H445</f>
        <v>0</v>
      </c>
      <c r="AR445" s="24" t="s">
        <v>147</v>
      </c>
      <c r="AT445" s="24" t="s">
        <v>142</v>
      </c>
      <c r="AU445" s="24" t="s">
        <v>91</v>
      </c>
      <c r="AY445" s="24" t="s">
        <v>140</v>
      </c>
      <c r="BE445" s="232">
        <f>IF(N445="základní",J445,0)</f>
        <v>0</v>
      </c>
      <c r="BF445" s="232">
        <f>IF(N445="snížená",J445,0)</f>
        <v>0</v>
      </c>
      <c r="BG445" s="232">
        <f>IF(N445="zákl. přenesená",J445,0)</f>
        <v>0</v>
      </c>
      <c r="BH445" s="232">
        <f>IF(N445="sníž. přenesená",J445,0)</f>
        <v>0</v>
      </c>
      <c r="BI445" s="232">
        <f>IF(N445="nulová",J445,0)</f>
        <v>0</v>
      </c>
      <c r="BJ445" s="24" t="s">
        <v>25</v>
      </c>
      <c r="BK445" s="232">
        <f>ROUND(I445*H445,2)</f>
        <v>0</v>
      </c>
      <c r="BL445" s="24" t="s">
        <v>147</v>
      </c>
      <c r="BM445" s="24" t="s">
        <v>1084</v>
      </c>
    </row>
    <row r="446" spans="2:47" s="1" customFormat="1" ht="13.5">
      <c r="B446" s="46"/>
      <c r="C446" s="74"/>
      <c r="D446" s="233" t="s">
        <v>149</v>
      </c>
      <c r="E446" s="74"/>
      <c r="F446" s="234" t="s">
        <v>1085</v>
      </c>
      <c r="G446" s="74"/>
      <c r="H446" s="74"/>
      <c r="I446" s="191"/>
      <c r="J446" s="74"/>
      <c r="K446" s="74"/>
      <c r="L446" s="72"/>
      <c r="M446" s="235"/>
      <c r="N446" s="47"/>
      <c r="O446" s="47"/>
      <c r="P446" s="47"/>
      <c r="Q446" s="47"/>
      <c r="R446" s="47"/>
      <c r="S446" s="47"/>
      <c r="T446" s="95"/>
      <c r="AT446" s="24" t="s">
        <v>149</v>
      </c>
      <c r="AU446" s="24" t="s">
        <v>91</v>
      </c>
    </row>
    <row r="447" spans="2:47" s="1" customFormat="1" ht="13.5">
      <c r="B447" s="46"/>
      <c r="C447" s="74"/>
      <c r="D447" s="233" t="s">
        <v>151</v>
      </c>
      <c r="E447" s="74"/>
      <c r="F447" s="236" t="s">
        <v>1086</v>
      </c>
      <c r="G447" s="74"/>
      <c r="H447" s="74"/>
      <c r="I447" s="191"/>
      <c r="J447" s="74"/>
      <c r="K447" s="74"/>
      <c r="L447" s="72"/>
      <c r="M447" s="235"/>
      <c r="N447" s="47"/>
      <c r="O447" s="47"/>
      <c r="P447" s="47"/>
      <c r="Q447" s="47"/>
      <c r="R447" s="47"/>
      <c r="S447" s="47"/>
      <c r="T447" s="95"/>
      <c r="AT447" s="24" t="s">
        <v>151</v>
      </c>
      <c r="AU447" s="24" t="s">
        <v>91</v>
      </c>
    </row>
    <row r="448" spans="2:51" s="11" customFormat="1" ht="13.5">
      <c r="B448" s="237"/>
      <c r="C448" s="238"/>
      <c r="D448" s="233" t="s">
        <v>153</v>
      </c>
      <c r="E448" s="239" t="s">
        <v>80</v>
      </c>
      <c r="F448" s="240" t="s">
        <v>1087</v>
      </c>
      <c r="G448" s="238"/>
      <c r="H448" s="241">
        <v>44.8</v>
      </c>
      <c r="I448" s="242"/>
      <c r="J448" s="238"/>
      <c r="K448" s="238"/>
      <c r="L448" s="243"/>
      <c r="M448" s="244"/>
      <c r="N448" s="245"/>
      <c r="O448" s="245"/>
      <c r="P448" s="245"/>
      <c r="Q448" s="245"/>
      <c r="R448" s="245"/>
      <c r="S448" s="245"/>
      <c r="T448" s="246"/>
      <c r="AT448" s="247" t="s">
        <v>153</v>
      </c>
      <c r="AU448" s="247" t="s">
        <v>91</v>
      </c>
      <c r="AV448" s="11" t="s">
        <v>91</v>
      </c>
      <c r="AW448" s="11" t="s">
        <v>44</v>
      </c>
      <c r="AX448" s="11" t="s">
        <v>82</v>
      </c>
      <c r="AY448" s="247" t="s">
        <v>140</v>
      </c>
    </row>
    <row r="449" spans="2:51" s="11" customFormat="1" ht="13.5">
      <c r="B449" s="237"/>
      <c r="C449" s="238"/>
      <c r="D449" s="233" t="s">
        <v>153</v>
      </c>
      <c r="E449" s="239" t="s">
        <v>80</v>
      </c>
      <c r="F449" s="240" t="s">
        <v>1088</v>
      </c>
      <c r="G449" s="238"/>
      <c r="H449" s="241">
        <v>7.392</v>
      </c>
      <c r="I449" s="242"/>
      <c r="J449" s="238"/>
      <c r="K449" s="238"/>
      <c r="L449" s="243"/>
      <c r="M449" s="244"/>
      <c r="N449" s="245"/>
      <c r="O449" s="245"/>
      <c r="P449" s="245"/>
      <c r="Q449" s="245"/>
      <c r="R449" s="245"/>
      <c r="S449" s="245"/>
      <c r="T449" s="246"/>
      <c r="AT449" s="247" t="s">
        <v>153</v>
      </c>
      <c r="AU449" s="247" t="s">
        <v>91</v>
      </c>
      <c r="AV449" s="11" t="s">
        <v>91</v>
      </c>
      <c r="AW449" s="11" t="s">
        <v>44</v>
      </c>
      <c r="AX449" s="11" t="s">
        <v>82</v>
      </c>
      <c r="AY449" s="247" t="s">
        <v>140</v>
      </c>
    </row>
    <row r="450" spans="2:51" s="11" customFormat="1" ht="13.5">
      <c r="B450" s="237"/>
      <c r="C450" s="238"/>
      <c r="D450" s="233" t="s">
        <v>153</v>
      </c>
      <c r="E450" s="239" t="s">
        <v>80</v>
      </c>
      <c r="F450" s="240" t="s">
        <v>1089</v>
      </c>
      <c r="G450" s="238"/>
      <c r="H450" s="241">
        <v>5.28</v>
      </c>
      <c r="I450" s="242"/>
      <c r="J450" s="238"/>
      <c r="K450" s="238"/>
      <c r="L450" s="243"/>
      <c r="M450" s="244"/>
      <c r="N450" s="245"/>
      <c r="O450" s="245"/>
      <c r="P450" s="245"/>
      <c r="Q450" s="245"/>
      <c r="R450" s="245"/>
      <c r="S450" s="245"/>
      <c r="T450" s="246"/>
      <c r="AT450" s="247" t="s">
        <v>153</v>
      </c>
      <c r="AU450" s="247" t="s">
        <v>91</v>
      </c>
      <c r="AV450" s="11" t="s">
        <v>91</v>
      </c>
      <c r="AW450" s="11" t="s">
        <v>44</v>
      </c>
      <c r="AX450" s="11" t="s">
        <v>82</v>
      </c>
      <c r="AY450" s="247" t="s">
        <v>140</v>
      </c>
    </row>
    <row r="451" spans="2:51" s="13" customFormat="1" ht="13.5">
      <c r="B451" s="259"/>
      <c r="C451" s="260"/>
      <c r="D451" s="233" t="s">
        <v>153</v>
      </c>
      <c r="E451" s="261" t="s">
        <v>80</v>
      </c>
      <c r="F451" s="262" t="s">
        <v>212</v>
      </c>
      <c r="G451" s="260"/>
      <c r="H451" s="263">
        <v>57.472</v>
      </c>
      <c r="I451" s="264"/>
      <c r="J451" s="260"/>
      <c r="K451" s="260"/>
      <c r="L451" s="265"/>
      <c r="M451" s="266"/>
      <c r="N451" s="267"/>
      <c r="O451" s="267"/>
      <c r="P451" s="267"/>
      <c r="Q451" s="267"/>
      <c r="R451" s="267"/>
      <c r="S451" s="267"/>
      <c r="T451" s="268"/>
      <c r="AT451" s="269" t="s">
        <v>153</v>
      </c>
      <c r="AU451" s="269" t="s">
        <v>91</v>
      </c>
      <c r="AV451" s="13" t="s">
        <v>160</v>
      </c>
      <c r="AW451" s="13" t="s">
        <v>44</v>
      </c>
      <c r="AX451" s="13" t="s">
        <v>82</v>
      </c>
      <c r="AY451" s="269" t="s">
        <v>140</v>
      </c>
    </row>
    <row r="452" spans="2:51" s="11" customFormat="1" ht="13.5">
      <c r="B452" s="237"/>
      <c r="C452" s="238"/>
      <c r="D452" s="233" t="s">
        <v>153</v>
      </c>
      <c r="E452" s="239" t="s">
        <v>80</v>
      </c>
      <c r="F452" s="240" t="s">
        <v>1090</v>
      </c>
      <c r="G452" s="238"/>
      <c r="H452" s="241">
        <v>68.966</v>
      </c>
      <c r="I452" s="242"/>
      <c r="J452" s="238"/>
      <c r="K452" s="238"/>
      <c r="L452" s="243"/>
      <c r="M452" s="244"/>
      <c r="N452" s="245"/>
      <c r="O452" s="245"/>
      <c r="P452" s="245"/>
      <c r="Q452" s="245"/>
      <c r="R452" s="245"/>
      <c r="S452" s="245"/>
      <c r="T452" s="246"/>
      <c r="AT452" s="247" t="s">
        <v>153</v>
      </c>
      <c r="AU452" s="247" t="s">
        <v>91</v>
      </c>
      <c r="AV452" s="11" t="s">
        <v>91</v>
      </c>
      <c r="AW452" s="11" t="s">
        <v>44</v>
      </c>
      <c r="AX452" s="11" t="s">
        <v>25</v>
      </c>
      <c r="AY452" s="247" t="s">
        <v>140</v>
      </c>
    </row>
    <row r="453" spans="2:63" s="10" customFormat="1" ht="29.85" customHeight="1">
      <c r="B453" s="205"/>
      <c r="C453" s="206"/>
      <c r="D453" s="207" t="s">
        <v>81</v>
      </c>
      <c r="E453" s="219" t="s">
        <v>619</v>
      </c>
      <c r="F453" s="219" t="s">
        <v>620</v>
      </c>
      <c r="G453" s="206"/>
      <c r="H453" s="206"/>
      <c r="I453" s="209"/>
      <c r="J453" s="220">
        <f>BK453</f>
        <v>0</v>
      </c>
      <c r="K453" s="206"/>
      <c r="L453" s="211"/>
      <c r="M453" s="212"/>
      <c r="N453" s="213"/>
      <c r="O453" s="213"/>
      <c r="P453" s="214">
        <f>SUM(P454:P487)</f>
        <v>0</v>
      </c>
      <c r="Q453" s="213"/>
      <c r="R453" s="214">
        <f>SUM(R454:R487)</f>
        <v>0</v>
      </c>
      <c r="S453" s="213"/>
      <c r="T453" s="215">
        <f>SUM(T454:T487)</f>
        <v>0</v>
      </c>
      <c r="AR453" s="216" t="s">
        <v>25</v>
      </c>
      <c r="AT453" s="217" t="s">
        <v>81</v>
      </c>
      <c r="AU453" s="217" t="s">
        <v>25</v>
      </c>
      <c r="AY453" s="216" t="s">
        <v>140</v>
      </c>
      <c r="BK453" s="218">
        <f>SUM(BK454:BK487)</f>
        <v>0</v>
      </c>
    </row>
    <row r="454" spans="2:65" s="1" customFormat="1" ht="16.5" customHeight="1">
      <c r="B454" s="46"/>
      <c r="C454" s="221" t="s">
        <v>575</v>
      </c>
      <c r="D454" s="221" t="s">
        <v>142</v>
      </c>
      <c r="E454" s="222" t="s">
        <v>850</v>
      </c>
      <c r="F454" s="223" t="s">
        <v>851</v>
      </c>
      <c r="G454" s="224" t="s">
        <v>284</v>
      </c>
      <c r="H454" s="225">
        <v>4.453</v>
      </c>
      <c r="I454" s="226"/>
      <c r="J454" s="227">
        <f>ROUND(I454*H454,2)</f>
        <v>0</v>
      </c>
      <c r="K454" s="223" t="s">
        <v>146</v>
      </c>
      <c r="L454" s="72"/>
      <c r="M454" s="228" t="s">
        <v>80</v>
      </c>
      <c r="N454" s="229" t="s">
        <v>52</v>
      </c>
      <c r="O454" s="47"/>
      <c r="P454" s="230">
        <f>O454*H454</f>
        <v>0</v>
      </c>
      <c r="Q454" s="230">
        <v>0</v>
      </c>
      <c r="R454" s="230">
        <f>Q454*H454</f>
        <v>0</v>
      </c>
      <c r="S454" s="230">
        <v>0</v>
      </c>
      <c r="T454" s="231">
        <f>S454*H454</f>
        <v>0</v>
      </c>
      <c r="AR454" s="24" t="s">
        <v>147</v>
      </c>
      <c r="AT454" s="24" t="s">
        <v>142</v>
      </c>
      <c r="AU454" s="24" t="s">
        <v>91</v>
      </c>
      <c r="AY454" s="24" t="s">
        <v>140</v>
      </c>
      <c r="BE454" s="232">
        <f>IF(N454="základní",J454,0)</f>
        <v>0</v>
      </c>
      <c r="BF454" s="232">
        <f>IF(N454="snížená",J454,0)</f>
        <v>0</v>
      </c>
      <c r="BG454" s="232">
        <f>IF(N454="zákl. přenesená",J454,0)</f>
        <v>0</v>
      </c>
      <c r="BH454" s="232">
        <f>IF(N454="sníž. přenesená",J454,0)</f>
        <v>0</v>
      </c>
      <c r="BI454" s="232">
        <f>IF(N454="nulová",J454,0)</f>
        <v>0</v>
      </c>
      <c r="BJ454" s="24" t="s">
        <v>25</v>
      </c>
      <c r="BK454" s="232">
        <f>ROUND(I454*H454,2)</f>
        <v>0</v>
      </c>
      <c r="BL454" s="24" t="s">
        <v>147</v>
      </c>
      <c r="BM454" s="24" t="s">
        <v>1091</v>
      </c>
    </row>
    <row r="455" spans="2:47" s="1" customFormat="1" ht="13.5">
      <c r="B455" s="46"/>
      <c r="C455" s="74"/>
      <c r="D455" s="233" t="s">
        <v>149</v>
      </c>
      <c r="E455" s="74"/>
      <c r="F455" s="234" t="s">
        <v>853</v>
      </c>
      <c r="G455" s="74"/>
      <c r="H455" s="74"/>
      <c r="I455" s="191"/>
      <c r="J455" s="74"/>
      <c r="K455" s="74"/>
      <c r="L455" s="72"/>
      <c r="M455" s="235"/>
      <c r="N455" s="47"/>
      <c r="O455" s="47"/>
      <c r="P455" s="47"/>
      <c r="Q455" s="47"/>
      <c r="R455" s="47"/>
      <c r="S455" s="47"/>
      <c r="T455" s="95"/>
      <c r="AT455" s="24" t="s">
        <v>149</v>
      </c>
      <c r="AU455" s="24" t="s">
        <v>91</v>
      </c>
    </row>
    <row r="456" spans="2:47" s="1" customFormat="1" ht="13.5">
      <c r="B456" s="46"/>
      <c r="C456" s="74"/>
      <c r="D456" s="233" t="s">
        <v>151</v>
      </c>
      <c r="E456" s="74"/>
      <c r="F456" s="236" t="s">
        <v>854</v>
      </c>
      <c r="G456" s="74"/>
      <c r="H456" s="74"/>
      <c r="I456" s="191"/>
      <c r="J456" s="74"/>
      <c r="K456" s="74"/>
      <c r="L456" s="72"/>
      <c r="M456" s="235"/>
      <c r="N456" s="47"/>
      <c r="O456" s="47"/>
      <c r="P456" s="47"/>
      <c r="Q456" s="47"/>
      <c r="R456" s="47"/>
      <c r="S456" s="47"/>
      <c r="T456" s="95"/>
      <c r="AT456" s="24" t="s">
        <v>151</v>
      </c>
      <c r="AU456" s="24" t="s">
        <v>91</v>
      </c>
    </row>
    <row r="457" spans="2:51" s="11" customFormat="1" ht="13.5">
      <c r="B457" s="237"/>
      <c r="C457" s="238"/>
      <c r="D457" s="233" t="s">
        <v>153</v>
      </c>
      <c r="E457" s="239" t="s">
        <v>80</v>
      </c>
      <c r="F457" s="240" t="s">
        <v>1092</v>
      </c>
      <c r="G457" s="238"/>
      <c r="H457" s="241">
        <v>4.453</v>
      </c>
      <c r="I457" s="242"/>
      <c r="J457" s="238"/>
      <c r="K457" s="238"/>
      <c r="L457" s="243"/>
      <c r="M457" s="244"/>
      <c r="N457" s="245"/>
      <c r="O457" s="245"/>
      <c r="P457" s="245"/>
      <c r="Q457" s="245"/>
      <c r="R457" s="245"/>
      <c r="S457" s="245"/>
      <c r="T457" s="246"/>
      <c r="AT457" s="247" t="s">
        <v>153</v>
      </c>
      <c r="AU457" s="247" t="s">
        <v>91</v>
      </c>
      <c r="AV457" s="11" t="s">
        <v>91</v>
      </c>
      <c r="AW457" s="11" t="s">
        <v>44</v>
      </c>
      <c r="AX457" s="11" t="s">
        <v>82</v>
      </c>
      <c r="AY457" s="247" t="s">
        <v>140</v>
      </c>
    </row>
    <row r="458" spans="2:51" s="12" customFormat="1" ht="13.5">
      <c r="B458" s="248"/>
      <c r="C458" s="249"/>
      <c r="D458" s="233" t="s">
        <v>153</v>
      </c>
      <c r="E458" s="250" t="s">
        <v>80</v>
      </c>
      <c r="F458" s="251" t="s">
        <v>168</v>
      </c>
      <c r="G458" s="249"/>
      <c r="H458" s="252">
        <v>4.453</v>
      </c>
      <c r="I458" s="253"/>
      <c r="J458" s="249"/>
      <c r="K458" s="249"/>
      <c r="L458" s="254"/>
      <c r="M458" s="255"/>
      <c r="N458" s="256"/>
      <c r="O458" s="256"/>
      <c r="P458" s="256"/>
      <c r="Q458" s="256"/>
      <c r="R458" s="256"/>
      <c r="S458" s="256"/>
      <c r="T458" s="257"/>
      <c r="AT458" s="258" t="s">
        <v>153</v>
      </c>
      <c r="AU458" s="258" t="s">
        <v>91</v>
      </c>
      <c r="AV458" s="12" t="s">
        <v>147</v>
      </c>
      <c r="AW458" s="12" t="s">
        <v>44</v>
      </c>
      <c r="AX458" s="12" t="s">
        <v>25</v>
      </c>
      <c r="AY458" s="258" t="s">
        <v>140</v>
      </c>
    </row>
    <row r="459" spans="2:65" s="1" customFormat="1" ht="25.5" customHeight="1">
      <c r="B459" s="46"/>
      <c r="C459" s="221" t="s">
        <v>580</v>
      </c>
      <c r="D459" s="221" t="s">
        <v>142</v>
      </c>
      <c r="E459" s="222" t="s">
        <v>622</v>
      </c>
      <c r="F459" s="223" t="s">
        <v>623</v>
      </c>
      <c r="G459" s="224" t="s">
        <v>284</v>
      </c>
      <c r="H459" s="225">
        <v>4.453</v>
      </c>
      <c r="I459" s="226"/>
      <c r="J459" s="227">
        <f>ROUND(I459*H459,2)</f>
        <v>0</v>
      </c>
      <c r="K459" s="223" t="s">
        <v>146</v>
      </c>
      <c r="L459" s="72"/>
      <c r="M459" s="228" t="s">
        <v>80</v>
      </c>
      <c r="N459" s="229" t="s">
        <v>52</v>
      </c>
      <c r="O459" s="47"/>
      <c r="P459" s="230">
        <f>O459*H459</f>
        <v>0</v>
      </c>
      <c r="Q459" s="230">
        <v>0</v>
      </c>
      <c r="R459" s="230">
        <f>Q459*H459</f>
        <v>0</v>
      </c>
      <c r="S459" s="230">
        <v>0</v>
      </c>
      <c r="T459" s="231">
        <f>S459*H459</f>
        <v>0</v>
      </c>
      <c r="AR459" s="24" t="s">
        <v>147</v>
      </c>
      <c r="AT459" s="24" t="s">
        <v>142</v>
      </c>
      <c r="AU459" s="24" t="s">
        <v>91</v>
      </c>
      <c r="AY459" s="24" t="s">
        <v>140</v>
      </c>
      <c r="BE459" s="232">
        <f>IF(N459="základní",J459,0)</f>
        <v>0</v>
      </c>
      <c r="BF459" s="232">
        <f>IF(N459="snížená",J459,0)</f>
        <v>0</v>
      </c>
      <c r="BG459" s="232">
        <f>IF(N459="zákl. přenesená",J459,0)</f>
        <v>0</v>
      </c>
      <c r="BH459" s="232">
        <f>IF(N459="sníž. přenesená",J459,0)</f>
        <v>0</v>
      </c>
      <c r="BI459" s="232">
        <f>IF(N459="nulová",J459,0)</f>
        <v>0</v>
      </c>
      <c r="BJ459" s="24" t="s">
        <v>25</v>
      </c>
      <c r="BK459" s="232">
        <f>ROUND(I459*H459,2)</f>
        <v>0</v>
      </c>
      <c r="BL459" s="24" t="s">
        <v>147</v>
      </c>
      <c r="BM459" s="24" t="s">
        <v>1093</v>
      </c>
    </row>
    <row r="460" spans="2:47" s="1" customFormat="1" ht="13.5">
      <c r="B460" s="46"/>
      <c r="C460" s="74"/>
      <c r="D460" s="233" t="s">
        <v>149</v>
      </c>
      <c r="E460" s="74"/>
      <c r="F460" s="234" t="s">
        <v>625</v>
      </c>
      <c r="G460" s="74"/>
      <c r="H460" s="74"/>
      <c r="I460" s="191"/>
      <c r="J460" s="74"/>
      <c r="K460" s="74"/>
      <c r="L460" s="72"/>
      <c r="M460" s="235"/>
      <c r="N460" s="47"/>
      <c r="O460" s="47"/>
      <c r="P460" s="47"/>
      <c r="Q460" s="47"/>
      <c r="R460" s="47"/>
      <c r="S460" s="47"/>
      <c r="T460" s="95"/>
      <c r="AT460" s="24" t="s">
        <v>149</v>
      </c>
      <c r="AU460" s="24" t="s">
        <v>91</v>
      </c>
    </row>
    <row r="461" spans="2:47" s="1" customFormat="1" ht="13.5">
      <c r="B461" s="46"/>
      <c r="C461" s="74"/>
      <c r="D461" s="233" t="s">
        <v>151</v>
      </c>
      <c r="E461" s="74"/>
      <c r="F461" s="236" t="s">
        <v>626</v>
      </c>
      <c r="G461" s="74"/>
      <c r="H461" s="74"/>
      <c r="I461" s="191"/>
      <c r="J461" s="74"/>
      <c r="K461" s="74"/>
      <c r="L461" s="72"/>
      <c r="M461" s="235"/>
      <c r="N461" s="47"/>
      <c r="O461" s="47"/>
      <c r="P461" s="47"/>
      <c r="Q461" s="47"/>
      <c r="R461" s="47"/>
      <c r="S461" s="47"/>
      <c r="T461" s="95"/>
      <c r="AT461" s="24" t="s">
        <v>151</v>
      </c>
      <c r="AU461" s="24" t="s">
        <v>91</v>
      </c>
    </row>
    <row r="462" spans="2:51" s="14" customFormat="1" ht="13.5">
      <c r="B462" s="270"/>
      <c r="C462" s="271"/>
      <c r="D462" s="233" t="s">
        <v>153</v>
      </c>
      <c r="E462" s="272" t="s">
        <v>80</v>
      </c>
      <c r="F462" s="273" t="s">
        <v>857</v>
      </c>
      <c r="G462" s="271"/>
      <c r="H462" s="272" t="s">
        <v>80</v>
      </c>
      <c r="I462" s="274"/>
      <c r="J462" s="271"/>
      <c r="K462" s="271"/>
      <c r="L462" s="275"/>
      <c r="M462" s="276"/>
      <c r="N462" s="277"/>
      <c r="O462" s="277"/>
      <c r="P462" s="277"/>
      <c r="Q462" s="277"/>
      <c r="R462" s="277"/>
      <c r="S462" s="277"/>
      <c r="T462" s="278"/>
      <c r="AT462" s="279" t="s">
        <v>153</v>
      </c>
      <c r="AU462" s="279" t="s">
        <v>91</v>
      </c>
      <c r="AV462" s="14" t="s">
        <v>25</v>
      </c>
      <c r="AW462" s="14" t="s">
        <v>44</v>
      </c>
      <c r="AX462" s="14" t="s">
        <v>82</v>
      </c>
      <c r="AY462" s="279" t="s">
        <v>140</v>
      </c>
    </row>
    <row r="463" spans="2:51" s="11" customFormat="1" ht="13.5">
      <c r="B463" s="237"/>
      <c r="C463" s="238"/>
      <c r="D463" s="233" t="s">
        <v>153</v>
      </c>
      <c r="E463" s="239" t="s">
        <v>80</v>
      </c>
      <c r="F463" s="240" t="s">
        <v>1094</v>
      </c>
      <c r="G463" s="238"/>
      <c r="H463" s="241">
        <v>4.453</v>
      </c>
      <c r="I463" s="242"/>
      <c r="J463" s="238"/>
      <c r="K463" s="238"/>
      <c r="L463" s="243"/>
      <c r="M463" s="244"/>
      <c r="N463" s="245"/>
      <c r="O463" s="245"/>
      <c r="P463" s="245"/>
      <c r="Q463" s="245"/>
      <c r="R463" s="245"/>
      <c r="S463" s="245"/>
      <c r="T463" s="246"/>
      <c r="AT463" s="247" t="s">
        <v>153</v>
      </c>
      <c r="AU463" s="247" t="s">
        <v>91</v>
      </c>
      <c r="AV463" s="11" t="s">
        <v>91</v>
      </c>
      <c r="AW463" s="11" t="s">
        <v>44</v>
      </c>
      <c r="AX463" s="11" t="s">
        <v>82</v>
      </c>
      <c r="AY463" s="247" t="s">
        <v>140</v>
      </c>
    </row>
    <row r="464" spans="2:51" s="13" customFormat="1" ht="13.5">
      <c r="B464" s="259"/>
      <c r="C464" s="260"/>
      <c r="D464" s="233" t="s">
        <v>153</v>
      </c>
      <c r="E464" s="261" t="s">
        <v>80</v>
      </c>
      <c r="F464" s="262" t="s">
        <v>212</v>
      </c>
      <c r="G464" s="260"/>
      <c r="H464" s="263">
        <v>4.453</v>
      </c>
      <c r="I464" s="264"/>
      <c r="J464" s="260"/>
      <c r="K464" s="260"/>
      <c r="L464" s="265"/>
      <c r="M464" s="266"/>
      <c r="N464" s="267"/>
      <c r="O464" s="267"/>
      <c r="P464" s="267"/>
      <c r="Q464" s="267"/>
      <c r="R464" s="267"/>
      <c r="S464" s="267"/>
      <c r="T464" s="268"/>
      <c r="AT464" s="269" t="s">
        <v>153</v>
      </c>
      <c r="AU464" s="269" t="s">
        <v>91</v>
      </c>
      <c r="AV464" s="13" t="s">
        <v>160</v>
      </c>
      <c r="AW464" s="13" t="s">
        <v>44</v>
      </c>
      <c r="AX464" s="13" t="s">
        <v>25</v>
      </c>
      <c r="AY464" s="269" t="s">
        <v>140</v>
      </c>
    </row>
    <row r="465" spans="2:65" s="1" customFormat="1" ht="25.5" customHeight="1">
      <c r="B465" s="46"/>
      <c r="C465" s="221" t="s">
        <v>586</v>
      </c>
      <c r="D465" s="221" t="s">
        <v>142</v>
      </c>
      <c r="E465" s="222" t="s">
        <v>633</v>
      </c>
      <c r="F465" s="223" t="s">
        <v>634</v>
      </c>
      <c r="G465" s="224" t="s">
        <v>284</v>
      </c>
      <c r="H465" s="225">
        <v>26.718</v>
      </c>
      <c r="I465" s="226"/>
      <c r="J465" s="227">
        <f>ROUND(I465*H465,2)</f>
        <v>0</v>
      </c>
      <c r="K465" s="223" t="s">
        <v>146</v>
      </c>
      <c r="L465" s="72"/>
      <c r="M465" s="228" t="s">
        <v>80</v>
      </c>
      <c r="N465" s="229" t="s">
        <v>52</v>
      </c>
      <c r="O465" s="47"/>
      <c r="P465" s="230">
        <f>O465*H465</f>
        <v>0</v>
      </c>
      <c r="Q465" s="230">
        <v>0</v>
      </c>
      <c r="R465" s="230">
        <f>Q465*H465</f>
        <v>0</v>
      </c>
      <c r="S465" s="230">
        <v>0</v>
      </c>
      <c r="T465" s="231">
        <f>S465*H465</f>
        <v>0</v>
      </c>
      <c r="AR465" s="24" t="s">
        <v>147</v>
      </c>
      <c r="AT465" s="24" t="s">
        <v>142</v>
      </c>
      <c r="AU465" s="24" t="s">
        <v>91</v>
      </c>
      <c r="AY465" s="24" t="s">
        <v>140</v>
      </c>
      <c r="BE465" s="232">
        <f>IF(N465="základní",J465,0)</f>
        <v>0</v>
      </c>
      <c r="BF465" s="232">
        <f>IF(N465="snížená",J465,0)</f>
        <v>0</v>
      </c>
      <c r="BG465" s="232">
        <f>IF(N465="zákl. přenesená",J465,0)</f>
        <v>0</v>
      </c>
      <c r="BH465" s="232">
        <f>IF(N465="sníž. přenesená",J465,0)</f>
        <v>0</v>
      </c>
      <c r="BI465" s="232">
        <f>IF(N465="nulová",J465,0)</f>
        <v>0</v>
      </c>
      <c r="BJ465" s="24" t="s">
        <v>25</v>
      </c>
      <c r="BK465" s="232">
        <f>ROUND(I465*H465,2)</f>
        <v>0</v>
      </c>
      <c r="BL465" s="24" t="s">
        <v>147</v>
      </c>
      <c r="BM465" s="24" t="s">
        <v>1095</v>
      </c>
    </row>
    <row r="466" spans="2:47" s="1" customFormat="1" ht="13.5">
      <c r="B466" s="46"/>
      <c r="C466" s="74"/>
      <c r="D466" s="233" t="s">
        <v>149</v>
      </c>
      <c r="E466" s="74"/>
      <c r="F466" s="234" t="s">
        <v>636</v>
      </c>
      <c r="G466" s="74"/>
      <c r="H466" s="74"/>
      <c r="I466" s="191"/>
      <c r="J466" s="74"/>
      <c r="K466" s="74"/>
      <c r="L466" s="72"/>
      <c r="M466" s="235"/>
      <c r="N466" s="47"/>
      <c r="O466" s="47"/>
      <c r="P466" s="47"/>
      <c r="Q466" s="47"/>
      <c r="R466" s="47"/>
      <c r="S466" s="47"/>
      <c r="T466" s="95"/>
      <c r="AT466" s="24" t="s">
        <v>149</v>
      </c>
      <c r="AU466" s="24" t="s">
        <v>91</v>
      </c>
    </row>
    <row r="467" spans="2:47" s="1" customFormat="1" ht="13.5">
      <c r="B467" s="46"/>
      <c r="C467" s="74"/>
      <c r="D467" s="233" t="s">
        <v>151</v>
      </c>
      <c r="E467" s="74"/>
      <c r="F467" s="236" t="s">
        <v>626</v>
      </c>
      <c r="G467" s="74"/>
      <c r="H467" s="74"/>
      <c r="I467" s="191"/>
      <c r="J467" s="74"/>
      <c r="K467" s="74"/>
      <c r="L467" s="72"/>
      <c r="M467" s="235"/>
      <c r="N467" s="47"/>
      <c r="O467" s="47"/>
      <c r="P467" s="47"/>
      <c r="Q467" s="47"/>
      <c r="R467" s="47"/>
      <c r="S467" s="47"/>
      <c r="T467" s="95"/>
      <c r="AT467" s="24" t="s">
        <v>151</v>
      </c>
      <c r="AU467" s="24" t="s">
        <v>91</v>
      </c>
    </row>
    <row r="468" spans="2:51" s="11" customFormat="1" ht="13.5">
      <c r="B468" s="237"/>
      <c r="C468" s="238"/>
      <c r="D468" s="233" t="s">
        <v>153</v>
      </c>
      <c r="E468" s="239" t="s">
        <v>80</v>
      </c>
      <c r="F468" s="240" t="s">
        <v>1096</v>
      </c>
      <c r="G468" s="238"/>
      <c r="H468" s="241">
        <v>26.718</v>
      </c>
      <c r="I468" s="242"/>
      <c r="J468" s="238"/>
      <c r="K468" s="238"/>
      <c r="L468" s="243"/>
      <c r="M468" s="244"/>
      <c r="N468" s="245"/>
      <c r="O468" s="245"/>
      <c r="P468" s="245"/>
      <c r="Q468" s="245"/>
      <c r="R468" s="245"/>
      <c r="S468" s="245"/>
      <c r="T468" s="246"/>
      <c r="AT468" s="247" t="s">
        <v>153</v>
      </c>
      <c r="AU468" s="247" t="s">
        <v>91</v>
      </c>
      <c r="AV468" s="11" t="s">
        <v>91</v>
      </c>
      <c r="AW468" s="11" t="s">
        <v>44</v>
      </c>
      <c r="AX468" s="11" t="s">
        <v>82</v>
      </c>
      <c r="AY468" s="247" t="s">
        <v>140</v>
      </c>
    </row>
    <row r="469" spans="2:51" s="12" customFormat="1" ht="13.5">
      <c r="B469" s="248"/>
      <c r="C469" s="249"/>
      <c r="D469" s="233" t="s">
        <v>153</v>
      </c>
      <c r="E469" s="250" t="s">
        <v>80</v>
      </c>
      <c r="F469" s="251" t="s">
        <v>168</v>
      </c>
      <c r="G469" s="249"/>
      <c r="H469" s="252">
        <v>26.718</v>
      </c>
      <c r="I469" s="253"/>
      <c r="J469" s="249"/>
      <c r="K469" s="249"/>
      <c r="L469" s="254"/>
      <c r="M469" s="255"/>
      <c r="N469" s="256"/>
      <c r="O469" s="256"/>
      <c r="P469" s="256"/>
      <c r="Q469" s="256"/>
      <c r="R469" s="256"/>
      <c r="S469" s="256"/>
      <c r="T469" s="257"/>
      <c r="AT469" s="258" t="s">
        <v>153</v>
      </c>
      <c r="AU469" s="258" t="s">
        <v>91</v>
      </c>
      <c r="AV469" s="12" t="s">
        <v>147</v>
      </c>
      <c r="AW469" s="12" t="s">
        <v>44</v>
      </c>
      <c r="AX469" s="12" t="s">
        <v>25</v>
      </c>
      <c r="AY469" s="258" t="s">
        <v>140</v>
      </c>
    </row>
    <row r="470" spans="2:65" s="1" customFormat="1" ht="16.5" customHeight="1">
      <c r="B470" s="46"/>
      <c r="C470" s="221" t="s">
        <v>591</v>
      </c>
      <c r="D470" s="221" t="s">
        <v>142</v>
      </c>
      <c r="E470" s="222" t="s">
        <v>639</v>
      </c>
      <c r="F470" s="223" t="s">
        <v>640</v>
      </c>
      <c r="G470" s="224" t="s">
        <v>284</v>
      </c>
      <c r="H470" s="225">
        <v>18.792</v>
      </c>
      <c r="I470" s="226"/>
      <c r="J470" s="227">
        <f>ROUND(I470*H470,2)</f>
        <v>0</v>
      </c>
      <c r="K470" s="223" t="s">
        <v>146</v>
      </c>
      <c r="L470" s="72"/>
      <c r="M470" s="228" t="s">
        <v>80</v>
      </c>
      <c r="N470" s="229" t="s">
        <v>52</v>
      </c>
      <c r="O470" s="47"/>
      <c r="P470" s="230">
        <f>O470*H470</f>
        <v>0</v>
      </c>
      <c r="Q470" s="230">
        <v>0</v>
      </c>
      <c r="R470" s="230">
        <f>Q470*H470</f>
        <v>0</v>
      </c>
      <c r="S470" s="230">
        <v>0</v>
      </c>
      <c r="T470" s="231">
        <f>S470*H470</f>
        <v>0</v>
      </c>
      <c r="AR470" s="24" t="s">
        <v>147</v>
      </c>
      <c r="AT470" s="24" t="s">
        <v>142</v>
      </c>
      <c r="AU470" s="24" t="s">
        <v>91</v>
      </c>
      <c r="AY470" s="24" t="s">
        <v>140</v>
      </c>
      <c r="BE470" s="232">
        <f>IF(N470="základní",J470,0)</f>
        <v>0</v>
      </c>
      <c r="BF470" s="232">
        <f>IF(N470="snížená",J470,0)</f>
        <v>0</v>
      </c>
      <c r="BG470" s="232">
        <f>IF(N470="zákl. přenesená",J470,0)</f>
        <v>0</v>
      </c>
      <c r="BH470" s="232">
        <f>IF(N470="sníž. přenesená",J470,0)</f>
        <v>0</v>
      </c>
      <c r="BI470" s="232">
        <f>IF(N470="nulová",J470,0)</f>
        <v>0</v>
      </c>
      <c r="BJ470" s="24" t="s">
        <v>25</v>
      </c>
      <c r="BK470" s="232">
        <f>ROUND(I470*H470,2)</f>
        <v>0</v>
      </c>
      <c r="BL470" s="24" t="s">
        <v>147</v>
      </c>
      <c r="BM470" s="24" t="s">
        <v>1097</v>
      </c>
    </row>
    <row r="471" spans="2:47" s="1" customFormat="1" ht="13.5">
      <c r="B471" s="46"/>
      <c r="C471" s="74"/>
      <c r="D471" s="233" t="s">
        <v>149</v>
      </c>
      <c r="E471" s="74"/>
      <c r="F471" s="234" t="s">
        <v>642</v>
      </c>
      <c r="G471" s="74"/>
      <c r="H471" s="74"/>
      <c r="I471" s="191"/>
      <c r="J471" s="74"/>
      <c r="K471" s="74"/>
      <c r="L471" s="72"/>
      <c r="M471" s="235"/>
      <c r="N471" s="47"/>
      <c r="O471" s="47"/>
      <c r="P471" s="47"/>
      <c r="Q471" s="47"/>
      <c r="R471" s="47"/>
      <c r="S471" s="47"/>
      <c r="T471" s="95"/>
      <c r="AT471" s="24" t="s">
        <v>149</v>
      </c>
      <c r="AU471" s="24" t="s">
        <v>91</v>
      </c>
    </row>
    <row r="472" spans="2:47" s="1" customFormat="1" ht="13.5">
      <c r="B472" s="46"/>
      <c r="C472" s="74"/>
      <c r="D472" s="233" t="s">
        <v>151</v>
      </c>
      <c r="E472" s="74"/>
      <c r="F472" s="236" t="s">
        <v>643</v>
      </c>
      <c r="G472" s="74"/>
      <c r="H472" s="74"/>
      <c r="I472" s="191"/>
      <c r="J472" s="74"/>
      <c r="K472" s="74"/>
      <c r="L472" s="72"/>
      <c r="M472" s="235"/>
      <c r="N472" s="47"/>
      <c r="O472" s="47"/>
      <c r="P472" s="47"/>
      <c r="Q472" s="47"/>
      <c r="R472" s="47"/>
      <c r="S472" s="47"/>
      <c r="T472" s="95"/>
      <c r="AT472" s="24" t="s">
        <v>151</v>
      </c>
      <c r="AU472" s="24" t="s">
        <v>91</v>
      </c>
    </row>
    <row r="473" spans="2:51" s="11" customFormat="1" ht="13.5">
      <c r="B473" s="237"/>
      <c r="C473" s="238"/>
      <c r="D473" s="233" t="s">
        <v>153</v>
      </c>
      <c r="E473" s="239" t="s">
        <v>80</v>
      </c>
      <c r="F473" s="240" t="s">
        <v>1098</v>
      </c>
      <c r="G473" s="238"/>
      <c r="H473" s="241">
        <v>18.792</v>
      </c>
      <c r="I473" s="242"/>
      <c r="J473" s="238"/>
      <c r="K473" s="238"/>
      <c r="L473" s="243"/>
      <c r="M473" s="244"/>
      <c r="N473" s="245"/>
      <c r="O473" s="245"/>
      <c r="P473" s="245"/>
      <c r="Q473" s="245"/>
      <c r="R473" s="245"/>
      <c r="S473" s="245"/>
      <c r="T473" s="246"/>
      <c r="AT473" s="247" t="s">
        <v>153</v>
      </c>
      <c r="AU473" s="247" t="s">
        <v>91</v>
      </c>
      <c r="AV473" s="11" t="s">
        <v>91</v>
      </c>
      <c r="AW473" s="11" t="s">
        <v>44</v>
      </c>
      <c r="AX473" s="11" t="s">
        <v>82</v>
      </c>
      <c r="AY473" s="247" t="s">
        <v>140</v>
      </c>
    </row>
    <row r="474" spans="2:51" s="12" customFormat="1" ht="13.5">
      <c r="B474" s="248"/>
      <c r="C474" s="249"/>
      <c r="D474" s="233" t="s">
        <v>153</v>
      </c>
      <c r="E474" s="250" t="s">
        <v>80</v>
      </c>
      <c r="F474" s="251" t="s">
        <v>168</v>
      </c>
      <c r="G474" s="249"/>
      <c r="H474" s="252">
        <v>18.792</v>
      </c>
      <c r="I474" s="253"/>
      <c r="J474" s="249"/>
      <c r="K474" s="249"/>
      <c r="L474" s="254"/>
      <c r="M474" s="255"/>
      <c r="N474" s="256"/>
      <c r="O474" s="256"/>
      <c r="P474" s="256"/>
      <c r="Q474" s="256"/>
      <c r="R474" s="256"/>
      <c r="S474" s="256"/>
      <c r="T474" s="257"/>
      <c r="AT474" s="258" t="s">
        <v>153</v>
      </c>
      <c r="AU474" s="258" t="s">
        <v>91</v>
      </c>
      <c r="AV474" s="12" t="s">
        <v>147</v>
      </c>
      <c r="AW474" s="12" t="s">
        <v>44</v>
      </c>
      <c r="AX474" s="12" t="s">
        <v>25</v>
      </c>
      <c r="AY474" s="258" t="s">
        <v>140</v>
      </c>
    </row>
    <row r="475" spans="2:51" s="14" customFormat="1" ht="13.5">
      <c r="B475" s="270"/>
      <c r="C475" s="271"/>
      <c r="D475" s="233" t="s">
        <v>153</v>
      </c>
      <c r="E475" s="272" t="s">
        <v>80</v>
      </c>
      <c r="F475" s="273" t="s">
        <v>645</v>
      </c>
      <c r="G475" s="271"/>
      <c r="H475" s="272" t="s">
        <v>80</v>
      </c>
      <c r="I475" s="274"/>
      <c r="J475" s="271"/>
      <c r="K475" s="271"/>
      <c r="L475" s="275"/>
      <c r="M475" s="276"/>
      <c r="N475" s="277"/>
      <c r="O475" s="277"/>
      <c r="P475" s="277"/>
      <c r="Q475" s="277"/>
      <c r="R475" s="277"/>
      <c r="S475" s="277"/>
      <c r="T475" s="278"/>
      <c r="AT475" s="279" t="s">
        <v>153</v>
      </c>
      <c r="AU475" s="279" t="s">
        <v>91</v>
      </c>
      <c r="AV475" s="14" t="s">
        <v>25</v>
      </c>
      <c r="AW475" s="14" t="s">
        <v>44</v>
      </c>
      <c r="AX475" s="14" t="s">
        <v>82</v>
      </c>
      <c r="AY475" s="279" t="s">
        <v>140</v>
      </c>
    </row>
    <row r="476" spans="2:65" s="1" customFormat="1" ht="16.5" customHeight="1">
      <c r="B476" s="46"/>
      <c r="C476" s="221" t="s">
        <v>595</v>
      </c>
      <c r="D476" s="221" t="s">
        <v>142</v>
      </c>
      <c r="E476" s="222" t="s">
        <v>647</v>
      </c>
      <c r="F476" s="223" t="s">
        <v>648</v>
      </c>
      <c r="G476" s="224" t="s">
        <v>284</v>
      </c>
      <c r="H476" s="225">
        <v>112.752</v>
      </c>
      <c r="I476" s="226"/>
      <c r="J476" s="227">
        <f>ROUND(I476*H476,2)</f>
        <v>0</v>
      </c>
      <c r="K476" s="223" t="s">
        <v>146</v>
      </c>
      <c r="L476" s="72"/>
      <c r="M476" s="228" t="s">
        <v>80</v>
      </c>
      <c r="N476" s="229" t="s">
        <v>52</v>
      </c>
      <c r="O476" s="47"/>
      <c r="P476" s="230">
        <f>O476*H476</f>
        <v>0</v>
      </c>
      <c r="Q476" s="230">
        <v>0</v>
      </c>
      <c r="R476" s="230">
        <f>Q476*H476</f>
        <v>0</v>
      </c>
      <c r="S476" s="230">
        <v>0</v>
      </c>
      <c r="T476" s="231">
        <f>S476*H476</f>
        <v>0</v>
      </c>
      <c r="AR476" s="24" t="s">
        <v>147</v>
      </c>
      <c r="AT476" s="24" t="s">
        <v>142</v>
      </c>
      <c r="AU476" s="24" t="s">
        <v>91</v>
      </c>
      <c r="AY476" s="24" t="s">
        <v>140</v>
      </c>
      <c r="BE476" s="232">
        <f>IF(N476="základní",J476,0)</f>
        <v>0</v>
      </c>
      <c r="BF476" s="232">
        <f>IF(N476="snížená",J476,0)</f>
        <v>0</v>
      </c>
      <c r="BG476" s="232">
        <f>IF(N476="zákl. přenesená",J476,0)</f>
        <v>0</v>
      </c>
      <c r="BH476" s="232">
        <f>IF(N476="sníž. přenesená",J476,0)</f>
        <v>0</v>
      </c>
      <c r="BI476" s="232">
        <f>IF(N476="nulová",J476,0)</f>
        <v>0</v>
      </c>
      <c r="BJ476" s="24" t="s">
        <v>25</v>
      </c>
      <c r="BK476" s="232">
        <f>ROUND(I476*H476,2)</f>
        <v>0</v>
      </c>
      <c r="BL476" s="24" t="s">
        <v>147</v>
      </c>
      <c r="BM476" s="24" t="s">
        <v>1099</v>
      </c>
    </row>
    <row r="477" spans="2:47" s="1" customFormat="1" ht="13.5">
      <c r="B477" s="46"/>
      <c r="C477" s="74"/>
      <c r="D477" s="233" t="s">
        <v>149</v>
      </c>
      <c r="E477" s="74"/>
      <c r="F477" s="234" t="s">
        <v>650</v>
      </c>
      <c r="G477" s="74"/>
      <c r="H477" s="74"/>
      <c r="I477" s="191"/>
      <c r="J477" s="74"/>
      <c r="K477" s="74"/>
      <c r="L477" s="72"/>
      <c r="M477" s="235"/>
      <c r="N477" s="47"/>
      <c r="O477" s="47"/>
      <c r="P477" s="47"/>
      <c r="Q477" s="47"/>
      <c r="R477" s="47"/>
      <c r="S477" s="47"/>
      <c r="T477" s="95"/>
      <c r="AT477" s="24" t="s">
        <v>149</v>
      </c>
      <c r="AU477" s="24" t="s">
        <v>91</v>
      </c>
    </row>
    <row r="478" spans="2:47" s="1" customFormat="1" ht="13.5">
      <c r="B478" s="46"/>
      <c r="C478" s="74"/>
      <c r="D478" s="233" t="s">
        <v>151</v>
      </c>
      <c r="E478" s="74"/>
      <c r="F478" s="236" t="s">
        <v>643</v>
      </c>
      <c r="G478" s="74"/>
      <c r="H478" s="74"/>
      <c r="I478" s="191"/>
      <c r="J478" s="74"/>
      <c r="K478" s="74"/>
      <c r="L478" s="72"/>
      <c r="M478" s="235"/>
      <c r="N478" s="47"/>
      <c r="O478" s="47"/>
      <c r="P478" s="47"/>
      <c r="Q478" s="47"/>
      <c r="R478" s="47"/>
      <c r="S478" s="47"/>
      <c r="T478" s="95"/>
      <c r="AT478" s="24" t="s">
        <v>151</v>
      </c>
      <c r="AU478" s="24" t="s">
        <v>91</v>
      </c>
    </row>
    <row r="479" spans="2:51" s="11" customFormat="1" ht="13.5">
      <c r="B479" s="237"/>
      <c r="C479" s="238"/>
      <c r="D479" s="233" t="s">
        <v>153</v>
      </c>
      <c r="E479" s="239" t="s">
        <v>80</v>
      </c>
      <c r="F479" s="240" t="s">
        <v>1100</v>
      </c>
      <c r="G479" s="238"/>
      <c r="H479" s="241">
        <v>112.752</v>
      </c>
      <c r="I479" s="242"/>
      <c r="J479" s="238"/>
      <c r="K479" s="238"/>
      <c r="L479" s="243"/>
      <c r="M479" s="244"/>
      <c r="N479" s="245"/>
      <c r="O479" s="245"/>
      <c r="P479" s="245"/>
      <c r="Q479" s="245"/>
      <c r="R479" s="245"/>
      <c r="S479" s="245"/>
      <c r="T479" s="246"/>
      <c r="AT479" s="247" t="s">
        <v>153</v>
      </c>
      <c r="AU479" s="247" t="s">
        <v>91</v>
      </c>
      <c r="AV479" s="11" t="s">
        <v>91</v>
      </c>
      <c r="AW479" s="11" t="s">
        <v>44</v>
      </c>
      <c r="AX479" s="11" t="s">
        <v>25</v>
      </c>
      <c r="AY479" s="247" t="s">
        <v>140</v>
      </c>
    </row>
    <row r="480" spans="2:65" s="1" customFormat="1" ht="25.5" customHeight="1">
      <c r="B480" s="46"/>
      <c r="C480" s="221" t="s">
        <v>601</v>
      </c>
      <c r="D480" s="221" t="s">
        <v>142</v>
      </c>
      <c r="E480" s="222" t="s">
        <v>653</v>
      </c>
      <c r="F480" s="223" t="s">
        <v>654</v>
      </c>
      <c r="G480" s="224" t="s">
        <v>284</v>
      </c>
      <c r="H480" s="225">
        <v>18.792</v>
      </c>
      <c r="I480" s="226"/>
      <c r="J480" s="227">
        <f>ROUND(I480*H480,2)</f>
        <v>0</v>
      </c>
      <c r="K480" s="223" t="s">
        <v>146</v>
      </c>
      <c r="L480" s="72"/>
      <c r="M480" s="228" t="s">
        <v>80</v>
      </c>
      <c r="N480" s="229" t="s">
        <v>52</v>
      </c>
      <c r="O480" s="47"/>
      <c r="P480" s="230">
        <f>O480*H480</f>
        <v>0</v>
      </c>
      <c r="Q480" s="230">
        <v>0</v>
      </c>
      <c r="R480" s="230">
        <f>Q480*H480</f>
        <v>0</v>
      </c>
      <c r="S480" s="230">
        <v>0</v>
      </c>
      <c r="T480" s="231">
        <f>S480*H480</f>
        <v>0</v>
      </c>
      <c r="AR480" s="24" t="s">
        <v>147</v>
      </c>
      <c r="AT480" s="24" t="s">
        <v>142</v>
      </c>
      <c r="AU480" s="24" t="s">
        <v>91</v>
      </c>
      <c r="AY480" s="24" t="s">
        <v>140</v>
      </c>
      <c r="BE480" s="232">
        <f>IF(N480="základní",J480,0)</f>
        <v>0</v>
      </c>
      <c r="BF480" s="232">
        <f>IF(N480="snížená",J480,0)</f>
        <v>0</v>
      </c>
      <c r="BG480" s="232">
        <f>IF(N480="zákl. přenesená",J480,0)</f>
        <v>0</v>
      </c>
      <c r="BH480" s="232">
        <f>IF(N480="sníž. přenesená",J480,0)</f>
        <v>0</v>
      </c>
      <c r="BI480" s="232">
        <f>IF(N480="nulová",J480,0)</f>
        <v>0</v>
      </c>
      <c r="BJ480" s="24" t="s">
        <v>25</v>
      </c>
      <c r="BK480" s="232">
        <f>ROUND(I480*H480,2)</f>
        <v>0</v>
      </c>
      <c r="BL480" s="24" t="s">
        <v>147</v>
      </c>
      <c r="BM480" s="24" t="s">
        <v>1101</v>
      </c>
    </row>
    <row r="481" spans="2:47" s="1" customFormat="1" ht="13.5">
      <c r="B481" s="46"/>
      <c r="C481" s="74"/>
      <c r="D481" s="233" t="s">
        <v>149</v>
      </c>
      <c r="E481" s="74"/>
      <c r="F481" s="234" t="s">
        <v>656</v>
      </c>
      <c r="G481" s="74"/>
      <c r="H481" s="74"/>
      <c r="I481" s="191"/>
      <c r="J481" s="74"/>
      <c r="K481" s="74"/>
      <c r="L481" s="72"/>
      <c r="M481" s="235"/>
      <c r="N481" s="47"/>
      <c r="O481" s="47"/>
      <c r="P481" s="47"/>
      <c r="Q481" s="47"/>
      <c r="R481" s="47"/>
      <c r="S481" s="47"/>
      <c r="T481" s="95"/>
      <c r="AT481" s="24" t="s">
        <v>149</v>
      </c>
      <c r="AU481" s="24" t="s">
        <v>91</v>
      </c>
    </row>
    <row r="482" spans="2:47" s="1" customFormat="1" ht="13.5">
      <c r="B482" s="46"/>
      <c r="C482" s="74"/>
      <c r="D482" s="233" t="s">
        <v>151</v>
      </c>
      <c r="E482" s="74"/>
      <c r="F482" s="236" t="s">
        <v>657</v>
      </c>
      <c r="G482" s="74"/>
      <c r="H482" s="74"/>
      <c r="I482" s="191"/>
      <c r="J482" s="74"/>
      <c r="K482" s="74"/>
      <c r="L482" s="72"/>
      <c r="M482" s="235"/>
      <c r="N482" s="47"/>
      <c r="O482" s="47"/>
      <c r="P482" s="47"/>
      <c r="Q482" s="47"/>
      <c r="R482" s="47"/>
      <c r="S482" s="47"/>
      <c r="T482" s="95"/>
      <c r="AT482" s="24" t="s">
        <v>151</v>
      </c>
      <c r="AU482" s="24" t="s">
        <v>91</v>
      </c>
    </row>
    <row r="483" spans="2:51" s="11" customFormat="1" ht="13.5">
      <c r="B483" s="237"/>
      <c r="C483" s="238"/>
      <c r="D483" s="233" t="s">
        <v>153</v>
      </c>
      <c r="E483" s="239" t="s">
        <v>80</v>
      </c>
      <c r="F483" s="240" t="s">
        <v>1102</v>
      </c>
      <c r="G483" s="238"/>
      <c r="H483" s="241">
        <v>18.792</v>
      </c>
      <c r="I483" s="242"/>
      <c r="J483" s="238"/>
      <c r="K483" s="238"/>
      <c r="L483" s="243"/>
      <c r="M483" s="244"/>
      <c r="N483" s="245"/>
      <c r="O483" s="245"/>
      <c r="P483" s="245"/>
      <c r="Q483" s="245"/>
      <c r="R483" s="245"/>
      <c r="S483" s="245"/>
      <c r="T483" s="246"/>
      <c r="AT483" s="247" t="s">
        <v>153</v>
      </c>
      <c r="AU483" s="247" t="s">
        <v>91</v>
      </c>
      <c r="AV483" s="11" t="s">
        <v>91</v>
      </c>
      <c r="AW483" s="11" t="s">
        <v>44</v>
      </c>
      <c r="AX483" s="11" t="s">
        <v>25</v>
      </c>
      <c r="AY483" s="247" t="s">
        <v>140</v>
      </c>
    </row>
    <row r="484" spans="2:65" s="1" customFormat="1" ht="25.5" customHeight="1">
      <c r="B484" s="46"/>
      <c r="C484" s="221" t="s">
        <v>608</v>
      </c>
      <c r="D484" s="221" t="s">
        <v>142</v>
      </c>
      <c r="E484" s="222" t="s">
        <v>670</v>
      </c>
      <c r="F484" s="223" t="s">
        <v>671</v>
      </c>
      <c r="G484" s="224" t="s">
        <v>284</v>
      </c>
      <c r="H484" s="225">
        <v>4.453</v>
      </c>
      <c r="I484" s="226"/>
      <c r="J484" s="227">
        <f>ROUND(I484*H484,2)</f>
        <v>0</v>
      </c>
      <c r="K484" s="223" t="s">
        <v>146</v>
      </c>
      <c r="L484" s="72"/>
      <c r="M484" s="228" t="s">
        <v>80</v>
      </c>
      <c r="N484" s="229" t="s">
        <v>52</v>
      </c>
      <c r="O484" s="47"/>
      <c r="P484" s="230">
        <f>O484*H484</f>
        <v>0</v>
      </c>
      <c r="Q484" s="230">
        <v>0</v>
      </c>
      <c r="R484" s="230">
        <f>Q484*H484</f>
        <v>0</v>
      </c>
      <c r="S484" s="230">
        <v>0</v>
      </c>
      <c r="T484" s="231">
        <f>S484*H484</f>
        <v>0</v>
      </c>
      <c r="AR484" s="24" t="s">
        <v>147</v>
      </c>
      <c r="AT484" s="24" t="s">
        <v>142</v>
      </c>
      <c r="AU484" s="24" t="s">
        <v>91</v>
      </c>
      <c r="AY484" s="24" t="s">
        <v>140</v>
      </c>
      <c r="BE484" s="232">
        <f>IF(N484="základní",J484,0)</f>
        <v>0</v>
      </c>
      <c r="BF484" s="232">
        <f>IF(N484="snížená",J484,0)</f>
        <v>0</v>
      </c>
      <c r="BG484" s="232">
        <f>IF(N484="zákl. přenesená",J484,0)</f>
        <v>0</v>
      </c>
      <c r="BH484" s="232">
        <f>IF(N484="sníž. přenesená",J484,0)</f>
        <v>0</v>
      </c>
      <c r="BI484" s="232">
        <f>IF(N484="nulová",J484,0)</f>
        <v>0</v>
      </c>
      <c r="BJ484" s="24" t="s">
        <v>25</v>
      </c>
      <c r="BK484" s="232">
        <f>ROUND(I484*H484,2)</f>
        <v>0</v>
      </c>
      <c r="BL484" s="24" t="s">
        <v>147</v>
      </c>
      <c r="BM484" s="24" t="s">
        <v>1103</v>
      </c>
    </row>
    <row r="485" spans="2:47" s="1" customFormat="1" ht="13.5">
      <c r="B485" s="46"/>
      <c r="C485" s="74"/>
      <c r="D485" s="233" t="s">
        <v>149</v>
      </c>
      <c r="E485" s="74"/>
      <c r="F485" s="234" t="s">
        <v>286</v>
      </c>
      <c r="G485" s="74"/>
      <c r="H485" s="74"/>
      <c r="I485" s="191"/>
      <c r="J485" s="74"/>
      <c r="K485" s="74"/>
      <c r="L485" s="72"/>
      <c r="M485" s="235"/>
      <c r="N485" s="47"/>
      <c r="O485" s="47"/>
      <c r="P485" s="47"/>
      <c r="Q485" s="47"/>
      <c r="R485" s="47"/>
      <c r="S485" s="47"/>
      <c r="T485" s="95"/>
      <c r="AT485" s="24" t="s">
        <v>149</v>
      </c>
      <c r="AU485" s="24" t="s">
        <v>91</v>
      </c>
    </row>
    <row r="486" spans="2:47" s="1" customFormat="1" ht="13.5">
      <c r="B486" s="46"/>
      <c r="C486" s="74"/>
      <c r="D486" s="233" t="s">
        <v>151</v>
      </c>
      <c r="E486" s="74"/>
      <c r="F486" s="236" t="s">
        <v>657</v>
      </c>
      <c r="G486" s="74"/>
      <c r="H486" s="74"/>
      <c r="I486" s="191"/>
      <c r="J486" s="74"/>
      <c r="K486" s="74"/>
      <c r="L486" s="72"/>
      <c r="M486" s="235"/>
      <c r="N486" s="47"/>
      <c r="O486" s="47"/>
      <c r="P486" s="47"/>
      <c r="Q486" s="47"/>
      <c r="R486" s="47"/>
      <c r="S486" s="47"/>
      <c r="T486" s="95"/>
      <c r="AT486" s="24" t="s">
        <v>151</v>
      </c>
      <c r="AU486" s="24" t="s">
        <v>91</v>
      </c>
    </row>
    <row r="487" spans="2:51" s="11" customFormat="1" ht="13.5">
      <c r="B487" s="237"/>
      <c r="C487" s="238"/>
      <c r="D487" s="233" t="s">
        <v>153</v>
      </c>
      <c r="E487" s="239" t="s">
        <v>80</v>
      </c>
      <c r="F487" s="240" t="s">
        <v>1104</v>
      </c>
      <c r="G487" s="238"/>
      <c r="H487" s="241">
        <v>4.453</v>
      </c>
      <c r="I487" s="242"/>
      <c r="J487" s="238"/>
      <c r="K487" s="238"/>
      <c r="L487" s="243"/>
      <c r="M487" s="244"/>
      <c r="N487" s="245"/>
      <c r="O487" s="245"/>
      <c r="P487" s="245"/>
      <c r="Q487" s="245"/>
      <c r="R487" s="245"/>
      <c r="S487" s="245"/>
      <c r="T487" s="246"/>
      <c r="AT487" s="247" t="s">
        <v>153</v>
      </c>
      <c r="AU487" s="247" t="s">
        <v>91</v>
      </c>
      <c r="AV487" s="11" t="s">
        <v>91</v>
      </c>
      <c r="AW487" s="11" t="s">
        <v>44</v>
      </c>
      <c r="AX487" s="11" t="s">
        <v>25</v>
      </c>
      <c r="AY487" s="247" t="s">
        <v>140</v>
      </c>
    </row>
    <row r="488" spans="2:63" s="10" customFormat="1" ht="29.85" customHeight="1">
      <c r="B488" s="205"/>
      <c r="C488" s="206"/>
      <c r="D488" s="207" t="s">
        <v>81</v>
      </c>
      <c r="E488" s="219" t="s">
        <v>679</v>
      </c>
      <c r="F488" s="219" t="s">
        <v>680</v>
      </c>
      <c r="G488" s="206"/>
      <c r="H488" s="206"/>
      <c r="I488" s="209"/>
      <c r="J488" s="220">
        <f>BK488</f>
        <v>0</v>
      </c>
      <c r="K488" s="206"/>
      <c r="L488" s="211"/>
      <c r="M488" s="212"/>
      <c r="N488" s="213"/>
      <c r="O488" s="213"/>
      <c r="P488" s="214">
        <f>SUM(P489:P491)</f>
        <v>0</v>
      </c>
      <c r="Q488" s="213"/>
      <c r="R488" s="214">
        <f>SUM(R489:R491)</f>
        <v>0</v>
      </c>
      <c r="S488" s="213"/>
      <c r="T488" s="215">
        <f>SUM(T489:T491)</f>
        <v>0</v>
      </c>
      <c r="AR488" s="216" t="s">
        <v>25</v>
      </c>
      <c r="AT488" s="217" t="s">
        <v>81</v>
      </c>
      <c r="AU488" s="217" t="s">
        <v>25</v>
      </c>
      <c r="AY488" s="216" t="s">
        <v>140</v>
      </c>
      <c r="BK488" s="218">
        <f>SUM(BK489:BK491)</f>
        <v>0</v>
      </c>
    </row>
    <row r="489" spans="2:65" s="1" customFormat="1" ht="16.5" customHeight="1">
      <c r="B489" s="46"/>
      <c r="C489" s="221" t="s">
        <v>614</v>
      </c>
      <c r="D489" s="221" t="s">
        <v>142</v>
      </c>
      <c r="E489" s="222" t="s">
        <v>866</v>
      </c>
      <c r="F489" s="223" t="s">
        <v>867</v>
      </c>
      <c r="G489" s="224" t="s">
        <v>284</v>
      </c>
      <c r="H489" s="225">
        <v>63.912</v>
      </c>
      <c r="I489" s="226"/>
      <c r="J489" s="227">
        <f>ROUND(I489*H489,2)</f>
        <v>0</v>
      </c>
      <c r="K489" s="223" t="s">
        <v>146</v>
      </c>
      <c r="L489" s="72"/>
      <c r="M489" s="228" t="s">
        <v>80</v>
      </c>
      <c r="N489" s="229" t="s">
        <v>52</v>
      </c>
      <c r="O489" s="47"/>
      <c r="P489" s="230">
        <f>O489*H489</f>
        <v>0</v>
      </c>
      <c r="Q489" s="230">
        <v>0</v>
      </c>
      <c r="R489" s="230">
        <f>Q489*H489</f>
        <v>0</v>
      </c>
      <c r="S489" s="230">
        <v>0</v>
      </c>
      <c r="T489" s="231">
        <f>S489*H489</f>
        <v>0</v>
      </c>
      <c r="AR489" s="24" t="s">
        <v>147</v>
      </c>
      <c r="AT489" s="24" t="s">
        <v>142</v>
      </c>
      <c r="AU489" s="24" t="s">
        <v>91</v>
      </c>
      <c r="AY489" s="24" t="s">
        <v>140</v>
      </c>
      <c r="BE489" s="232">
        <f>IF(N489="základní",J489,0)</f>
        <v>0</v>
      </c>
      <c r="BF489" s="232">
        <f>IF(N489="snížená",J489,0)</f>
        <v>0</v>
      </c>
      <c r="BG489" s="232">
        <f>IF(N489="zákl. přenesená",J489,0)</f>
        <v>0</v>
      </c>
      <c r="BH489" s="232">
        <f>IF(N489="sníž. přenesená",J489,0)</f>
        <v>0</v>
      </c>
      <c r="BI489" s="232">
        <f>IF(N489="nulová",J489,0)</f>
        <v>0</v>
      </c>
      <c r="BJ489" s="24" t="s">
        <v>25</v>
      </c>
      <c r="BK489" s="232">
        <f>ROUND(I489*H489,2)</f>
        <v>0</v>
      </c>
      <c r="BL489" s="24" t="s">
        <v>147</v>
      </c>
      <c r="BM489" s="24" t="s">
        <v>1105</v>
      </c>
    </row>
    <row r="490" spans="2:47" s="1" customFormat="1" ht="13.5">
      <c r="B490" s="46"/>
      <c r="C490" s="74"/>
      <c r="D490" s="233" t="s">
        <v>149</v>
      </c>
      <c r="E490" s="74"/>
      <c r="F490" s="234" t="s">
        <v>869</v>
      </c>
      <c r="G490" s="74"/>
      <c r="H490" s="74"/>
      <c r="I490" s="191"/>
      <c r="J490" s="74"/>
      <c r="K490" s="74"/>
      <c r="L490" s="72"/>
      <c r="M490" s="235"/>
      <c r="N490" s="47"/>
      <c r="O490" s="47"/>
      <c r="P490" s="47"/>
      <c r="Q490" s="47"/>
      <c r="R490" s="47"/>
      <c r="S490" s="47"/>
      <c r="T490" s="95"/>
      <c r="AT490" s="24" t="s">
        <v>149</v>
      </c>
      <c r="AU490" s="24" t="s">
        <v>91</v>
      </c>
    </row>
    <row r="491" spans="2:47" s="1" customFormat="1" ht="13.5">
      <c r="B491" s="46"/>
      <c r="C491" s="74"/>
      <c r="D491" s="233" t="s">
        <v>151</v>
      </c>
      <c r="E491" s="74"/>
      <c r="F491" s="236" t="s">
        <v>686</v>
      </c>
      <c r="G491" s="74"/>
      <c r="H491" s="74"/>
      <c r="I491" s="191"/>
      <c r="J491" s="74"/>
      <c r="K491" s="74"/>
      <c r="L491" s="72"/>
      <c r="M491" s="290"/>
      <c r="N491" s="291"/>
      <c r="O491" s="291"/>
      <c r="P491" s="291"/>
      <c r="Q491" s="291"/>
      <c r="R491" s="291"/>
      <c r="S491" s="291"/>
      <c r="T491" s="292"/>
      <c r="AT491" s="24" t="s">
        <v>151</v>
      </c>
      <c r="AU491" s="24" t="s">
        <v>91</v>
      </c>
    </row>
    <row r="492" spans="2:12" s="1" customFormat="1" ht="6.95" customHeight="1">
      <c r="B492" s="67"/>
      <c r="C492" s="68"/>
      <c r="D492" s="68"/>
      <c r="E492" s="68"/>
      <c r="F492" s="68"/>
      <c r="G492" s="68"/>
      <c r="H492" s="68"/>
      <c r="I492" s="166"/>
      <c r="J492" s="68"/>
      <c r="K492" s="68"/>
      <c r="L492" s="72"/>
    </row>
  </sheetData>
  <sheetProtection password="CC35" sheet="1" objects="1" scenarios="1" formatColumns="0" formatRows="0" autoFilter="0"/>
  <autoFilter ref="C85:K491"/>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0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101</v>
      </c>
      <c r="G1" s="139" t="s">
        <v>102</v>
      </c>
      <c r="H1" s="139"/>
      <c r="I1" s="140"/>
      <c r="J1" s="139" t="s">
        <v>103</v>
      </c>
      <c r="K1" s="138" t="s">
        <v>104</v>
      </c>
      <c r="L1" s="139" t="s">
        <v>105</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100</v>
      </c>
    </row>
    <row r="3" spans="2:46" ht="6.95" customHeight="1">
      <c r="B3" s="25"/>
      <c r="C3" s="26"/>
      <c r="D3" s="26"/>
      <c r="E3" s="26"/>
      <c r="F3" s="26"/>
      <c r="G3" s="26"/>
      <c r="H3" s="26"/>
      <c r="I3" s="141"/>
      <c r="J3" s="26"/>
      <c r="K3" s="27"/>
      <c r="AT3" s="24" t="s">
        <v>91</v>
      </c>
    </row>
    <row r="4" spans="2:46" ht="36.95" customHeight="1">
      <c r="B4" s="28"/>
      <c r="C4" s="29"/>
      <c r="D4" s="30" t="s">
        <v>106</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Mateřská škola Klubíčko, Jugoslávská 128/1, k.ú. Liberec - Janův Důl</v>
      </c>
      <c r="F7" s="40"/>
      <c r="G7" s="40"/>
      <c r="H7" s="40"/>
      <c r="I7" s="142"/>
      <c r="J7" s="29"/>
      <c r="K7" s="31"/>
    </row>
    <row r="8" spans="2:11" s="1" customFormat="1" ht="13.5">
      <c r="B8" s="46"/>
      <c r="C8" s="47"/>
      <c r="D8" s="40" t="s">
        <v>107</v>
      </c>
      <c r="E8" s="47"/>
      <c r="F8" s="47"/>
      <c r="G8" s="47"/>
      <c r="H8" s="47"/>
      <c r="I8" s="144"/>
      <c r="J8" s="47"/>
      <c r="K8" s="51"/>
    </row>
    <row r="9" spans="2:11" s="1" customFormat="1" ht="36.95" customHeight="1">
      <c r="B9" s="46"/>
      <c r="C9" s="47"/>
      <c r="D9" s="47"/>
      <c r="E9" s="145" t="s">
        <v>1106</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21</v>
      </c>
      <c r="E11" s="47"/>
      <c r="F11" s="35" t="s">
        <v>22</v>
      </c>
      <c r="G11" s="47"/>
      <c r="H11" s="47"/>
      <c r="I11" s="146" t="s">
        <v>23</v>
      </c>
      <c r="J11" s="35" t="s">
        <v>80</v>
      </c>
      <c r="K11" s="51"/>
    </row>
    <row r="12" spans="2:11" s="1" customFormat="1" ht="14.4" customHeight="1">
      <c r="B12" s="46"/>
      <c r="C12" s="47"/>
      <c r="D12" s="40" t="s">
        <v>26</v>
      </c>
      <c r="E12" s="47"/>
      <c r="F12" s="35" t="s">
        <v>27</v>
      </c>
      <c r="G12" s="47"/>
      <c r="H12" s="47"/>
      <c r="I12" s="146" t="s">
        <v>28</v>
      </c>
      <c r="J12" s="147" t="str">
        <f>'Rekapitulace stavby'!AN8</f>
        <v>19. 2. 2018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32</v>
      </c>
      <c r="E14" s="47"/>
      <c r="F14" s="47"/>
      <c r="G14" s="47"/>
      <c r="H14" s="47"/>
      <c r="I14" s="146" t="s">
        <v>33</v>
      </c>
      <c r="J14" s="35" t="s">
        <v>34</v>
      </c>
      <c r="K14" s="51"/>
    </row>
    <row r="15" spans="2:11" s="1" customFormat="1" ht="18" customHeight="1">
      <c r="B15" s="46"/>
      <c r="C15" s="47"/>
      <c r="D15" s="47"/>
      <c r="E15" s="35" t="s">
        <v>35</v>
      </c>
      <c r="F15" s="47"/>
      <c r="G15" s="47"/>
      <c r="H15" s="47"/>
      <c r="I15" s="146" t="s">
        <v>36</v>
      </c>
      <c r="J15" s="35" t="s">
        <v>37</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38</v>
      </c>
      <c r="E17" s="47"/>
      <c r="F17" s="47"/>
      <c r="G17" s="47"/>
      <c r="H17" s="47"/>
      <c r="I17" s="146" t="s">
        <v>33</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36</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40</v>
      </c>
      <c r="E20" s="47"/>
      <c r="F20" s="47"/>
      <c r="G20" s="47"/>
      <c r="H20" s="47"/>
      <c r="I20" s="146" t="s">
        <v>33</v>
      </c>
      <c r="J20" s="35" t="s">
        <v>41</v>
      </c>
      <c r="K20" s="51"/>
    </row>
    <row r="21" spans="2:11" s="1" customFormat="1" ht="18" customHeight="1">
      <c r="B21" s="46"/>
      <c r="C21" s="47"/>
      <c r="D21" s="47"/>
      <c r="E21" s="35" t="s">
        <v>42</v>
      </c>
      <c r="F21" s="47"/>
      <c r="G21" s="47"/>
      <c r="H21" s="47"/>
      <c r="I21" s="146" t="s">
        <v>36</v>
      </c>
      <c r="J21" s="35" t="s">
        <v>43</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45</v>
      </c>
      <c r="E23" s="47"/>
      <c r="F23" s="47"/>
      <c r="G23" s="47"/>
      <c r="H23" s="47"/>
      <c r="I23" s="144"/>
      <c r="J23" s="47"/>
      <c r="K23" s="51"/>
    </row>
    <row r="24" spans="2:11" s="6" customFormat="1" ht="16.5" customHeight="1">
      <c r="B24" s="148"/>
      <c r="C24" s="149"/>
      <c r="D24" s="149"/>
      <c r="E24" s="44" t="s">
        <v>80</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47</v>
      </c>
      <c r="E27" s="47"/>
      <c r="F27" s="47"/>
      <c r="G27" s="47"/>
      <c r="H27" s="47"/>
      <c r="I27" s="144"/>
      <c r="J27" s="155">
        <f>ROUND(J82,2)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49</v>
      </c>
      <c r="G29" s="47"/>
      <c r="H29" s="47"/>
      <c r="I29" s="156" t="s">
        <v>48</v>
      </c>
      <c r="J29" s="52" t="s">
        <v>50</v>
      </c>
      <c r="K29" s="51"/>
    </row>
    <row r="30" spans="2:11" s="1" customFormat="1" ht="14.4" customHeight="1">
      <c r="B30" s="46"/>
      <c r="C30" s="47"/>
      <c r="D30" s="55" t="s">
        <v>51</v>
      </c>
      <c r="E30" s="55" t="s">
        <v>52</v>
      </c>
      <c r="F30" s="157">
        <f>ROUND(SUM(BE82:BE107),2)</f>
        <v>0</v>
      </c>
      <c r="G30" s="47"/>
      <c r="H30" s="47"/>
      <c r="I30" s="158">
        <v>0.21</v>
      </c>
      <c r="J30" s="157">
        <f>ROUND(ROUND((SUM(BE82:BE107)),2)*I30,2)</f>
        <v>0</v>
      </c>
      <c r="K30" s="51"/>
    </row>
    <row r="31" spans="2:11" s="1" customFormat="1" ht="14.4" customHeight="1">
      <c r="B31" s="46"/>
      <c r="C31" s="47"/>
      <c r="D31" s="47"/>
      <c r="E31" s="55" t="s">
        <v>53</v>
      </c>
      <c r="F31" s="157">
        <f>ROUND(SUM(BF82:BF107),2)</f>
        <v>0</v>
      </c>
      <c r="G31" s="47"/>
      <c r="H31" s="47"/>
      <c r="I31" s="158">
        <v>0.15</v>
      </c>
      <c r="J31" s="157">
        <f>ROUND(ROUND((SUM(BF82:BF107)),2)*I31,2)</f>
        <v>0</v>
      </c>
      <c r="K31" s="51"/>
    </row>
    <row r="32" spans="2:11" s="1" customFormat="1" ht="14.4" customHeight="1" hidden="1">
      <c r="B32" s="46"/>
      <c r="C32" s="47"/>
      <c r="D32" s="47"/>
      <c r="E32" s="55" t="s">
        <v>54</v>
      </c>
      <c r="F32" s="157">
        <f>ROUND(SUM(BG82:BG107),2)</f>
        <v>0</v>
      </c>
      <c r="G32" s="47"/>
      <c r="H32" s="47"/>
      <c r="I32" s="158">
        <v>0.21</v>
      </c>
      <c r="J32" s="157">
        <v>0</v>
      </c>
      <c r="K32" s="51"/>
    </row>
    <row r="33" spans="2:11" s="1" customFormat="1" ht="14.4" customHeight="1" hidden="1">
      <c r="B33" s="46"/>
      <c r="C33" s="47"/>
      <c r="D33" s="47"/>
      <c r="E33" s="55" t="s">
        <v>55</v>
      </c>
      <c r="F33" s="157">
        <f>ROUND(SUM(BH82:BH107),2)</f>
        <v>0</v>
      </c>
      <c r="G33" s="47"/>
      <c r="H33" s="47"/>
      <c r="I33" s="158">
        <v>0.15</v>
      </c>
      <c r="J33" s="157">
        <v>0</v>
      </c>
      <c r="K33" s="51"/>
    </row>
    <row r="34" spans="2:11" s="1" customFormat="1" ht="14.4" customHeight="1" hidden="1">
      <c r="B34" s="46"/>
      <c r="C34" s="47"/>
      <c r="D34" s="47"/>
      <c r="E34" s="55" t="s">
        <v>56</v>
      </c>
      <c r="F34" s="157">
        <f>ROUND(SUM(BI82:BI107),2)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57</v>
      </c>
      <c r="E36" s="98"/>
      <c r="F36" s="98"/>
      <c r="G36" s="161" t="s">
        <v>58</v>
      </c>
      <c r="H36" s="162" t="s">
        <v>59</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109</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Mateřská škola Klubíčko, Jugoslávská 128/1, k.ú. Liberec - Janův Důl</v>
      </c>
      <c r="F45" s="40"/>
      <c r="G45" s="40"/>
      <c r="H45" s="40"/>
      <c r="I45" s="144"/>
      <c r="J45" s="47"/>
      <c r="K45" s="51"/>
    </row>
    <row r="46" spans="2:11" s="1" customFormat="1" ht="14.4" customHeight="1">
      <c r="B46" s="46"/>
      <c r="C46" s="40" t="s">
        <v>107</v>
      </c>
      <c r="D46" s="47"/>
      <c r="E46" s="47"/>
      <c r="F46" s="47"/>
      <c r="G46" s="47"/>
      <c r="H46" s="47"/>
      <c r="I46" s="144"/>
      <c r="J46" s="47"/>
      <c r="K46" s="51"/>
    </row>
    <row r="47" spans="2:11" s="1" customFormat="1" ht="17.25" customHeight="1">
      <c r="B47" s="46"/>
      <c r="C47" s="47"/>
      <c r="D47" s="47"/>
      <c r="E47" s="145" t="str">
        <f>E9</f>
        <v>04 - VRN - Vedlejší rozpočtové náklady</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26</v>
      </c>
      <c r="D49" s="47"/>
      <c r="E49" s="47"/>
      <c r="F49" s="35" t="str">
        <f>F12</f>
        <v>Liberec</v>
      </c>
      <c r="G49" s="47"/>
      <c r="H49" s="47"/>
      <c r="I49" s="146" t="s">
        <v>28</v>
      </c>
      <c r="J49" s="147" t="str">
        <f>IF(J12="","",J12)</f>
        <v>19. 2. 2018</v>
      </c>
      <c r="K49" s="51"/>
    </row>
    <row r="50" spans="2:11" s="1" customFormat="1" ht="6.95" customHeight="1">
      <c r="B50" s="46"/>
      <c r="C50" s="47"/>
      <c r="D50" s="47"/>
      <c r="E50" s="47"/>
      <c r="F50" s="47"/>
      <c r="G50" s="47"/>
      <c r="H50" s="47"/>
      <c r="I50" s="144"/>
      <c r="J50" s="47"/>
      <c r="K50" s="51"/>
    </row>
    <row r="51" spans="2:11" s="1" customFormat="1" ht="13.5">
      <c r="B51" s="46"/>
      <c r="C51" s="40" t="s">
        <v>32</v>
      </c>
      <c r="D51" s="47"/>
      <c r="E51" s="47"/>
      <c r="F51" s="35" t="str">
        <f>E15</f>
        <v>Statutární město Liberec</v>
      </c>
      <c r="G51" s="47"/>
      <c r="H51" s="47"/>
      <c r="I51" s="146" t="s">
        <v>40</v>
      </c>
      <c r="J51" s="44" t="str">
        <f>E21</f>
        <v>SNOWPLAN, spol. s r.o.</v>
      </c>
      <c r="K51" s="51"/>
    </row>
    <row r="52" spans="2:11" s="1" customFormat="1" ht="14.4" customHeight="1">
      <c r="B52" s="46"/>
      <c r="C52" s="40" t="s">
        <v>38</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110</v>
      </c>
      <c r="D54" s="159"/>
      <c r="E54" s="159"/>
      <c r="F54" s="159"/>
      <c r="G54" s="159"/>
      <c r="H54" s="159"/>
      <c r="I54" s="173"/>
      <c r="J54" s="174" t="s">
        <v>111</v>
      </c>
      <c r="K54" s="175"/>
    </row>
    <row r="55" spans="2:11" s="1" customFormat="1" ht="10.3" customHeight="1">
      <c r="B55" s="46"/>
      <c r="C55" s="47"/>
      <c r="D55" s="47"/>
      <c r="E55" s="47"/>
      <c r="F55" s="47"/>
      <c r="G55" s="47"/>
      <c r="H55" s="47"/>
      <c r="I55" s="144"/>
      <c r="J55" s="47"/>
      <c r="K55" s="51"/>
    </row>
    <row r="56" spans="2:47" s="1" customFormat="1" ht="29.25" customHeight="1">
      <c r="B56" s="46"/>
      <c r="C56" s="176" t="s">
        <v>112</v>
      </c>
      <c r="D56" s="47"/>
      <c r="E56" s="47"/>
      <c r="F56" s="47"/>
      <c r="G56" s="47"/>
      <c r="H56" s="47"/>
      <c r="I56" s="144"/>
      <c r="J56" s="155">
        <f>J82</f>
        <v>0</v>
      </c>
      <c r="K56" s="51"/>
      <c r="AU56" s="24" t="s">
        <v>113</v>
      </c>
    </row>
    <row r="57" spans="2:11" s="7" customFormat="1" ht="24.95" customHeight="1">
      <c r="B57" s="177"/>
      <c r="C57" s="178"/>
      <c r="D57" s="179" t="s">
        <v>99</v>
      </c>
      <c r="E57" s="180"/>
      <c r="F57" s="180"/>
      <c r="G57" s="180"/>
      <c r="H57" s="180"/>
      <c r="I57" s="181"/>
      <c r="J57" s="182">
        <f>J83</f>
        <v>0</v>
      </c>
      <c r="K57" s="183"/>
    </row>
    <row r="58" spans="2:11" s="8" customFormat="1" ht="19.9" customHeight="1">
      <c r="B58" s="184"/>
      <c r="C58" s="185"/>
      <c r="D58" s="186" t="s">
        <v>1107</v>
      </c>
      <c r="E58" s="187"/>
      <c r="F58" s="187"/>
      <c r="G58" s="187"/>
      <c r="H58" s="187"/>
      <c r="I58" s="188"/>
      <c r="J58" s="189">
        <f>J84</f>
        <v>0</v>
      </c>
      <c r="K58" s="190"/>
    </row>
    <row r="59" spans="2:11" s="8" customFormat="1" ht="19.9" customHeight="1">
      <c r="B59" s="184"/>
      <c r="C59" s="185"/>
      <c r="D59" s="186" t="s">
        <v>1108</v>
      </c>
      <c r="E59" s="187"/>
      <c r="F59" s="187"/>
      <c r="G59" s="187"/>
      <c r="H59" s="187"/>
      <c r="I59" s="188"/>
      <c r="J59" s="189">
        <f>J88</f>
        <v>0</v>
      </c>
      <c r="K59" s="190"/>
    </row>
    <row r="60" spans="2:11" s="8" customFormat="1" ht="19.9" customHeight="1">
      <c r="B60" s="184"/>
      <c r="C60" s="185"/>
      <c r="D60" s="186" t="s">
        <v>1109</v>
      </c>
      <c r="E60" s="187"/>
      <c r="F60" s="187"/>
      <c r="G60" s="187"/>
      <c r="H60" s="187"/>
      <c r="I60" s="188"/>
      <c r="J60" s="189">
        <f>J99</f>
        <v>0</v>
      </c>
      <c r="K60" s="190"/>
    </row>
    <row r="61" spans="2:11" s="8" customFormat="1" ht="19.9" customHeight="1">
      <c r="B61" s="184"/>
      <c r="C61" s="185"/>
      <c r="D61" s="186" t="s">
        <v>1110</v>
      </c>
      <c r="E61" s="187"/>
      <c r="F61" s="187"/>
      <c r="G61" s="187"/>
      <c r="H61" s="187"/>
      <c r="I61" s="188"/>
      <c r="J61" s="189">
        <f>J101</f>
        <v>0</v>
      </c>
      <c r="K61" s="190"/>
    </row>
    <row r="62" spans="2:11" s="8" customFormat="1" ht="19.9" customHeight="1">
      <c r="B62" s="184"/>
      <c r="C62" s="185"/>
      <c r="D62" s="186" t="s">
        <v>1111</v>
      </c>
      <c r="E62" s="187"/>
      <c r="F62" s="187"/>
      <c r="G62" s="187"/>
      <c r="H62" s="187"/>
      <c r="I62" s="188"/>
      <c r="J62" s="189">
        <f>J104</f>
        <v>0</v>
      </c>
      <c r="K62" s="190"/>
    </row>
    <row r="63" spans="2:11" s="1" customFormat="1" ht="21.8" customHeight="1">
      <c r="B63" s="46"/>
      <c r="C63" s="47"/>
      <c r="D63" s="47"/>
      <c r="E63" s="47"/>
      <c r="F63" s="47"/>
      <c r="G63" s="47"/>
      <c r="H63" s="47"/>
      <c r="I63" s="144"/>
      <c r="J63" s="47"/>
      <c r="K63" s="51"/>
    </row>
    <row r="64" spans="2:11" s="1" customFormat="1" ht="6.95" customHeight="1">
      <c r="B64" s="67"/>
      <c r="C64" s="68"/>
      <c r="D64" s="68"/>
      <c r="E64" s="68"/>
      <c r="F64" s="68"/>
      <c r="G64" s="68"/>
      <c r="H64" s="68"/>
      <c r="I64" s="166"/>
      <c r="J64" s="68"/>
      <c r="K64" s="69"/>
    </row>
    <row r="68" spans="2:12" s="1" customFormat="1" ht="6.95" customHeight="1">
      <c r="B68" s="70"/>
      <c r="C68" s="71"/>
      <c r="D68" s="71"/>
      <c r="E68" s="71"/>
      <c r="F68" s="71"/>
      <c r="G68" s="71"/>
      <c r="H68" s="71"/>
      <c r="I68" s="169"/>
      <c r="J68" s="71"/>
      <c r="K68" s="71"/>
      <c r="L68" s="72"/>
    </row>
    <row r="69" spans="2:12" s="1" customFormat="1" ht="36.95" customHeight="1">
      <c r="B69" s="46"/>
      <c r="C69" s="73" t="s">
        <v>124</v>
      </c>
      <c r="D69" s="74"/>
      <c r="E69" s="74"/>
      <c r="F69" s="74"/>
      <c r="G69" s="74"/>
      <c r="H69" s="74"/>
      <c r="I69" s="191"/>
      <c r="J69" s="74"/>
      <c r="K69" s="74"/>
      <c r="L69" s="72"/>
    </row>
    <row r="70" spans="2:12" s="1" customFormat="1" ht="6.95" customHeight="1">
      <c r="B70" s="46"/>
      <c r="C70" s="74"/>
      <c r="D70" s="74"/>
      <c r="E70" s="74"/>
      <c r="F70" s="74"/>
      <c r="G70" s="74"/>
      <c r="H70" s="74"/>
      <c r="I70" s="191"/>
      <c r="J70" s="74"/>
      <c r="K70" s="74"/>
      <c r="L70" s="72"/>
    </row>
    <row r="71" spans="2:12" s="1" customFormat="1" ht="14.4" customHeight="1">
      <c r="B71" s="46"/>
      <c r="C71" s="76" t="s">
        <v>18</v>
      </c>
      <c r="D71" s="74"/>
      <c r="E71" s="74"/>
      <c r="F71" s="74"/>
      <c r="G71" s="74"/>
      <c r="H71" s="74"/>
      <c r="I71" s="191"/>
      <c r="J71" s="74"/>
      <c r="K71" s="74"/>
      <c r="L71" s="72"/>
    </row>
    <row r="72" spans="2:12" s="1" customFormat="1" ht="16.5" customHeight="1">
      <c r="B72" s="46"/>
      <c r="C72" s="74"/>
      <c r="D72" s="74"/>
      <c r="E72" s="192" t="str">
        <f>E7</f>
        <v>Mateřská škola Klubíčko, Jugoslávská 128/1, k.ú. Liberec - Janův Důl</v>
      </c>
      <c r="F72" s="76"/>
      <c r="G72" s="76"/>
      <c r="H72" s="76"/>
      <c r="I72" s="191"/>
      <c r="J72" s="74"/>
      <c r="K72" s="74"/>
      <c r="L72" s="72"/>
    </row>
    <row r="73" spans="2:12" s="1" customFormat="1" ht="14.4" customHeight="1">
      <c r="B73" s="46"/>
      <c r="C73" s="76" t="s">
        <v>107</v>
      </c>
      <c r="D73" s="74"/>
      <c r="E73" s="74"/>
      <c r="F73" s="74"/>
      <c r="G73" s="74"/>
      <c r="H73" s="74"/>
      <c r="I73" s="191"/>
      <c r="J73" s="74"/>
      <c r="K73" s="74"/>
      <c r="L73" s="72"/>
    </row>
    <row r="74" spans="2:12" s="1" customFormat="1" ht="17.25" customHeight="1">
      <c r="B74" s="46"/>
      <c r="C74" s="74"/>
      <c r="D74" s="74"/>
      <c r="E74" s="82" t="str">
        <f>E9</f>
        <v>04 - VRN - Vedlejší rozpočtové náklady</v>
      </c>
      <c r="F74" s="74"/>
      <c r="G74" s="74"/>
      <c r="H74" s="74"/>
      <c r="I74" s="191"/>
      <c r="J74" s="74"/>
      <c r="K74" s="74"/>
      <c r="L74" s="72"/>
    </row>
    <row r="75" spans="2:12" s="1" customFormat="1" ht="6.95" customHeight="1">
      <c r="B75" s="46"/>
      <c r="C75" s="74"/>
      <c r="D75" s="74"/>
      <c r="E75" s="74"/>
      <c r="F75" s="74"/>
      <c r="G75" s="74"/>
      <c r="H75" s="74"/>
      <c r="I75" s="191"/>
      <c r="J75" s="74"/>
      <c r="K75" s="74"/>
      <c r="L75" s="72"/>
    </row>
    <row r="76" spans="2:12" s="1" customFormat="1" ht="18" customHeight="1">
      <c r="B76" s="46"/>
      <c r="C76" s="76" t="s">
        <v>26</v>
      </c>
      <c r="D76" s="74"/>
      <c r="E76" s="74"/>
      <c r="F76" s="193" t="str">
        <f>F12</f>
        <v>Liberec</v>
      </c>
      <c r="G76" s="74"/>
      <c r="H76" s="74"/>
      <c r="I76" s="194" t="s">
        <v>28</v>
      </c>
      <c r="J76" s="85" t="str">
        <f>IF(J12="","",J12)</f>
        <v>19. 2. 2018</v>
      </c>
      <c r="K76" s="74"/>
      <c r="L76" s="72"/>
    </row>
    <row r="77" spans="2:12" s="1" customFormat="1" ht="6.95" customHeight="1">
      <c r="B77" s="46"/>
      <c r="C77" s="74"/>
      <c r="D77" s="74"/>
      <c r="E77" s="74"/>
      <c r="F77" s="74"/>
      <c r="G77" s="74"/>
      <c r="H77" s="74"/>
      <c r="I77" s="191"/>
      <c r="J77" s="74"/>
      <c r="K77" s="74"/>
      <c r="L77" s="72"/>
    </row>
    <row r="78" spans="2:12" s="1" customFormat="1" ht="13.5">
      <c r="B78" s="46"/>
      <c r="C78" s="76" t="s">
        <v>32</v>
      </c>
      <c r="D78" s="74"/>
      <c r="E78" s="74"/>
      <c r="F78" s="193" t="str">
        <f>E15</f>
        <v>Statutární město Liberec</v>
      </c>
      <c r="G78" s="74"/>
      <c r="H78" s="74"/>
      <c r="I78" s="194" t="s">
        <v>40</v>
      </c>
      <c r="J78" s="193" t="str">
        <f>E21</f>
        <v>SNOWPLAN, spol. s r.o.</v>
      </c>
      <c r="K78" s="74"/>
      <c r="L78" s="72"/>
    </row>
    <row r="79" spans="2:12" s="1" customFormat="1" ht="14.4" customHeight="1">
      <c r="B79" s="46"/>
      <c r="C79" s="76" t="s">
        <v>38</v>
      </c>
      <c r="D79" s="74"/>
      <c r="E79" s="74"/>
      <c r="F79" s="193" t="str">
        <f>IF(E18="","",E18)</f>
        <v/>
      </c>
      <c r="G79" s="74"/>
      <c r="H79" s="74"/>
      <c r="I79" s="191"/>
      <c r="J79" s="74"/>
      <c r="K79" s="74"/>
      <c r="L79" s="72"/>
    </row>
    <row r="80" spans="2:12" s="1" customFormat="1" ht="10.3" customHeight="1">
      <c r="B80" s="46"/>
      <c r="C80" s="74"/>
      <c r="D80" s="74"/>
      <c r="E80" s="74"/>
      <c r="F80" s="74"/>
      <c r="G80" s="74"/>
      <c r="H80" s="74"/>
      <c r="I80" s="191"/>
      <c r="J80" s="74"/>
      <c r="K80" s="74"/>
      <c r="L80" s="72"/>
    </row>
    <row r="81" spans="2:20" s="9" customFormat="1" ht="29.25" customHeight="1">
      <c r="B81" s="195"/>
      <c r="C81" s="196" t="s">
        <v>125</v>
      </c>
      <c r="D81" s="197" t="s">
        <v>66</v>
      </c>
      <c r="E81" s="197" t="s">
        <v>62</v>
      </c>
      <c r="F81" s="197" t="s">
        <v>126</v>
      </c>
      <c r="G81" s="197" t="s">
        <v>127</v>
      </c>
      <c r="H81" s="197" t="s">
        <v>128</v>
      </c>
      <c r="I81" s="198" t="s">
        <v>129</v>
      </c>
      <c r="J81" s="197" t="s">
        <v>111</v>
      </c>
      <c r="K81" s="199" t="s">
        <v>130</v>
      </c>
      <c r="L81" s="200"/>
      <c r="M81" s="102" t="s">
        <v>131</v>
      </c>
      <c r="N81" s="103" t="s">
        <v>51</v>
      </c>
      <c r="O81" s="103" t="s">
        <v>132</v>
      </c>
      <c r="P81" s="103" t="s">
        <v>133</v>
      </c>
      <c r="Q81" s="103" t="s">
        <v>134</v>
      </c>
      <c r="R81" s="103" t="s">
        <v>135</v>
      </c>
      <c r="S81" s="103" t="s">
        <v>136</v>
      </c>
      <c r="T81" s="104" t="s">
        <v>137</v>
      </c>
    </row>
    <row r="82" spans="2:63" s="1" customFormat="1" ht="29.25" customHeight="1">
      <c r="B82" s="46"/>
      <c r="C82" s="108" t="s">
        <v>112</v>
      </c>
      <c r="D82" s="74"/>
      <c r="E82" s="74"/>
      <c r="F82" s="74"/>
      <c r="G82" s="74"/>
      <c r="H82" s="74"/>
      <c r="I82" s="191"/>
      <c r="J82" s="201">
        <f>BK82</f>
        <v>0</v>
      </c>
      <c r="K82" s="74"/>
      <c r="L82" s="72"/>
      <c r="M82" s="105"/>
      <c r="N82" s="106"/>
      <c r="O82" s="106"/>
      <c r="P82" s="202">
        <f>P83</f>
        <v>0</v>
      </c>
      <c r="Q82" s="106"/>
      <c r="R82" s="202">
        <f>R83</f>
        <v>0</v>
      </c>
      <c r="S82" s="106"/>
      <c r="T82" s="203">
        <f>T83</f>
        <v>0</v>
      </c>
      <c r="AT82" s="24" t="s">
        <v>81</v>
      </c>
      <c r="AU82" s="24" t="s">
        <v>113</v>
      </c>
      <c r="BK82" s="204">
        <f>BK83</f>
        <v>0</v>
      </c>
    </row>
    <row r="83" spans="2:63" s="10" customFormat="1" ht="37.4" customHeight="1">
      <c r="B83" s="205"/>
      <c r="C83" s="206"/>
      <c r="D83" s="207" t="s">
        <v>81</v>
      </c>
      <c r="E83" s="208" t="s">
        <v>1112</v>
      </c>
      <c r="F83" s="208" t="s">
        <v>1113</v>
      </c>
      <c r="G83" s="206"/>
      <c r="H83" s="206"/>
      <c r="I83" s="209"/>
      <c r="J83" s="210">
        <f>BK83</f>
        <v>0</v>
      </c>
      <c r="K83" s="206"/>
      <c r="L83" s="211"/>
      <c r="M83" s="212"/>
      <c r="N83" s="213"/>
      <c r="O83" s="213"/>
      <c r="P83" s="214">
        <f>P84+P88+P99+P101+P104</f>
        <v>0</v>
      </c>
      <c r="Q83" s="213"/>
      <c r="R83" s="214">
        <f>R84+R88+R99+R101+R104</f>
        <v>0</v>
      </c>
      <c r="S83" s="213"/>
      <c r="T83" s="215">
        <f>T84+T88+T99+T101+T104</f>
        <v>0</v>
      </c>
      <c r="AR83" s="216" t="s">
        <v>174</v>
      </c>
      <c r="AT83" s="217" t="s">
        <v>81</v>
      </c>
      <c r="AU83" s="217" t="s">
        <v>82</v>
      </c>
      <c r="AY83" s="216" t="s">
        <v>140</v>
      </c>
      <c r="BK83" s="218">
        <f>BK84+BK88+BK99+BK101+BK104</f>
        <v>0</v>
      </c>
    </row>
    <row r="84" spans="2:63" s="10" customFormat="1" ht="19.9" customHeight="1">
      <c r="B84" s="205"/>
      <c r="C84" s="206"/>
      <c r="D84" s="207" t="s">
        <v>81</v>
      </c>
      <c r="E84" s="219" t="s">
        <v>82</v>
      </c>
      <c r="F84" s="219" t="s">
        <v>1113</v>
      </c>
      <c r="G84" s="206"/>
      <c r="H84" s="206"/>
      <c r="I84" s="209"/>
      <c r="J84" s="220">
        <f>BK84</f>
        <v>0</v>
      </c>
      <c r="K84" s="206"/>
      <c r="L84" s="211"/>
      <c r="M84" s="212"/>
      <c r="N84" s="213"/>
      <c r="O84" s="213"/>
      <c r="P84" s="214">
        <f>SUM(P85:P87)</f>
        <v>0</v>
      </c>
      <c r="Q84" s="213"/>
      <c r="R84" s="214">
        <f>SUM(R85:R87)</f>
        <v>0</v>
      </c>
      <c r="S84" s="213"/>
      <c r="T84" s="215">
        <f>SUM(T85:T87)</f>
        <v>0</v>
      </c>
      <c r="AR84" s="216" t="s">
        <v>174</v>
      </c>
      <c r="AT84" s="217" t="s">
        <v>81</v>
      </c>
      <c r="AU84" s="217" t="s">
        <v>25</v>
      </c>
      <c r="AY84" s="216" t="s">
        <v>140</v>
      </c>
      <c r="BK84" s="218">
        <f>SUM(BK85:BK87)</f>
        <v>0</v>
      </c>
    </row>
    <row r="85" spans="2:65" s="1" customFormat="1" ht="16.5" customHeight="1">
      <c r="B85" s="46"/>
      <c r="C85" s="221" t="s">
        <v>25</v>
      </c>
      <c r="D85" s="221" t="s">
        <v>142</v>
      </c>
      <c r="E85" s="222" t="s">
        <v>1114</v>
      </c>
      <c r="F85" s="223" t="s">
        <v>1115</v>
      </c>
      <c r="G85" s="224" t="s">
        <v>1116</v>
      </c>
      <c r="H85" s="225">
        <v>1</v>
      </c>
      <c r="I85" s="226"/>
      <c r="J85" s="227">
        <f>ROUND(I85*H85,2)</f>
        <v>0</v>
      </c>
      <c r="K85" s="223" t="s">
        <v>146</v>
      </c>
      <c r="L85" s="72"/>
      <c r="M85" s="228" t="s">
        <v>80</v>
      </c>
      <c r="N85" s="229" t="s">
        <v>52</v>
      </c>
      <c r="O85" s="47"/>
      <c r="P85" s="230">
        <f>O85*H85</f>
        <v>0</v>
      </c>
      <c r="Q85" s="230">
        <v>0</v>
      </c>
      <c r="R85" s="230">
        <f>Q85*H85</f>
        <v>0</v>
      </c>
      <c r="S85" s="230">
        <v>0</v>
      </c>
      <c r="T85" s="231">
        <f>S85*H85</f>
        <v>0</v>
      </c>
      <c r="AR85" s="24" t="s">
        <v>1117</v>
      </c>
      <c r="AT85" s="24" t="s">
        <v>142</v>
      </c>
      <c r="AU85" s="24" t="s">
        <v>91</v>
      </c>
      <c r="AY85" s="24" t="s">
        <v>140</v>
      </c>
      <c r="BE85" s="232">
        <f>IF(N85="základní",J85,0)</f>
        <v>0</v>
      </c>
      <c r="BF85" s="232">
        <f>IF(N85="snížená",J85,0)</f>
        <v>0</v>
      </c>
      <c r="BG85" s="232">
        <f>IF(N85="zákl. přenesená",J85,0)</f>
        <v>0</v>
      </c>
      <c r="BH85" s="232">
        <f>IF(N85="sníž. přenesená",J85,0)</f>
        <v>0</v>
      </c>
      <c r="BI85" s="232">
        <f>IF(N85="nulová",J85,0)</f>
        <v>0</v>
      </c>
      <c r="BJ85" s="24" t="s">
        <v>25</v>
      </c>
      <c r="BK85" s="232">
        <f>ROUND(I85*H85,2)</f>
        <v>0</v>
      </c>
      <c r="BL85" s="24" t="s">
        <v>1117</v>
      </c>
      <c r="BM85" s="24" t="s">
        <v>1118</v>
      </c>
    </row>
    <row r="86" spans="2:47" s="1" customFormat="1" ht="13.5">
      <c r="B86" s="46"/>
      <c r="C86" s="74"/>
      <c r="D86" s="233" t="s">
        <v>149</v>
      </c>
      <c r="E86" s="74"/>
      <c r="F86" s="234" t="s">
        <v>1115</v>
      </c>
      <c r="G86" s="74"/>
      <c r="H86" s="74"/>
      <c r="I86" s="191"/>
      <c r="J86" s="74"/>
      <c r="K86" s="74"/>
      <c r="L86" s="72"/>
      <c r="M86" s="235"/>
      <c r="N86" s="47"/>
      <c r="O86" s="47"/>
      <c r="P86" s="47"/>
      <c r="Q86" s="47"/>
      <c r="R86" s="47"/>
      <c r="S86" s="47"/>
      <c r="T86" s="95"/>
      <c r="AT86" s="24" t="s">
        <v>149</v>
      </c>
      <c r="AU86" s="24" t="s">
        <v>91</v>
      </c>
    </row>
    <row r="87" spans="2:65" s="1" customFormat="1" ht="16.5" customHeight="1">
      <c r="B87" s="46"/>
      <c r="C87" s="221" t="s">
        <v>91</v>
      </c>
      <c r="D87" s="221" t="s">
        <v>142</v>
      </c>
      <c r="E87" s="222" t="s">
        <v>343</v>
      </c>
      <c r="F87" s="223" t="s">
        <v>1119</v>
      </c>
      <c r="G87" s="224" t="s">
        <v>1116</v>
      </c>
      <c r="H87" s="225">
        <v>1</v>
      </c>
      <c r="I87" s="226"/>
      <c r="J87" s="227">
        <f>ROUND(I87*H87,2)</f>
        <v>0</v>
      </c>
      <c r="K87" s="223" t="s">
        <v>80</v>
      </c>
      <c r="L87" s="72"/>
      <c r="M87" s="228" t="s">
        <v>80</v>
      </c>
      <c r="N87" s="229" t="s">
        <v>52</v>
      </c>
      <c r="O87" s="47"/>
      <c r="P87" s="230">
        <f>O87*H87</f>
        <v>0</v>
      </c>
      <c r="Q87" s="230">
        <v>0</v>
      </c>
      <c r="R87" s="230">
        <f>Q87*H87</f>
        <v>0</v>
      </c>
      <c r="S87" s="230">
        <v>0</v>
      </c>
      <c r="T87" s="231">
        <f>S87*H87</f>
        <v>0</v>
      </c>
      <c r="AR87" s="24" t="s">
        <v>1117</v>
      </c>
      <c r="AT87" s="24" t="s">
        <v>142</v>
      </c>
      <c r="AU87" s="24" t="s">
        <v>91</v>
      </c>
      <c r="AY87" s="24" t="s">
        <v>140</v>
      </c>
      <c r="BE87" s="232">
        <f>IF(N87="základní",J87,0)</f>
        <v>0</v>
      </c>
      <c r="BF87" s="232">
        <f>IF(N87="snížená",J87,0)</f>
        <v>0</v>
      </c>
      <c r="BG87" s="232">
        <f>IF(N87="zákl. přenesená",J87,0)</f>
        <v>0</v>
      </c>
      <c r="BH87" s="232">
        <f>IF(N87="sníž. přenesená",J87,0)</f>
        <v>0</v>
      </c>
      <c r="BI87" s="232">
        <f>IF(N87="nulová",J87,0)</f>
        <v>0</v>
      </c>
      <c r="BJ87" s="24" t="s">
        <v>25</v>
      </c>
      <c r="BK87" s="232">
        <f>ROUND(I87*H87,2)</f>
        <v>0</v>
      </c>
      <c r="BL87" s="24" t="s">
        <v>1117</v>
      </c>
      <c r="BM87" s="24" t="s">
        <v>1120</v>
      </c>
    </row>
    <row r="88" spans="2:63" s="10" customFormat="1" ht="29.85" customHeight="1">
      <c r="B88" s="205"/>
      <c r="C88" s="206"/>
      <c r="D88" s="207" t="s">
        <v>81</v>
      </c>
      <c r="E88" s="219" t="s">
        <v>1121</v>
      </c>
      <c r="F88" s="219" t="s">
        <v>1122</v>
      </c>
      <c r="G88" s="206"/>
      <c r="H88" s="206"/>
      <c r="I88" s="209"/>
      <c r="J88" s="220">
        <f>BK88</f>
        <v>0</v>
      </c>
      <c r="K88" s="206"/>
      <c r="L88" s="211"/>
      <c r="M88" s="212"/>
      <c r="N88" s="213"/>
      <c r="O88" s="213"/>
      <c r="P88" s="214">
        <f>SUM(P89:P98)</f>
        <v>0</v>
      </c>
      <c r="Q88" s="213"/>
      <c r="R88" s="214">
        <f>SUM(R89:R98)</f>
        <v>0</v>
      </c>
      <c r="S88" s="213"/>
      <c r="T88" s="215">
        <f>SUM(T89:T98)</f>
        <v>0</v>
      </c>
      <c r="AR88" s="216" t="s">
        <v>174</v>
      </c>
      <c r="AT88" s="217" t="s">
        <v>81</v>
      </c>
      <c r="AU88" s="217" t="s">
        <v>25</v>
      </c>
      <c r="AY88" s="216" t="s">
        <v>140</v>
      </c>
      <c r="BK88" s="218">
        <f>SUM(BK89:BK98)</f>
        <v>0</v>
      </c>
    </row>
    <row r="89" spans="2:65" s="1" customFormat="1" ht="16.5" customHeight="1">
      <c r="B89" s="46"/>
      <c r="C89" s="221" t="s">
        <v>160</v>
      </c>
      <c r="D89" s="221" t="s">
        <v>142</v>
      </c>
      <c r="E89" s="222" t="s">
        <v>1123</v>
      </c>
      <c r="F89" s="223" t="s">
        <v>1124</v>
      </c>
      <c r="G89" s="224" t="s">
        <v>1116</v>
      </c>
      <c r="H89" s="225">
        <v>1</v>
      </c>
      <c r="I89" s="226"/>
      <c r="J89" s="227">
        <f>ROUND(I89*H89,2)</f>
        <v>0</v>
      </c>
      <c r="K89" s="223" t="s">
        <v>146</v>
      </c>
      <c r="L89" s="72"/>
      <c r="M89" s="228" t="s">
        <v>80</v>
      </c>
      <c r="N89" s="229" t="s">
        <v>52</v>
      </c>
      <c r="O89" s="47"/>
      <c r="P89" s="230">
        <f>O89*H89</f>
        <v>0</v>
      </c>
      <c r="Q89" s="230">
        <v>0</v>
      </c>
      <c r="R89" s="230">
        <f>Q89*H89</f>
        <v>0</v>
      </c>
      <c r="S89" s="230">
        <v>0</v>
      </c>
      <c r="T89" s="231">
        <f>S89*H89</f>
        <v>0</v>
      </c>
      <c r="AR89" s="24" t="s">
        <v>1117</v>
      </c>
      <c r="AT89" s="24" t="s">
        <v>142</v>
      </c>
      <c r="AU89" s="24" t="s">
        <v>91</v>
      </c>
      <c r="AY89" s="24" t="s">
        <v>140</v>
      </c>
      <c r="BE89" s="232">
        <f>IF(N89="základní",J89,0)</f>
        <v>0</v>
      </c>
      <c r="BF89" s="232">
        <f>IF(N89="snížená",J89,0)</f>
        <v>0</v>
      </c>
      <c r="BG89" s="232">
        <f>IF(N89="zákl. přenesená",J89,0)</f>
        <v>0</v>
      </c>
      <c r="BH89" s="232">
        <f>IF(N89="sníž. přenesená",J89,0)</f>
        <v>0</v>
      </c>
      <c r="BI89" s="232">
        <f>IF(N89="nulová",J89,0)</f>
        <v>0</v>
      </c>
      <c r="BJ89" s="24" t="s">
        <v>25</v>
      </c>
      <c r="BK89" s="232">
        <f>ROUND(I89*H89,2)</f>
        <v>0</v>
      </c>
      <c r="BL89" s="24" t="s">
        <v>1117</v>
      </c>
      <c r="BM89" s="24" t="s">
        <v>1125</v>
      </c>
    </row>
    <row r="90" spans="2:47" s="1" customFormat="1" ht="13.5">
      <c r="B90" s="46"/>
      <c r="C90" s="74"/>
      <c r="D90" s="233" t="s">
        <v>149</v>
      </c>
      <c r="E90" s="74"/>
      <c r="F90" s="234" t="s">
        <v>1124</v>
      </c>
      <c r="G90" s="74"/>
      <c r="H90" s="74"/>
      <c r="I90" s="191"/>
      <c r="J90" s="74"/>
      <c r="K90" s="74"/>
      <c r="L90" s="72"/>
      <c r="M90" s="235"/>
      <c r="N90" s="47"/>
      <c r="O90" s="47"/>
      <c r="P90" s="47"/>
      <c r="Q90" s="47"/>
      <c r="R90" s="47"/>
      <c r="S90" s="47"/>
      <c r="T90" s="95"/>
      <c r="AT90" s="24" t="s">
        <v>149</v>
      </c>
      <c r="AU90" s="24" t="s">
        <v>91</v>
      </c>
    </row>
    <row r="91" spans="2:65" s="1" customFormat="1" ht="16.5" customHeight="1">
      <c r="B91" s="46"/>
      <c r="C91" s="221" t="s">
        <v>147</v>
      </c>
      <c r="D91" s="221" t="s">
        <v>142</v>
      </c>
      <c r="E91" s="222" t="s">
        <v>1126</v>
      </c>
      <c r="F91" s="223" t="s">
        <v>1127</v>
      </c>
      <c r="G91" s="224" t="s">
        <v>1116</v>
      </c>
      <c r="H91" s="225">
        <v>1</v>
      </c>
      <c r="I91" s="226"/>
      <c r="J91" s="227">
        <f>ROUND(I91*H91,2)</f>
        <v>0</v>
      </c>
      <c r="K91" s="223" t="s">
        <v>146</v>
      </c>
      <c r="L91" s="72"/>
      <c r="M91" s="228" t="s">
        <v>80</v>
      </c>
      <c r="N91" s="229" t="s">
        <v>52</v>
      </c>
      <c r="O91" s="47"/>
      <c r="P91" s="230">
        <f>O91*H91</f>
        <v>0</v>
      </c>
      <c r="Q91" s="230">
        <v>0</v>
      </c>
      <c r="R91" s="230">
        <f>Q91*H91</f>
        <v>0</v>
      </c>
      <c r="S91" s="230">
        <v>0</v>
      </c>
      <c r="T91" s="231">
        <f>S91*H91</f>
        <v>0</v>
      </c>
      <c r="AR91" s="24" t="s">
        <v>1117</v>
      </c>
      <c r="AT91" s="24" t="s">
        <v>142</v>
      </c>
      <c r="AU91" s="24" t="s">
        <v>91</v>
      </c>
      <c r="AY91" s="24" t="s">
        <v>140</v>
      </c>
      <c r="BE91" s="232">
        <f>IF(N91="základní",J91,0)</f>
        <v>0</v>
      </c>
      <c r="BF91" s="232">
        <f>IF(N91="snížená",J91,0)</f>
        <v>0</v>
      </c>
      <c r="BG91" s="232">
        <f>IF(N91="zákl. přenesená",J91,0)</f>
        <v>0</v>
      </c>
      <c r="BH91" s="232">
        <f>IF(N91="sníž. přenesená",J91,0)</f>
        <v>0</v>
      </c>
      <c r="BI91" s="232">
        <f>IF(N91="nulová",J91,0)</f>
        <v>0</v>
      </c>
      <c r="BJ91" s="24" t="s">
        <v>25</v>
      </c>
      <c r="BK91" s="232">
        <f>ROUND(I91*H91,2)</f>
        <v>0</v>
      </c>
      <c r="BL91" s="24" t="s">
        <v>1117</v>
      </c>
      <c r="BM91" s="24" t="s">
        <v>1128</v>
      </c>
    </row>
    <row r="92" spans="2:47" s="1" customFormat="1" ht="13.5">
      <c r="B92" s="46"/>
      <c r="C92" s="74"/>
      <c r="D92" s="233" t="s">
        <v>149</v>
      </c>
      <c r="E92" s="74"/>
      <c r="F92" s="234" t="s">
        <v>1127</v>
      </c>
      <c r="G92" s="74"/>
      <c r="H92" s="74"/>
      <c r="I92" s="191"/>
      <c r="J92" s="74"/>
      <c r="K92" s="74"/>
      <c r="L92" s="72"/>
      <c r="M92" s="235"/>
      <c r="N92" s="47"/>
      <c r="O92" s="47"/>
      <c r="P92" s="47"/>
      <c r="Q92" s="47"/>
      <c r="R92" s="47"/>
      <c r="S92" s="47"/>
      <c r="T92" s="95"/>
      <c r="AT92" s="24" t="s">
        <v>149</v>
      </c>
      <c r="AU92" s="24" t="s">
        <v>91</v>
      </c>
    </row>
    <row r="93" spans="2:65" s="1" customFormat="1" ht="16.5" customHeight="1">
      <c r="B93" s="46"/>
      <c r="C93" s="221" t="s">
        <v>174</v>
      </c>
      <c r="D93" s="221" t="s">
        <v>142</v>
      </c>
      <c r="E93" s="222" t="s">
        <v>1129</v>
      </c>
      <c r="F93" s="223" t="s">
        <v>1130</v>
      </c>
      <c r="G93" s="224" t="s">
        <v>1116</v>
      </c>
      <c r="H93" s="225">
        <v>1</v>
      </c>
      <c r="I93" s="226"/>
      <c r="J93" s="227">
        <f>ROUND(I93*H93,2)</f>
        <v>0</v>
      </c>
      <c r="K93" s="223" t="s">
        <v>146</v>
      </c>
      <c r="L93" s="72"/>
      <c r="M93" s="228" t="s">
        <v>80</v>
      </c>
      <c r="N93" s="229" t="s">
        <v>52</v>
      </c>
      <c r="O93" s="47"/>
      <c r="P93" s="230">
        <f>O93*H93</f>
        <v>0</v>
      </c>
      <c r="Q93" s="230">
        <v>0</v>
      </c>
      <c r="R93" s="230">
        <f>Q93*H93</f>
        <v>0</v>
      </c>
      <c r="S93" s="230">
        <v>0</v>
      </c>
      <c r="T93" s="231">
        <f>S93*H93</f>
        <v>0</v>
      </c>
      <c r="AR93" s="24" t="s">
        <v>1117</v>
      </c>
      <c r="AT93" s="24" t="s">
        <v>142</v>
      </c>
      <c r="AU93" s="24" t="s">
        <v>91</v>
      </c>
      <c r="AY93" s="24" t="s">
        <v>140</v>
      </c>
      <c r="BE93" s="232">
        <f>IF(N93="základní",J93,0)</f>
        <v>0</v>
      </c>
      <c r="BF93" s="232">
        <f>IF(N93="snížená",J93,0)</f>
        <v>0</v>
      </c>
      <c r="BG93" s="232">
        <f>IF(N93="zákl. přenesená",J93,0)</f>
        <v>0</v>
      </c>
      <c r="BH93" s="232">
        <f>IF(N93="sníž. přenesená",J93,0)</f>
        <v>0</v>
      </c>
      <c r="BI93" s="232">
        <f>IF(N93="nulová",J93,0)</f>
        <v>0</v>
      </c>
      <c r="BJ93" s="24" t="s">
        <v>25</v>
      </c>
      <c r="BK93" s="232">
        <f>ROUND(I93*H93,2)</f>
        <v>0</v>
      </c>
      <c r="BL93" s="24" t="s">
        <v>1117</v>
      </c>
      <c r="BM93" s="24" t="s">
        <v>1131</v>
      </c>
    </row>
    <row r="94" spans="2:47" s="1" customFormat="1" ht="13.5">
      <c r="B94" s="46"/>
      <c r="C94" s="74"/>
      <c r="D94" s="233" t="s">
        <v>149</v>
      </c>
      <c r="E94" s="74"/>
      <c r="F94" s="234" t="s">
        <v>1130</v>
      </c>
      <c r="G94" s="74"/>
      <c r="H94" s="74"/>
      <c r="I94" s="191"/>
      <c r="J94" s="74"/>
      <c r="K94" s="74"/>
      <c r="L94" s="72"/>
      <c r="M94" s="235"/>
      <c r="N94" s="47"/>
      <c r="O94" s="47"/>
      <c r="P94" s="47"/>
      <c r="Q94" s="47"/>
      <c r="R94" s="47"/>
      <c r="S94" s="47"/>
      <c r="T94" s="95"/>
      <c r="AT94" s="24" t="s">
        <v>149</v>
      </c>
      <c r="AU94" s="24" t="s">
        <v>91</v>
      </c>
    </row>
    <row r="95" spans="2:65" s="1" customFormat="1" ht="16.5" customHeight="1">
      <c r="B95" s="46"/>
      <c r="C95" s="221" t="s">
        <v>180</v>
      </c>
      <c r="D95" s="221" t="s">
        <v>142</v>
      </c>
      <c r="E95" s="222" t="s">
        <v>1132</v>
      </c>
      <c r="F95" s="223" t="s">
        <v>1133</v>
      </c>
      <c r="G95" s="224" t="s">
        <v>1116</v>
      </c>
      <c r="H95" s="225">
        <v>1</v>
      </c>
      <c r="I95" s="226"/>
      <c r="J95" s="227">
        <f>ROUND(I95*H95,2)</f>
        <v>0</v>
      </c>
      <c r="K95" s="223" t="s">
        <v>146</v>
      </c>
      <c r="L95" s="72"/>
      <c r="M95" s="228" t="s">
        <v>80</v>
      </c>
      <c r="N95" s="229" t="s">
        <v>52</v>
      </c>
      <c r="O95" s="47"/>
      <c r="P95" s="230">
        <f>O95*H95</f>
        <v>0</v>
      </c>
      <c r="Q95" s="230">
        <v>0</v>
      </c>
      <c r="R95" s="230">
        <f>Q95*H95</f>
        <v>0</v>
      </c>
      <c r="S95" s="230">
        <v>0</v>
      </c>
      <c r="T95" s="231">
        <f>S95*H95</f>
        <v>0</v>
      </c>
      <c r="AR95" s="24" t="s">
        <v>1117</v>
      </c>
      <c r="AT95" s="24" t="s">
        <v>142</v>
      </c>
      <c r="AU95" s="24" t="s">
        <v>91</v>
      </c>
      <c r="AY95" s="24" t="s">
        <v>140</v>
      </c>
      <c r="BE95" s="232">
        <f>IF(N95="základní",J95,0)</f>
        <v>0</v>
      </c>
      <c r="BF95" s="232">
        <f>IF(N95="snížená",J95,0)</f>
        <v>0</v>
      </c>
      <c r="BG95" s="232">
        <f>IF(N95="zákl. přenesená",J95,0)</f>
        <v>0</v>
      </c>
      <c r="BH95" s="232">
        <f>IF(N95="sníž. přenesená",J95,0)</f>
        <v>0</v>
      </c>
      <c r="BI95" s="232">
        <f>IF(N95="nulová",J95,0)</f>
        <v>0</v>
      </c>
      <c r="BJ95" s="24" t="s">
        <v>25</v>
      </c>
      <c r="BK95" s="232">
        <f>ROUND(I95*H95,2)</f>
        <v>0</v>
      </c>
      <c r="BL95" s="24" t="s">
        <v>1117</v>
      </c>
      <c r="BM95" s="24" t="s">
        <v>1134</v>
      </c>
    </row>
    <row r="96" spans="2:47" s="1" customFormat="1" ht="13.5">
      <c r="B96" s="46"/>
      <c r="C96" s="74"/>
      <c r="D96" s="233" t="s">
        <v>149</v>
      </c>
      <c r="E96" s="74"/>
      <c r="F96" s="234" t="s">
        <v>1133</v>
      </c>
      <c r="G96" s="74"/>
      <c r="H96" s="74"/>
      <c r="I96" s="191"/>
      <c r="J96" s="74"/>
      <c r="K96" s="74"/>
      <c r="L96" s="72"/>
      <c r="M96" s="235"/>
      <c r="N96" s="47"/>
      <c r="O96" s="47"/>
      <c r="P96" s="47"/>
      <c r="Q96" s="47"/>
      <c r="R96" s="47"/>
      <c r="S96" s="47"/>
      <c r="T96" s="95"/>
      <c r="AT96" s="24" t="s">
        <v>149</v>
      </c>
      <c r="AU96" s="24" t="s">
        <v>91</v>
      </c>
    </row>
    <row r="97" spans="2:65" s="1" customFormat="1" ht="16.5" customHeight="1">
      <c r="B97" s="46"/>
      <c r="C97" s="221" t="s">
        <v>186</v>
      </c>
      <c r="D97" s="221" t="s">
        <v>142</v>
      </c>
      <c r="E97" s="222" t="s">
        <v>1135</v>
      </c>
      <c r="F97" s="223" t="s">
        <v>1136</v>
      </c>
      <c r="G97" s="224" t="s">
        <v>1116</v>
      </c>
      <c r="H97" s="225">
        <v>1</v>
      </c>
      <c r="I97" s="226"/>
      <c r="J97" s="227">
        <f>ROUND(I97*H97,2)</f>
        <v>0</v>
      </c>
      <c r="K97" s="223" t="s">
        <v>146</v>
      </c>
      <c r="L97" s="72"/>
      <c r="M97" s="228" t="s">
        <v>80</v>
      </c>
      <c r="N97" s="229" t="s">
        <v>52</v>
      </c>
      <c r="O97" s="47"/>
      <c r="P97" s="230">
        <f>O97*H97</f>
        <v>0</v>
      </c>
      <c r="Q97" s="230">
        <v>0</v>
      </c>
      <c r="R97" s="230">
        <f>Q97*H97</f>
        <v>0</v>
      </c>
      <c r="S97" s="230">
        <v>0</v>
      </c>
      <c r="T97" s="231">
        <f>S97*H97</f>
        <v>0</v>
      </c>
      <c r="AR97" s="24" t="s">
        <v>1117</v>
      </c>
      <c r="AT97" s="24" t="s">
        <v>142</v>
      </c>
      <c r="AU97" s="24" t="s">
        <v>91</v>
      </c>
      <c r="AY97" s="24" t="s">
        <v>140</v>
      </c>
      <c r="BE97" s="232">
        <f>IF(N97="základní",J97,0)</f>
        <v>0</v>
      </c>
      <c r="BF97" s="232">
        <f>IF(N97="snížená",J97,0)</f>
        <v>0</v>
      </c>
      <c r="BG97" s="232">
        <f>IF(N97="zákl. přenesená",J97,0)</f>
        <v>0</v>
      </c>
      <c r="BH97" s="232">
        <f>IF(N97="sníž. přenesená",J97,0)</f>
        <v>0</v>
      </c>
      <c r="BI97" s="232">
        <f>IF(N97="nulová",J97,0)</f>
        <v>0</v>
      </c>
      <c r="BJ97" s="24" t="s">
        <v>25</v>
      </c>
      <c r="BK97" s="232">
        <f>ROUND(I97*H97,2)</f>
        <v>0</v>
      </c>
      <c r="BL97" s="24" t="s">
        <v>1117</v>
      </c>
      <c r="BM97" s="24" t="s">
        <v>1137</v>
      </c>
    </row>
    <row r="98" spans="2:47" s="1" customFormat="1" ht="13.5">
      <c r="B98" s="46"/>
      <c r="C98" s="74"/>
      <c r="D98" s="233" t="s">
        <v>149</v>
      </c>
      <c r="E98" s="74"/>
      <c r="F98" s="234" t="s">
        <v>1136</v>
      </c>
      <c r="G98" s="74"/>
      <c r="H98" s="74"/>
      <c r="I98" s="191"/>
      <c r="J98" s="74"/>
      <c r="K98" s="74"/>
      <c r="L98" s="72"/>
      <c r="M98" s="235"/>
      <c r="N98" s="47"/>
      <c r="O98" s="47"/>
      <c r="P98" s="47"/>
      <c r="Q98" s="47"/>
      <c r="R98" s="47"/>
      <c r="S98" s="47"/>
      <c r="T98" s="95"/>
      <c r="AT98" s="24" t="s">
        <v>149</v>
      </c>
      <c r="AU98" s="24" t="s">
        <v>91</v>
      </c>
    </row>
    <row r="99" spans="2:63" s="10" customFormat="1" ht="29.85" customHeight="1">
      <c r="B99" s="205"/>
      <c r="C99" s="206"/>
      <c r="D99" s="207" t="s">
        <v>81</v>
      </c>
      <c r="E99" s="219" t="s">
        <v>1138</v>
      </c>
      <c r="F99" s="219" t="s">
        <v>1115</v>
      </c>
      <c r="G99" s="206"/>
      <c r="H99" s="206"/>
      <c r="I99" s="209"/>
      <c r="J99" s="220">
        <f>BK99</f>
        <v>0</v>
      </c>
      <c r="K99" s="206"/>
      <c r="L99" s="211"/>
      <c r="M99" s="212"/>
      <c r="N99" s="213"/>
      <c r="O99" s="213"/>
      <c r="P99" s="214">
        <f>P100</f>
        <v>0</v>
      </c>
      <c r="Q99" s="213"/>
      <c r="R99" s="214">
        <f>R100</f>
        <v>0</v>
      </c>
      <c r="S99" s="213"/>
      <c r="T99" s="215">
        <f>T100</f>
        <v>0</v>
      </c>
      <c r="AR99" s="216" t="s">
        <v>174</v>
      </c>
      <c r="AT99" s="217" t="s">
        <v>81</v>
      </c>
      <c r="AU99" s="217" t="s">
        <v>25</v>
      </c>
      <c r="AY99" s="216" t="s">
        <v>140</v>
      </c>
      <c r="BK99" s="218">
        <f>BK100</f>
        <v>0</v>
      </c>
    </row>
    <row r="100" spans="2:65" s="1" customFormat="1" ht="16.5" customHeight="1">
      <c r="B100" s="46"/>
      <c r="C100" s="221" t="s">
        <v>191</v>
      </c>
      <c r="D100" s="221" t="s">
        <v>142</v>
      </c>
      <c r="E100" s="222" t="s">
        <v>87</v>
      </c>
      <c r="F100" s="223" t="s">
        <v>1139</v>
      </c>
      <c r="G100" s="224" t="s">
        <v>1116</v>
      </c>
      <c r="H100" s="225">
        <v>1</v>
      </c>
      <c r="I100" s="226"/>
      <c r="J100" s="227">
        <f>ROUND(I100*H100,2)</f>
        <v>0</v>
      </c>
      <c r="K100" s="223" t="s">
        <v>80</v>
      </c>
      <c r="L100" s="72"/>
      <c r="M100" s="228" t="s">
        <v>80</v>
      </c>
      <c r="N100" s="229" t="s">
        <v>52</v>
      </c>
      <c r="O100" s="47"/>
      <c r="P100" s="230">
        <f>O100*H100</f>
        <v>0</v>
      </c>
      <c r="Q100" s="230">
        <v>0</v>
      </c>
      <c r="R100" s="230">
        <f>Q100*H100</f>
        <v>0</v>
      </c>
      <c r="S100" s="230">
        <v>0</v>
      </c>
      <c r="T100" s="231">
        <f>S100*H100</f>
        <v>0</v>
      </c>
      <c r="AR100" s="24" t="s">
        <v>1117</v>
      </c>
      <c r="AT100" s="24" t="s">
        <v>142</v>
      </c>
      <c r="AU100" s="24" t="s">
        <v>91</v>
      </c>
      <c r="AY100" s="24" t="s">
        <v>140</v>
      </c>
      <c r="BE100" s="232">
        <f>IF(N100="základní",J100,0)</f>
        <v>0</v>
      </c>
      <c r="BF100" s="232">
        <f>IF(N100="snížená",J100,0)</f>
        <v>0</v>
      </c>
      <c r="BG100" s="232">
        <f>IF(N100="zákl. přenesená",J100,0)</f>
        <v>0</v>
      </c>
      <c r="BH100" s="232">
        <f>IF(N100="sníž. přenesená",J100,0)</f>
        <v>0</v>
      </c>
      <c r="BI100" s="232">
        <f>IF(N100="nulová",J100,0)</f>
        <v>0</v>
      </c>
      <c r="BJ100" s="24" t="s">
        <v>25</v>
      </c>
      <c r="BK100" s="232">
        <f>ROUND(I100*H100,2)</f>
        <v>0</v>
      </c>
      <c r="BL100" s="24" t="s">
        <v>1117</v>
      </c>
      <c r="BM100" s="24" t="s">
        <v>1140</v>
      </c>
    </row>
    <row r="101" spans="2:63" s="10" customFormat="1" ht="29.85" customHeight="1">
      <c r="B101" s="205"/>
      <c r="C101" s="206"/>
      <c r="D101" s="207" t="s">
        <v>81</v>
      </c>
      <c r="E101" s="219" t="s">
        <v>1141</v>
      </c>
      <c r="F101" s="219" t="s">
        <v>1142</v>
      </c>
      <c r="G101" s="206"/>
      <c r="H101" s="206"/>
      <c r="I101" s="209"/>
      <c r="J101" s="220">
        <f>BK101</f>
        <v>0</v>
      </c>
      <c r="K101" s="206"/>
      <c r="L101" s="211"/>
      <c r="M101" s="212"/>
      <c r="N101" s="213"/>
      <c r="O101" s="213"/>
      <c r="P101" s="214">
        <f>SUM(P102:P103)</f>
        <v>0</v>
      </c>
      <c r="Q101" s="213"/>
      <c r="R101" s="214">
        <f>SUM(R102:R103)</f>
        <v>0</v>
      </c>
      <c r="S101" s="213"/>
      <c r="T101" s="215">
        <f>SUM(T102:T103)</f>
        <v>0</v>
      </c>
      <c r="AR101" s="216" t="s">
        <v>174</v>
      </c>
      <c r="AT101" s="217" t="s">
        <v>81</v>
      </c>
      <c r="AU101" s="217" t="s">
        <v>25</v>
      </c>
      <c r="AY101" s="216" t="s">
        <v>140</v>
      </c>
      <c r="BK101" s="218">
        <f>SUM(BK102:BK103)</f>
        <v>0</v>
      </c>
    </row>
    <row r="102" spans="2:65" s="1" customFormat="1" ht="16.5" customHeight="1">
      <c r="B102" s="46"/>
      <c r="C102" s="221" t="s">
        <v>198</v>
      </c>
      <c r="D102" s="221" t="s">
        <v>142</v>
      </c>
      <c r="E102" s="222" t="s">
        <v>1143</v>
      </c>
      <c r="F102" s="223" t="s">
        <v>1144</v>
      </c>
      <c r="G102" s="224" t="s">
        <v>1116</v>
      </c>
      <c r="H102" s="225">
        <v>2</v>
      </c>
      <c r="I102" s="226"/>
      <c r="J102" s="227">
        <f>ROUND(I102*H102,2)</f>
        <v>0</v>
      </c>
      <c r="K102" s="223" t="s">
        <v>146</v>
      </c>
      <c r="L102" s="72"/>
      <c r="M102" s="228" t="s">
        <v>80</v>
      </c>
      <c r="N102" s="229" t="s">
        <v>52</v>
      </c>
      <c r="O102" s="47"/>
      <c r="P102" s="230">
        <f>O102*H102</f>
        <v>0</v>
      </c>
      <c r="Q102" s="230">
        <v>0</v>
      </c>
      <c r="R102" s="230">
        <f>Q102*H102</f>
        <v>0</v>
      </c>
      <c r="S102" s="230">
        <v>0</v>
      </c>
      <c r="T102" s="231">
        <f>S102*H102</f>
        <v>0</v>
      </c>
      <c r="AR102" s="24" t="s">
        <v>1117</v>
      </c>
      <c r="AT102" s="24" t="s">
        <v>142</v>
      </c>
      <c r="AU102" s="24" t="s">
        <v>91</v>
      </c>
      <c r="AY102" s="24" t="s">
        <v>140</v>
      </c>
      <c r="BE102" s="232">
        <f>IF(N102="základní",J102,0)</f>
        <v>0</v>
      </c>
      <c r="BF102" s="232">
        <f>IF(N102="snížená",J102,0)</f>
        <v>0</v>
      </c>
      <c r="BG102" s="232">
        <f>IF(N102="zákl. přenesená",J102,0)</f>
        <v>0</v>
      </c>
      <c r="BH102" s="232">
        <f>IF(N102="sníž. přenesená",J102,0)</f>
        <v>0</v>
      </c>
      <c r="BI102" s="232">
        <f>IF(N102="nulová",J102,0)</f>
        <v>0</v>
      </c>
      <c r="BJ102" s="24" t="s">
        <v>25</v>
      </c>
      <c r="BK102" s="232">
        <f>ROUND(I102*H102,2)</f>
        <v>0</v>
      </c>
      <c r="BL102" s="24" t="s">
        <v>1117</v>
      </c>
      <c r="BM102" s="24" t="s">
        <v>1145</v>
      </c>
    </row>
    <row r="103" spans="2:47" s="1" customFormat="1" ht="13.5">
      <c r="B103" s="46"/>
      <c r="C103" s="74"/>
      <c r="D103" s="233" t="s">
        <v>149</v>
      </c>
      <c r="E103" s="74"/>
      <c r="F103" s="234" t="s">
        <v>1144</v>
      </c>
      <c r="G103" s="74"/>
      <c r="H103" s="74"/>
      <c r="I103" s="191"/>
      <c r="J103" s="74"/>
      <c r="K103" s="74"/>
      <c r="L103" s="72"/>
      <c r="M103" s="235"/>
      <c r="N103" s="47"/>
      <c r="O103" s="47"/>
      <c r="P103" s="47"/>
      <c r="Q103" s="47"/>
      <c r="R103" s="47"/>
      <c r="S103" s="47"/>
      <c r="T103" s="95"/>
      <c r="AT103" s="24" t="s">
        <v>149</v>
      </c>
      <c r="AU103" s="24" t="s">
        <v>91</v>
      </c>
    </row>
    <row r="104" spans="2:63" s="10" customFormat="1" ht="29.85" customHeight="1">
      <c r="B104" s="205"/>
      <c r="C104" s="206"/>
      <c r="D104" s="207" t="s">
        <v>81</v>
      </c>
      <c r="E104" s="219" t="s">
        <v>1146</v>
      </c>
      <c r="F104" s="219" t="s">
        <v>1147</v>
      </c>
      <c r="G104" s="206"/>
      <c r="H104" s="206"/>
      <c r="I104" s="209"/>
      <c r="J104" s="220">
        <f>BK104</f>
        <v>0</v>
      </c>
      <c r="K104" s="206"/>
      <c r="L104" s="211"/>
      <c r="M104" s="212"/>
      <c r="N104" s="213"/>
      <c r="O104" s="213"/>
      <c r="P104" s="214">
        <f>SUM(P105:P107)</f>
        <v>0</v>
      </c>
      <c r="Q104" s="213"/>
      <c r="R104" s="214">
        <f>SUM(R105:R107)</f>
        <v>0</v>
      </c>
      <c r="S104" s="213"/>
      <c r="T104" s="215">
        <f>SUM(T105:T107)</f>
        <v>0</v>
      </c>
      <c r="AR104" s="216" t="s">
        <v>174</v>
      </c>
      <c r="AT104" s="217" t="s">
        <v>81</v>
      </c>
      <c r="AU104" s="217" t="s">
        <v>25</v>
      </c>
      <c r="AY104" s="216" t="s">
        <v>140</v>
      </c>
      <c r="BK104" s="218">
        <f>SUM(BK105:BK107)</f>
        <v>0</v>
      </c>
    </row>
    <row r="105" spans="2:65" s="1" customFormat="1" ht="16.5" customHeight="1">
      <c r="B105" s="46"/>
      <c r="C105" s="221" t="s">
        <v>30</v>
      </c>
      <c r="D105" s="221" t="s">
        <v>142</v>
      </c>
      <c r="E105" s="222" t="s">
        <v>1148</v>
      </c>
      <c r="F105" s="223" t="s">
        <v>1147</v>
      </c>
      <c r="G105" s="224" t="s">
        <v>1116</v>
      </c>
      <c r="H105" s="225">
        <v>1</v>
      </c>
      <c r="I105" s="226"/>
      <c r="J105" s="227">
        <f>ROUND(I105*H105,2)</f>
        <v>0</v>
      </c>
      <c r="K105" s="223" t="s">
        <v>146</v>
      </c>
      <c r="L105" s="72"/>
      <c r="M105" s="228" t="s">
        <v>80</v>
      </c>
      <c r="N105" s="229" t="s">
        <v>52</v>
      </c>
      <c r="O105" s="47"/>
      <c r="P105" s="230">
        <f>O105*H105</f>
        <v>0</v>
      </c>
      <c r="Q105" s="230">
        <v>0</v>
      </c>
      <c r="R105" s="230">
        <f>Q105*H105</f>
        <v>0</v>
      </c>
      <c r="S105" s="230">
        <v>0</v>
      </c>
      <c r="T105" s="231">
        <f>S105*H105</f>
        <v>0</v>
      </c>
      <c r="AR105" s="24" t="s">
        <v>1117</v>
      </c>
      <c r="AT105" s="24" t="s">
        <v>142</v>
      </c>
      <c r="AU105" s="24" t="s">
        <v>91</v>
      </c>
      <c r="AY105" s="24" t="s">
        <v>140</v>
      </c>
      <c r="BE105" s="232">
        <f>IF(N105="základní",J105,0)</f>
        <v>0</v>
      </c>
      <c r="BF105" s="232">
        <f>IF(N105="snížená",J105,0)</f>
        <v>0</v>
      </c>
      <c r="BG105" s="232">
        <f>IF(N105="zákl. přenesená",J105,0)</f>
        <v>0</v>
      </c>
      <c r="BH105" s="232">
        <f>IF(N105="sníž. přenesená",J105,0)</f>
        <v>0</v>
      </c>
      <c r="BI105" s="232">
        <f>IF(N105="nulová",J105,0)</f>
        <v>0</v>
      </c>
      <c r="BJ105" s="24" t="s">
        <v>25</v>
      </c>
      <c r="BK105" s="232">
        <f>ROUND(I105*H105,2)</f>
        <v>0</v>
      </c>
      <c r="BL105" s="24" t="s">
        <v>1117</v>
      </c>
      <c r="BM105" s="24" t="s">
        <v>1149</v>
      </c>
    </row>
    <row r="106" spans="2:47" s="1" customFormat="1" ht="13.5">
      <c r="B106" s="46"/>
      <c r="C106" s="74"/>
      <c r="D106" s="233" t="s">
        <v>149</v>
      </c>
      <c r="E106" s="74"/>
      <c r="F106" s="234" t="s">
        <v>1147</v>
      </c>
      <c r="G106" s="74"/>
      <c r="H106" s="74"/>
      <c r="I106" s="191"/>
      <c r="J106" s="74"/>
      <c r="K106" s="74"/>
      <c r="L106" s="72"/>
      <c r="M106" s="235"/>
      <c r="N106" s="47"/>
      <c r="O106" s="47"/>
      <c r="P106" s="47"/>
      <c r="Q106" s="47"/>
      <c r="R106" s="47"/>
      <c r="S106" s="47"/>
      <c r="T106" s="95"/>
      <c r="AT106" s="24" t="s">
        <v>149</v>
      </c>
      <c r="AU106" s="24" t="s">
        <v>91</v>
      </c>
    </row>
    <row r="107" spans="2:47" s="1" customFormat="1" ht="13.5">
      <c r="B107" s="46"/>
      <c r="C107" s="74"/>
      <c r="D107" s="233" t="s">
        <v>1150</v>
      </c>
      <c r="E107" s="74"/>
      <c r="F107" s="236" t="s">
        <v>1151</v>
      </c>
      <c r="G107" s="74"/>
      <c r="H107" s="74"/>
      <c r="I107" s="191"/>
      <c r="J107" s="74"/>
      <c r="K107" s="74"/>
      <c r="L107" s="72"/>
      <c r="M107" s="290"/>
      <c r="N107" s="291"/>
      <c r="O107" s="291"/>
      <c r="P107" s="291"/>
      <c r="Q107" s="291"/>
      <c r="R107" s="291"/>
      <c r="S107" s="291"/>
      <c r="T107" s="292"/>
      <c r="AT107" s="24" t="s">
        <v>1150</v>
      </c>
      <c r="AU107" s="24" t="s">
        <v>91</v>
      </c>
    </row>
    <row r="108" spans="2:12" s="1" customFormat="1" ht="6.95" customHeight="1">
      <c r="B108" s="67"/>
      <c r="C108" s="68"/>
      <c r="D108" s="68"/>
      <c r="E108" s="68"/>
      <c r="F108" s="68"/>
      <c r="G108" s="68"/>
      <c r="H108" s="68"/>
      <c r="I108" s="166"/>
      <c r="J108" s="68"/>
      <c r="K108" s="68"/>
      <c r="L108" s="72"/>
    </row>
  </sheetData>
  <sheetProtection password="CC35" sheet="1" objects="1" scenarios="1" formatColumns="0" formatRows="0" autoFilter="0"/>
  <autoFilter ref="C81:K107"/>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3" customWidth="1"/>
    <col min="2" max="2" width="1.66796875" style="293" customWidth="1"/>
    <col min="3" max="4" width="5" style="293" customWidth="1"/>
    <col min="5" max="5" width="11.66015625" style="293" customWidth="1"/>
    <col min="6" max="6" width="9.16015625" style="293" customWidth="1"/>
    <col min="7" max="7" width="5" style="293" customWidth="1"/>
    <col min="8" max="8" width="77.83203125" style="293" customWidth="1"/>
    <col min="9" max="10" width="20" style="293" customWidth="1"/>
    <col min="11" max="11" width="1.66796875" style="293" customWidth="1"/>
  </cols>
  <sheetData>
    <row r="1" ht="37.5" customHeight="1"/>
    <row r="2" spans="2:11" ht="7.5" customHeight="1">
      <c r="B2" s="294"/>
      <c r="C2" s="295"/>
      <c r="D2" s="295"/>
      <c r="E2" s="295"/>
      <c r="F2" s="295"/>
      <c r="G2" s="295"/>
      <c r="H2" s="295"/>
      <c r="I2" s="295"/>
      <c r="J2" s="295"/>
      <c r="K2" s="296"/>
    </row>
    <row r="3" spans="2:11" s="15" customFormat="1" ht="45" customHeight="1">
      <c r="B3" s="297"/>
      <c r="C3" s="298" t="s">
        <v>1152</v>
      </c>
      <c r="D3" s="298"/>
      <c r="E3" s="298"/>
      <c r="F3" s="298"/>
      <c r="G3" s="298"/>
      <c r="H3" s="298"/>
      <c r="I3" s="298"/>
      <c r="J3" s="298"/>
      <c r="K3" s="299"/>
    </row>
    <row r="4" spans="2:11" ht="25.5" customHeight="1">
      <c r="B4" s="300"/>
      <c r="C4" s="301" t="s">
        <v>1153</v>
      </c>
      <c r="D4" s="301"/>
      <c r="E4" s="301"/>
      <c r="F4" s="301"/>
      <c r="G4" s="301"/>
      <c r="H4" s="301"/>
      <c r="I4" s="301"/>
      <c r="J4" s="301"/>
      <c r="K4" s="302"/>
    </row>
    <row r="5" spans="2:11" ht="5.25" customHeight="1">
      <c r="B5" s="300"/>
      <c r="C5" s="303"/>
      <c r="D5" s="303"/>
      <c r="E5" s="303"/>
      <c r="F5" s="303"/>
      <c r="G5" s="303"/>
      <c r="H5" s="303"/>
      <c r="I5" s="303"/>
      <c r="J5" s="303"/>
      <c r="K5" s="302"/>
    </row>
    <row r="6" spans="2:11" ht="15" customHeight="1">
      <c r="B6" s="300"/>
      <c r="C6" s="304" t="s">
        <v>1154</v>
      </c>
      <c r="D6" s="304"/>
      <c r="E6" s="304"/>
      <c r="F6" s="304"/>
      <c r="G6" s="304"/>
      <c r="H6" s="304"/>
      <c r="I6" s="304"/>
      <c r="J6" s="304"/>
      <c r="K6" s="302"/>
    </row>
    <row r="7" spans="2:11" ht="15" customHeight="1">
      <c r="B7" s="305"/>
      <c r="C7" s="304" t="s">
        <v>1155</v>
      </c>
      <c r="D7" s="304"/>
      <c r="E7" s="304"/>
      <c r="F7" s="304"/>
      <c r="G7" s="304"/>
      <c r="H7" s="304"/>
      <c r="I7" s="304"/>
      <c r="J7" s="304"/>
      <c r="K7" s="302"/>
    </row>
    <row r="8" spans="2:11" ht="12.75" customHeight="1">
      <c r="B8" s="305"/>
      <c r="C8" s="304"/>
      <c r="D8" s="304"/>
      <c r="E8" s="304"/>
      <c r="F8" s="304"/>
      <c r="G8" s="304"/>
      <c r="H8" s="304"/>
      <c r="I8" s="304"/>
      <c r="J8" s="304"/>
      <c r="K8" s="302"/>
    </row>
    <row r="9" spans="2:11" ht="15" customHeight="1">
      <c r="B9" s="305"/>
      <c r="C9" s="304" t="s">
        <v>1156</v>
      </c>
      <c r="D9" s="304"/>
      <c r="E9" s="304"/>
      <c r="F9" s="304"/>
      <c r="G9" s="304"/>
      <c r="H9" s="304"/>
      <c r="I9" s="304"/>
      <c r="J9" s="304"/>
      <c r="K9" s="302"/>
    </row>
    <row r="10" spans="2:11" ht="15" customHeight="1">
      <c r="B10" s="305"/>
      <c r="C10" s="304"/>
      <c r="D10" s="304" t="s">
        <v>1157</v>
      </c>
      <c r="E10" s="304"/>
      <c r="F10" s="304"/>
      <c r="G10" s="304"/>
      <c r="H10" s="304"/>
      <c r="I10" s="304"/>
      <c r="J10" s="304"/>
      <c r="K10" s="302"/>
    </row>
    <row r="11" spans="2:11" ht="15" customHeight="1">
      <c r="B11" s="305"/>
      <c r="C11" s="306"/>
      <c r="D11" s="304" t="s">
        <v>1158</v>
      </c>
      <c r="E11" s="304"/>
      <c r="F11" s="304"/>
      <c r="G11" s="304"/>
      <c r="H11" s="304"/>
      <c r="I11" s="304"/>
      <c r="J11" s="304"/>
      <c r="K11" s="302"/>
    </row>
    <row r="12" spans="2:11" ht="12.75" customHeight="1">
      <c r="B12" s="305"/>
      <c r="C12" s="306"/>
      <c r="D12" s="306"/>
      <c r="E12" s="306"/>
      <c r="F12" s="306"/>
      <c r="G12" s="306"/>
      <c r="H12" s="306"/>
      <c r="I12" s="306"/>
      <c r="J12" s="306"/>
      <c r="K12" s="302"/>
    </row>
    <row r="13" spans="2:11" ht="15" customHeight="1">
      <c r="B13" s="305"/>
      <c r="C13" s="306"/>
      <c r="D13" s="304" t="s">
        <v>1159</v>
      </c>
      <c r="E13" s="304"/>
      <c r="F13" s="304"/>
      <c r="G13" s="304"/>
      <c r="H13" s="304"/>
      <c r="I13" s="304"/>
      <c r="J13" s="304"/>
      <c r="K13" s="302"/>
    </row>
    <row r="14" spans="2:11" ht="15" customHeight="1">
      <c r="B14" s="305"/>
      <c r="C14" s="306"/>
      <c r="D14" s="304" t="s">
        <v>1160</v>
      </c>
      <c r="E14" s="304"/>
      <c r="F14" s="304"/>
      <c r="G14" s="304"/>
      <c r="H14" s="304"/>
      <c r="I14" s="304"/>
      <c r="J14" s="304"/>
      <c r="K14" s="302"/>
    </row>
    <row r="15" spans="2:11" ht="15" customHeight="1">
      <c r="B15" s="305"/>
      <c r="C15" s="306"/>
      <c r="D15" s="304" t="s">
        <v>1161</v>
      </c>
      <c r="E15" s="304"/>
      <c r="F15" s="304"/>
      <c r="G15" s="304"/>
      <c r="H15" s="304"/>
      <c r="I15" s="304"/>
      <c r="J15" s="304"/>
      <c r="K15" s="302"/>
    </row>
    <row r="16" spans="2:11" ht="15" customHeight="1">
      <c r="B16" s="305"/>
      <c r="C16" s="306"/>
      <c r="D16" s="306"/>
      <c r="E16" s="307" t="s">
        <v>89</v>
      </c>
      <c r="F16" s="304" t="s">
        <v>1162</v>
      </c>
      <c r="G16" s="304"/>
      <c r="H16" s="304"/>
      <c r="I16" s="304"/>
      <c r="J16" s="304"/>
      <c r="K16" s="302"/>
    </row>
    <row r="17" spans="2:11" ht="15" customHeight="1">
      <c r="B17" s="305"/>
      <c r="C17" s="306"/>
      <c r="D17" s="306"/>
      <c r="E17" s="307" t="s">
        <v>1163</v>
      </c>
      <c r="F17" s="304" t="s">
        <v>1164</v>
      </c>
      <c r="G17" s="304"/>
      <c r="H17" s="304"/>
      <c r="I17" s="304"/>
      <c r="J17" s="304"/>
      <c r="K17" s="302"/>
    </row>
    <row r="18" spans="2:11" ht="15" customHeight="1">
      <c r="B18" s="305"/>
      <c r="C18" s="306"/>
      <c r="D18" s="306"/>
      <c r="E18" s="307" t="s">
        <v>1165</v>
      </c>
      <c r="F18" s="304" t="s">
        <v>1166</v>
      </c>
      <c r="G18" s="304"/>
      <c r="H18" s="304"/>
      <c r="I18" s="304"/>
      <c r="J18" s="304"/>
      <c r="K18" s="302"/>
    </row>
    <row r="19" spans="2:11" ht="15" customHeight="1">
      <c r="B19" s="305"/>
      <c r="C19" s="306"/>
      <c r="D19" s="306"/>
      <c r="E19" s="307" t="s">
        <v>1167</v>
      </c>
      <c r="F19" s="304" t="s">
        <v>1168</v>
      </c>
      <c r="G19" s="304"/>
      <c r="H19" s="304"/>
      <c r="I19" s="304"/>
      <c r="J19" s="304"/>
      <c r="K19" s="302"/>
    </row>
    <row r="20" spans="2:11" ht="15" customHeight="1">
      <c r="B20" s="305"/>
      <c r="C20" s="306"/>
      <c r="D20" s="306"/>
      <c r="E20" s="307" t="s">
        <v>1169</v>
      </c>
      <c r="F20" s="304" t="s">
        <v>1170</v>
      </c>
      <c r="G20" s="304"/>
      <c r="H20" s="304"/>
      <c r="I20" s="304"/>
      <c r="J20" s="304"/>
      <c r="K20" s="302"/>
    </row>
    <row r="21" spans="2:11" ht="15" customHeight="1">
      <c r="B21" s="305"/>
      <c r="C21" s="306"/>
      <c r="D21" s="306"/>
      <c r="E21" s="307" t="s">
        <v>1171</v>
      </c>
      <c r="F21" s="304" t="s">
        <v>1172</v>
      </c>
      <c r="G21" s="304"/>
      <c r="H21" s="304"/>
      <c r="I21" s="304"/>
      <c r="J21" s="304"/>
      <c r="K21" s="302"/>
    </row>
    <row r="22" spans="2:11" ht="12.75" customHeight="1">
      <c r="B22" s="305"/>
      <c r="C22" s="306"/>
      <c r="D22" s="306"/>
      <c r="E22" s="306"/>
      <c r="F22" s="306"/>
      <c r="G22" s="306"/>
      <c r="H22" s="306"/>
      <c r="I22" s="306"/>
      <c r="J22" s="306"/>
      <c r="K22" s="302"/>
    </row>
    <row r="23" spans="2:11" ht="15" customHeight="1">
      <c r="B23" s="305"/>
      <c r="C23" s="304" t="s">
        <v>1173</v>
      </c>
      <c r="D23" s="304"/>
      <c r="E23" s="304"/>
      <c r="F23" s="304"/>
      <c r="G23" s="304"/>
      <c r="H23" s="304"/>
      <c r="I23" s="304"/>
      <c r="J23" s="304"/>
      <c r="K23" s="302"/>
    </row>
    <row r="24" spans="2:11" ht="15" customHeight="1">
      <c r="B24" s="305"/>
      <c r="C24" s="304" t="s">
        <v>1174</v>
      </c>
      <c r="D24" s="304"/>
      <c r="E24" s="304"/>
      <c r="F24" s="304"/>
      <c r="G24" s="304"/>
      <c r="H24" s="304"/>
      <c r="I24" s="304"/>
      <c r="J24" s="304"/>
      <c r="K24" s="302"/>
    </row>
    <row r="25" spans="2:11" ht="15" customHeight="1">
      <c r="B25" s="305"/>
      <c r="C25" s="304"/>
      <c r="D25" s="304" t="s">
        <v>1175</v>
      </c>
      <c r="E25" s="304"/>
      <c r="F25" s="304"/>
      <c r="G25" s="304"/>
      <c r="H25" s="304"/>
      <c r="I25" s="304"/>
      <c r="J25" s="304"/>
      <c r="K25" s="302"/>
    </row>
    <row r="26" spans="2:11" ht="15" customHeight="1">
      <c r="B26" s="305"/>
      <c r="C26" s="306"/>
      <c r="D26" s="304" t="s">
        <v>1176</v>
      </c>
      <c r="E26" s="304"/>
      <c r="F26" s="304"/>
      <c r="G26" s="304"/>
      <c r="H26" s="304"/>
      <c r="I26" s="304"/>
      <c r="J26" s="304"/>
      <c r="K26" s="302"/>
    </row>
    <row r="27" spans="2:11" ht="12.75" customHeight="1">
      <c r="B27" s="305"/>
      <c r="C27" s="306"/>
      <c r="D27" s="306"/>
      <c r="E27" s="306"/>
      <c r="F27" s="306"/>
      <c r="G27" s="306"/>
      <c r="H27" s="306"/>
      <c r="I27" s="306"/>
      <c r="J27" s="306"/>
      <c r="K27" s="302"/>
    </row>
    <row r="28" spans="2:11" ht="15" customHeight="1">
      <c r="B28" s="305"/>
      <c r="C28" s="306"/>
      <c r="D28" s="304" t="s">
        <v>1177</v>
      </c>
      <c r="E28" s="304"/>
      <c r="F28" s="304"/>
      <c r="G28" s="304"/>
      <c r="H28" s="304"/>
      <c r="I28" s="304"/>
      <c r="J28" s="304"/>
      <c r="K28" s="302"/>
    </row>
    <row r="29" spans="2:11" ht="15" customHeight="1">
      <c r="B29" s="305"/>
      <c r="C29" s="306"/>
      <c r="D29" s="304" t="s">
        <v>1178</v>
      </c>
      <c r="E29" s="304"/>
      <c r="F29" s="304"/>
      <c r="G29" s="304"/>
      <c r="H29" s="304"/>
      <c r="I29" s="304"/>
      <c r="J29" s="304"/>
      <c r="K29" s="302"/>
    </row>
    <row r="30" spans="2:11" ht="12.75" customHeight="1">
      <c r="B30" s="305"/>
      <c r="C30" s="306"/>
      <c r="D30" s="306"/>
      <c r="E30" s="306"/>
      <c r="F30" s="306"/>
      <c r="G30" s="306"/>
      <c r="H30" s="306"/>
      <c r="I30" s="306"/>
      <c r="J30" s="306"/>
      <c r="K30" s="302"/>
    </row>
    <row r="31" spans="2:11" ht="15" customHeight="1">
      <c r="B31" s="305"/>
      <c r="C31" s="306"/>
      <c r="D31" s="304" t="s">
        <v>1179</v>
      </c>
      <c r="E31" s="304"/>
      <c r="F31" s="304"/>
      <c r="G31" s="304"/>
      <c r="H31" s="304"/>
      <c r="I31" s="304"/>
      <c r="J31" s="304"/>
      <c r="K31" s="302"/>
    </row>
    <row r="32" spans="2:11" ht="15" customHeight="1">
      <c r="B32" s="305"/>
      <c r="C32" s="306"/>
      <c r="D32" s="304" t="s">
        <v>1180</v>
      </c>
      <c r="E32" s="304"/>
      <c r="F32" s="304"/>
      <c r="G32" s="304"/>
      <c r="H32" s="304"/>
      <c r="I32" s="304"/>
      <c r="J32" s="304"/>
      <c r="K32" s="302"/>
    </row>
    <row r="33" spans="2:11" ht="15" customHeight="1">
      <c r="B33" s="305"/>
      <c r="C33" s="306"/>
      <c r="D33" s="304" t="s">
        <v>1181</v>
      </c>
      <c r="E33" s="304"/>
      <c r="F33" s="304"/>
      <c r="G33" s="304"/>
      <c r="H33" s="304"/>
      <c r="I33" s="304"/>
      <c r="J33" s="304"/>
      <c r="K33" s="302"/>
    </row>
    <row r="34" spans="2:11" ht="15" customHeight="1">
      <c r="B34" s="305"/>
      <c r="C34" s="306"/>
      <c r="D34" s="304"/>
      <c r="E34" s="308" t="s">
        <v>125</v>
      </c>
      <c r="F34" s="304"/>
      <c r="G34" s="304" t="s">
        <v>1182</v>
      </c>
      <c r="H34" s="304"/>
      <c r="I34" s="304"/>
      <c r="J34" s="304"/>
      <c r="K34" s="302"/>
    </row>
    <row r="35" spans="2:11" ht="30.75" customHeight="1">
      <c r="B35" s="305"/>
      <c r="C35" s="306"/>
      <c r="D35" s="304"/>
      <c r="E35" s="308" t="s">
        <v>1183</v>
      </c>
      <c r="F35" s="304"/>
      <c r="G35" s="304" t="s">
        <v>1184</v>
      </c>
      <c r="H35" s="304"/>
      <c r="I35" s="304"/>
      <c r="J35" s="304"/>
      <c r="K35" s="302"/>
    </row>
    <row r="36" spans="2:11" ht="15" customHeight="1">
      <c r="B36" s="305"/>
      <c r="C36" s="306"/>
      <c r="D36" s="304"/>
      <c r="E36" s="308" t="s">
        <v>62</v>
      </c>
      <c r="F36" s="304"/>
      <c r="G36" s="304" t="s">
        <v>1185</v>
      </c>
      <c r="H36" s="304"/>
      <c r="I36" s="304"/>
      <c r="J36" s="304"/>
      <c r="K36" s="302"/>
    </row>
    <row r="37" spans="2:11" ht="15" customHeight="1">
      <c r="B37" s="305"/>
      <c r="C37" s="306"/>
      <c r="D37" s="304"/>
      <c r="E37" s="308" t="s">
        <v>126</v>
      </c>
      <c r="F37" s="304"/>
      <c r="G37" s="304" t="s">
        <v>1186</v>
      </c>
      <c r="H37" s="304"/>
      <c r="I37" s="304"/>
      <c r="J37" s="304"/>
      <c r="K37" s="302"/>
    </row>
    <row r="38" spans="2:11" ht="15" customHeight="1">
      <c r="B38" s="305"/>
      <c r="C38" s="306"/>
      <c r="D38" s="304"/>
      <c r="E38" s="308" t="s">
        <v>127</v>
      </c>
      <c r="F38" s="304"/>
      <c r="G38" s="304" t="s">
        <v>1187</v>
      </c>
      <c r="H38" s="304"/>
      <c r="I38" s="304"/>
      <c r="J38" s="304"/>
      <c r="K38" s="302"/>
    </row>
    <row r="39" spans="2:11" ht="15" customHeight="1">
      <c r="B39" s="305"/>
      <c r="C39" s="306"/>
      <c r="D39" s="304"/>
      <c r="E39" s="308" t="s">
        <v>128</v>
      </c>
      <c r="F39" s="304"/>
      <c r="G39" s="304" t="s">
        <v>1188</v>
      </c>
      <c r="H39" s="304"/>
      <c r="I39" s="304"/>
      <c r="J39" s="304"/>
      <c r="K39" s="302"/>
    </row>
    <row r="40" spans="2:11" ht="15" customHeight="1">
      <c r="B40" s="305"/>
      <c r="C40" s="306"/>
      <c r="D40" s="304"/>
      <c r="E40" s="308" t="s">
        <v>1189</v>
      </c>
      <c r="F40" s="304"/>
      <c r="G40" s="304" t="s">
        <v>1190</v>
      </c>
      <c r="H40" s="304"/>
      <c r="I40" s="304"/>
      <c r="J40" s="304"/>
      <c r="K40" s="302"/>
    </row>
    <row r="41" spans="2:11" ht="15" customHeight="1">
      <c r="B41" s="305"/>
      <c r="C41" s="306"/>
      <c r="D41" s="304"/>
      <c r="E41" s="308"/>
      <c r="F41" s="304"/>
      <c r="G41" s="304" t="s">
        <v>1191</v>
      </c>
      <c r="H41" s="304"/>
      <c r="I41" s="304"/>
      <c r="J41" s="304"/>
      <c r="K41" s="302"/>
    </row>
    <row r="42" spans="2:11" ht="15" customHeight="1">
      <c r="B42" s="305"/>
      <c r="C42" s="306"/>
      <c r="D42" s="304"/>
      <c r="E42" s="308" t="s">
        <v>1192</v>
      </c>
      <c r="F42" s="304"/>
      <c r="G42" s="304" t="s">
        <v>1193</v>
      </c>
      <c r="H42" s="304"/>
      <c r="I42" s="304"/>
      <c r="J42" s="304"/>
      <c r="K42" s="302"/>
    </row>
    <row r="43" spans="2:11" ht="15" customHeight="1">
      <c r="B43" s="305"/>
      <c r="C43" s="306"/>
      <c r="D43" s="304"/>
      <c r="E43" s="308" t="s">
        <v>130</v>
      </c>
      <c r="F43" s="304"/>
      <c r="G43" s="304" t="s">
        <v>1194</v>
      </c>
      <c r="H43" s="304"/>
      <c r="I43" s="304"/>
      <c r="J43" s="304"/>
      <c r="K43" s="302"/>
    </row>
    <row r="44" spans="2:11" ht="12.75" customHeight="1">
      <c r="B44" s="305"/>
      <c r="C44" s="306"/>
      <c r="D44" s="304"/>
      <c r="E44" s="304"/>
      <c r="F44" s="304"/>
      <c r="G44" s="304"/>
      <c r="H44" s="304"/>
      <c r="I44" s="304"/>
      <c r="J44" s="304"/>
      <c r="K44" s="302"/>
    </row>
    <row r="45" spans="2:11" ht="15" customHeight="1">
      <c r="B45" s="305"/>
      <c r="C45" s="306"/>
      <c r="D45" s="304" t="s">
        <v>1195</v>
      </c>
      <c r="E45" s="304"/>
      <c r="F45" s="304"/>
      <c r="G45" s="304"/>
      <c r="H45" s="304"/>
      <c r="I45" s="304"/>
      <c r="J45" s="304"/>
      <c r="K45" s="302"/>
    </row>
    <row r="46" spans="2:11" ht="15" customHeight="1">
      <c r="B46" s="305"/>
      <c r="C46" s="306"/>
      <c r="D46" s="306"/>
      <c r="E46" s="304" t="s">
        <v>1196</v>
      </c>
      <c r="F46" s="304"/>
      <c r="G46" s="304"/>
      <c r="H46" s="304"/>
      <c r="I46" s="304"/>
      <c r="J46" s="304"/>
      <c r="K46" s="302"/>
    </row>
    <row r="47" spans="2:11" ht="15" customHeight="1">
      <c r="B47" s="305"/>
      <c r="C47" s="306"/>
      <c r="D47" s="306"/>
      <c r="E47" s="304" t="s">
        <v>1197</v>
      </c>
      <c r="F47" s="304"/>
      <c r="G47" s="304"/>
      <c r="H47" s="304"/>
      <c r="I47" s="304"/>
      <c r="J47" s="304"/>
      <c r="K47" s="302"/>
    </row>
    <row r="48" spans="2:11" ht="15" customHeight="1">
      <c r="B48" s="305"/>
      <c r="C48" s="306"/>
      <c r="D48" s="306"/>
      <c r="E48" s="304" t="s">
        <v>1198</v>
      </c>
      <c r="F48" s="304"/>
      <c r="G48" s="304"/>
      <c r="H48" s="304"/>
      <c r="I48" s="304"/>
      <c r="J48" s="304"/>
      <c r="K48" s="302"/>
    </row>
    <row r="49" spans="2:11" ht="15" customHeight="1">
      <c r="B49" s="305"/>
      <c r="C49" s="306"/>
      <c r="D49" s="304" t="s">
        <v>1199</v>
      </c>
      <c r="E49" s="304"/>
      <c r="F49" s="304"/>
      <c r="G49" s="304"/>
      <c r="H49" s="304"/>
      <c r="I49" s="304"/>
      <c r="J49" s="304"/>
      <c r="K49" s="302"/>
    </row>
    <row r="50" spans="2:11" ht="25.5" customHeight="1">
      <c r="B50" s="300"/>
      <c r="C50" s="301" t="s">
        <v>1200</v>
      </c>
      <c r="D50" s="301"/>
      <c r="E50" s="301"/>
      <c r="F50" s="301"/>
      <c r="G50" s="301"/>
      <c r="H50" s="301"/>
      <c r="I50" s="301"/>
      <c r="J50" s="301"/>
      <c r="K50" s="302"/>
    </row>
    <row r="51" spans="2:11" ht="5.25" customHeight="1">
      <c r="B51" s="300"/>
      <c r="C51" s="303"/>
      <c r="D51" s="303"/>
      <c r="E51" s="303"/>
      <c r="F51" s="303"/>
      <c r="G51" s="303"/>
      <c r="H51" s="303"/>
      <c r="I51" s="303"/>
      <c r="J51" s="303"/>
      <c r="K51" s="302"/>
    </row>
    <row r="52" spans="2:11" ht="15" customHeight="1">
      <c r="B52" s="300"/>
      <c r="C52" s="304" t="s">
        <v>1201</v>
      </c>
      <c r="D52" s="304"/>
      <c r="E52" s="304"/>
      <c r="F52" s="304"/>
      <c r="G52" s="304"/>
      <c r="H52" s="304"/>
      <c r="I52" s="304"/>
      <c r="J52" s="304"/>
      <c r="K52" s="302"/>
    </row>
    <row r="53" spans="2:11" ht="15" customHeight="1">
      <c r="B53" s="300"/>
      <c r="C53" s="304" t="s">
        <v>1202</v>
      </c>
      <c r="D53" s="304"/>
      <c r="E53" s="304"/>
      <c r="F53" s="304"/>
      <c r="G53" s="304"/>
      <c r="H53" s="304"/>
      <c r="I53" s="304"/>
      <c r="J53" s="304"/>
      <c r="K53" s="302"/>
    </row>
    <row r="54" spans="2:11" ht="12.75" customHeight="1">
      <c r="B54" s="300"/>
      <c r="C54" s="304"/>
      <c r="D54" s="304"/>
      <c r="E54" s="304"/>
      <c r="F54" s="304"/>
      <c r="G54" s="304"/>
      <c r="H54" s="304"/>
      <c r="I54" s="304"/>
      <c r="J54" s="304"/>
      <c r="K54" s="302"/>
    </row>
    <row r="55" spans="2:11" ht="15" customHeight="1">
      <c r="B55" s="300"/>
      <c r="C55" s="304" t="s">
        <v>1203</v>
      </c>
      <c r="D55" s="304"/>
      <c r="E55" s="304"/>
      <c r="F55" s="304"/>
      <c r="G55" s="304"/>
      <c r="H55" s="304"/>
      <c r="I55" s="304"/>
      <c r="J55" s="304"/>
      <c r="K55" s="302"/>
    </row>
    <row r="56" spans="2:11" ht="15" customHeight="1">
      <c r="B56" s="300"/>
      <c r="C56" s="306"/>
      <c r="D56" s="304" t="s">
        <v>1204</v>
      </c>
      <c r="E56" s="304"/>
      <c r="F56" s="304"/>
      <c r="G56" s="304"/>
      <c r="H56" s="304"/>
      <c r="I56" s="304"/>
      <c r="J56" s="304"/>
      <c r="K56" s="302"/>
    </row>
    <row r="57" spans="2:11" ht="15" customHeight="1">
      <c r="B57" s="300"/>
      <c r="C57" s="306"/>
      <c r="D57" s="304" t="s">
        <v>1205</v>
      </c>
      <c r="E57" s="304"/>
      <c r="F57" s="304"/>
      <c r="G57" s="304"/>
      <c r="H57" s="304"/>
      <c r="I57" s="304"/>
      <c r="J57" s="304"/>
      <c r="K57" s="302"/>
    </row>
    <row r="58" spans="2:11" ht="15" customHeight="1">
      <c r="B58" s="300"/>
      <c r="C58" s="306"/>
      <c r="D58" s="304" t="s">
        <v>1206</v>
      </c>
      <c r="E58" s="304"/>
      <c r="F58" s="304"/>
      <c r="G58" s="304"/>
      <c r="H58" s="304"/>
      <c r="I58" s="304"/>
      <c r="J58" s="304"/>
      <c r="K58" s="302"/>
    </row>
    <row r="59" spans="2:11" ht="15" customHeight="1">
      <c r="B59" s="300"/>
      <c r="C59" s="306"/>
      <c r="D59" s="304" t="s">
        <v>1207</v>
      </c>
      <c r="E59" s="304"/>
      <c r="F59" s="304"/>
      <c r="G59" s="304"/>
      <c r="H59" s="304"/>
      <c r="I59" s="304"/>
      <c r="J59" s="304"/>
      <c r="K59" s="302"/>
    </row>
    <row r="60" spans="2:11" ht="15" customHeight="1">
      <c r="B60" s="300"/>
      <c r="C60" s="306"/>
      <c r="D60" s="309" t="s">
        <v>1208</v>
      </c>
      <c r="E60" s="309"/>
      <c r="F60" s="309"/>
      <c r="G60" s="309"/>
      <c r="H60" s="309"/>
      <c r="I60" s="309"/>
      <c r="J60" s="309"/>
      <c r="K60" s="302"/>
    </row>
    <row r="61" spans="2:11" ht="15" customHeight="1">
      <c r="B61" s="300"/>
      <c r="C61" s="306"/>
      <c r="D61" s="304" t="s">
        <v>1209</v>
      </c>
      <c r="E61" s="304"/>
      <c r="F61" s="304"/>
      <c r="G61" s="304"/>
      <c r="H61" s="304"/>
      <c r="I61" s="304"/>
      <c r="J61" s="304"/>
      <c r="K61" s="302"/>
    </row>
    <row r="62" spans="2:11" ht="12.75" customHeight="1">
      <c r="B62" s="300"/>
      <c r="C62" s="306"/>
      <c r="D62" s="306"/>
      <c r="E62" s="310"/>
      <c r="F62" s="306"/>
      <c r="G62" s="306"/>
      <c r="H62" s="306"/>
      <c r="I62" s="306"/>
      <c r="J62" s="306"/>
      <c r="K62" s="302"/>
    </row>
    <row r="63" spans="2:11" ht="15" customHeight="1">
      <c r="B63" s="300"/>
      <c r="C63" s="306"/>
      <c r="D63" s="304" t="s">
        <v>1210</v>
      </c>
      <c r="E63" s="304"/>
      <c r="F63" s="304"/>
      <c r="G63" s="304"/>
      <c r="H63" s="304"/>
      <c r="I63" s="304"/>
      <c r="J63" s="304"/>
      <c r="K63" s="302"/>
    </row>
    <row r="64" spans="2:11" ht="15" customHeight="1">
      <c r="B64" s="300"/>
      <c r="C64" s="306"/>
      <c r="D64" s="309" t="s">
        <v>1211</v>
      </c>
      <c r="E64" s="309"/>
      <c r="F64" s="309"/>
      <c r="G64" s="309"/>
      <c r="H64" s="309"/>
      <c r="I64" s="309"/>
      <c r="J64" s="309"/>
      <c r="K64" s="302"/>
    </row>
    <row r="65" spans="2:11" ht="15" customHeight="1">
      <c r="B65" s="300"/>
      <c r="C65" s="306"/>
      <c r="D65" s="304" t="s">
        <v>1212</v>
      </c>
      <c r="E65" s="304"/>
      <c r="F65" s="304"/>
      <c r="G65" s="304"/>
      <c r="H65" s="304"/>
      <c r="I65" s="304"/>
      <c r="J65" s="304"/>
      <c r="K65" s="302"/>
    </row>
    <row r="66" spans="2:11" ht="15" customHeight="1">
      <c r="B66" s="300"/>
      <c r="C66" s="306"/>
      <c r="D66" s="304" t="s">
        <v>1213</v>
      </c>
      <c r="E66" s="304"/>
      <c r="F66" s="304"/>
      <c r="G66" s="304"/>
      <c r="H66" s="304"/>
      <c r="I66" s="304"/>
      <c r="J66" s="304"/>
      <c r="K66" s="302"/>
    </row>
    <row r="67" spans="2:11" ht="15" customHeight="1">
      <c r="B67" s="300"/>
      <c r="C67" s="306"/>
      <c r="D67" s="304" t="s">
        <v>1214</v>
      </c>
      <c r="E67" s="304"/>
      <c r="F67" s="304"/>
      <c r="G67" s="304"/>
      <c r="H67" s="304"/>
      <c r="I67" s="304"/>
      <c r="J67" s="304"/>
      <c r="K67" s="302"/>
    </row>
    <row r="68" spans="2:11" ht="15" customHeight="1">
      <c r="B68" s="300"/>
      <c r="C68" s="306"/>
      <c r="D68" s="304" t="s">
        <v>1215</v>
      </c>
      <c r="E68" s="304"/>
      <c r="F68" s="304"/>
      <c r="G68" s="304"/>
      <c r="H68" s="304"/>
      <c r="I68" s="304"/>
      <c r="J68" s="304"/>
      <c r="K68" s="302"/>
    </row>
    <row r="69" spans="2:11" ht="12.75" customHeight="1">
      <c r="B69" s="311"/>
      <c r="C69" s="312"/>
      <c r="D69" s="312"/>
      <c r="E69" s="312"/>
      <c r="F69" s="312"/>
      <c r="G69" s="312"/>
      <c r="H69" s="312"/>
      <c r="I69" s="312"/>
      <c r="J69" s="312"/>
      <c r="K69" s="313"/>
    </row>
    <row r="70" spans="2:11" ht="18.75" customHeight="1">
      <c r="B70" s="314"/>
      <c r="C70" s="314"/>
      <c r="D70" s="314"/>
      <c r="E70" s="314"/>
      <c r="F70" s="314"/>
      <c r="G70" s="314"/>
      <c r="H70" s="314"/>
      <c r="I70" s="314"/>
      <c r="J70" s="314"/>
      <c r="K70" s="315"/>
    </row>
    <row r="71" spans="2:11" ht="18.75" customHeight="1">
      <c r="B71" s="315"/>
      <c r="C71" s="315"/>
      <c r="D71" s="315"/>
      <c r="E71" s="315"/>
      <c r="F71" s="315"/>
      <c r="G71" s="315"/>
      <c r="H71" s="315"/>
      <c r="I71" s="315"/>
      <c r="J71" s="315"/>
      <c r="K71" s="315"/>
    </row>
    <row r="72" spans="2:11" ht="7.5" customHeight="1">
      <c r="B72" s="316"/>
      <c r="C72" s="317"/>
      <c r="D72" s="317"/>
      <c r="E72" s="317"/>
      <c r="F72" s="317"/>
      <c r="G72" s="317"/>
      <c r="H72" s="317"/>
      <c r="I72" s="317"/>
      <c r="J72" s="317"/>
      <c r="K72" s="318"/>
    </row>
    <row r="73" spans="2:11" ht="45" customHeight="1">
      <c r="B73" s="319"/>
      <c r="C73" s="320" t="s">
        <v>105</v>
      </c>
      <c r="D73" s="320"/>
      <c r="E73" s="320"/>
      <c r="F73" s="320"/>
      <c r="G73" s="320"/>
      <c r="H73" s="320"/>
      <c r="I73" s="320"/>
      <c r="J73" s="320"/>
      <c r="K73" s="321"/>
    </row>
    <row r="74" spans="2:11" ht="17.25" customHeight="1">
      <c r="B74" s="319"/>
      <c r="C74" s="322" t="s">
        <v>1216</v>
      </c>
      <c r="D74" s="322"/>
      <c r="E74" s="322"/>
      <c r="F74" s="322" t="s">
        <v>1217</v>
      </c>
      <c r="G74" s="323"/>
      <c r="H74" s="322" t="s">
        <v>126</v>
      </c>
      <c r="I74" s="322" t="s">
        <v>66</v>
      </c>
      <c r="J74" s="322" t="s">
        <v>1218</v>
      </c>
      <c r="K74" s="321"/>
    </row>
    <row r="75" spans="2:11" ht="17.25" customHeight="1">
      <c r="B75" s="319"/>
      <c r="C75" s="324" t="s">
        <v>1219</v>
      </c>
      <c r="D75" s="324"/>
      <c r="E75" s="324"/>
      <c r="F75" s="325" t="s">
        <v>1220</v>
      </c>
      <c r="G75" s="326"/>
      <c r="H75" s="324"/>
      <c r="I75" s="324"/>
      <c r="J75" s="324" t="s">
        <v>1221</v>
      </c>
      <c r="K75" s="321"/>
    </row>
    <row r="76" spans="2:11" ht="5.25" customHeight="1">
      <c r="B76" s="319"/>
      <c r="C76" s="327"/>
      <c r="D76" s="327"/>
      <c r="E76" s="327"/>
      <c r="F76" s="327"/>
      <c r="G76" s="328"/>
      <c r="H76" s="327"/>
      <c r="I76" s="327"/>
      <c r="J76" s="327"/>
      <c r="K76" s="321"/>
    </row>
    <row r="77" spans="2:11" ht="15" customHeight="1">
      <c r="B77" s="319"/>
      <c r="C77" s="308" t="s">
        <v>62</v>
      </c>
      <c r="D77" s="327"/>
      <c r="E77" s="327"/>
      <c r="F77" s="329" t="s">
        <v>1222</v>
      </c>
      <c r="G77" s="328"/>
      <c r="H77" s="308" t="s">
        <v>1223</v>
      </c>
      <c r="I77" s="308" t="s">
        <v>1224</v>
      </c>
      <c r="J77" s="308">
        <v>20</v>
      </c>
      <c r="K77" s="321"/>
    </row>
    <row r="78" spans="2:11" ht="15" customHeight="1">
      <c r="B78" s="319"/>
      <c r="C78" s="308" t="s">
        <v>1225</v>
      </c>
      <c r="D78" s="308"/>
      <c r="E78" s="308"/>
      <c r="F78" s="329" t="s">
        <v>1222</v>
      </c>
      <c r="G78" s="328"/>
      <c r="H78" s="308" t="s">
        <v>1226</v>
      </c>
      <c r="I78" s="308" t="s">
        <v>1224</v>
      </c>
      <c r="J78" s="308">
        <v>120</v>
      </c>
      <c r="K78" s="321"/>
    </row>
    <row r="79" spans="2:11" ht="15" customHeight="1">
      <c r="B79" s="330"/>
      <c r="C79" s="308" t="s">
        <v>1227</v>
      </c>
      <c r="D79" s="308"/>
      <c r="E79" s="308"/>
      <c r="F79" s="329" t="s">
        <v>1228</v>
      </c>
      <c r="G79" s="328"/>
      <c r="H79" s="308" t="s">
        <v>1229</v>
      </c>
      <c r="I79" s="308" t="s">
        <v>1224</v>
      </c>
      <c r="J79" s="308">
        <v>50</v>
      </c>
      <c r="K79" s="321"/>
    </row>
    <row r="80" spans="2:11" ht="15" customHeight="1">
      <c r="B80" s="330"/>
      <c r="C80" s="308" t="s">
        <v>1230</v>
      </c>
      <c r="D80" s="308"/>
      <c r="E80" s="308"/>
      <c r="F80" s="329" t="s">
        <v>1222</v>
      </c>
      <c r="G80" s="328"/>
      <c r="H80" s="308" t="s">
        <v>1231</v>
      </c>
      <c r="I80" s="308" t="s">
        <v>1232</v>
      </c>
      <c r="J80" s="308"/>
      <c r="K80" s="321"/>
    </row>
    <row r="81" spans="2:11" ht="15" customHeight="1">
      <c r="B81" s="330"/>
      <c r="C81" s="331" t="s">
        <v>1233</v>
      </c>
      <c r="D81" s="331"/>
      <c r="E81" s="331"/>
      <c r="F81" s="332" t="s">
        <v>1228</v>
      </c>
      <c r="G81" s="331"/>
      <c r="H81" s="331" t="s">
        <v>1234</v>
      </c>
      <c r="I81" s="331" t="s">
        <v>1224</v>
      </c>
      <c r="J81" s="331">
        <v>15</v>
      </c>
      <c r="K81" s="321"/>
    </row>
    <row r="82" spans="2:11" ht="15" customHeight="1">
      <c r="B82" s="330"/>
      <c r="C82" s="331" t="s">
        <v>1235</v>
      </c>
      <c r="D82" s="331"/>
      <c r="E82" s="331"/>
      <c r="F82" s="332" t="s">
        <v>1228</v>
      </c>
      <c r="G82" s="331"/>
      <c r="H82" s="331" t="s">
        <v>1236</v>
      </c>
      <c r="I82" s="331" t="s">
        <v>1224</v>
      </c>
      <c r="J82" s="331">
        <v>15</v>
      </c>
      <c r="K82" s="321"/>
    </row>
    <row r="83" spans="2:11" ht="15" customHeight="1">
      <c r="B83" s="330"/>
      <c r="C83" s="331" t="s">
        <v>1237</v>
      </c>
      <c r="D83" s="331"/>
      <c r="E83" s="331"/>
      <c r="F83" s="332" t="s">
        <v>1228</v>
      </c>
      <c r="G83" s="331"/>
      <c r="H83" s="331" t="s">
        <v>1238</v>
      </c>
      <c r="I83" s="331" t="s">
        <v>1224</v>
      </c>
      <c r="J83" s="331">
        <v>20</v>
      </c>
      <c r="K83" s="321"/>
    </row>
    <row r="84" spans="2:11" ht="15" customHeight="1">
      <c r="B84" s="330"/>
      <c r="C84" s="331" t="s">
        <v>1239</v>
      </c>
      <c r="D84" s="331"/>
      <c r="E84" s="331"/>
      <c r="F84" s="332" t="s">
        <v>1228</v>
      </c>
      <c r="G84" s="331"/>
      <c r="H84" s="331" t="s">
        <v>1240</v>
      </c>
      <c r="I84" s="331" t="s">
        <v>1224</v>
      </c>
      <c r="J84" s="331">
        <v>20</v>
      </c>
      <c r="K84" s="321"/>
    </row>
    <row r="85" spans="2:11" ht="15" customHeight="1">
      <c r="B85" s="330"/>
      <c r="C85" s="308" t="s">
        <v>1241</v>
      </c>
      <c r="D85" s="308"/>
      <c r="E85" s="308"/>
      <c r="F85" s="329" t="s">
        <v>1228</v>
      </c>
      <c r="G85" s="328"/>
      <c r="H85" s="308" t="s">
        <v>1242</v>
      </c>
      <c r="I85" s="308" t="s">
        <v>1224</v>
      </c>
      <c r="J85" s="308">
        <v>50</v>
      </c>
      <c r="K85" s="321"/>
    </row>
    <row r="86" spans="2:11" ht="15" customHeight="1">
      <c r="B86" s="330"/>
      <c r="C86" s="308" t="s">
        <v>1243</v>
      </c>
      <c r="D86" s="308"/>
      <c r="E86" s="308"/>
      <c r="F86" s="329" t="s">
        <v>1228</v>
      </c>
      <c r="G86" s="328"/>
      <c r="H86" s="308" t="s">
        <v>1244</v>
      </c>
      <c r="I86" s="308" t="s">
        <v>1224</v>
      </c>
      <c r="J86" s="308">
        <v>20</v>
      </c>
      <c r="K86" s="321"/>
    </row>
    <row r="87" spans="2:11" ht="15" customHeight="1">
      <c r="B87" s="330"/>
      <c r="C87" s="308" t="s">
        <v>1245</v>
      </c>
      <c r="D87" s="308"/>
      <c r="E87" s="308"/>
      <c r="F87" s="329" t="s">
        <v>1228</v>
      </c>
      <c r="G87" s="328"/>
      <c r="H87" s="308" t="s">
        <v>1246</v>
      </c>
      <c r="I87" s="308" t="s">
        <v>1224</v>
      </c>
      <c r="J87" s="308">
        <v>20</v>
      </c>
      <c r="K87" s="321"/>
    </row>
    <row r="88" spans="2:11" ht="15" customHeight="1">
      <c r="B88" s="330"/>
      <c r="C88" s="308" t="s">
        <v>1247</v>
      </c>
      <c r="D88" s="308"/>
      <c r="E88" s="308"/>
      <c r="F88" s="329" t="s">
        <v>1228</v>
      </c>
      <c r="G88" s="328"/>
      <c r="H88" s="308" t="s">
        <v>1248</v>
      </c>
      <c r="I88" s="308" t="s">
        <v>1224</v>
      </c>
      <c r="J88" s="308">
        <v>50</v>
      </c>
      <c r="K88" s="321"/>
    </row>
    <row r="89" spans="2:11" ht="15" customHeight="1">
      <c r="B89" s="330"/>
      <c r="C89" s="308" t="s">
        <v>1249</v>
      </c>
      <c r="D89" s="308"/>
      <c r="E89" s="308"/>
      <c r="F89" s="329" t="s">
        <v>1228</v>
      </c>
      <c r="G89" s="328"/>
      <c r="H89" s="308" t="s">
        <v>1249</v>
      </c>
      <c r="I89" s="308" t="s">
        <v>1224</v>
      </c>
      <c r="J89" s="308">
        <v>50</v>
      </c>
      <c r="K89" s="321"/>
    </row>
    <row r="90" spans="2:11" ht="15" customHeight="1">
      <c r="B90" s="330"/>
      <c r="C90" s="308" t="s">
        <v>131</v>
      </c>
      <c r="D90" s="308"/>
      <c r="E90" s="308"/>
      <c r="F90" s="329" t="s">
        <v>1228</v>
      </c>
      <c r="G90" s="328"/>
      <c r="H90" s="308" t="s">
        <v>1250</v>
      </c>
      <c r="I90" s="308" t="s">
        <v>1224</v>
      </c>
      <c r="J90" s="308">
        <v>255</v>
      </c>
      <c r="K90" s="321"/>
    </row>
    <row r="91" spans="2:11" ht="15" customHeight="1">
      <c r="B91" s="330"/>
      <c r="C91" s="308" t="s">
        <v>1251</v>
      </c>
      <c r="D91" s="308"/>
      <c r="E91" s="308"/>
      <c r="F91" s="329" t="s">
        <v>1222</v>
      </c>
      <c r="G91" s="328"/>
      <c r="H91" s="308" t="s">
        <v>1252</v>
      </c>
      <c r="I91" s="308" t="s">
        <v>1253</v>
      </c>
      <c r="J91" s="308"/>
      <c r="K91" s="321"/>
    </row>
    <row r="92" spans="2:11" ht="15" customHeight="1">
      <c r="B92" s="330"/>
      <c r="C92" s="308" t="s">
        <v>1254</v>
      </c>
      <c r="D92" s="308"/>
      <c r="E92" s="308"/>
      <c r="F92" s="329" t="s">
        <v>1222</v>
      </c>
      <c r="G92" s="328"/>
      <c r="H92" s="308" t="s">
        <v>1255</v>
      </c>
      <c r="I92" s="308" t="s">
        <v>1256</v>
      </c>
      <c r="J92" s="308"/>
      <c r="K92" s="321"/>
    </row>
    <row r="93" spans="2:11" ht="15" customHeight="1">
      <c r="B93" s="330"/>
      <c r="C93" s="308" t="s">
        <v>1257</v>
      </c>
      <c r="D93" s="308"/>
      <c r="E93" s="308"/>
      <c r="F93" s="329" t="s">
        <v>1222</v>
      </c>
      <c r="G93" s="328"/>
      <c r="H93" s="308" t="s">
        <v>1257</v>
      </c>
      <c r="I93" s="308" t="s">
        <v>1256</v>
      </c>
      <c r="J93" s="308"/>
      <c r="K93" s="321"/>
    </row>
    <row r="94" spans="2:11" ht="15" customHeight="1">
      <c r="B94" s="330"/>
      <c r="C94" s="308" t="s">
        <v>47</v>
      </c>
      <c r="D94" s="308"/>
      <c r="E94" s="308"/>
      <c r="F94" s="329" t="s">
        <v>1222</v>
      </c>
      <c r="G94" s="328"/>
      <c r="H94" s="308" t="s">
        <v>1258</v>
      </c>
      <c r="I94" s="308" t="s">
        <v>1256</v>
      </c>
      <c r="J94" s="308"/>
      <c r="K94" s="321"/>
    </row>
    <row r="95" spans="2:11" ht="15" customHeight="1">
      <c r="B95" s="330"/>
      <c r="C95" s="308" t="s">
        <v>57</v>
      </c>
      <c r="D95" s="308"/>
      <c r="E95" s="308"/>
      <c r="F95" s="329" t="s">
        <v>1222</v>
      </c>
      <c r="G95" s="328"/>
      <c r="H95" s="308" t="s">
        <v>1259</v>
      </c>
      <c r="I95" s="308" t="s">
        <v>1256</v>
      </c>
      <c r="J95" s="308"/>
      <c r="K95" s="321"/>
    </row>
    <row r="96" spans="2:11" ht="15" customHeight="1">
      <c r="B96" s="333"/>
      <c r="C96" s="334"/>
      <c r="D96" s="334"/>
      <c r="E96" s="334"/>
      <c r="F96" s="334"/>
      <c r="G96" s="334"/>
      <c r="H96" s="334"/>
      <c r="I96" s="334"/>
      <c r="J96" s="334"/>
      <c r="K96" s="335"/>
    </row>
    <row r="97" spans="2:11" ht="18.75" customHeight="1">
      <c r="B97" s="336"/>
      <c r="C97" s="337"/>
      <c r="D97" s="337"/>
      <c r="E97" s="337"/>
      <c r="F97" s="337"/>
      <c r="G97" s="337"/>
      <c r="H97" s="337"/>
      <c r="I97" s="337"/>
      <c r="J97" s="337"/>
      <c r="K97" s="336"/>
    </row>
    <row r="98" spans="2:11" ht="18.75" customHeight="1">
      <c r="B98" s="315"/>
      <c r="C98" s="315"/>
      <c r="D98" s="315"/>
      <c r="E98" s="315"/>
      <c r="F98" s="315"/>
      <c r="G98" s="315"/>
      <c r="H98" s="315"/>
      <c r="I98" s="315"/>
      <c r="J98" s="315"/>
      <c r="K98" s="315"/>
    </row>
    <row r="99" spans="2:11" ht="7.5" customHeight="1">
      <c r="B99" s="316"/>
      <c r="C99" s="317"/>
      <c r="D99" s="317"/>
      <c r="E99" s="317"/>
      <c r="F99" s="317"/>
      <c r="G99" s="317"/>
      <c r="H99" s="317"/>
      <c r="I99" s="317"/>
      <c r="J99" s="317"/>
      <c r="K99" s="318"/>
    </row>
    <row r="100" spans="2:11" ht="45" customHeight="1">
      <c r="B100" s="319"/>
      <c r="C100" s="320" t="s">
        <v>1260</v>
      </c>
      <c r="D100" s="320"/>
      <c r="E100" s="320"/>
      <c r="F100" s="320"/>
      <c r="G100" s="320"/>
      <c r="H100" s="320"/>
      <c r="I100" s="320"/>
      <c r="J100" s="320"/>
      <c r="K100" s="321"/>
    </row>
    <row r="101" spans="2:11" ht="17.25" customHeight="1">
      <c r="B101" s="319"/>
      <c r="C101" s="322" t="s">
        <v>1216</v>
      </c>
      <c r="D101" s="322"/>
      <c r="E101" s="322"/>
      <c r="F101" s="322" t="s">
        <v>1217</v>
      </c>
      <c r="G101" s="323"/>
      <c r="H101" s="322" t="s">
        <v>126</v>
      </c>
      <c r="I101" s="322" t="s">
        <v>66</v>
      </c>
      <c r="J101" s="322" t="s">
        <v>1218</v>
      </c>
      <c r="K101" s="321"/>
    </row>
    <row r="102" spans="2:11" ht="17.25" customHeight="1">
      <c r="B102" s="319"/>
      <c r="C102" s="324" t="s">
        <v>1219</v>
      </c>
      <c r="D102" s="324"/>
      <c r="E102" s="324"/>
      <c r="F102" s="325" t="s">
        <v>1220</v>
      </c>
      <c r="G102" s="326"/>
      <c r="H102" s="324"/>
      <c r="I102" s="324"/>
      <c r="J102" s="324" t="s">
        <v>1221</v>
      </c>
      <c r="K102" s="321"/>
    </row>
    <row r="103" spans="2:11" ht="5.25" customHeight="1">
      <c r="B103" s="319"/>
      <c r="C103" s="322"/>
      <c r="D103" s="322"/>
      <c r="E103" s="322"/>
      <c r="F103" s="322"/>
      <c r="G103" s="338"/>
      <c r="H103" s="322"/>
      <c r="I103" s="322"/>
      <c r="J103" s="322"/>
      <c r="K103" s="321"/>
    </row>
    <row r="104" spans="2:11" ht="15" customHeight="1">
      <c r="B104" s="319"/>
      <c r="C104" s="308" t="s">
        <v>62</v>
      </c>
      <c r="D104" s="327"/>
      <c r="E104" s="327"/>
      <c r="F104" s="329" t="s">
        <v>1222</v>
      </c>
      <c r="G104" s="338"/>
      <c r="H104" s="308" t="s">
        <v>1261</v>
      </c>
      <c r="I104" s="308" t="s">
        <v>1224</v>
      </c>
      <c r="J104" s="308">
        <v>20</v>
      </c>
      <c r="K104" s="321"/>
    </row>
    <row r="105" spans="2:11" ht="15" customHeight="1">
      <c r="B105" s="319"/>
      <c r="C105" s="308" t="s">
        <v>1225</v>
      </c>
      <c r="D105" s="308"/>
      <c r="E105" s="308"/>
      <c r="F105" s="329" t="s">
        <v>1222</v>
      </c>
      <c r="G105" s="308"/>
      <c r="H105" s="308" t="s">
        <v>1261</v>
      </c>
      <c r="I105" s="308" t="s">
        <v>1224</v>
      </c>
      <c r="J105" s="308">
        <v>120</v>
      </c>
      <c r="K105" s="321"/>
    </row>
    <row r="106" spans="2:11" ht="15" customHeight="1">
      <c r="B106" s="330"/>
      <c r="C106" s="308" t="s">
        <v>1227</v>
      </c>
      <c r="D106" s="308"/>
      <c r="E106" s="308"/>
      <c r="F106" s="329" t="s">
        <v>1228</v>
      </c>
      <c r="G106" s="308"/>
      <c r="H106" s="308" t="s">
        <v>1261</v>
      </c>
      <c r="I106" s="308" t="s">
        <v>1224</v>
      </c>
      <c r="J106" s="308">
        <v>50</v>
      </c>
      <c r="K106" s="321"/>
    </row>
    <row r="107" spans="2:11" ht="15" customHeight="1">
      <c r="B107" s="330"/>
      <c r="C107" s="308" t="s">
        <v>1230</v>
      </c>
      <c r="D107" s="308"/>
      <c r="E107" s="308"/>
      <c r="F107" s="329" t="s">
        <v>1222</v>
      </c>
      <c r="G107" s="308"/>
      <c r="H107" s="308" t="s">
        <v>1261</v>
      </c>
      <c r="I107" s="308" t="s">
        <v>1232</v>
      </c>
      <c r="J107" s="308"/>
      <c r="K107" s="321"/>
    </row>
    <row r="108" spans="2:11" ht="15" customHeight="1">
      <c r="B108" s="330"/>
      <c r="C108" s="308" t="s">
        <v>1241</v>
      </c>
      <c r="D108" s="308"/>
      <c r="E108" s="308"/>
      <c r="F108" s="329" t="s">
        <v>1228</v>
      </c>
      <c r="G108" s="308"/>
      <c r="H108" s="308" t="s">
        <v>1261</v>
      </c>
      <c r="I108" s="308" t="s">
        <v>1224</v>
      </c>
      <c r="J108" s="308">
        <v>50</v>
      </c>
      <c r="K108" s="321"/>
    </row>
    <row r="109" spans="2:11" ht="15" customHeight="1">
      <c r="B109" s="330"/>
      <c r="C109" s="308" t="s">
        <v>1249</v>
      </c>
      <c r="D109" s="308"/>
      <c r="E109" s="308"/>
      <c r="F109" s="329" t="s">
        <v>1228</v>
      </c>
      <c r="G109" s="308"/>
      <c r="H109" s="308" t="s">
        <v>1261</v>
      </c>
      <c r="I109" s="308" t="s">
        <v>1224</v>
      </c>
      <c r="J109" s="308">
        <v>50</v>
      </c>
      <c r="K109" s="321"/>
    </row>
    <row r="110" spans="2:11" ht="15" customHeight="1">
      <c r="B110" s="330"/>
      <c r="C110" s="308" t="s">
        <v>1247</v>
      </c>
      <c r="D110" s="308"/>
      <c r="E110" s="308"/>
      <c r="F110" s="329" t="s">
        <v>1228</v>
      </c>
      <c r="G110" s="308"/>
      <c r="H110" s="308" t="s">
        <v>1261</v>
      </c>
      <c r="I110" s="308" t="s">
        <v>1224</v>
      </c>
      <c r="J110" s="308">
        <v>50</v>
      </c>
      <c r="K110" s="321"/>
    </row>
    <row r="111" spans="2:11" ht="15" customHeight="1">
      <c r="B111" s="330"/>
      <c r="C111" s="308" t="s">
        <v>62</v>
      </c>
      <c r="D111" s="308"/>
      <c r="E111" s="308"/>
      <c r="F111" s="329" t="s">
        <v>1222</v>
      </c>
      <c r="G111" s="308"/>
      <c r="H111" s="308" t="s">
        <v>1262</v>
      </c>
      <c r="I111" s="308" t="s">
        <v>1224</v>
      </c>
      <c r="J111" s="308">
        <v>20</v>
      </c>
      <c r="K111" s="321"/>
    </row>
    <row r="112" spans="2:11" ht="15" customHeight="1">
      <c r="B112" s="330"/>
      <c r="C112" s="308" t="s">
        <v>1263</v>
      </c>
      <c r="D112" s="308"/>
      <c r="E112" s="308"/>
      <c r="F112" s="329" t="s">
        <v>1222</v>
      </c>
      <c r="G112" s="308"/>
      <c r="H112" s="308" t="s">
        <v>1264</v>
      </c>
      <c r="I112" s="308" t="s">
        <v>1224</v>
      </c>
      <c r="J112" s="308">
        <v>120</v>
      </c>
      <c r="K112" s="321"/>
    </row>
    <row r="113" spans="2:11" ht="15" customHeight="1">
      <c r="B113" s="330"/>
      <c r="C113" s="308" t="s">
        <v>47</v>
      </c>
      <c r="D113" s="308"/>
      <c r="E113" s="308"/>
      <c r="F113" s="329" t="s">
        <v>1222</v>
      </c>
      <c r="G113" s="308"/>
      <c r="H113" s="308" t="s">
        <v>1265</v>
      </c>
      <c r="I113" s="308" t="s">
        <v>1256</v>
      </c>
      <c r="J113" s="308"/>
      <c r="K113" s="321"/>
    </row>
    <row r="114" spans="2:11" ht="15" customHeight="1">
      <c r="B114" s="330"/>
      <c r="C114" s="308" t="s">
        <v>57</v>
      </c>
      <c r="D114" s="308"/>
      <c r="E114" s="308"/>
      <c r="F114" s="329" t="s">
        <v>1222</v>
      </c>
      <c r="G114" s="308"/>
      <c r="H114" s="308" t="s">
        <v>1266</v>
      </c>
      <c r="I114" s="308" t="s">
        <v>1256</v>
      </c>
      <c r="J114" s="308"/>
      <c r="K114" s="321"/>
    </row>
    <row r="115" spans="2:11" ht="15" customHeight="1">
      <c r="B115" s="330"/>
      <c r="C115" s="308" t="s">
        <v>66</v>
      </c>
      <c r="D115" s="308"/>
      <c r="E115" s="308"/>
      <c r="F115" s="329" t="s">
        <v>1222</v>
      </c>
      <c r="G115" s="308"/>
      <c r="H115" s="308" t="s">
        <v>1267</v>
      </c>
      <c r="I115" s="308" t="s">
        <v>1268</v>
      </c>
      <c r="J115" s="308"/>
      <c r="K115" s="321"/>
    </row>
    <row r="116" spans="2:11" ht="15" customHeight="1">
      <c r="B116" s="333"/>
      <c r="C116" s="339"/>
      <c r="D116" s="339"/>
      <c r="E116" s="339"/>
      <c r="F116" s="339"/>
      <c r="G116" s="339"/>
      <c r="H116" s="339"/>
      <c r="I116" s="339"/>
      <c r="J116" s="339"/>
      <c r="K116" s="335"/>
    </row>
    <row r="117" spans="2:11" ht="18.75" customHeight="1">
      <c r="B117" s="340"/>
      <c r="C117" s="304"/>
      <c r="D117" s="304"/>
      <c r="E117" s="304"/>
      <c r="F117" s="341"/>
      <c r="G117" s="304"/>
      <c r="H117" s="304"/>
      <c r="I117" s="304"/>
      <c r="J117" s="304"/>
      <c r="K117" s="340"/>
    </row>
    <row r="118" spans="2:11" ht="18.75" customHeight="1">
      <c r="B118" s="315"/>
      <c r="C118" s="315"/>
      <c r="D118" s="315"/>
      <c r="E118" s="315"/>
      <c r="F118" s="315"/>
      <c r="G118" s="315"/>
      <c r="H118" s="315"/>
      <c r="I118" s="315"/>
      <c r="J118" s="315"/>
      <c r="K118" s="315"/>
    </row>
    <row r="119" spans="2:11" ht="7.5" customHeight="1">
      <c r="B119" s="342"/>
      <c r="C119" s="343"/>
      <c r="D119" s="343"/>
      <c r="E119" s="343"/>
      <c r="F119" s="343"/>
      <c r="G119" s="343"/>
      <c r="H119" s="343"/>
      <c r="I119" s="343"/>
      <c r="J119" s="343"/>
      <c r="K119" s="344"/>
    </row>
    <row r="120" spans="2:11" ht="45" customHeight="1">
      <c r="B120" s="345"/>
      <c r="C120" s="298" t="s">
        <v>1269</v>
      </c>
      <c r="D120" s="298"/>
      <c r="E120" s="298"/>
      <c r="F120" s="298"/>
      <c r="G120" s="298"/>
      <c r="H120" s="298"/>
      <c r="I120" s="298"/>
      <c r="J120" s="298"/>
      <c r="K120" s="346"/>
    </row>
    <row r="121" spans="2:11" ht="17.25" customHeight="1">
      <c r="B121" s="347"/>
      <c r="C121" s="322" t="s">
        <v>1216</v>
      </c>
      <c r="D121" s="322"/>
      <c r="E121" s="322"/>
      <c r="F121" s="322" t="s">
        <v>1217</v>
      </c>
      <c r="G121" s="323"/>
      <c r="H121" s="322" t="s">
        <v>126</v>
      </c>
      <c r="I121" s="322" t="s">
        <v>66</v>
      </c>
      <c r="J121" s="322" t="s">
        <v>1218</v>
      </c>
      <c r="K121" s="348"/>
    </row>
    <row r="122" spans="2:11" ht="17.25" customHeight="1">
      <c r="B122" s="347"/>
      <c r="C122" s="324" t="s">
        <v>1219</v>
      </c>
      <c r="D122" s="324"/>
      <c r="E122" s="324"/>
      <c r="F122" s="325" t="s">
        <v>1220</v>
      </c>
      <c r="G122" s="326"/>
      <c r="H122" s="324"/>
      <c r="I122" s="324"/>
      <c r="J122" s="324" t="s">
        <v>1221</v>
      </c>
      <c r="K122" s="348"/>
    </row>
    <row r="123" spans="2:11" ht="5.25" customHeight="1">
      <c r="B123" s="349"/>
      <c r="C123" s="327"/>
      <c r="D123" s="327"/>
      <c r="E123" s="327"/>
      <c r="F123" s="327"/>
      <c r="G123" s="308"/>
      <c r="H123" s="327"/>
      <c r="I123" s="327"/>
      <c r="J123" s="327"/>
      <c r="K123" s="350"/>
    </row>
    <row r="124" spans="2:11" ht="15" customHeight="1">
      <c r="B124" s="349"/>
      <c r="C124" s="308" t="s">
        <v>1225</v>
      </c>
      <c r="D124" s="327"/>
      <c r="E124" s="327"/>
      <c r="F124" s="329" t="s">
        <v>1222</v>
      </c>
      <c r="G124" s="308"/>
      <c r="H124" s="308" t="s">
        <v>1261</v>
      </c>
      <c r="I124" s="308" t="s">
        <v>1224</v>
      </c>
      <c r="J124" s="308">
        <v>120</v>
      </c>
      <c r="K124" s="351"/>
    </row>
    <row r="125" spans="2:11" ht="15" customHeight="1">
      <c r="B125" s="349"/>
      <c r="C125" s="308" t="s">
        <v>1270</v>
      </c>
      <c r="D125" s="308"/>
      <c r="E125" s="308"/>
      <c r="F125" s="329" t="s">
        <v>1222</v>
      </c>
      <c r="G125" s="308"/>
      <c r="H125" s="308" t="s">
        <v>1271</v>
      </c>
      <c r="I125" s="308" t="s">
        <v>1224</v>
      </c>
      <c r="J125" s="308" t="s">
        <v>1272</v>
      </c>
      <c r="K125" s="351"/>
    </row>
    <row r="126" spans="2:11" ht="15" customHeight="1">
      <c r="B126" s="349"/>
      <c r="C126" s="308" t="s">
        <v>1171</v>
      </c>
      <c r="D126" s="308"/>
      <c r="E126" s="308"/>
      <c r="F126" s="329" t="s">
        <v>1222</v>
      </c>
      <c r="G126" s="308"/>
      <c r="H126" s="308" t="s">
        <v>1273</v>
      </c>
      <c r="I126" s="308" t="s">
        <v>1224</v>
      </c>
      <c r="J126" s="308" t="s">
        <v>1272</v>
      </c>
      <c r="K126" s="351"/>
    </row>
    <row r="127" spans="2:11" ht="15" customHeight="1">
      <c r="B127" s="349"/>
      <c r="C127" s="308" t="s">
        <v>1233</v>
      </c>
      <c r="D127" s="308"/>
      <c r="E127" s="308"/>
      <c r="F127" s="329" t="s">
        <v>1228</v>
      </c>
      <c r="G127" s="308"/>
      <c r="H127" s="308" t="s">
        <v>1234</v>
      </c>
      <c r="I127" s="308" t="s">
        <v>1224</v>
      </c>
      <c r="J127" s="308">
        <v>15</v>
      </c>
      <c r="K127" s="351"/>
    </row>
    <row r="128" spans="2:11" ht="15" customHeight="1">
      <c r="B128" s="349"/>
      <c r="C128" s="331" t="s">
        <v>1235</v>
      </c>
      <c r="D128" s="331"/>
      <c r="E128" s="331"/>
      <c r="F128" s="332" t="s">
        <v>1228</v>
      </c>
      <c r="G128" s="331"/>
      <c r="H128" s="331" t="s">
        <v>1236</v>
      </c>
      <c r="I128" s="331" t="s">
        <v>1224</v>
      </c>
      <c r="J128" s="331">
        <v>15</v>
      </c>
      <c r="K128" s="351"/>
    </row>
    <row r="129" spans="2:11" ht="15" customHeight="1">
      <c r="B129" s="349"/>
      <c r="C129" s="331" t="s">
        <v>1237</v>
      </c>
      <c r="D129" s="331"/>
      <c r="E129" s="331"/>
      <c r="F129" s="332" t="s">
        <v>1228</v>
      </c>
      <c r="G129" s="331"/>
      <c r="H129" s="331" t="s">
        <v>1238</v>
      </c>
      <c r="I129" s="331" t="s">
        <v>1224</v>
      </c>
      <c r="J129" s="331">
        <v>20</v>
      </c>
      <c r="K129" s="351"/>
    </row>
    <row r="130" spans="2:11" ht="15" customHeight="1">
      <c r="B130" s="349"/>
      <c r="C130" s="331" t="s">
        <v>1239</v>
      </c>
      <c r="D130" s="331"/>
      <c r="E130" s="331"/>
      <c r="F130" s="332" t="s">
        <v>1228</v>
      </c>
      <c r="G130" s="331"/>
      <c r="H130" s="331" t="s">
        <v>1240</v>
      </c>
      <c r="I130" s="331" t="s">
        <v>1224</v>
      </c>
      <c r="J130" s="331">
        <v>20</v>
      </c>
      <c r="K130" s="351"/>
    </row>
    <row r="131" spans="2:11" ht="15" customHeight="1">
      <c r="B131" s="349"/>
      <c r="C131" s="308" t="s">
        <v>1227</v>
      </c>
      <c r="D131" s="308"/>
      <c r="E131" s="308"/>
      <c r="F131" s="329" t="s">
        <v>1228</v>
      </c>
      <c r="G131" s="308"/>
      <c r="H131" s="308" t="s">
        <v>1261</v>
      </c>
      <c r="I131" s="308" t="s">
        <v>1224</v>
      </c>
      <c r="J131" s="308">
        <v>50</v>
      </c>
      <c r="K131" s="351"/>
    </row>
    <row r="132" spans="2:11" ht="15" customHeight="1">
      <c r="B132" s="349"/>
      <c r="C132" s="308" t="s">
        <v>1241</v>
      </c>
      <c r="D132" s="308"/>
      <c r="E132" s="308"/>
      <c r="F132" s="329" t="s">
        <v>1228</v>
      </c>
      <c r="G132" s="308"/>
      <c r="H132" s="308" t="s">
        <v>1261</v>
      </c>
      <c r="I132" s="308" t="s">
        <v>1224</v>
      </c>
      <c r="J132" s="308">
        <v>50</v>
      </c>
      <c r="K132" s="351"/>
    </row>
    <row r="133" spans="2:11" ht="15" customHeight="1">
      <c r="B133" s="349"/>
      <c r="C133" s="308" t="s">
        <v>1247</v>
      </c>
      <c r="D133" s="308"/>
      <c r="E133" s="308"/>
      <c r="F133" s="329" t="s">
        <v>1228</v>
      </c>
      <c r="G133" s="308"/>
      <c r="H133" s="308" t="s">
        <v>1261</v>
      </c>
      <c r="I133" s="308" t="s">
        <v>1224</v>
      </c>
      <c r="J133" s="308">
        <v>50</v>
      </c>
      <c r="K133" s="351"/>
    </row>
    <row r="134" spans="2:11" ht="15" customHeight="1">
      <c r="B134" s="349"/>
      <c r="C134" s="308" t="s">
        <v>1249</v>
      </c>
      <c r="D134" s="308"/>
      <c r="E134" s="308"/>
      <c r="F134" s="329" t="s">
        <v>1228</v>
      </c>
      <c r="G134" s="308"/>
      <c r="H134" s="308" t="s">
        <v>1261</v>
      </c>
      <c r="I134" s="308" t="s">
        <v>1224</v>
      </c>
      <c r="J134" s="308">
        <v>50</v>
      </c>
      <c r="K134" s="351"/>
    </row>
    <row r="135" spans="2:11" ht="15" customHeight="1">
      <c r="B135" s="349"/>
      <c r="C135" s="308" t="s">
        <v>131</v>
      </c>
      <c r="D135" s="308"/>
      <c r="E135" s="308"/>
      <c r="F135" s="329" t="s">
        <v>1228</v>
      </c>
      <c r="G135" s="308"/>
      <c r="H135" s="308" t="s">
        <v>1274</v>
      </c>
      <c r="I135" s="308" t="s">
        <v>1224</v>
      </c>
      <c r="J135" s="308">
        <v>255</v>
      </c>
      <c r="K135" s="351"/>
    </row>
    <row r="136" spans="2:11" ht="15" customHeight="1">
      <c r="B136" s="349"/>
      <c r="C136" s="308" t="s">
        <v>1251</v>
      </c>
      <c r="D136" s="308"/>
      <c r="E136" s="308"/>
      <c r="F136" s="329" t="s">
        <v>1222</v>
      </c>
      <c r="G136" s="308"/>
      <c r="H136" s="308" t="s">
        <v>1275</v>
      </c>
      <c r="I136" s="308" t="s">
        <v>1253</v>
      </c>
      <c r="J136" s="308"/>
      <c r="K136" s="351"/>
    </row>
    <row r="137" spans="2:11" ht="15" customHeight="1">
      <c r="B137" s="349"/>
      <c r="C137" s="308" t="s">
        <v>1254</v>
      </c>
      <c r="D137" s="308"/>
      <c r="E137" s="308"/>
      <c r="F137" s="329" t="s">
        <v>1222</v>
      </c>
      <c r="G137" s="308"/>
      <c r="H137" s="308" t="s">
        <v>1276</v>
      </c>
      <c r="I137" s="308" t="s">
        <v>1256</v>
      </c>
      <c r="J137" s="308"/>
      <c r="K137" s="351"/>
    </row>
    <row r="138" spans="2:11" ht="15" customHeight="1">
      <c r="B138" s="349"/>
      <c r="C138" s="308" t="s">
        <v>1257</v>
      </c>
      <c r="D138" s="308"/>
      <c r="E138" s="308"/>
      <c r="F138" s="329" t="s">
        <v>1222</v>
      </c>
      <c r="G138" s="308"/>
      <c r="H138" s="308" t="s">
        <v>1257</v>
      </c>
      <c r="I138" s="308" t="s">
        <v>1256</v>
      </c>
      <c r="J138" s="308"/>
      <c r="K138" s="351"/>
    </row>
    <row r="139" spans="2:11" ht="15" customHeight="1">
      <c r="B139" s="349"/>
      <c r="C139" s="308" t="s">
        <v>47</v>
      </c>
      <c r="D139" s="308"/>
      <c r="E139" s="308"/>
      <c r="F139" s="329" t="s">
        <v>1222</v>
      </c>
      <c r="G139" s="308"/>
      <c r="H139" s="308" t="s">
        <v>1277</v>
      </c>
      <c r="I139" s="308" t="s">
        <v>1256</v>
      </c>
      <c r="J139" s="308"/>
      <c r="K139" s="351"/>
    </row>
    <row r="140" spans="2:11" ht="15" customHeight="1">
      <c r="B140" s="349"/>
      <c r="C140" s="308" t="s">
        <v>1278</v>
      </c>
      <c r="D140" s="308"/>
      <c r="E140" s="308"/>
      <c r="F140" s="329" t="s">
        <v>1222</v>
      </c>
      <c r="G140" s="308"/>
      <c r="H140" s="308" t="s">
        <v>1279</v>
      </c>
      <c r="I140" s="308" t="s">
        <v>1256</v>
      </c>
      <c r="J140" s="308"/>
      <c r="K140" s="351"/>
    </row>
    <row r="141" spans="2:11" ht="15" customHeight="1">
      <c r="B141" s="352"/>
      <c r="C141" s="353"/>
      <c r="D141" s="353"/>
      <c r="E141" s="353"/>
      <c r="F141" s="353"/>
      <c r="G141" s="353"/>
      <c r="H141" s="353"/>
      <c r="I141" s="353"/>
      <c r="J141" s="353"/>
      <c r="K141" s="354"/>
    </row>
    <row r="142" spans="2:11" ht="18.75" customHeight="1">
      <c r="B142" s="304"/>
      <c r="C142" s="304"/>
      <c r="D142" s="304"/>
      <c r="E142" s="304"/>
      <c r="F142" s="341"/>
      <c r="G142" s="304"/>
      <c r="H142" s="304"/>
      <c r="I142" s="304"/>
      <c r="J142" s="304"/>
      <c r="K142" s="304"/>
    </row>
    <row r="143" spans="2:11" ht="18.75" customHeight="1">
      <c r="B143" s="315"/>
      <c r="C143" s="315"/>
      <c r="D143" s="315"/>
      <c r="E143" s="315"/>
      <c r="F143" s="315"/>
      <c r="G143" s="315"/>
      <c r="H143" s="315"/>
      <c r="I143" s="315"/>
      <c r="J143" s="315"/>
      <c r="K143" s="315"/>
    </row>
    <row r="144" spans="2:11" ht="7.5" customHeight="1">
      <c r="B144" s="316"/>
      <c r="C144" s="317"/>
      <c r="D144" s="317"/>
      <c r="E144" s="317"/>
      <c r="F144" s="317"/>
      <c r="G144" s="317"/>
      <c r="H144" s="317"/>
      <c r="I144" s="317"/>
      <c r="J144" s="317"/>
      <c r="K144" s="318"/>
    </row>
    <row r="145" spans="2:11" ht="45" customHeight="1">
      <c r="B145" s="319"/>
      <c r="C145" s="320" t="s">
        <v>1280</v>
      </c>
      <c r="D145" s="320"/>
      <c r="E145" s="320"/>
      <c r="F145" s="320"/>
      <c r="G145" s="320"/>
      <c r="H145" s="320"/>
      <c r="I145" s="320"/>
      <c r="J145" s="320"/>
      <c r="K145" s="321"/>
    </row>
    <row r="146" spans="2:11" ht="17.25" customHeight="1">
      <c r="B146" s="319"/>
      <c r="C146" s="322" t="s">
        <v>1216</v>
      </c>
      <c r="D146" s="322"/>
      <c r="E146" s="322"/>
      <c r="F146" s="322" t="s">
        <v>1217</v>
      </c>
      <c r="G146" s="323"/>
      <c r="H146" s="322" t="s">
        <v>126</v>
      </c>
      <c r="I146" s="322" t="s">
        <v>66</v>
      </c>
      <c r="J146" s="322" t="s">
        <v>1218</v>
      </c>
      <c r="K146" s="321"/>
    </row>
    <row r="147" spans="2:11" ht="17.25" customHeight="1">
      <c r="B147" s="319"/>
      <c r="C147" s="324" t="s">
        <v>1219</v>
      </c>
      <c r="D147" s="324"/>
      <c r="E147" s="324"/>
      <c r="F147" s="325" t="s">
        <v>1220</v>
      </c>
      <c r="G147" s="326"/>
      <c r="H147" s="324"/>
      <c r="I147" s="324"/>
      <c r="J147" s="324" t="s">
        <v>1221</v>
      </c>
      <c r="K147" s="321"/>
    </row>
    <row r="148" spans="2:11" ht="5.25" customHeight="1">
      <c r="B148" s="330"/>
      <c r="C148" s="327"/>
      <c r="D148" s="327"/>
      <c r="E148" s="327"/>
      <c r="F148" s="327"/>
      <c r="G148" s="328"/>
      <c r="H148" s="327"/>
      <c r="I148" s="327"/>
      <c r="J148" s="327"/>
      <c r="K148" s="351"/>
    </row>
    <row r="149" spans="2:11" ht="15" customHeight="1">
      <c r="B149" s="330"/>
      <c r="C149" s="355" t="s">
        <v>1225</v>
      </c>
      <c r="D149" s="308"/>
      <c r="E149" s="308"/>
      <c r="F149" s="356" t="s">
        <v>1222</v>
      </c>
      <c r="G149" s="308"/>
      <c r="H149" s="355" t="s">
        <v>1261</v>
      </c>
      <c r="I149" s="355" t="s">
        <v>1224</v>
      </c>
      <c r="J149" s="355">
        <v>120</v>
      </c>
      <c r="K149" s="351"/>
    </row>
    <row r="150" spans="2:11" ht="15" customHeight="1">
      <c r="B150" s="330"/>
      <c r="C150" s="355" t="s">
        <v>1270</v>
      </c>
      <c r="D150" s="308"/>
      <c r="E150" s="308"/>
      <c r="F150" s="356" t="s">
        <v>1222</v>
      </c>
      <c r="G150" s="308"/>
      <c r="H150" s="355" t="s">
        <v>1281</v>
      </c>
      <c r="I150" s="355" t="s">
        <v>1224</v>
      </c>
      <c r="J150" s="355" t="s">
        <v>1272</v>
      </c>
      <c r="K150" s="351"/>
    </row>
    <row r="151" spans="2:11" ht="15" customHeight="1">
      <c r="B151" s="330"/>
      <c r="C151" s="355" t="s">
        <v>1171</v>
      </c>
      <c r="D151" s="308"/>
      <c r="E151" s="308"/>
      <c r="F151" s="356" t="s">
        <v>1222</v>
      </c>
      <c r="G151" s="308"/>
      <c r="H151" s="355" t="s">
        <v>1282</v>
      </c>
      <c r="I151" s="355" t="s">
        <v>1224</v>
      </c>
      <c r="J151" s="355" t="s">
        <v>1272</v>
      </c>
      <c r="K151" s="351"/>
    </row>
    <row r="152" spans="2:11" ht="15" customHeight="1">
      <c r="B152" s="330"/>
      <c r="C152" s="355" t="s">
        <v>1227</v>
      </c>
      <c r="D152" s="308"/>
      <c r="E152" s="308"/>
      <c r="F152" s="356" t="s">
        <v>1228</v>
      </c>
      <c r="G152" s="308"/>
      <c r="H152" s="355" t="s">
        <v>1261</v>
      </c>
      <c r="I152" s="355" t="s">
        <v>1224</v>
      </c>
      <c r="J152" s="355">
        <v>50</v>
      </c>
      <c r="K152" s="351"/>
    </row>
    <row r="153" spans="2:11" ht="15" customHeight="1">
      <c r="B153" s="330"/>
      <c r="C153" s="355" t="s">
        <v>1230</v>
      </c>
      <c r="D153" s="308"/>
      <c r="E153" s="308"/>
      <c r="F153" s="356" t="s">
        <v>1222</v>
      </c>
      <c r="G153" s="308"/>
      <c r="H153" s="355" t="s">
        <v>1261</v>
      </c>
      <c r="I153" s="355" t="s">
        <v>1232</v>
      </c>
      <c r="J153" s="355"/>
      <c r="K153" s="351"/>
    </row>
    <row r="154" spans="2:11" ht="15" customHeight="1">
      <c r="B154" s="330"/>
      <c r="C154" s="355" t="s">
        <v>1241</v>
      </c>
      <c r="D154" s="308"/>
      <c r="E154" s="308"/>
      <c r="F154" s="356" t="s">
        <v>1228</v>
      </c>
      <c r="G154" s="308"/>
      <c r="H154" s="355" t="s">
        <v>1261</v>
      </c>
      <c r="I154" s="355" t="s">
        <v>1224</v>
      </c>
      <c r="J154" s="355">
        <v>50</v>
      </c>
      <c r="K154" s="351"/>
    </row>
    <row r="155" spans="2:11" ht="15" customHeight="1">
      <c r="B155" s="330"/>
      <c r="C155" s="355" t="s">
        <v>1249</v>
      </c>
      <c r="D155" s="308"/>
      <c r="E155" s="308"/>
      <c r="F155" s="356" t="s">
        <v>1228</v>
      </c>
      <c r="G155" s="308"/>
      <c r="H155" s="355" t="s">
        <v>1261</v>
      </c>
      <c r="I155" s="355" t="s">
        <v>1224</v>
      </c>
      <c r="J155" s="355">
        <v>50</v>
      </c>
      <c r="K155" s="351"/>
    </row>
    <row r="156" spans="2:11" ht="15" customHeight="1">
      <c r="B156" s="330"/>
      <c r="C156" s="355" t="s">
        <v>1247</v>
      </c>
      <c r="D156" s="308"/>
      <c r="E156" s="308"/>
      <c r="F156" s="356" t="s">
        <v>1228</v>
      </c>
      <c r="G156" s="308"/>
      <c r="H156" s="355" t="s">
        <v>1261</v>
      </c>
      <c r="I156" s="355" t="s">
        <v>1224</v>
      </c>
      <c r="J156" s="355">
        <v>50</v>
      </c>
      <c r="K156" s="351"/>
    </row>
    <row r="157" spans="2:11" ht="15" customHeight="1">
      <c r="B157" s="330"/>
      <c r="C157" s="355" t="s">
        <v>110</v>
      </c>
      <c r="D157" s="308"/>
      <c r="E157" s="308"/>
      <c r="F157" s="356" t="s">
        <v>1222</v>
      </c>
      <c r="G157" s="308"/>
      <c r="H157" s="355" t="s">
        <v>1283</v>
      </c>
      <c r="I157" s="355" t="s">
        <v>1224</v>
      </c>
      <c r="J157" s="355" t="s">
        <v>1284</v>
      </c>
      <c r="K157" s="351"/>
    </row>
    <row r="158" spans="2:11" ht="15" customHeight="1">
      <c r="B158" s="330"/>
      <c r="C158" s="355" t="s">
        <v>1285</v>
      </c>
      <c r="D158" s="308"/>
      <c r="E158" s="308"/>
      <c r="F158" s="356" t="s">
        <v>1222</v>
      </c>
      <c r="G158" s="308"/>
      <c r="H158" s="355" t="s">
        <v>1286</v>
      </c>
      <c r="I158" s="355" t="s">
        <v>1256</v>
      </c>
      <c r="J158" s="355"/>
      <c r="K158" s="351"/>
    </row>
    <row r="159" spans="2:11" ht="15" customHeight="1">
      <c r="B159" s="357"/>
      <c r="C159" s="339"/>
      <c r="D159" s="339"/>
      <c r="E159" s="339"/>
      <c r="F159" s="339"/>
      <c r="G159" s="339"/>
      <c r="H159" s="339"/>
      <c r="I159" s="339"/>
      <c r="J159" s="339"/>
      <c r="K159" s="358"/>
    </row>
    <row r="160" spans="2:11" ht="18.75" customHeight="1">
      <c r="B160" s="304"/>
      <c r="C160" s="308"/>
      <c r="D160" s="308"/>
      <c r="E160" s="308"/>
      <c r="F160" s="329"/>
      <c r="G160" s="308"/>
      <c r="H160" s="308"/>
      <c r="I160" s="308"/>
      <c r="J160" s="308"/>
      <c r="K160" s="304"/>
    </row>
    <row r="161" spans="2:11" ht="18.75" customHeight="1">
      <c r="B161" s="315"/>
      <c r="C161" s="315"/>
      <c r="D161" s="315"/>
      <c r="E161" s="315"/>
      <c r="F161" s="315"/>
      <c r="G161" s="315"/>
      <c r="H161" s="315"/>
      <c r="I161" s="315"/>
      <c r="J161" s="315"/>
      <c r="K161" s="315"/>
    </row>
    <row r="162" spans="2:11" ht="7.5" customHeight="1">
      <c r="B162" s="294"/>
      <c r="C162" s="295"/>
      <c r="D162" s="295"/>
      <c r="E162" s="295"/>
      <c r="F162" s="295"/>
      <c r="G162" s="295"/>
      <c r="H162" s="295"/>
      <c r="I162" s="295"/>
      <c r="J162" s="295"/>
      <c r="K162" s="296"/>
    </row>
    <row r="163" spans="2:11" ht="45" customHeight="1">
      <c r="B163" s="297"/>
      <c r="C163" s="298" t="s">
        <v>1287</v>
      </c>
      <c r="D163" s="298"/>
      <c r="E163" s="298"/>
      <c r="F163" s="298"/>
      <c r="G163" s="298"/>
      <c r="H163" s="298"/>
      <c r="I163" s="298"/>
      <c r="J163" s="298"/>
      <c r="K163" s="299"/>
    </row>
    <row r="164" spans="2:11" ht="17.25" customHeight="1">
      <c r="B164" s="297"/>
      <c r="C164" s="322" t="s">
        <v>1216</v>
      </c>
      <c r="D164" s="322"/>
      <c r="E164" s="322"/>
      <c r="F164" s="322" t="s">
        <v>1217</v>
      </c>
      <c r="G164" s="359"/>
      <c r="H164" s="360" t="s">
        <v>126</v>
      </c>
      <c r="I164" s="360" t="s">
        <v>66</v>
      </c>
      <c r="J164" s="322" t="s">
        <v>1218</v>
      </c>
      <c r="K164" s="299"/>
    </row>
    <row r="165" spans="2:11" ht="17.25" customHeight="1">
      <c r="B165" s="300"/>
      <c r="C165" s="324" t="s">
        <v>1219</v>
      </c>
      <c r="D165" s="324"/>
      <c r="E165" s="324"/>
      <c r="F165" s="325" t="s">
        <v>1220</v>
      </c>
      <c r="G165" s="361"/>
      <c r="H165" s="362"/>
      <c r="I165" s="362"/>
      <c r="J165" s="324" t="s">
        <v>1221</v>
      </c>
      <c r="K165" s="302"/>
    </row>
    <row r="166" spans="2:11" ht="5.25" customHeight="1">
      <c r="B166" s="330"/>
      <c r="C166" s="327"/>
      <c r="D166" s="327"/>
      <c r="E166" s="327"/>
      <c r="F166" s="327"/>
      <c r="G166" s="328"/>
      <c r="H166" s="327"/>
      <c r="I166" s="327"/>
      <c r="J166" s="327"/>
      <c r="K166" s="351"/>
    </row>
    <row r="167" spans="2:11" ht="15" customHeight="1">
      <c r="B167" s="330"/>
      <c r="C167" s="308" t="s">
        <v>1225</v>
      </c>
      <c r="D167" s="308"/>
      <c r="E167" s="308"/>
      <c r="F167" s="329" t="s">
        <v>1222</v>
      </c>
      <c r="G167" s="308"/>
      <c r="H167" s="308" t="s">
        <v>1261</v>
      </c>
      <c r="I167" s="308" t="s">
        <v>1224</v>
      </c>
      <c r="J167" s="308">
        <v>120</v>
      </c>
      <c r="K167" s="351"/>
    </row>
    <row r="168" spans="2:11" ht="15" customHeight="1">
      <c r="B168" s="330"/>
      <c r="C168" s="308" t="s">
        <v>1270</v>
      </c>
      <c r="D168" s="308"/>
      <c r="E168" s="308"/>
      <c r="F168" s="329" t="s">
        <v>1222</v>
      </c>
      <c r="G168" s="308"/>
      <c r="H168" s="308" t="s">
        <v>1271</v>
      </c>
      <c r="I168" s="308" t="s">
        <v>1224</v>
      </c>
      <c r="J168" s="308" t="s">
        <v>1272</v>
      </c>
      <c r="K168" s="351"/>
    </row>
    <row r="169" spans="2:11" ht="15" customHeight="1">
      <c r="B169" s="330"/>
      <c r="C169" s="308" t="s">
        <v>1171</v>
      </c>
      <c r="D169" s="308"/>
      <c r="E169" s="308"/>
      <c r="F169" s="329" t="s">
        <v>1222</v>
      </c>
      <c r="G169" s="308"/>
      <c r="H169" s="308" t="s">
        <v>1288</v>
      </c>
      <c r="I169" s="308" t="s">
        <v>1224</v>
      </c>
      <c r="J169" s="308" t="s">
        <v>1272</v>
      </c>
      <c r="K169" s="351"/>
    </row>
    <row r="170" spans="2:11" ht="15" customHeight="1">
      <c r="B170" s="330"/>
      <c r="C170" s="308" t="s">
        <v>1227</v>
      </c>
      <c r="D170" s="308"/>
      <c r="E170" s="308"/>
      <c r="F170" s="329" t="s">
        <v>1228</v>
      </c>
      <c r="G170" s="308"/>
      <c r="H170" s="308" t="s">
        <v>1288</v>
      </c>
      <c r="I170" s="308" t="s">
        <v>1224</v>
      </c>
      <c r="J170" s="308">
        <v>50</v>
      </c>
      <c r="K170" s="351"/>
    </row>
    <row r="171" spans="2:11" ht="15" customHeight="1">
      <c r="B171" s="330"/>
      <c r="C171" s="308" t="s">
        <v>1230</v>
      </c>
      <c r="D171" s="308"/>
      <c r="E171" s="308"/>
      <c r="F171" s="329" t="s">
        <v>1222</v>
      </c>
      <c r="G171" s="308"/>
      <c r="H171" s="308" t="s">
        <v>1288</v>
      </c>
      <c r="I171" s="308" t="s">
        <v>1232</v>
      </c>
      <c r="J171" s="308"/>
      <c r="K171" s="351"/>
    </row>
    <row r="172" spans="2:11" ht="15" customHeight="1">
      <c r="B172" s="330"/>
      <c r="C172" s="308" t="s">
        <v>1241</v>
      </c>
      <c r="D172" s="308"/>
      <c r="E172" s="308"/>
      <c r="F172" s="329" t="s">
        <v>1228</v>
      </c>
      <c r="G172" s="308"/>
      <c r="H172" s="308" t="s">
        <v>1288</v>
      </c>
      <c r="I172" s="308" t="s">
        <v>1224</v>
      </c>
      <c r="J172" s="308">
        <v>50</v>
      </c>
      <c r="K172" s="351"/>
    </row>
    <row r="173" spans="2:11" ht="15" customHeight="1">
      <c r="B173" s="330"/>
      <c r="C173" s="308" t="s">
        <v>1249</v>
      </c>
      <c r="D173" s="308"/>
      <c r="E173" s="308"/>
      <c r="F173" s="329" t="s">
        <v>1228</v>
      </c>
      <c r="G173" s="308"/>
      <c r="H173" s="308" t="s">
        <v>1288</v>
      </c>
      <c r="I173" s="308" t="s">
        <v>1224</v>
      </c>
      <c r="J173" s="308">
        <v>50</v>
      </c>
      <c r="K173" s="351"/>
    </row>
    <row r="174" spans="2:11" ht="15" customHeight="1">
      <c r="B174" s="330"/>
      <c r="C174" s="308" t="s">
        <v>1247</v>
      </c>
      <c r="D174" s="308"/>
      <c r="E174" s="308"/>
      <c r="F174" s="329" t="s">
        <v>1228</v>
      </c>
      <c r="G174" s="308"/>
      <c r="H174" s="308" t="s">
        <v>1288</v>
      </c>
      <c r="I174" s="308" t="s">
        <v>1224</v>
      </c>
      <c r="J174" s="308">
        <v>50</v>
      </c>
      <c r="K174" s="351"/>
    </row>
    <row r="175" spans="2:11" ht="15" customHeight="1">
      <c r="B175" s="330"/>
      <c r="C175" s="308" t="s">
        <v>125</v>
      </c>
      <c r="D175" s="308"/>
      <c r="E175" s="308"/>
      <c r="F175" s="329" t="s">
        <v>1222</v>
      </c>
      <c r="G175" s="308"/>
      <c r="H175" s="308" t="s">
        <v>1289</v>
      </c>
      <c r="I175" s="308" t="s">
        <v>1290</v>
      </c>
      <c r="J175" s="308"/>
      <c r="K175" s="351"/>
    </row>
    <row r="176" spans="2:11" ht="15" customHeight="1">
      <c r="B176" s="330"/>
      <c r="C176" s="308" t="s">
        <v>66</v>
      </c>
      <c r="D176" s="308"/>
      <c r="E176" s="308"/>
      <c r="F176" s="329" t="s">
        <v>1222</v>
      </c>
      <c r="G176" s="308"/>
      <c r="H176" s="308" t="s">
        <v>1291</v>
      </c>
      <c r="I176" s="308" t="s">
        <v>1292</v>
      </c>
      <c r="J176" s="308">
        <v>1</v>
      </c>
      <c r="K176" s="351"/>
    </row>
    <row r="177" spans="2:11" ht="15" customHeight="1">
      <c r="B177" s="330"/>
      <c r="C177" s="308" t="s">
        <v>62</v>
      </c>
      <c r="D177" s="308"/>
      <c r="E177" s="308"/>
      <c r="F177" s="329" t="s">
        <v>1222</v>
      </c>
      <c r="G177" s="308"/>
      <c r="H177" s="308" t="s">
        <v>1293</v>
      </c>
      <c r="I177" s="308" t="s">
        <v>1224</v>
      </c>
      <c r="J177" s="308">
        <v>20</v>
      </c>
      <c r="K177" s="351"/>
    </row>
    <row r="178" spans="2:11" ht="15" customHeight="1">
      <c r="B178" s="330"/>
      <c r="C178" s="308" t="s">
        <v>126</v>
      </c>
      <c r="D178" s="308"/>
      <c r="E178" s="308"/>
      <c r="F178" s="329" t="s">
        <v>1222</v>
      </c>
      <c r="G178" s="308"/>
      <c r="H178" s="308" t="s">
        <v>1294</v>
      </c>
      <c r="I178" s="308" t="s">
        <v>1224</v>
      </c>
      <c r="J178" s="308">
        <v>255</v>
      </c>
      <c r="K178" s="351"/>
    </row>
    <row r="179" spans="2:11" ht="15" customHeight="1">
      <c r="B179" s="330"/>
      <c r="C179" s="308" t="s">
        <v>127</v>
      </c>
      <c r="D179" s="308"/>
      <c r="E179" s="308"/>
      <c r="F179" s="329" t="s">
        <v>1222</v>
      </c>
      <c r="G179" s="308"/>
      <c r="H179" s="308" t="s">
        <v>1187</v>
      </c>
      <c r="I179" s="308" t="s">
        <v>1224</v>
      </c>
      <c r="J179" s="308">
        <v>10</v>
      </c>
      <c r="K179" s="351"/>
    </row>
    <row r="180" spans="2:11" ht="15" customHeight="1">
      <c r="B180" s="330"/>
      <c r="C180" s="308" t="s">
        <v>128</v>
      </c>
      <c r="D180" s="308"/>
      <c r="E180" s="308"/>
      <c r="F180" s="329" t="s">
        <v>1222</v>
      </c>
      <c r="G180" s="308"/>
      <c r="H180" s="308" t="s">
        <v>1295</v>
      </c>
      <c r="I180" s="308" t="s">
        <v>1256</v>
      </c>
      <c r="J180" s="308"/>
      <c r="K180" s="351"/>
    </row>
    <row r="181" spans="2:11" ht="15" customHeight="1">
      <c r="B181" s="330"/>
      <c r="C181" s="308" t="s">
        <v>1296</v>
      </c>
      <c r="D181" s="308"/>
      <c r="E181" s="308"/>
      <c r="F181" s="329" t="s">
        <v>1222</v>
      </c>
      <c r="G181" s="308"/>
      <c r="H181" s="308" t="s">
        <v>1297</v>
      </c>
      <c r="I181" s="308" t="s">
        <v>1256</v>
      </c>
      <c r="J181" s="308"/>
      <c r="K181" s="351"/>
    </row>
    <row r="182" spans="2:11" ht="15" customHeight="1">
      <c r="B182" s="330"/>
      <c r="C182" s="308" t="s">
        <v>1285</v>
      </c>
      <c r="D182" s="308"/>
      <c r="E182" s="308"/>
      <c r="F182" s="329" t="s">
        <v>1222</v>
      </c>
      <c r="G182" s="308"/>
      <c r="H182" s="308" t="s">
        <v>1298</v>
      </c>
      <c r="I182" s="308" t="s">
        <v>1256</v>
      </c>
      <c r="J182" s="308"/>
      <c r="K182" s="351"/>
    </row>
    <row r="183" spans="2:11" ht="15" customHeight="1">
      <c r="B183" s="330"/>
      <c r="C183" s="308" t="s">
        <v>130</v>
      </c>
      <c r="D183" s="308"/>
      <c r="E183" s="308"/>
      <c r="F183" s="329" t="s">
        <v>1228</v>
      </c>
      <c r="G183" s="308"/>
      <c r="H183" s="308" t="s">
        <v>1299</v>
      </c>
      <c r="I183" s="308" t="s">
        <v>1224</v>
      </c>
      <c r="J183" s="308">
        <v>50</v>
      </c>
      <c r="K183" s="351"/>
    </row>
    <row r="184" spans="2:11" ht="15" customHeight="1">
      <c r="B184" s="330"/>
      <c r="C184" s="308" t="s">
        <v>1300</v>
      </c>
      <c r="D184" s="308"/>
      <c r="E184" s="308"/>
      <c r="F184" s="329" t="s">
        <v>1228</v>
      </c>
      <c r="G184" s="308"/>
      <c r="H184" s="308" t="s">
        <v>1301</v>
      </c>
      <c r="I184" s="308" t="s">
        <v>1302</v>
      </c>
      <c r="J184" s="308"/>
      <c r="K184" s="351"/>
    </row>
    <row r="185" spans="2:11" ht="15" customHeight="1">
      <c r="B185" s="330"/>
      <c r="C185" s="308" t="s">
        <v>1303</v>
      </c>
      <c r="D185" s="308"/>
      <c r="E185" s="308"/>
      <c r="F185" s="329" t="s">
        <v>1228</v>
      </c>
      <c r="G185" s="308"/>
      <c r="H185" s="308" t="s">
        <v>1304</v>
      </c>
      <c r="I185" s="308" t="s">
        <v>1302</v>
      </c>
      <c r="J185" s="308"/>
      <c r="K185" s="351"/>
    </row>
    <row r="186" spans="2:11" ht="15" customHeight="1">
      <c r="B186" s="330"/>
      <c r="C186" s="308" t="s">
        <v>1305</v>
      </c>
      <c r="D186" s="308"/>
      <c r="E186" s="308"/>
      <c r="F186" s="329" t="s">
        <v>1228</v>
      </c>
      <c r="G186" s="308"/>
      <c r="H186" s="308" t="s">
        <v>1306</v>
      </c>
      <c r="I186" s="308" t="s">
        <v>1302</v>
      </c>
      <c r="J186" s="308"/>
      <c r="K186" s="351"/>
    </row>
    <row r="187" spans="2:11" ht="15" customHeight="1">
      <c r="B187" s="330"/>
      <c r="C187" s="363" t="s">
        <v>1307</v>
      </c>
      <c r="D187" s="308"/>
      <c r="E187" s="308"/>
      <c r="F187" s="329" t="s">
        <v>1228</v>
      </c>
      <c r="G187" s="308"/>
      <c r="H187" s="308" t="s">
        <v>1308</v>
      </c>
      <c r="I187" s="308" t="s">
        <v>1309</v>
      </c>
      <c r="J187" s="364" t="s">
        <v>1310</v>
      </c>
      <c r="K187" s="351"/>
    </row>
    <row r="188" spans="2:11" ht="15" customHeight="1">
      <c r="B188" s="330"/>
      <c r="C188" s="314" t="s">
        <v>51</v>
      </c>
      <c r="D188" s="308"/>
      <c r="E188" s="308"/>
      <c r="F188" s="329" t="s">
        <v>1222</v>
      </c>
      <c r="G188" s="308"/>
      <c r="H188" s="304" t="s">
        <v>1311</v>
      </c>
      <c r="I188" s="308" t="s">
        <v>1312</v>
      </c>
      <c r="J188" s="308"/>
      <c r="K188" s="351"/>
    </row>
    <row r="189" spans="2:11" ht="15" customHeight="1">
      <c r="B189" s="330"/>
      <c r="C189" s="314" t="s">
        <v>1313</v>
      </c>
      <c r="D189" s="308"/>
      <c r="E189" s="308"/>
      <c r="F189" s="329" t="s">
        <v>1222</v>
      </c>
      <c r="G189" s="308"/>
      <c r="H189" s="308" t="s">
        <v>1314</v>
      </c>
      <c r="I189" s="308" t="s">
        <v>1256</v>
      </c>
      <c r="J189" s="308"/>
      <c r="K189" s="351"/>
    </row>
    <row r="190" spans="2:11" ht="15" customHeight="1">
      <c r="B190" s="330"/>
      <c r="C190" s="314" t="s">
        <v>1315</v>
      </c>
      <c r="D190" s="308"/>
      <c r="E190" s="308"/>
      <c r="F190" s="329" t="s">
        <v>1222</v>
      </c>
      <c r="G190" s="308"/>
      <c r="H190" s="308" t="s">
        <v>1316</v>
      </c>
      <c r="I190" s="308" t="s">
        <v>1256</v>
      </c>
      <c r="J190" s="308"/>
      <c r="K190" s="351"/>
    </row>
    <row r="191" spans="2:11" ht="15" customHeight="1">
      <c r="B191" s="330"/>
      <c r="C191" s="314" t="s">
        <v>1317</v>
      </c>
      <c r="D191" s="308"/>
      <c r="E191" s="308"/>
      <c r="F191" s="329" t="s">
        <v>1228</v>
      </c>
      <c r="G191" s="308"/>
      <c r="H191" s="308" t="s">
        <v>1318</v>
      </c>
      <c r="I191" s="308" t="s">
        <v>1256</v>
      </c>
      <c r="J191" s="308"/>
      <c r="K191" s="351"/>
    </row>
    <row r="192" spans="2:11" ht="15" customHeight="1">
      <c r="B192" s="357"/>
      <c r="C192" s="365"/>
      <c r="D192" s="339"/>
      <c r="E192" s="339"/>
      <c r="F192" s="339"/>
      <c r="G192" s="339"/>
      <c r="H192" s="339"/>
      <c r="I192" s="339"/>
      <c r="J192" s="339"/>
      <c r="K192" s="358"/>
    </row>
    <row r="193" spans="2:11" ht="18.75" customHeight="1">
      <c r="B193" s="304"/>
      <c r="C193" s="308"/>
      <c r="D193" s="308"/>
      <c r="E193" s="308"/>
      <c r="F193" s="329"/>
      <c r="G193" s="308"/>
      <c r="H193" s="308"/>
      <c r="I193" s="308"/>
      <c r="J193" s="308"/>
      <c r="K193" s="304"/>
    </row>
    <row r="194" spans="2:11" ht="18.75" customHeight="1">
      <c r="B194" s="304"/>
      <c r="C194" s="308"/>
      <c r="D194" s="308"/>
      <c r="E194" s="308"/>
      <c r="F194" s="329"/>
      <c r="G194" s="308"/>
      <c r="H194" s="308"/>
      <c r="I194" s="308"/>
      <c r="J194" s="308"/>
      <c r="K194" s="304"/>
    </row>
    <row r="195" spans="2:11" ht="18.75" customHeight="1">
      <c r="B195" s="315"/>
      <c r="C195" s="315"/>
      <c r="D195" s="315"/>
      <c r="E195" s="315"/>
      <c r="F195" s="315"/>
      <c r="G195" s="315"/>
      <c r="H195" s="315"/>
      <c r="I195" s="315"/>
      <c r="J195" s="315"/>
      <c r="K195" s="315"/>
    </row>
    <row r="196" spans="2:11" ht="13.5">
      <c r="B196" s="294"/>
      <c r="C196" s="295"/>
      <c r="D196" s="295"/>
      <c r="E196" s="295"/>
      <c r="F196" s="295"/>
      <c r="G196" s="295"/>
      <c r="H196" s="295"/>
      <c r="I196" s="295"/>
      <c r="J196" s="295"/>
      <c r="K196" s="296"/>
    </row>
    <row r="197" spans="2:11" ht="21">
      <c r="B197" s="297"/>
      <c r="C197" s="298" t="s">
        <v>1319</v>
      </c>
      <c r="D197" s="298"/>
      <c r="E197" s="298"/>
      <c r="F197" s="298"/>
      <c r="G197" s="298"/>
      <c r="H197" s="298"/>
      <c r="I197" s="298"/>
      <c r="J197" s="298"/>
      <c r="K197" s="299"/>
    </row>
    <row r="198" spans="2:11" ht="25.5" customHeight="1">
      <c r="B198" s="297"/>
      <c r="C198" s="366" t="s">
        <v>1320</v>
      </c>
      <c r="D198" s="366"/>
      <c r="E198" s="366"/>
      <c r="F198" s="366" t="s">
        <v>1321</v>
      </c>
      <c r="G198" s="367"/>
      <c r="H198" s="366" t="s">
        <v>1322</v>
      </c>
      <c r="I198" s="366"/>
      <c r="J198" s="366"/>
      <c r="K198" s="299"/>
    </row>
    <row r="199" spans="2:11" ht="5.25" customHeight="1">
      <c r="B199" s="330"/>
      <c r="C199" s="327"/>
      <c r="D199" s="327"/>
      <c r="E199" s="327"/>
      <c r="F199" s="327"/>
      <c r="G199" s="308"/>
      <c r="H199" s="327"/>
      <c r="I199" s="327"/>
      <c r="J199" s="327"/>
      <c r="K199" s="351"/>
    </row>
    <row r="200" spans="2:11" ht="15" customHeight="1">
      <c r="B200" s="330"/>
      <c r="C200" s="308" t="s">
        <v>1312</v>
      </c>
      <c r="D200" s="308"/>
      <c r="E200" s="308"/>
      <c r="F200" s="329" t="s">
        <v>52</v>
      </c>
      <c r="G200" s="308"/>
      <c r="H200" s="308" t="s">
        <v>1323</v>
      </c>
      <c r="I200" s="308"/>
      <c r="J200" s="308"/>
      <c r="K200" s="351"/>
    </row>
    <row r="201" spans="2:11" ht="15" customHeight="1">
      <c r="B201" s="330"/>
      <c r="C201" s="336"/>
      <c r="D201" s="308"/>
      <c r="E201" s="308"/>
      <c r="F201" s="329" t="s">
        <v>53</v>
      </c>
      <c r="G201" s="308"/>
      <c r="H201" s="308" t="s">
        <v>1324</v>
      </c>
      <c r="I201" s="308"/>
      <c r="J201" s="308"/>
      <c r="K201" s="351"/>
    </row>
    <row r="202" spans="2:11" ht="15" customHeight="1">
      <c r="B202" s="330"/>
      <c r="C202" s="336"/>
      <c r="D202" s="308"/>
      <c r="E202" s="308"/>
      <c r="F202" s="329" t="s">
        <v>56</v>
      </c>
      <c r="G202" s="308"/>
      <c r="H202" s="308" t="s">
        <v>1325</v>
      </c>
      <c r="I202" s="308"/>
      <c r="J202" s="308"/>
      <c r="K202" s="351"/>
    </row>
    <row r="203" spans="2:11" ht="15" customHeight="1">
      <c r="B203" s="330"/>
      <c r="C203" s="308"/>
      <c r="D203" s="308"/>
      <c r="E203" s="308"/>
      <c r="F203" s="329" t="s">
        <v>54</v>
      </c>
      <c r="G203" s="308"/>
      <c r="H203" s="308" t="s">
        <v>1326</v>
      </c>
      <c r="I203" s="308"/>
      <c r="J203" s="308"/>
      <c r="K203" s="351"/>
    </row>
    <row r="204" spans="2:11" ht="15" customHeight="1">
      <c r="B204" s="330"/>
      <c r="C204" s="308"/>
      <c r="D204" s="308"/>
      <c r="E204" s="308"/>
      <c r="F204" s="329" t="s">
        <v>55</v>
      </c>
      <c r="G204" s="308"/>
      <c r="H204" s="308" t="s">
        <v>1327</v>
      </c>
      <c r="I204" s="308"/>
      <c r="J204" s="308"/>
      <c r="K204" s="351"/>
    </row>
    <row r="205" spans="2:11" ht="15" customHeight="1">
      <c r="B205" s="330"/>
      <c r="C205" s="308"/>
      <c r="D205" s="308"/>
      <c r="E205" s="308"/>
      <c r="F205" s="329"/>
      <c r="G205" s="308"/>
      <c r="H205" s="308"/>
      <c r="I205" s="308"/>
      <c r="J205" s="308"/>
      <c r="K205" s="351"/>
    </row>
    <row r="206" spans="2:11" ht="15" customHeight="1">
      <c r="B206" s="330"/>
      <c r="C206" s="308" t="s">
        <v>1268</v>
      </c>
      <c r="D206" s="308"/>
      <c r="E206" s="308"/>
      <c r="F206" s="329" t="s">
        <v>89</v>
      </c>
      <c r="G206" s="308"/>
      <c r="H206" s="308" t="s">
        <v>1328</v>
      </c>
      <c r="I206" s="308"/>
      <c r="J206" s="308"/>
      <c r="K206" s="351"/>
    </row>
    <row r="207" spans="2:11" ht="15" customHeight="1">
      <c r="B207" s="330"/>
      <c r="C207" s="336"/>
      <c r="D207" s="308"/>
      <c r="E207" s="308"/>
      <c r="F207" s="329" t="s">
        <v>1165</v>
      </c>
      <c r="G207" s="308"/>
      <c r="H207" s="308" t="s">
        <v>1166</v>
      </c>
      <c r="I207" s="308"/>
      <c r="J207" s="308"/>
      <c r="K207" s="351"/>
    </row>
    <row r="208" spans="2:11" ht="15" customHeight="1">
      <c r="B208" s="330"/>
      <c r="C208" s="308"/>
      <c r="D208" s="308"/>
      <c r="E208" s="308"/>
      <c r="F208" s="329" t="s">
        <v>1163</v>
      </c>
      <c r="G208" s="308"/>
      <c r="H208" s="308" t="s">
        <v>1329</v>
      </c>
      <c r="I208" s="308"/>
      <c r="J208" s="308"/>
      <c r="K208" s="351"/>
    </row>
    <row r="209" spans="2:11" ht="15" customHeight="1">
      <c r="B209" s="368"/>
      <c r="C209" s="336"/>
      <c r="D209" s="336"/>
      <c r="E209" s="336"/>
      <c r="F209" s="329" t="s">
        <v>1167</v>
      </c>
      <c r="G209" s="314"/>
      <c r="H209" s="355" t="s">
        <v>1168</v>
      </c>
      <c r="I209" s="355"/>
      <c r="J209" s="355"/>
      <c r="K209" s="369"/>
    </row>
    <row r="210" spans="2:11" ht="15" customHeight="1">
      <c r="B210" s="368"/>
      <c r="C210" s="336"/>
      <c r="D210" s="336"/>
      <c r="E210" s="336"/>
      <c r="F210" s="329" t="s">
        <v>1169</v>
      </c>
      <c r="G210" s="314"/>
      <c r="H210" s="355" t="s">
        <v>1147</v>
      </c>
      <c r="I210" s="355"/>
      <c r="J210" s="355"/>
      <c r="K210" s="369"/>
    </row>
    <row r="211" spans="2:11" ht="15" customHeight="1">
      <c r="B211" s="368"/>
      <c r="C211" s="336"/>
      <c r="D211" s="336"/>
      <c r="E211" s="336"/>
      <c r="F211" s="370"/>
      <c r="G211" s="314"/>
      <c r="H211" s="371"/>
      <c r="I211" s="371"/>
      <c r="J211" s="371"/>
      <c r="K211" s="369"/>
    </row>
    <row r="212" spans="2:11" ht="15" customHeight="1">
      <c r="B212" s="368"/>
      <c r="C212" s="308" t="s">
        <v>1292</v>
      </c>
      <c r="D212" s="336"/>
      <c r="E212" s="336"/>
      <c r="F212" s="329">
        <v>1</v>
      </c>
      <c r="G212" s="314"/>
      <c r="H212" s="355" t="s">
        <v>1330</v>
      </c>
      <c r="I212" s="355"/>
      <c r="J212" s="355"/>
      <c r="K212" s="369"/>
    </row>
    <row r="213" spans="2:11" ht="15" customHeight="1">
      <c r="B213" s="368"/>
      <c r="C213" s="336"/>
      <c r="D213" s="336"/>
      <c r="E213" s="336"/>
      <c r="F213" s="329">
        <v>2</v>
      </c>
      <c r="G213" s="314"/>
      <c r="H213" s="355" t="s">
        <v>1331</v>
      </c>
      <c r="I213" s="355"/>
      <c r="J213" s="355"/>
      <c r="K213" s="369"/>
    </row>
    <row r="214" spans="2:11" ht="15" customHeight="1">
      <c r="B214" s="368"/>
      <c r="C214" s="336"/>
      <c r="D214" s="336"/>
      <c r="E214" s="336"/>
      <c r="F214" s="329">
        <v>3</v>
      </c>
      <c r="G214" s="314"/>
      <c r="H214" s="355" t="s">
        <v>1332</v>
      </c>
      <c r="I214" s="355"/>
      <c r="J214" s="355"/>
      <c r="K214" s="369"/>
    </row>
    <row r="215" spans="2:11" ht="15" customHeight="1">
      <c r="B215" s="368"/>
      <c r="C215" s="336"/>
      <c r="D215" s="336"/>
      <c r="E215" s="336"/>
      <c r="F215" s="329">
        <v>4</v>
      </c>
      <c r="G215" s="314"/>
      <c r="H215" s="355" t="s">
        <v>1333</v>
      </c>
      <c r="I215" s="355"/>
      <c r="J215" s="355"/>
      <c r="K215" s="369"/>
    </row>
    <row r="216" spans="2:11" ht="12.75" customHeight="1">
      <c r="B216" s="372"/>
      <c r="C216" s="373"/>
      <c r="D216" s="373"/>
      <c r="E216" s="373"/>
      <c r="F216" s="373"/>
      <c r="G216" s="373"/>
      <c r="H216" s="373"/>
      <c r="I216" s="373"/>
      <c r="J216" s="373"/>
      <c r="K216" s="374"/>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NEZBEDA\locadmin</dc:creator>
  <cp:keywords/>
  <dc:description/>
  <cp:lastModifiedBy>NEZBEDA\locadmin</cp:lastModifiedBy>
  <dcterms:created xsi:type="dcterms:W3CDTF">2018-03-09T09:54:37Z</dcterms:created>
  <dcterms:modified xsi:type="dcterms:W3CDTF">2018-03-09T09:54:51Z</dcterms:modified>
  <cp:category/>
  <cp:version/>
  <cp:contentType/>
  <cp:contentStatus/>
</cp:coreProperties>
</file>