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930" yWindow="0" windowWidth="27870" windowHeight="13020" activeTab="0"/>
  </bookViews>
  <sheets>
    <sheet name="Rekapitulace stavby" sheetId="1" r:id="rId1"/>
    <sheet name="0001 - Oprava zázemí u tě..." sheetId="2" r:id="rId2"/>
    <sheet name="0002 - Vybavení kabinetu" sheetId="3" state="hidden" r:id="rId3"/>
    <sheet name="Pokyny pro vyplnění" sheetId="4" r:id="rId4"/>
  </sheets>
  <definedNames>
    <definedName name="_xlnm._FilterDatabase" localSheetId="1" hidden="1">'0001 - Oprava zázemí u tě...'!$C$92:$K$650</definedName>
    <definedName name="_xlnm._FilterDatabase" localSheetId="2" hidden="1">'0002 - Vybavení kabinetu'!$C$77:$K$83</definedName>
    <definedName name="_xlnm.Print_Area" localSheetId="1">'0001 - Oprava zázemí u tě...'!$C$4:$J$36,'0001 - Oprava zázemí u tě...'!$C$42:$J$74,'0001 - Oprava zázemí u tě...'!$C$80:$K$650</definedName>
    <definedName name="_xlnm.Print_Area" localSheetId="2">'0002 - Vybavení kabinetu'!$C$4:$J$36,'0002 - Vybavení kabinetu'!$C$42:$J$59,'0002 - Vybavení kabinetu'!$C$65:$K$83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'0001 - Oprava zázemí u tě...'!$92:$92</definedName>
    <definedName name="_xlnm.Print_Titles" localSheetId="2">'0002 - Vybavení kabinetu'!$77:$77</definedName>
  </definedNames>
  <calcPr calcId="152511"/>
</workbook>
</file>

<file path=xl/sharedStrings.xml><?xml version="1.0" encoding="utf-8"?>
<sst xmlns="http://schemas.openxmlformats.org/spreadsheetml/2006/main" count="6616" uniqueCount="861">
  <si>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</si>
  <si>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</si>
  <si>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</si>
  <si>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</si>
  <si>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</si>
  <si>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</si>
  <si>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</si>
  <si>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{9da143fb-c829-4fd5-9c0e-4dd3387f350f}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</si>
  <si>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</si>
  <si>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</si>
  <si>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</si>
  <si>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</si>
  <si>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</si>
  <si>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</si>
  <si>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</si>
  <si>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</si>
  <si>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</si>
  <si>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</si>
  <si>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</si>
  <si>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ZŠ Liberec - Oblačná</t>
  </si>
  <si>
    <t>KSO:</t>
  </si>
  <si>
    <t/>
  </si>
  <si>
    <t>CC-CZ:</t>
  </si>
  <si>
    <t>Místo:</t>
  </si>
  <si>
    <t>Liberec</t>
  </si>
  <si>
    <t>Datum:</t>
  </si>
  <si>
    <t>13. 12. 2018</t>
  </si>
  <si>
    <t>Zadavatel:</t>
  </si>
  <si>
    <t>IČ:</t>
  </si>
  <si>
    <t>00262978</t>
  </si>
  <si>
    <t>Statutární město Liberec</t>
  </si>
  <si>
    <t>DIČ:</t>
  </si>
  <si>
    <t>CZ00262978</t>
  </si>
  <si>
    <t>Uchazeč:</t>
  </si>
  <si>
    <t>Vyplň údaj</t>
  </si>
  <si>
    <t>Projektant:</t>
  </si>
  <si>
    <t>07172508</t>
  </si>
  <si>
    <t>M3 Stavby v.o.s.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</si>
  <si>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</si>
  <si>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</si>
  <si>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</si>
  <si>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</si>
  <si>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</si>
  <si>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</si>
  <si>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</si>
  <si>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</si>
  <si>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</si>
  <si>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</si>
  <si>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</si>
  <si>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</si>
  <si>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</si>
  <si>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</si>
  <si>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</si>
  <si>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</si>
  <si>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</si>
  <si>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</si>
  <si>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</si>
  <si>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</si>
  <si>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</si>
  <si>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</si>
  <si>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</si>
  <si>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</si>
  <si>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</si>
  <si>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</si>
  <si>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</si>
  <si>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</si>
  <si>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</si>
  <si>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</si>
  <si>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</si>
  <si>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</si>
  <si>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</si>
  <si>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</si>
  <si>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</si>
  <si>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</si>
  <si>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</si>
  <si>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</si>
  <si>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</si>
  <si>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</si>
  <si>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</si>
  <si>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0001</t>
  </si>
  <si>
    <t>Oprava zázemí u tělocvičny</t>
  </si>
  <si>
    <t>STA</t>
  </si>
  <si>
    <t>1</t>
  </si>
  <si>
    <t>{96acf5d8-af9c-4492-8469-284ff72433ad}</t>
  </si>
  <si>
    <t>2</t>
  </si>
  <si>
    <t>0002</t>
  </si>
  <si>
    <t>Vybavení kabinetu</t>
  </si>
  <si>
    <t>{75b2bd87-d691-4fc2-b5aa-0f95be4095f4}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</si>
  <si>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</si>
  <si>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</si>
  <si>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</si>
  <si>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</si>
  <si>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</si>
  <si>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</si>
  <si>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</si>
  <si>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0001 - Oprava zázemí u tělocvičny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</si>
  <si>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</si>
  <si>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</si>
  <si>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</si>
  <si>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</si>
  <si>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</si>
  <si>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</si>
  <si>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</si>
  <si>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</si>
  <si>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</si>
  <si>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</si>
  <si>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</si>
  <si>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</si>
  <si>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</si>
  <si>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</si>
  <si>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</si>
  <si>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</si>
  <si>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741 - Elektroinstalace - silnoproud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</si>
  <si>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</si>
  <si>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</si>
  <si>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</si>
  <si>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</si>
  <si>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</si>
  <si>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</si>
  <si>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</si>
  <si>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</si>
  <si>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</si>
  <si>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</si>
  <si>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</si>
  <si>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</si>
  <si>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</si>
  <si>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</si>
  <si>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</si>
  <si>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</si>
  <si>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</si>
  <si>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</si>
  <si>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</si>
  <si>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</si>
  <si>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</si>
  <si>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</si>
  <si>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</si>
  <si>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</si>
  <si>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</si>
  <si>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340238212</t>
  </si>
  <si>
    <t>Zazdívka otvorů v příčkách nebo stěnách cihlami plnými pálenými plochy přes 0,25 m2 do 1 m2, tloušťky přes 100 mm</t>
  </si>
  <si>
    <t>m2</t>
  </si>
  <si>
    <t>CS ÚRS 2018 02</t>
  </si>
  <si>
    <t>4</t>
  </si>
  <si>
    <t>1384126406</t>
  </si>
  <si>
    <t>VV</t>
  </si>
  <si>
    <t>0,25*4</t>
  </si>
  <si>
    <t>6</t>
  </si>
  <si>
    <t>Úpravy povrchů, podlahy a osazování výplní</t>
  </si>
  <si>
    <t>611311131</t>
  </si>
  <si>
    <t>Potažení vnitřních ploch štukem tloušťky do 3 mm vodorovných konstrukcí stropů rovných</t>
  </si>
  <si>
    <t>1598166784</t>
  </si>
  <si>
    <t>kabinet</t>
  </si>
  <si>
    <t>3,13*1,98</t>
  </si>
  <si>
    <t>sprcha</t>
  </si>
  <si>
    <t>1,24*1,46</t>
  </si>
  <si>
    <t>WC</t>
  </si>
  <si>
    <t>1,102+1,15</t>
  </si>
  <si>
    <t>Součet</t>
  </si>
  <si>
    <t>10,259*1,15 'Přepočtené koeficientem množství</t>
  </si>
  <si>
    <t>611321111</t>
  </si>
  <si>
    <t>Omítka vápenocementová vnitřních ploch  nanášená ručně jednovrstvá, tloušťky do 10 mm hrubá zatřená vodorovných konstrukcí stropů rovných</t>
  </si>
  <si>
    <t>-1895419246</t>
  </si>
  <si>
    <t>10,259*1,1 'Přepočtené koeficientem množství</t>
  </si>
  <si>
    <t>612121101</t>
  </si>
  <si>
    <t>Zatření spár vnitřních povrchů cementovou maltou, ploch z cihel stěn</t>
  </si>
  <si>
    <t>1416001598</t>
  </si>
  <si>
    <t>3,13*2,7*2</t>
  </si>
  <si>
    <t>1,98*2,7*2</t>
  </si>
  <si>
    <t>otvory</t>
  </si>
  <si>
    <t>-0,6*1,97</t>
  </si>
  <si>
    <t>-0,9*2</t>
  </si>
  <si>
    <t>-1,5*1,5</t>
  </si>
  <si>
    <t>Mezisoučet</t>
  </si>
  <si>
    <t>1,24*2,7*2</t>
  </si>
  <si>
    <t>1,46*2,7*2</t>
  </si>
  <si>
    <t>-0,6*0,2</t>
  </si>
  <si>
    <t>0,78*2,7*2</t>
  </si>
  <si>
    <t>(1,38+0,91+1,15+0,94)*2,7</t>
  </si>
  <si>
    <t>-0,6*1,97*3</t>
  </si>
  <si>
    <t>-0,6*0,85*2</t>
  </si>
  <si>
    <t>54,378*1,1 'Přepočtené koeficientem množství</t>
  </si>
  <si>
    <t>5</t>
  </si>
  <si>
    <t>612135101</t>
  </si>
  <si>
    <t>Hrubá výplň rýh maltou  jakékoli šířky rýhy ve stěnách</t>
  </si>
  <si>
    <t>-1323491313</t>
  </si>
  <si>
    <t>5*0,1</t>
  </si>
  <si>
    <t>612311131</t>
  </si>
  <si>
    <t>Potažení vnitřních ploch štukem tloušťky do 3 mm svislých konstrukcí stěn</t>
  </si>
  <si>
    <t>-393247098</t>
  </si>
  <si>
    <t>obklady</t>
  </si>
  <si>
    <t>-(0,8+0,9)*1,5</t>
  </si>
  <si>
    <t>1,24*0,5*2</t>
  </si>
  <si>
    <t>1,46*0,5*2</t>
  </si>
  <si>
    <t>strop</t>
  </si>
  <si>
    <t>44*1,15 'Přepočtené koeficientem množství</t>
  </si>
  <si>
    <t>7</t>
  </si>
  <si>
    <t>612321111</t>
  </si>
  <si>
    <t>Omítka vápenocementová vnitřních ploch  nanášená ručně jednovrstvá, tloušťky do 10 mm hrubá zatřená svislých konstrukcí stěn</t>
  </si>
  <si>
    <t>-1908026109</t>
  </si>
  <si>
    <t>-0,6*0,85</t>
  </si>
  <si>
    <t>58,05*1,1 'Přepočtené koeficientem množství</t>
  </si>
  <si>
    <t>8</t>
  </si>
  <si>
    <t>632450131</t>
  </si>
  <si>
    <t>Potěr cementový vyrovnávací ze suchých směsí  v ploše o průměrné (střední) tl. od 10 do 20 mm</t>
  </si>
  <si>
    <t>-245674090</t>
  </si>
  <si>
    <t>Sprcha</t>
  </si>
  <si>
    <t>4,062*1,1 'Přepočtené koeficientem množství</t>
  </si>
  <si>
    <t>9</t>
  </si>
  <si>
    <t>632451105</t>
  </si>
  <si>
    <t>Potěr cementový samonivelační ze suchých směsí tloušťky přes 10 do 15 mm</t>
  </si>
  <si>
    <t>-911332791</t>
  </si>
  <si>
    <t>6,197*1,1 'Přepočtené koeficientem množství</t>
  </si>
  <si>
    <t>10</t>
  </si>
  <si>
    <t>632459122</t>
  </si>
  <si>
    <t>Příplatky k cenám potěrů  za sklon od vodorovné roviny přes 15 do 30°, tl. potěru přes 10 do 20 mm</t>
  </si>
  <si>
    <t>419929264</t>
  </si>
  <si>
    <t>11</t>
  </si>
  <si>
    <t>632459172</t>
  </si>
  <si>
    <t>Příplatky k cenám potěrů  za malou plochu do 5 m2 jednotlivě, tl. potěru přes 10 do 20 mm</t>
  </si>
  <si>
    <t>1011570942</t>
  </si>
  <si>
    <t>Ostatní konstrukce a práce, bourání</t>
  </si>
  <si>
    <t>12</t>
  </si>
  <si>
    <t>952901111</t>
  </si>
  <si>
    <t>Vyčištění budov nebo objektů před předáním do užívání  budov bytové nebo občanské výstavby, světlé výšky podlaží do 4 m</t>
  </si>
  <si>
    <t>544330834</t>
  </si>
  <si>
    <t>13</t>
  </si>
  <si>
    <t>962031133</t>
  </si>
  <si>
    <t>Bourání příček z cihel, tvárnic nebo příčkovek  z cihel pálených, plných nebo dutých na maltu vápennou nebo vápenocementovou, tl. do 150 mm</t>
  </si>
  <si>
    <t>-1602649254</t>
  </si>
  <si>
    <t>zvětšení otvoru do sprchy</t>
  </si>
  <si>
    <t>0,22*2</t>
  </si>
  <si>
    <t>14</t>
  </si>
  <si>
    <t>971033431</t>
  </si>
  <si>
    <t>Vybourání otvorů ve zdivu základovém nebo nadzákladovém z cihel, tvárnic, příčkovek  z cihel pálených na maltu vápennou nebo vápenocementovou plochy do 0,25 m2, tl. do 150 mm</t>
  </si>
  <si>
    <t>kus</t>
  </si>
  <si>
    <t>349932468</t>
  </si>
  <si>
    <t>pro vodu a kanalizaci do kabinetu</t>
  </si>
  <si>
    <t>2+2</t>
  </si>
  <si>
    <t>974031133</t>
  </si>
  <si>
    <t>Vysekání rýh ve zdivu cihelném na maltu vápennou nebo vápenocementovou  do hl. 50 mm a šířky do 100 mm</t>
  </si>
  <si>
    <t>m</t>
  </si>
  <si>
    <t>316544932</t>
  </si>
  <si>
    <t>pro vodu a kanalizaci v kabinetu</t>
  </si>
  <si>
    <t>997</t>
  </si>
  <si>
    <t>Přesun sutě</t>
  </si>
  <si>
    <t>16</t>
  </si>
  <si>
    <t>997013215</t>
  </si>
  <si>
    <t>Vnitrostaveništní doprava suti a vybouraných hmot vodorovně do 50 m svisle ručně (nošením po schodech) pro budovy a haly výšky přes 15 do 18 m</t>
  </si>
  <si>
    <t>t</t>
  </si>
  <si>
    <t>-105523661</t>
  </si>
  <si>
    <t>17</t>
  </si>
  <si>
    <t>997013501</t>
  </si>
  <si>
    <t>Odvoz suti a vybouraných hmot na skládku nebo meziskládku  se složením, na vzdálenost do 1 km</t>
  </si>
  <si>
    <t>315407747</t>
  </si>
  <si>
    <t>18</t>
  </si>
  <si>
    <t>997013509</t>
  </si>
  <si>
    <t>Odvoz suti a vybouraných hmot na skládku nebo meziskládku  se složením, na vzdálenost Příplatek k ceně za každý další i započatý 1 km přes 1 km</t>
  </si>
  <si>
    <t>382390201</t>
  </si>
  <si>
    <t>1,979*5</t>
  </si>
  <si>
    <t>19</t>
  </si>
  <si>
    <t>997013803</t>
  </si>
  <si>
    <t>Poplatek za uložení stavebního odpadu na skládce (skládkovné) cihelného zatříděného do Katalogu odpadů pod kódem 170 102</t>
  </si>
  <si>
    <t>-1458792695</t>
  </si>
  <si>
    <t>998</t>
  </si>
  <si>
    <t>Přesun hmot</t>
  </si>
  <si>
    <t>20</t>
  </si>
  <si>
    <t>998011001</t>
  </si>
  <si>
    <t>Přesun hmot pro budovy občanské výstavby, bydlení, výrobu a služby  s nosnou svislou konstrukcí zděnou z cihel, tvárnic nebo kamene vodorovná dopravní vzdálenost do 100 m pro budovy výšky do 6 m</t>
  </si>
  <si>
    <t>1054207294</t>
  </si>
  <si>
    <t>PSV</t>
  </si>
  <si>
    <t>Práce a dodávky PSV</t>
  </si>
  <si>
    <t>711</t>
  </si>
  <si>
    <t>Izolace proti vodě, vlhkosti a plynům</t>
  </si>
  <si>
    <t>711131811</t>
  </si>
  <si>
    <t>Odstranění izolace proti zemní vlhkosti na ploše vodorovné V</t>
  </si>
  <si>
    <t>-55537901</t>
  </si>
  <si>
    <t>1,46*1,24</t>
  </si>
  <si>
    <t>22</t>
  </si>
  <si>
    <t>711131821</t>
  </si>
  <si>
    <t>Odstranění izolace proti zemní vlhkosti  na ploše svislé S</t>
  </si>
  <si>
    <t>1274102639</t>
  </si>
  <si>
    <t>1,24*2,2*2</t>
  </si>
  <si>
    <t>1,46*2,2*2</t>
  </si>
  <si>
    <t>-0,6*0,65</t>
  </si>
  <si>
    <t>23</t>
  </si>
  <si>
    <t>711493112</t>
  </si>
  <si>
    <t>Izolace proti podpovrchové a tlakové vodě - ostatní na ploše vodorovné V jednosložkovou na bázi cementu</t>
  </si>
  <si>
    <t>-1897002450</t>
  </si>
  <si>
    <t>1,81*1,1 'Přepočtené koeficientem množství</t>
  </si>
  <si>
    <t>24</t>
  </si>
  <si>
    <t>711493122</t>
  </si>
  <si>
    <t>Izolace proti podpovrchové a tlakové vodě - ostatní na ploše svislé S jednosložkovou na bázi cementu</t>
  </si>
  <si>
    <t>1866051837</t>
  </si>
  <si>
    <t>9,69*1,1 'Přepočtené koeficientem množství</t>
  </si>
  <si>
    <t>25</t>
  </si>
  <si>
    <t>998711101</t>
  </si>
  <si>
    <t>Přesun hmot pro izolace proti vodě, vlhkosti a plynům  stanovený z hmotnosti přesunovaného materiálu vodorovná dopravní vzdálenost do 50 m v objektech výšky do 6 m</t>
  </si>
  <si>
    <t>-736909040</t>
  </si>
  <si>
    <t>721</t>
  </si>
  <si>
    <t>Zdravotechnika - vnitřní kanalizace</t>
  </si>
  <si>
    <t>26</t>
  </si>
  <si>
    <t>721174042</t>
  </si>
  <si>
    <t>Potrubí z plastových trub polypropylenové připojovací DN 40</t>
  </si>
  <si>
    <t>1649382638</t>
  </si>
  <si>
    <t>27</t>
  </si>
  <si>
    <t>721174043</t>
  </si>
  <si>
    <t>Potrubí z plastových trub polypropylenové připojovací DN 50</t>
  </si>
  <si>
    <t>-1410227494</t>
  </si>
  <si>
    <t>28</t>
  </si>
  <si>
    <t>721174044</t>
  </si>
  <si>
    <t>Potrubí z plastových trub polypropylenové připojovací DN 75</t>
  </si>
  <si>
    <t>1714874101</t>
  </si>
  <si>
    <t>29</t>
  </si>
  <si>
    <t>721194104</t>
  </si>
  <si>
    <t>Vyměření přípojek na potrubí vyvedení a upevnění odpadních výpustek DN 40</t>
  </si>
  <si>
    <t>1749878467</t>
  </si>
  <si>
    <t>30</t>
  </si>
  <si>
    <t>721194105</t>
  </si>
  <si>
    <t>Vyměření přípojek na potrubí vyvedení a upevnění odpadních výpustek DN 50</t>
  </si>
  <si>
    <t>946254879</t>
  </si>
  <si>
    <t>31</t>
  </si>
  <si>
    <t>721194109</t>
  </si>
  <si>
    <t>Vyměření přípojek na potrubí vyvedení a upevnění odpadních výpustek DN 100</t>
  </si>
  <si>
    <t>-1000765719</t>
  </si>
  <si>
    <t>32</t>
  </si>
  <si>
    <t>721211421</t>
  </si>
  <si>
    <t>Podlahové vpusti se svislým odtokem DN 50/75/110 mřížka nerez 115x115</t>
  </si>
  <si>
    <t>1449495322</t>
  </si>
  <si>
    <t>33</t>
  </si>
  <si>
    <t>721290111</t>
  </si>
  <si>
    <t>Zkouška těsnosti kanalizace v objektech vodou do DN 125</t>
  </si>
  <si>
    <t>1368662349</t>
  </si>
  <si>
    <t>34</t>
  </si>
  <si>
    <t>998721101</t>
  </si>
  <si>
    <t>Přesun hmot pro vnitřní kanalizace  stanovený z hmotnosti přesunovaného materiálu vodorovná dopravní vzdálenost do 50 m v objektech výšky do 6 m</t>
  </si>
  <si>
    <t>72941912</t>
  </si>
  <si>
    <t>722</t>
  </si>
  <si>
    <t>Zdravotechnika - vnitřní vodovod</t>
  </si>
  <si>
    <t>35</t>
  </si>
  <si>
    <t>722170942</t>
  </si>
  <si>
    <t>Oprava vodovodního potrubí z plastových trub spojky pro trubky nátrubkové G 1/2</t>
  </si>
  <si>
    <t>-1287002087</t>
  </si>
  <si>
    <t>36</t>
  </si>
  <si>
    <t>722176112</t>
  </si>
  <si>
    <t>Montáž potrubí z plastových trub svařovaných polyfuzně D přes 16 do 20 mm</t>
  </si>
  <si>
    <t>-887322519</t>
  </si>
  <si>
    <t>37</t>
  </si>
  <si>
    <t>M</t>
  </si>
  <si>
    <t>28615100</t>
  </si>
  <si>
    <t>trubka tlaková PPR řada PN 10 20x2,2x4000mm</t>
  </si>
  <si>
    <t>-819056317</t>
  </si>
  <si>
    <t>38</t>
  </si>
  <si>
    <t>722179191</t>
  </si>
  <si>
    <t>Příplatek k ceně rozvody vody z plastů za práce malého rozsahu na zakázce do 20 m rozvodu</t>
  </si>
  <si>
    <t>soubor</t>
  </si>
  <si>
    <t>1157156834</t>
  </si>
  <si>
    <t>39</t>
  </si>
  <si>
    <t>722181221</t>
  </si>
  <si>
    <t>Ochrana potrubí termoizolačními trubicemi z pěnového polyetylenu PE přilepenými v příčných a podélných spojích, tloušťky izolace přes 6 do 9 mm, vnitřního průměru izolace DN do 22 mm</t>
  </si>
  <si>
    <t>-1313636352</t>
  </si>
  <si>
    <t>40</t>
  </si>
  <si>
    <t>722190901</t>
  </si>
  <si>
    <t>Opravy ostatní uzavření nebo otevření vodovodního potrubí při opravách včetně vypuštění a napuštění</t>
  </si>
  <si>
    <t>-864602837</t>
  </si>
  <si>
    <t>41</t>
  </si>
  <si>
    <t>722220211</t>
  </si>
  <si>
    <t>Armatury s jedním závitem přechodové tvarovky PPR, PN 20 (SDR 6) s kovovým závitem vnitřním kolena 90° D 20 x G 1/2</t>
  </si>
  <si>
    <t>-727874172</t>
  </si>
  <si>
    <t>42</t>
  </si>
  <si>
    <t>722290226</t>
  </si>
  <si>
    <t>Zkoušky, proplach a desinfekce vodovodního potrubí zkoušky těsnosti vodovodního potrubí závitového do DN 50</t>
  </si>
  <si>
    <t>1528121980</t>
  </si>
  <si>
    <t>43</t>
  </si>
  <si>
    <t>998722101</t>
  </si>
  <si>
    <t>Přesun hmot pro vnitřní vodovod  stanovený z hmotnosti přesunovaného materiálu vodorovná dopravní vzdálenost do 50 m v objektech výšky do 6 m</t>
  </si>
  <si>
    <t>-509955025</t>
  </si>
  <si>
    <t>725</t>
  </si>
  <si>
    <t>Zdravotechnika - zařizovací předměty</t>
  </si>
  <si>
    <t>44</t>
  </si>
  <si>
    <t>725110811</t>
  </si>
  <si>
    <t>Demontáž klozetů  splachovacích s nádrží nebo tlakovým splachovačem</t>
  </si>
  <si>
    <t>1720529806</t>
  </si>
  <si>
    <t>45</t>
  </si>
  <si>
    <t>725111231</t>
  </si>
  <si>
    <t>Zařízení záchodů splachovače nádržkové keramické s armaturou boční nebo spodní napouštění</t>
  </si>
  <si>
    <t>-12145061</t>
  </si>
  <si>
    <t>46</t>
  </si>
  <si>
    <t>725112001</t>
  </si>
  <si>
    <t>Zařízení záchodů klozety keramické standardní samostatně stojící s hlubokým splachováním odpad vodorovný</t>
  </si>
  <si>
    <t>-1154773117</t>
  </si>
  <si>
    <t>47</t>
  </si>
  <si>
    <t>725210821</t>
  </si>
  <si>
    <t>Demontáž umyvadel  bez výtokových armatur umyvadel</t>
  </si>
  <si>
    <t>561791694</t>
  </si>
  <si>
    <t>48</t>
  </si>
  <si>
    <t>725211602</t>
  </si>
  <si>
    <t>Umyvadla keramická bez výtokových armatur se zápachovou uzávěrkou připevněná na stěnu šrouby bílá bez sloupu nebo krytu na sifon 550 mm</t>
  </si>
  <si>
    <t>-1414558817</t>
  </si>
  <si>
    <t>49</t>
  </si>
  <si>
    <t>725244103</t>
  </si>
  <si>
    <t>Sprchové dveře a zástěny dveře sprchové do niky rámové se skleněnou výplní tl. 5 mm otvíravé jednokřídlové, na vaničku šířky 900 mm</t>
  </si>
  <si>
    <t>-1900912448</t>
  </si>
  <si>
    <t>50</t>
  </si>
  <si>
    <t>725339111</t>
  </si>
  <si>
    <t>Výlevky montáž výlevky</t>
  </si>
  <si>
    <t>-1273101186</t>
  </si>
  <si>
    <t>51</t>
  </si>
  <si>
    <t>000010</t>
  </si>
  <si>
    <t>Plechová smaltovaná výlevka</t>
  </si>
  <si>
    <t>-2054281793</t>
  </si>
  <si>
    <t>52</t>
  </si>
  <si>
    <t>725822612</t>
  </si>
  <si>
    <t>Baterie umyvadlové stojánkové pákové s výpustí</t>
  </si>
  <si>
    <t>-1439942472</t>
  </si>
  <si>
    <t>53</t>
  </si>
  <si>
    <t>725829121</t>
  </si>
  <si>
    <t>Baterie umyvadlové montáž ostatních typů nástěnných pákových nebo klasických</t>
  </si>
  <si>
    <t>428294553</t>
  </si>
  <si>
    <t>54</t>
  </si>
  <si>
    <t>55145615</t>
  </si>
  <si>
    <t>baterie umyvadlová nástěnná páková 150 mm chrom</t>
  </si>
  <si>
    <t>560756195</t>
  </si>
  <si>
    <t>55</t>
  </si>
  <si>
    <t>725840850</t>
  </si>
  <si>
    <t>Demontáž baterií sprchových  diferenciálních do G 3/4 x 1</t>
  </si>
  <si>
    <t>537002205</t>
  </si>
  <si>
    <t>56</t>
  </si>
  <si>
    <t>725841332</t>
  </si>
  <si>
    <t>Baterie sprchové podomítkové (zápustné) s přepínačem a pohyblivým držákem</t>
  </si>
  <si>
    <t>1445730193</t>
  </si>
  <si>
    <t>57</t>
  </si>
  <si>
    <t>725861102</t>
  </si>
  <si>
    <t>Zápachové uzávěrky zařizovacích předmětů pro umyvadla DN 40</t>
  </si>
  <si>
    <t>-948358291</t>
  </si>
  <si>
    <t>58</t>
  </si>
  <si>
    <t>998725101</t>
  </si>
  <si>
    <t>Přesun hmot pro zařizovací předměty  stanovený z hmotnosti přesunovaného materiálu vodorovná dopravní vzdálenost do 50 m v objektech výšky do 6 m</t>
  </si>
  <si>
    <t>1814095604</t>
  </si>
  <si>
    <t>741</t>
  </si>
  <si>
    <t>Elektroinstalace - silnoproud</t>
  </si>
  <si>
    <t>59</t>
  </si>
  <si>
    <t>741310011</t>
  </si>
  <si>
    <t>Montáž spínačů jedno nebo dvoupólových nástěnných se zapojením vodičů, pro prostředí normální ovladačů, řazení 1/0-tlačítkových zapínacích</t>
  </si>
  <si>
    <t>-1767301447</t>
  </si>
  <si>
    <t>60</t>
  </si>
  <si>
    <t>34535799</t>
  </si>
  <si>
    <t>ovladač zapínací tlačítkový 10A 3553-80289 velkoplošný</t>
  </si>
  <si>
    <t>1385048709</t>
  </si>
  <si>
    <t>61</t>
  </si>
  <si>
    <t>741310921</t>
  </si>
  <si>
    <t>Výměna vypínačů se zapojením a přezkoušením vestavných 2 A kolébkových, tlačítkových, páčkových</t>
  </si>
  <si>
    <t>-56374503</t>
  </si>
  <si>
    <t>62</t>
  </si>
  <si>
    <t>34535401</t>
  </si>
  <si>
    <t>přístroj spínače dvojpólového 10A 3558-A02340</t>
  </si>
  <si>
    <t>572413422</t>
  </si>
  <si>
    <t>63</t>
  </si>
  <si>
    <t>741313042</t>
  </si>
  <si>
    <t>Montáž zásuvek domovních se zapojením vodičů šroubové připojení polozapuštěných nebo zapuštěných 10/16 A, provedení 2P + PE dvojí zapojení pro průběžnou montáž</t>
  </si>
  <si>
    <t>1386486614</t>
  </si>
  <si>
    <t>64</t>
  </si>
  <si>
    <t>34555104</t>
  </si>
  <si>
    <t>zásuvka 1násobná 16A ostatní barvy</t>
  </si>
  <si>
    <t>-1595481541</t>
  </si>
  <si>
    <t>65</t>
  </si>
  <si>
    <t>741316823</t>
  </si>
  <si>
    <t>Demontáž zásuvek se zachováním funkčnosti domovních polozapuštěných nebo zapuštěných, pro prostředí normální do 16 A, připojení šroubové 2P+PE</t>
  </si>
  <si>
    <t>2110093897</t>
  </si>
  <si>
    <t>66</t>
  </si>
  <si>
    <t>741370002</t>
  </si>
  <si>
    <t>Montáž svítidel žárovkových se zapojením vodičů bytových nebo společenských místností stropních přisazených 1 zdroj se sklem</t>
  </si>
  <si>
    <t>2019896403</t>
  </si>
  <si>
    <t>67</t>
  </si>
  <si>
    <t>34821275</t>
  </si>
  <si>
    <t>svítidlo bytové žárovkové IP 42, max. 60 W E27</t>
  </si>
  <si>
    <t>1203825418</t>
  </si>
  <si>
    <t>68</t>
  </si>
  <si>
    <t>741371004</t>
  </si>
  <si>
    <t>Montáž svítidel zářivkových se zapojením vodičů bytových nebo společenských místností stropních přisazených 2 zdroje s krytem</t>
  </si>
  <si>
    <t>-1243951523</t>
  </si>
  <si>
    <t>69</t>
  </si>
  <si>
    <t>34814411</t>
  </si>
  <si>
    <t>svítidlo zářivkové stropní nepřímé, mřížka lamelová, elektronický předřadník, 2x36W</t>
  </si>
  <si>
    <t>1723668641</t>
  </si>
  <si>
    <t>70</t>
  </si>
  <si>
    <t>741374841</t>
  </si>
  <si>
    <t>Demontáž svítidel se zachováním funkčnosti v bytových nebo společenských místnostech se standardní paticí (E27, T5, GU10) přisazených, ploše do 0,09 m2</t>
  </si>
  <si>
    <t>1743726410</t>
  </si>
  <si>
    <t>766</t>
  </si>
  <si>
    <t>Konstrukce truhlářské</t>
  </si>
  <si>
    <t>71</t>
  </si>
  <si>
    <t>642942611</t>
  </si>
  <si>
    <t>Osazování zárubní nebo rámů kovových dveřních  lisovaných nebo z úhelníků bez dveřních křídel na montážní pěnu, plochy otvoru do 2,5 m2</t>
  </si>
  <si>
    <t>-1733138681</t>
  </si>
  <si>
    <t>72</t>
  </si>
  <si>
    <t>55331203</t>
  </si>
  <si>
    <t>zárubeň ocelová pro běžné zdění hranatý profil s drážkou 110 900 L/P</t>
  </si>
  <si>
    <t>-1506249804</t>
  </si>
  <si>
    <t>73</t>
  </si>
  <si>
    <t>766660001</t>
  </si>
  <si>
    <t>Montáž dveřních křídel dřevěných nebo plastových  otevíravých do ocelové zárubně povrchově upravených jednokřídlových, šířky do 800 mm</t>
  </si>
  <si>
    <t>-1128177412</t>
  </si>
  <si>
    <t>74</t>
  </si>
  <si>
    <t>61160132</t>
  </si>
  <si>
    <t>dveře dřevěné vnitřní hladké plné 1křídlové 60x197 cm</t>
  </si>
  <si>
    <t>1934869465</t>
  </si>
  <si>
    <t>75</t>
  </si>
  <si>
    <t>766681821</t>
  </si>
  <si>
    <t>Demontáž zárubní k opětovnému použití rámových, plochy otvoru do 2 m2</t>
  </si>
  <si>
    <t>182074285</t>
  </si>
  <si>
    <t>0,6*1,97*2</t>
  </si>
  <si>
    <t>76</t>
  </si>
  <si>
    <t>998766101</t>
  </si>
  <si>
    <t>Přesun hmot pro konstrukce truhlářské stanovený z hmotnosti přesunovaného materiálu vodorovná dopravní vzdálenost do 50 m v objektech výšky do 6 m</t>
  </si>
  <si>
    <t>-770853799</t>
  </si>
  <si>
    <t>771</t>
  </si>
  <si>
    <t>Podlahy z dlaždic</t>
  </si>
  <si>
    <t>77</t>
  </si>
  <si>
    <t>771571810</t>
  </si>
  <si>
    <t>Demontáž podlah z dlaždic keramických  kladených do malty</t>
  </si>
  <si>
    <t>1721968548</t>
  </si>
  <si>
    <t>78</t>
  </si>
  <si>
    <t>771574312</t>
  </si>
  <si>
    <t>Montáž podlah z dlaždic keramických  lepených flexibilním lepidlem rychletuhnoucím režných nebo glazovaných hladkých přes 9 do 12 ks/ m2</t>
  </si>
  <si>
    <t>508869476</t>
  </si>
  <si>
    <t>79</t>
  </si>
  <si>
    <t>59761409</t>
  </si>
  <si>
    <t>dlaždice keramické slinuté neglazované mrazuvzdorné bílá přes 9 do 12 ks/m2</t>
  </si>
  <si>
    <t>-1652468433</t>
  </si>
  <si>
    <t>80</t>
  </si>
  <si>
    <t>771579196</t>
  </si>
  <si>
    <t>Montáž podlah z dlaždic keramických  Příplatek k cenám za dvousložkový spárovací tmel</t>
  </si>
  <si>
    <t>580886838</t>
  </si>
  <si>
    <t>81</t>
  </si>
  <si>
    <t>771591111</t>
  </si>
  <si>
    <t>Podlahy - ostatní práce  penetrace podkladu</t>
  </si>
  <si>
    <t>-2034906221</t>
  </si>
  <si>
    <t>82</t>
  </si>
  <si>
    <t>771591162</t>
  </si>
  <si>
    <t>Podlahy - ostatní práce  montáž profilu dilatační spáry koutové (při styku podlahy se stěnou)</t>
  </si>
  <si>
    <t>1504265211</t>
  </si>
  <si>
    <t>sprcha - podlaha</t>
  </si>
  <si>
    <t>1,24*2+1,46*2</t>
  </si>
  <si>
    <t>Sprcha - stěny</t>
  </si>
  <si>
    <t>4*1,5</t>
  </si>
  <si>
    <t>83</t>
  </si>
  <si>
    <t>28355021</t>
  </si>
  <si>
    <t>páska pružná těsnící š 100mm</t>
  </si>
  <si>
    <t>1710119129</t>
  </si>
  <si>
    <t>11,4*1,1 'Přepočtené koeficientem množství</t>
  </si>
  <si>
    <t>84</t>
  </si>
  <si>
    <t>998771101</t>
  </si>
  <si>
    <t>Přesun hmot pro podlahy z dlaždic stanovený z hmotnosti přesunovaného materiálu vodorovná dopravní vzdálenost do 50 m v objektech výšky do 6 m</t>
  </si>
  <si>
    <t>-1026307639</t>
  </si>
  <si>
    <t>776</t>
  </si>
  <si>
    <t>Podlahy povlakové</t>
  </si>
  <si>
    <t>85</t>
  </si>
  <si>
    <t>776121111</t>
  </si>
  <si>
    <t>Příprava podkladu penetrace vodou ředitelná na savý podklad (válečkováním) ředěná v poměru 1:3 podlah</t>
  </si>
  <si>
    <t>-1768879301</t>
  </si>
  <si>
    <t>Kabinet</t>
  </si>
  <si>
    <t>86</t>
  </si>
  <si>
    <t>776201812</t>
  </si>
  <si>
    <t>Demontáž povlakových podlahovin lepených ručně s podložkou</t>
  </si>
  <si>
    <t>1190627275</t>
  </si>
  <si>
    <t>87</t>
  </si>
  <si>
    <t>776221111</t>
  </si>
  <si>
    <t>Montáž podlahovin z PVC lepením standardním lepidlem z pásů standardních</t>
  </si>
  <si>
    <t>-769427926</t>
  </si>
  <si>
    <t>88</t>
  </si>
  <si>
    <t>28411013</t>
  </si>
  <si>
    <t>PVC heterogenní protiskluzné nášlapná vrstva 0,70mm R 11 zátěž 34/43 otlak do 0,05mm hořlavost Bfl S1</t>
  </si>
  <si>
    <t>952859877</t>
  </si>
  <si>
    <t>89</t>
  </si>
  <si>
    <t>776410811</t>
  </si>
  <si>
    <t>Demontáž soklíků nebo lišt pryžových nebo plastových</t>
  </si>
  <si>
    <t>-1119365040</t>
  </si>
  <si>
    <t>3,13*2+1,98*2</t>
  </si>
  <si>
    <t>-0,68-0,7</t>
  </si>
  <si>
    <t>90</t>
  </si>
  <si>
    <t>776991821</t>
  </si>
  <si>
    <t>Ostatní práce odstranění lepidla ručně z podlah</t>
  </si>
  <si>
    <t>10489805</t>
  </si>
  <si>
    <t>91</t>
  </si>
  <si>
    <t>776111311</t>
  </si>
  <si>
    <t>Příprava podkladu vysátí podlah</t>
  </si>
  <si>
    <t>1540151903</t>
  </si>
  <si>
    <t>92</t>
  </si>
  <si>
    <t>998776101</t>
  </si>
  <si>
    <t>Přesun hmot pro podlahy povlakové  stanovený z hmotnosti přesunovaného materiálu vodorovná dopravní vzdálenost do 50 m v objektech výšky do 6 m</t>
  </si>
  <si>
    <t>2032952580</t>
  </si>
  <si>
    <t>781</t>
  </si>
  <si>
    <t>Dokončovací práce - obklady</t>
  </si>
  <si>
    <t>93</t>
  </si>
  <si>
    <t>781471810</t>
  </si>
  <si>
    <t>Demontáž obkladů z dlaždic keramických  kladených do malty</t>
  </si>
  <si>
    <t>1758571753</t>
  </si>
  <si>
    <t>(0,8+0,9)*1,5</t>
  </si>
  <si>
    <t>-0,68*2</t>
  </si>
  <si>
    <t>0,62*1,3</t>
  </si>
  <si>
    <t>94</t>
  </si>
  <si>
    <t>781474112</t>
  </si>
  <si>
    <t>Montáž obkladů vnitřních stěn z dlaždic keramických  lepených flexibilním lepidlem režných nebo glazovaných hladkých přes 6 do 12 ks/m2</t>
  </si>
  <si>
    <t>339041693</t>
  </si>
  <si>
    <t>(1,23+0,9)*1,5</t>
  </si>
  <si>
    <t>95</t>
  </si>
  <si>
    <t>59761026</t>
  </si>
  <si>
    <t>obkládačky keramické koupelnové  (barevné) do 12 ks/m2</t>
  </si>
  <si>
    <t>726919252</t>
  </si>
  <si>
    <t>13,691*1,1 'Přepočtené koeficientem množství</t>
  </si>
  <si>
    <t>96</t>
  </si>
  <si>
    <t>781479191</t>
  </si>
  <si>
    <t>Montáž obkladů vnitřních stěn z dlaždic keramických  Příplatek k cenám za plochu do 10 m2 jednotlivě</t>
  </si>
  <si>
    <t>-1274620218</t>
  </si>
  <si>
    <t>97</t>
  </si>
  <si>
    <t>781479196</t>
  </si>
  <si>
    <t>Montáž obkladů vnitřních stěn z dlaždic keramických  Příplatek k cenám za dvousložkový spárovací tmel</t>
  </si>
  <si>
    <t>-872157657</t>
  </si>
  <si>
    <t>98</t>
  </si>
  <si>
    <t>781494111</t>
  </si>
  <si>
    <t>Ostatní prvky  plastové profily ukončovací a dilatační lepené flexibilním lepidlem rohové</t>
  </si>
  <si>
    <t>1908525875</t>
  </si>
  <si>
    <t>1,5</t>
  </si>
  <si>
    <t>2,2*4</t>
  </si>
  <si>
    <t>99</t>
  </si>
  <si>
    <t>781494511</t>
  </si>
  <si>
    <t>Ostatní prvky  plastové profily ukončovací a dilatační lepené flexibilním lepidlem ukončovací</t>
  </si>
  <si>
    <t>-126375010</t>
  </si>
  <si>
    <t>0,9+1,23+1,5</t>
  </si>
  <si>
    <t>-0,6</t>
  </si>
  <si>
    <t>1,3*2+0,62</t>
  </si>
  <si>
    <t>100</t>
  </si>
  <si>
    <t>781495111</t>
  </si>
  <si>
    <t>Ostatní prvky  ostatní práce penetrace podkladu</t>
  </si>
  <si>
    <t>-1131264017</t>
  </si>
  <si>
    <t>101</t>
  </si>
  <si>
    <t>998781101</t>
  </si>
  <si>
    <t>Přesun hmot pro obklady keramické  stanovený z hmotnosti přesunovaného materiálu vodorovná dopravní vzdálenost do 50 m v objektech výšky do 6 m</t>
  </si>
  <si>
    <t>1856549675</t>
  </si>
  <si>
    <t>784</t>
  </si>
  <si>
    <t>Dokončovací práce - malby a tapety</t>
  </si>
  <si>
    <t>102</t>
  </si>
  <si>
    <t>784111011</t>
  </si>
  <si>
    <t>Obroušení podkladu omítky v místnostech výšky do 3,80 m</t>
  </si>
  <si>
    <t>1097598891</t>
  </si>
  <si>
    <t>103</t>
  </si>
  <si>
    <t>784111031</t>
  </si>
  <si>
    <t>Omytí podkladu omytí v místnostech výšky do 3,80 m</t>
  </si>
  <si>
    <t>708525359</t>
  </si>
  <si>
    <t>104</t>
  </si>
  <si>
    <t>784121001</t>
  </si>
  <si>
    <t>Oškrabání malby v místnostech výšky do 3,80 m</t>
  </si>
  <si>
    <t>2076164174</t>
  </si>
  <si>
    <t>obklad</t>
  </si>
  <si>
    <t>-0,62*1,3</t>
  </si>
  <si>
    <t>105</t>
  </si>
  <si>
    <t>784181101</t>
  </si>
  <si>
    <t>Penetrace podkladu jednonásobná základní akrylátová v místnostech výšky do 3,80 m</t>
  </si>
  <si>
    <t>1550656846</t>
  </si>
  <si>
    <t>51,201*1,1 'Přepočtené koeficientem množství</t>
  </si>
  <si>
    <t>106</t>
  </si>
  <si>
    <t>784211101</t>
  </si>
  <si>
    <t>Malby z malířských směsí otěruvzdorných za mokra dvojnásobné, bílé za mokra otěruvzdorné výborně v místnostech výšky do 3,80 m</t>
  </si>
  <si>
    <t>2082510321</t>
  </si>
  <si>
    <t>0002 - Vybavení kabinetu</t>
  </si>
  <si>
    <t>N00 - Vybavení</t>
  </si>
  <si>
    <t xml:space="preserve">    N01 - Vybavení</t>
  </si>
  <si>
    <t>N00</t>
  </si>
  <si>
    <t>Vybavení</t>
  </si>
  <si>
    <t>N01</t>
  </si>
  <si>
    <t>D+M Vestavěná skříň s boxy š. 1,6m, v. 2,2m, hl. 0,3m</t>
  </si>
  <si>
    <t>512</t>
  </si>
  <si>
    <t>1398450160</t>
  </si>
  <si>
    <t>D+M dřevěné skříně o rozměrech š. 0,8m, v. 2,2m, hl. 0,55m</t>
  </si>
  <si>
    <t>1891033638</t>
  </si>
  <si>
    <t>0003</t>
  </si>
  <si>
    <t>D+M koupelnová skříňka nad umyvadlo se zrcadlem</t>
  </si>
  <si>
    <t>282756870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</si>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</sst>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9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 topLeftCell="A1">
      <pane ySplit="1" topLeftCell="A17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2" t="s">
        <v>16</v>
      </c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29"/>
      <c r="AQ5" s="31"/>
      <c r="BE5" s="343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74" t="s">
        <v>19</v>
      </c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29"/>
      <c r="AQ6" s="31"/>
      <c r="BE6" s="344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21</v>
      </c>
      <c r="AO7" s="29"/>
      <c r="AP7" s="29"/>
      <c r="AQ7" s="31"/>
      <c r="BE7" s="344"/>
      <c r="BS7" s="24" t="s">
        <v>8</v>
      </c>
    </row>
    <row r="8" spans="2:71" ht="14.4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44"/>
      <c r="BS8" s="24" t="s">
        <v>8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4"/>
      <c r="BS9" s="24" t="s">
        <v>8</v>
      </c>
    </row>
    <row r="10" spans="2:71" ht="14.45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29</v>
      </c>
      <c r="AO10" s="29"/>
      <c r="AP10" s="29"/>
      <c r="AQ10" s="31"/>
      <c r="BE10" s="344"/>
      <c r="BS10" s="24" t="s">
        <v>8</v>
      </c>
    </row>
    <row r="11" spans="2:71" ht="18.4" customHeight="1">
      <c r="B11" s="28"/>
      <c r="C11" s="29"/>
      <c r="D11" s="29"/>
      <c r="E11" s="35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31</v>
      </c>
      <c r="AL11" s="29"/>
      <c r="AM11" s="29"/>
      <c r="AN11" s="35" t="s">
        <v>32</v>
      </c>
      <c r="AO11" s="29"/>
      <c r="AP11" s="29"/>
      <c r="AQ11" s="31"/>
      <c r="BE11" s="344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4"/>
      <c r="BS12" s="24" t="s">
        <v>8</v>
      </c>
    </row>
    <row r="13" spans="2:71" ht="14.45" customHeight="1">
      <c r="B13" s="28"/>
      <c r="C13" s="29"/>
      <c r="D13" s="37" t="s">
        <v>33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34</v>
      </c>
      <c r="AO13" s="29"/>
      <c r="AP13" s="29"/>
      <c r="AQ13" s="31"/>
      <c r="BE13" s="344"/>
      <c r="BS13" s="24" t="s">
        <v>8</v>
      </c>
    </row>
    <row r="14" spans="2:71" ht="13.5">
      <c r="B14" s="28"/>
      <c r="C14" s="29"/>
      <c r="D14" s="29"/>
      <c r="E14" s="368" t="s">
        <v>34</v>
      </c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7" t="s">
        <v>31</v>
      </c>
      <c r="AL14" s="29"/>
      <c r="AM14" s="29"/>
      <c r="AN14" s="39" t="s">
        <v>34</v>
      </c>
      <c r="AO14" s="29"/>
      <c r="AP14" s="29"/>
      <c r="AQ14" s="31"/>
      <c r="BE14" s="344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4"/>
      <c r="BS15" s="24" t="s">
        <v>6</v>
      </c>
    </row>
    <row r="16" spans="2:71" ht="14.45" customHeight="1">
      <c r="B16" s="28"/>
      <c r="C16" s="29"/>
      <c r="D16" s="37" t="s">
        <v>35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36</v>
      </c>
      <c r="AO16" s="29"/>
      <c r="AP16" s="29"/>
      <c r="AQ16" s="31"/>
      <c r="BE16" s="344"/>
      <c r="BS16" s="24" t="s">
        <v>6</v>
      </c>
    </row>
    <row r="17" spans="2:71" ht="18.4" customHeight="1">
      <c r="B17" s="28"/>
      <c r="C17" s="29"/>
      <c r="D17" s="29"/>
      <c r="E17" s="35" t="s">
        <v>37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31</v>
      </c>
      <c r="AL17" s="29"/>
      <c r="AM17" s="29"/>
      <c r="AN17" s="35" t="s">
        <v>21</v>
      </c>
      <c r="AO17" s="29"/>
      <c r="AP17" s="29"/>
      <c r="AQ17" s="31"/>
      <c r="BE17" s="344"/>
      <c r="BS17" s="24" t="s">
        <v>38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4"/>
      <c r="BS18" s="24" t="s">
        <v>8</v>
      </c>
    </row>
    <row r="19" spans="2:71" ht="14.45" customHeight="1">
      <c r="B19" s="28"/>
      <c r="C19" s="29"/>
      <c r="D19" s="37" t="s">
        <v>39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4"/>
      <c r="BS19" s="24" t="s">
        <v>8</v>
      </c>
    </row>
    <row r="20" spans="2:71" ht="16.5" customHeight="1">
      <c r="B20" s="28"/>
      <c r="C20" s="29"/>
      <c r="D20" s="29"/>
      <c r="E20" s="370" t="s">
        <v>21</v>
      </c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  <c r="AM20" s="370"/>
      <c r="AN20" s="370"/>
      <c r="AO20" s="29"/>
      <c r="AP20" s="29"/>
      <c r="AQ20" s="31"/>
      <c r="BE20" s="344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4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4"/>
    </row>
    <row r="23" spans="2:57" s="1" customFormat="1" ht="25.9" customHeight="1">
      <c r="B23" s="41"/>
      <c r="C23" s="42"/>
      <c r="D23" s="43" t="s">
        <v>40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71">
        <f>ROUND(AG51,2)</f>
        <v>0</v>
      </c>
      <c r="AL23" s="372"/>
      <c r="AM23" s="372"/>
      <c r="AN23" s="372"/>
      <c r="AO23" s="372"/>
      <c r="AP23" s="42"/>
      <c r="AQ23" s="45"/>
      <c r="BE23" s="344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4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73" t="s">
        <v>41</v>
      </c>
      <c r="M25" s="373"/>
      <c r="N25" s="373"/>
      <c r="O25" s="373"/>
      <c r="P25" s="42"/>
      <c r="Q25" s="42"/>
      <c r="R25" s="42"/>
      <c r="S25" s="42"/>
      <c r="T25" s="42"/>
      <c r="U25" s="42"/>
      <c r="V25" s="42"/>
      <c r="W25" s="373" t="s">
        <v>42</v>
      </c>
      <c r="X25" s="373"/>
      <c r="Y25" s="373"/>
      <c r="Z25" s="373"/>
      <c r="AA25" s="373"/>
      <c r="AB25" s="373"/>
      <c r="AC25" s="373"/>
      <c r="AD25" s="373"/>
      <c r="AE25" s="373"/>
      <c r="AF25" s="42"/>
      <c r="AG25" s="42"/>
      <c r="AH25" s="42"/>
      <c r="AI25" s="42"/>
      <c r="AJ25" s="42"/>
      <c r="AK25" s="373" t="s">
        <v>43</v>
      </c>
      <c r="AL25" s="373"/>
      <c r="AM25" s="373"/>
      <c r="AN25" s="373"/>
      <c r="AO25" s="373"/>
      <c r="AP25" s="42"/>
      <c r="AQ25" s="45"/>
      <c r="BE25" s="344"/>
    </row>
    <row r="26" spans="2:57" s="2" customFormat="1" ht="14.45" customHeight="1">
      <c r="B26" s="47"/>
      <c r="C26" s="48"/>
      <c r="D26" s="49" t="s">
        <v>44</v>
      </c>
      <c r="E26" s="48"/>
      <c r="F26" s="49" t="s">
        <v>45</v>
      </c>
      <c r="G26" s="48"/>
      <c r="H26" s="48"/>
      <c r="I26" s="48"/>
      <c r="J26" s="48"/>
      <c r="K26" s="48"/>
      <c r="L26" s="367">
        <v>0.21</v>
      </c>
      <c r="M26" s="346"/>
      <c r="N26" s="346"/>
      <c r="O26" s="346"/>
      <c r="P26" s="48"/>
      <c r="Q26" s="48"/>
      <c r="R26" s="48"/>
      <c r="S26" s="48"/>
      <c r="T26" s="48"/>
      <c r="U26" s="48"/>
      <c r="V26" s="48"/>
      <c r="W26" s="345">
        <f>ROUND(AZ51,2)</f>
        <v>0</v>
      </c>
      <c r="X26" s="346"/>
      <c r="Y26" s="346"/>
      <c r="Z26" s="346"/>
      <c r="AA26" s="346"/>
      <c r="AB26" s="346"/>
      <c r="AC26" s="346"/>
      <c r="AD26" s="346"/>
      <c r="AE26" s="346"/>
      <c r="AF26" s="48"/>
      <c r="AG26" s="48"/>
      <c r="AH26" s="48"/>
      <c r="AI26" s="48"/>
      <c r="AJ26" s="48"/>
      <c r="AK26" s="345">
        <f>ROUND(AV51,2)</f>
        <v>0</v>
      </c>
      <c r="AL26" s="346"/>
      <c r="AM26" s="346"/>
      <c r="AN26" s="346"/>
      <c r="AO26" s="346"/>
      <c r="AP26" s="48"/>
      <c r="AQ26" s="50"/>
      <c r="BE26" s="344"/>
    </row>
    <row r="27" spans="2:57" s="2" customFormat="1" ht="14.45" customHeight="1">
      <c r="B27" s="47"/>
      <c r="C27" s="48"/>
      <c r="D27" s="48"/>
      <c r="E27" s="48"/>
      <c r="F27" s="49" t="s">
        <v>46</v>
      </c>
      <c r="G27" s="48"/>
      <c r="H27" s="48"/>
      <c r="I27" s="48"/>
      <c r="J27" s="48"/>
      <c r="K27" s="48"/>
      <c r="L27" s="367">
        <v>0.15</v>
      </c>
      <c r="M27" s="346"/>
      <c r="N27" s="346"/>
      <c r="O27" s="346"/>
      <c r="P27" s="48"/>
      <c r="Q27" s="48"/>
      <c r="R27" s="48"/>
      <c r="S27" s="48"/>
      <c r="T27" s="48"/>
      <c r="U27" s="48"/>
      <c r="V27" s="48"/>
      <c r="W27" s="345">
        <f>ROUND(BA51,2)</f>
        <v>0</v>
      </c>
      <c r="X27" s="346"/>
      <c r="Y27" s="346"/>
      <c r="Z27" s="346"/>
      <c r="AA27" s="346"/>
      <c r="AB27" s="346"/>
      <c r="AC27" s="346"/>
      <c r="AD27" s="346"/>
      <c r="AE27" s="346"/>
      <c r="AF27" s="48"/>
      <c r="AG27" s="48"/>
      <c r="AH27" s="48"/>
      <c r="AI27" s="48"/>
      <c r="AJ27" s="48"/>
      <c r="AK27" s="345">
        <f>ROUND(AW51,2)</f>
        <v>0</v>
      </c>
      <c r="AL27" s="346"/>
      <c r="AM27" s="346"/>
      <c r="AN27" s="346"/>
      <c r="AO27" s="346"/>
      <c r="AP27" s="48"/>
      <c r="AQ27" s="50"/>
      <c r="BE27" s="344"/>
    </row>
    <row r="28" spans="2:57" s="2" customFormat="1" ht="14.45" customHeight="1" hidden="1">
      <c r="B28" s="47"/>
      <c r="C28" s="48"/>
      <c r="D28" s="48"/>
      <c r="E28" s="48"/>
      <c r="F28" s="49" t="s">
        <v>47</v>
      </c>
      <c r="G28" s="48"/>
      <c r="H28" s="48"/>
      <c r="I28" s="48"/>
      <c r="J28" s="48"/>
      <c r="K28" s="48"/>
      <c r="L28" s="367">
        <v>0.21</v>
      </c>
      <c r="M28" s="346"/>
      <c r="N28" s="346"/>
      <c r="O28" s="346"/>
      <c r="P28" s="48"/>
      <c r="Q28" s="48"/>
      <c r="R28" s="48"/>
      <c r="S28" s="48"/>
      <c r="T28" s="48"/>
      <c r="U28" s="48"/>
      <c r="V28" s="48"/>
      <c r="W28" s="345">
        <f>ROUND(BB51,2)</f>
        <v>0</v>
      </c>
      <c r="X28" s="346"/>
      <c r="Y28" s="346"/>
      <c r="Z28" s="346"/>
      <c r="AA28" s="346"/>
      <c r="AB28" s="346"/>
      <c r="AC28" s="346"/>
      <c r="AD28" s="346"/>
      <c r="AE28" s="346"/>
      <c r="AF28" s="48"/>
      <c r="AG28" s="48"/>
      <c r="AH28" s="48"/>
      <c r="AI28" s="48"/>
      <c r="AJ28" s="48"/>
      <c r="AK28" s="345">
        <v>0</v>
      </c>
      <c r="AL28" s="346"/>
      <c r="AM28" s="346"/>
      <c r="AN28" s="346"/>
      <c r="AO28" s="346"/>
      <c r="AP28" s="48"/>
      <c r="AQ28" s="50"/>
      <c r="BE28" s="344"/>
    </row>
    <row r="29" spans="2:57" s="2" customFormat="1" ht="14.45" customHeight="1" hidden="1">
      <c r="B29" s="47"/>
      <c r="C29" s="48"/>
      <c r="D29" s="48"/>
      <c r="E29" s="48"/>
      <c r="F29" s="49" t="s">
        <v>48</v>
      </c>
      <c r="G29" s="48"/>
      <c r="H29" s="48"/>
      <c r="I29" s="48"/>
      <c r="J29" s="48"/>
      <c r="K29" s="48"/>
      <c r="L29" s="367">
        <v>0.15</v>
      </c>
      <c r="M29" s="346"/>
      <c r="N29" s="346"/>
      <c r="O29" s="346"/>
      <c r="P29" s="48"/>
      <c r="Q29" s="48"/>
      <c r="R29" s="48"/>
      <c r="S29" s="48"/>
      <c r="T29" s="48"/>
      <c r="U29" s="48"/>
      <c r="V29" s="48"/>
      <c r="W29" s="345">
        <f>ROUND(BC51,2)</f>
        <v>0</v>
      </c>
      <c r="X29" s="346"/>
      <c r="Y29" s="346"/>
      <c r="Z29" s="346"/>
      <c r="AA29" s="346"/>
      <c r="AB29" s="346"/>
      <c r="AC29" s="346"/>
      <c r="AD29" s="346"/>
      <c r="AE29" s="346"/>
      <c r="AF29" s="48"/>
      <c r="AG29" s="48"/>
      <c r="AH29" s="48"/>
      <c r="AI29" s="48"/>
      <c r="AJ29" s="48"/>
      <c r="AK29" s="345">
        <v>0</v>
      </c>
      <c r="AL29" s="346"/>
      <c r="AM29" s="346"/>
      <c r="AN29" s="346"/>
      <c r="AO29" s="346"/>
      <c r="AP29" s="48"/>
      <c r="AQ29" s="50"/>
      <c r="BE29" s="344"/>
    </row>
    <row r="30" spans="2:57" s="2" customFormat="1" ht="14.45" customHeight="1" hidden="1">
      <c r="B30" s="47"/>
      <c r="C30" s="48"/>
      <c r="D30" s="48"/>
      <c r="E30" s="48"/>
      <c r="F30" s="49" t="s">
        <v>49</v>
      </c>
      <c r="G30" s="48"/>
      <c r="H30" s="48"/>
      <c r="I30" s="48"/>
      <c r="J30" s="48"/>
      <c r="K30" s="48"/>
      <c r="L30" s="367">
        <v>0</v>
      </c>
      <c r="M30" s="346"/>
      <c r="N30" s="346"/>
      <c r="O30" s="346"/>
      <c r="P30" s="48"/>
      <c r="Q30" s="48"/>
      <c r="R30" s="48"/>
      <c r="S30" s="48"/>
      <c r="T30" s="48"/>
      <c r="U30" s="48"/>
      <c r="V30" s="48"/>
      <c r="W30" s="345">
        <f>ROUND(BD51,2)</f>
        <v>0</v>
      </c>
      <c r="X30" s="346"/>
      <c r="Y30" s="346"/>
      <c r="Z30" s="346"/>
      <c r="AA30" s="346"/>
      <c r="AB30" s="346"/>
      <c r="AC30" s="346"/>
      <c r="AD30" s="346"/>
      <c r="AE30" s="346"/>
      <c r="AF30" s="48"/>
      <c r="AG30" s="48"/>
      <c r="AH30" s="48"/>
      <c r="AI30" s="48"/>
      <c r="AJ30" s="48"/>
      <c r="AK30" s="345">
        <v>0</v>
      </c>
      <c r="AL30" s="346"/>
      <c r="AM30" s="346"/>
      <c r="AN30" s="346"/>
      <c r="AO30" s="346"/>
      <c r="AP30" s="48"/>
      <c r="AQ30" s="50"/>
      <c r="BE30" s="344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4"/>
    </row>
    <row r="32" spans="2:57" s="1" customFormat="1" ht="25.9" customHeight="1">
      <c r="B32" s="41"/>
      <c r="C32" s="51"/>
      <c r="D32" s="52" t="s">
        <v>50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51</v>
      </c>
      <c r="U32" s="53"/>
      <c r="V32" s="53"/>
      <c r="W32" s="53"/>
      <c r="X32" s="347" t="s">
        <v>52</v>
      </c>
      <c r="Y32" s="348"/>
      <c r="Z32" s="348"/>
      <c r="AA32" s="348"/>
      <c r="AB32" s="348"/>
      <c r="AC32" s="53"/>
      <c r="AD32" s="53"/>
      <c r="AE32" s="53"/>
      <c r="AF32" s="53"/>
      <c r="AG32" s="53"/>
      <c r="AH32" s="53"/>
      <c r="AI32" s="53"/>
      <c r="AJ32" s="53"/>
      <c r="AK32" s="349">
        <f>SUM(AK23:AK30)</f>
        <v>0</v>
      </c>
      <c r="AL32" s="348"/>
      <c r="AM32" s="348"/>
      <c r="AN32" s="348"/>
      <c r="AO32" s="350"/>
      <c r="AP32" s="51"/>
      <c r="AQ32" s="55"/>
      <c r="BE32" s="344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53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0013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77" t="str">
        <f>K6</f>
        <v>ZŠ Liberec - Oblačná</v>
      </c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8"/>
      <c r="AF42" s="378"/>
      <c r="AG42" s="378"/>
      <c r="AH42" s="378"/>
      <c r="AI42" s="378"/>
      <c r="AJ42" s="378"/>
      <c r="AK42" s="378"/>
      <c r="AL42" s="378"/>
      <c r="AM42" s="378"/>
      <c r="AN42" s="378"/>
      <c r="AO42" s="378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5">
      <c r="B44" s="41"/>
      <c r="C44" s="65" t="s">
        <v>23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Liberec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25</v>
      </c>
      <c r="AJ44" s="63"/>
      <c r="AK44" s="63"/>
      <c r="AL44" s="63"/>
      <c r="AM44" s="379" t="str">
        <f>IF(AN8="","",AN8)</f>
        <v>13. 12. 2018</v>
      </c>
      <c r="AN44" s="379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5">
      <c r="B46" s="41"/>
      <c r="C46" s="65" t="s">
        <v>27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Statutární město Liberec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35</v>
      </c>
      <c r="AJ46" s="63"/>
      <c r="AK46" s="63"/>
      <c r="AL46" s="63"/>
      <c r="AM46" s="362" t="str">
        <f>IF(E17="","",E17)</f>
        <v>M3 Stavby v.o.s.</v>
      </c>
      <c r="AN46" s="362"/>
      <c r="AO46" s="362"/>
      <c r="AP46" s="362"/>
      <c r="AQ46" s="63"/>
      <c r="AR46" s="61"/>
      <c r="AS46" s="354" t="s">
        <v>54</v>
      </c>
      <c r="AT46" s="355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5">
      <c r="B47" s="41"/>
      <c r="C47" s="65" t="s">
        <v>33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56"/>
      <c r="AT47" s="357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58"/>
      <c r="AT48" s="359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76" t="s">
        <v>55</v>
      </c>
      <c r="D49" s="364"/>
      <c r="E49" s="364"/>
      <c r="F49" s="364"/>
      <c r="G49" s="364"/>
      <c r="H49" s="79"/>
      <c r="I49" s="363" t="s">
        <v>56</v>
      </c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  <c r="V49" s="364"/>
      <c r="W49" s="364"/>
      <c r="X49" s="364"/>
      <c r="Y49" s="364"/>
      <c r="Z49" s="364"/>
      <c r="AA49" s="364"/>
      <c r="AB49" s="364"/>
      <c r="AC49" s="364"/>
      <c r="AD49" s="364"/>
      <c r="AE49" s="364"/>
      <c r="AF49" s="364"/>
      <c r="AG49" s="380" t="s">
        <v>57</v>
      </c>
      <c r="AH49" s="364"/>
      <c r="AI49" s="364"/>
      <c r="AJ49" s="364"/>
      <c r="AK49" s="364"/>
      <c r="AL49" s="364"/>
      <c r="AM49" s="364"/>
      <c r="AN49" s="363" t="s">
        <v>58</v>
      </c>
      <c r="AO49" s="364"/>
      <c r="AP49" s="364"/>
      <c r="AQ49" s="80" t="s">
        <v>59</v>
      </c>
      <c r="AR49" s="61"/>
      <c r="AS49" s="81" t="s">
        <v>60</v>
      </c>
      <c r="AT49" s="82" t="s">
        <v>61</v>
      </c>
      <c r="AU49" s="82" t="s">
        <v>62</v>
      </c>
      <c r="AV49" s="82" t="s">
        <v>63</v>
      </c>
      <c r="AW49" s="82" t="s">
        <v>64</v>
      </c>
      <c r="AX49" s="82" t="s">
        <v>65</v>
      </c>
      <c r="AY49" s="82" t="s">
        <v>66</v>
      </c>
      <c r="AZ49" s="82" t="s">
        <v>67</v>
      </c>
      <c r="BA49" s="82" t="s">
        <v>68</v>
      </c>
      <c r="BB49" s="82" t="s">
        <v>69</v>
      </c>
      <c r="BC49" s="82" t="s">
        <v>70</v>
      </c>
      <c r="BD49" s="83" t="s">
        <v>71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72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65">
        <f>ROUND(SUM(AG52:AG53),2)</f>
        <v>0</v>
      </c>
      <c r="AH51" s="365"/>
      <c r="AI51" s="365"/>
      <c r="AJ51" s="365"/>
      <c r="AK51" s="365"/>
      <c r="AL51" s="365"/>
      <c r="AM51" s="365"/>
      <c r="AN51" s="366">
        <f>SUM(AG51,AT51)</f>
        <v>0</v>
      </c>
      <c r="AO51" s="366"/>
      <c r="AP51" s="366"/>
      <c r="AQ51" s="89" t="s">
        <v>21</v>
      </c>
      <c r="AR51" s="71"/>
      <c r="AS51" s="90">
        <f>ROUND(SUM(AS52:AS53),2)</f>
        <v>0</v>
      </c>
      <c r="AT51" s="91">
        <f>ROUND(SUM(AV51:AW51),2)</f>
        <v>0</v>
      </c>
      <c r="AU51" s="92">
        <f>ROUND(SUM(AU52:AU53),5)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ROUND(SUM(AZ52:AZ53),2)</f>
        <v>0</v>
      </c>
      <c r="BA51" s="91">
        <f>ROUND(SUM(BA52:BA53),2)</f>
        <v>0</v>
      </c>
      <c r="BB51" s="91">
        <f>ROUND(SUM(BB52:BB53),2)</f>
        <v>0</v>
      </c>
      <c r="BC51" s="91">
        <f>ROUND(SUM(BC52:BC53),2)</f>
        <v>0</v>
      </c>
      <c r="BD51" s="93">
        <f>ROUND(SUM(BD52:BD53),2)</f>
        <v>0</v>
      </c>
      <c r="BS51" s="94" t="s">
        <v>73</v>
      </c>
      <c r="BT51" s="94" t="s">
        <v>74</v>
      </c>
      <c r="BU51" s="95" t="s">
        <v>75</v>
      </c>
      <c r="BV51" s="94" t="s">
        <v>76</v>
      </c>
      <c r="BW51" s="94" t="s">
        <v>7</v>
      </c>
      <c r="BX51" s="94" t="s">
        <v>77</v>
      </c>
      <c r="CL51" s="94" t="s">
        <v>21</v>
      </c>
    </row>
    <row r="52" spans="1:91" s="5" customFormat="1" ht="16.5" customHeight="1">
      <c r="A52" s="96" t="s">
        <v>78</v>
      </c>
      <c r="B52" s="97"/>
      <c r="C52" s="98"/>
      <c r="D52" s="375" t="s">
        <v>79</v>
      </c>
      <c r="E52" s="375"/>
      <c r="F52" s="375"/>
      <c r="G52" s="375"/>
      <c r="H52" s="375"/>
      <c r="I52" s="99"/>
      <c r="J52" s="375" t="s">
        <v>80</v>
      </c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60">
        <f>'0001 - Oprava zázemí u tě...'!J27</f>
        <v>0</v>
      </c>
      <c r="AH52" s="361"/>
      <c r="AI52" s="361"/>
      <c r="AJ52" s="361"/>
      <c r="AK52" s="361"/>
      <c r="AL52" s="361"/>
      <c r="AM52" s="361"/>
      <c r="AN52" s="360">
        <f>SUM(AG52,AT52)</f>
        <v>0</v>
      </c>
      <c r="AO52" s="361"/>
      <c r="AP52" s="361"/>
      <c r="AQ52" s="100" t="s">
        <v>81</v>
      </c>
      <c r="AR52" s="101"/>
      <c r="AS52" s="102">
        <v>0</v>
      </c>
      <c r="AT52" s="103">
        <f>ROUND(SUM(AV52:AW52),2)</f>
        <v>0</v>
      </c>
      <c r="AU52" s="104">
        <f>'0001 - Oprava zázemí u tě...'!P93</f>
        <v>0</v>
      </c>
      <c r="AV52" s="103">
        <f>'0001 - Oprava zázemí u tě...'!J30</f>
        <v>0</v>
      </c>
      <c r="AW52" s="103">
        <f>'0001 - Oprava zázemí u tě...'!J31</f>
        <v>0</v>
      </c>
      <c r="AX52" s="103">
        <f>'0001 - Oprava zázemí u tě...'!J32</f>
        <v>0</v>
      </c>
      <c r="AY52" s="103">
        <f>'0001 - Oprava zázemí u tě...'!J33</f>
        <v>0</v>
      </c>
      <c r="AZ52" s="103">
        <f>'0001 - Oprava zázemí u tě...'!F30</f>
        <v>0</v>
      </c>
      <c r="BA52" s="103">
        <f>'0001 - Oprava zázemí u tě...'!F31</f>
        <v>0</v>
      </c>
      <c r="BB52" s="103">
        <f>'0001 - Oprava zázemí u tě...'!F32</f>
        <v>0</v>
      </c>
      <c r="BC52" s="103">
        <f>'0001 - Oprava zázemí u tě...'!F33</f>
        <v>0</v>
      </c>
      <c r="BD52" s="105">
        <f>'0001 - Oprava zázemí u tě...'!F34</f>
        <v>0</v>
      </c>
      <c r="BT52" s="106" t="s">
        <v>82</v>
      </c>
      <c r="BV52" s="106" t="s">
        <v>76</v>
      </c>
      <c r="BW52" s="106" t="s">
        <v>83</v>
      </c>
      <c r="BX52" s="106" t="s">
        <v>7</v>
      </c>
      <c r="CL52" s="106" t="s">
        <v>21</v>
      </c>
      <c r="CM52" s="106" t="s">
        <v>84</v>
      </c>
    </row>
    <row r="53" spans="1:91" s="5" customFormat="1" ht="16.5" customHeight="1">
      <c r="A53" s="96" t="s">
        <v>78</v>
      </c>
      <c r="B53" s="97"/>
      <c r="C53" s="98"/>
      <c r="D53" s="375" t="s">
        <v>85</v>
      </c>
      <c r="E53" s="375"/>
      <c r="F53" s="375"/>
      <c r="G53" s="375"/>
      <c r="H53" s="375"/>
      <c r="I53" s="99"/>
      <c r="J53" s="375" t="s">
        <v>86</v>
      </c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60">
        <f>'0002 - Vybavení kabinetu'!J27</f>
        <v>0</v>
      </c>
      <c r="AH53" s="361"/>
      <c r="AI53" s="361"/>
      <c r="AJ53" s="361"/>
      <c r="AK53" s="361"/>
      <c r="AL53" s="361"/>
      <c r="AM53" s="361"/>
      <c r="AN53" s="360">
        <f>SUM(AG53,AT53)</f>
        <v>0</v>
      </c>
      <c r="AO53" s="361"/>
      <c r="AP53" s="361"/>
      <c r="AQ53" s="100" t="s">
        <v>81</v>
      </c>
      <c r="AR53" s="101"/>
      <c r="AS53" s="107">
        <v>0</v>
      </c>
      <c r="AT53" s="108">
        <f>ROUND(SUM(AV53:AW53),2)</f>
        <v>0</v>
      </c>
      <c r="AU53" s="109">
        <f>'0002 - Vybavení kabinetu'!P78</f>
        <v>0</v>
      </c>
      <c r="AV53" s="108">
        <f>'0002 - Vybavení kabinetu'!J30</f>
        <v>0</v>
      </c>
      <c r="AW53" s="108">
        <f>'0002 - Vybavení kabinetu'!J31</f>
        <v>0</v>
      </c>
      <c r="AX53" s="108">
        <f>'0002 - Vybavení kabinetu'!J32</f>
        <v>0</v>
      </c>
      <c r="AY53" s="108">
        <f>'0002 - Vybavení kabinetu'!J33</f>
        <v>0</v>
      </c>
      <c r="AZ53" s="108">
        <f>'0002 - Vybavení kabinetu'!F30</f>
        <v>0</v>
      </c>
      <c r="BA53" s="108">
        <f>'0002 - Vybavení kabinetu'!F31</f>
        <v>0</v>
      </c>
      <c r="BB53" s="108">
        <f>'0002 - Vybavení kabinetu'!F32</f>
        <v>0</v>
      </c>
      <c r="BC53" s="108">
        <f>'0002 - Vybavení kabinetu'!F33</f>
        <v>0</v>
      </c>
      <c r="BD53" s="110">
        <f>'0002 - Vybavení kabinetu'!F34</f>
        <v>0</v>
      </c>
      <c r="BT53" s="106" t="s">
        <v>82</v>
      </c>
      <c r="BV53" s="106" t="s">
        <v>76</v>
      </c>
      <c r="BW53" s="106" t="s">
        <v>87</v>
      </c>
      <c r="BX53" s="106" t="s">
        <v>7</v>
      </c>
      <c r="CL53" s="106" t="s">
        <v>21</v>
      </c>
      <c r="CM53" s="106" t="s">
        <v>84</v>
      </c>
    </row>
    <row r="54" spans="2:44" s="1" customFormat="1" ht="30" customHeight="1">
      <c r="B54" s="41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1"/>
    </row>
    <row r="55" spans="2:44" s="1" customFormat="1" ht="6.95" customHeight="1"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61"/>
    </row>
  </sheetData>
  <sheetProtection algorithmName="SHA-512" hashValue="TGe7taVkgebdJMv/rK6Mzj42iqK3tyoUkQ/1XbL4OhqzdTe2qcirLLROmrKq0N/5ZqcmP53c2ATqrGDk9Qd12g==" saltValue="O1hERN3PbwJy1MgQwZNxgoG7/cX6YIQyu0Rl38/JyORrxuNHHMn3ApiC2TfTff+bDfa1o1L9xU71ubOPjzXD2g==" spinCount="100000" sheet="1" objects="1" scenarios="1" formatColumns="0" formatRows="0"/>
  <mergeCells count="45">
    <mergeCell ref="D52:H52"/>
    <mergeCell ref="D53:H53"/>
    <mergeCell ref="J53:AF53"/>
    <mergeCell ref="C49:G49"/>
    <mergeCell ref="L42:AO42"/>
    <mergeCell ref="AM44:AN44"/>
    <mergeCell ref="I49:AF49"/>
    <mergeCell ref="AG49:AM49"/>
    <mergeCell ref="L30:O30"/>
    <mergeCell ref="AK30:AO30"/>
    <mergeCell ref="K6:AO6"/>
    <mergeCell ref="J52:AF52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AS46:AT48"/>
    <mergeCell ref="AN53:AP53"/>
    <mergeCell ref="AN52:AP52"/>
    <mergeCell ref="AM46:AP46"/>
    <mergeCell ref="AN49:AP49"/>
    <mergeCell ref="AG52:AM52"/>
    <mergeCell ref="AG53:AM53"/>
    <mergeCell ref="AG51:AM51"/>
    <mergeCell ref="AN51:AP51"/>
    <mergeCell ref="BE5:BE32"/>
    <mergeCell ref="W30:AE30"/>
    <mergeCell ref="X32:AB32"/>
    <mergeCell ref="AK32:AO32"/>
    <mergeCell ref="AR2:BE2"/>
    <mergeCell ref="K5:AO5"/>
    <mergeCell ref="W28:AE28"/>
    <mergeCell ref="AK28:AO28"/>
    <mergeCell ref="L29:O29"/>
    <mergeCell ref="L28:O28"/>
    <mergeCell ref="E14:AJ14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2" location="'0001 - Oprava zázemí u tě...'!C2" display="/"/>
    <hyperlink ref="A53" location="'0002 - Vybavení kabinetu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5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88</v>
      </c>
      <c r="G1" s="389" t="s">
        <v>89</v>
      </c>
      <c r="H1" s="389"/>
      <c r="I1" s="115"/>
      <c r="J1" s="114" t="s">
        <v>90</v>
      </c>
      <c r="K1" s="113" t="s">
        <v>91</v>
      </c>
      <c r="L1" s="114" t="s">
        <v>92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24" t="s">
        <v>83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84</v>
      </c>
    </row>
    <row r="4" spans="2:46" ht="36.95" customHeight="1">
      <c r="B4" s="28"/>
      <c r="C4" s="29"/>
      <c r="D4" s="30" t="s">
        <v>93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1" t="str">
        <f>'Rekapitulace stavby'!K6</f>
        <v>ZŠ Liberec - Oblačná</v>
      </c>
      <c r="F7" s="382"/>
      <c r="G7" s="382"/>
      <c r="H7" s="382"/>
      <c r="I7" s="117"/>
      <c r="J7" s="29"/>
      <c r="K7" s="31"/>
    </row>
    <row r="8" spans="2:11" s="1" customFormat="1" ht="13.5">
      <c r="B8" s="41"/>
      <c r="C8" s="42"/>
      <c r="D8" s="37" t="s">
        <v>94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3" t="s">
        <v>95</v>
      </c>
      <c r="F9" s="384"/>
      <c r="G9" s="384"/>
      <c r="H9" s="384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13. 12. 2018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29</v>
      </c>
      <c r="K14" s="45"/>
    </row>
    <row r="15" spans="2:11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19" t="s">
        <v>31</v>
      </c>
      <c r="J15" s="35" t="s">
        <v>32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33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35</v>
      </c>
      <c r="E20" s="42"/>
      <c r="F20" s="42"/>
      <c r="G20" s="42"/>
      <c r="H20" s="42"/>
      <c r="I20" s="119" t="s">
        <v>28</v>
      </c>
      <c r="J20" s="35" t="s">
        <v>36</v>
      </c>
      <c r="K20" s="45"/>
    </row>
    <row r="21" spans="2:11" s="1" customFormat="1" ht="18" customHeight="1">
      <c r="B21" s="41"/>
      <c r="C21" s="42"/>
      <c r="D21" s="42"/>
      <c r="E21" s="35" t="s">
        <v>37</v>
      </c>
      <c r="F21" s="42"/>
      <c r="G21" s="42"/>
      <c r="H21" s="42"/>
      <c r="I21" s="119" t="s">
        <v>31</v>
      </c>
      <c r="J21" s="35" t="s">
        <v>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39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70" t="s">
        <v>21</v>
      </c>
      <c r="F24" s="370"/>
      <c r="G24" s="370"/>
      <c r="H24" s="370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40</v>
      </c>
      <c r="E27" s="42"/>
      <c r="F27" s="42"/>
      <c r="G27" s="42"/>
      <c r="H27" s="42"/>
      <c r="I27" s="118"/>
      <c r="J27" s="128">
        <f>ROUND(J93,2)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42</v>
      </c>
      <c r="G29" s="42"/>
      <c r="H29" s="42"/>
      <c r="I29" s="129" t="s">
        <v>41</v>
      </c>
      <c r="J29" s="46" t="s">
        <v>43</v>
      </c>
      <c r="K29" s="45"/>
    </row>
    <row r="30" spans="2:11" s="1" customFormat="1" ht="14.45" customHeight="1">
      <c r="B30" s="41"/>
      <c r="C30" s="42"/>
      <c r="D30" s="49" t="s">
        <v>44</v>
      </c>
      <c r="E30" s="49" t="s">
        <v>45</v>
      </c>
      <c r="F30" s="130">
        <f>ROUND(SUM(BE93:BE650),2)</f>
        <v>0</v>
      </c>
      <c r="G30" s="42"/>
      <c r="H30" s="42"/>
      <c r="I30" s="131">
        <v>0.21</v>
      </c>
      <c r="J30" s="130">
        <f>ROUND(ROUND((SUM(BE93:BE650)),2)*I30,2)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46</v>
      </c>
      <c r="F31" s="130">
        <f>ROUND(SUM(BF93:BF650),2)</f>
        <v>0</v>
      </c>
      <c r="G31" s="42"/>
      <c r="H31" s="42"/>
      <c r="I31" s="131">
        <v>0.15</v>
      </c>
      <c r="J31" s="130">
        <f>ROUND(ROUND((SUM(BF93:BF650)),2)*I31,2)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47</v>
      </c>
      <c r="F32" s="130">
        <f>ROUND(SUM(BG93:BG650),2)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48</v>
      </c>
      <c r="F33" s="130">
        <f>ROUND(SUM(BH93:BH650),2)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49</v>
      </c>
      <c r="F34" s="130">
        <f>ROUND(SUM(BI93:BI650),2)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50</v>
      </c>
      <c r="E36" s="79"/>
      <c r="F36" s="79"/>
      <c r="G36" s="134" t="s">
        <v>51</v>
      </c>
      <c r="H36" s="135" t="s">
        <v>52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96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1" t="str">
        <f>E7</f>
        <v>ZŠ Liberec - Oblačná</v>
      </c>
      <c r="F45" s="382"/>
      <c r="G45" s="382"/>
      <c r="H45" s="382"/>
      <c r="I45" s="118"/>
      <c r="J45" s="42"/>
      <c r="K45" s="45"/>
    </row>
    <row r="46" spans="2:11" s="1" customFormat="1" ht="14.45" customHeight="1">
      <c r="B46" s="41"/>
      <c r="C46" s="37" t="s">
        <v>94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3" t="str">
        <f>E9</f>
        <v>0001 - Oprava zázemí u tělocvičny</v>
      </c>
      <c r="F47" s="384"/>
      <c r="G47" s="384"/>
      <c r="H47" s="384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Liberec</v>
      </c>
      <c r="G49" s="42"/>
      <c r="H49" s="42"/>
      <c r="I49" s="119" t="s">
        <v>25</v>
      </c>
      <c r="J49" s="120" t="str">
        <f>IF(J12="","",J12)</f>
        <v>13. 12. 2018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Statutární město Liberec</v>
      </c>
      <c r="G51" s="42"/>
      <c r="H51" s="42"/>
      <c r="I51" s="119" t="s">
        <v>35</v>
      </c>
      <c r="J51" s="370" t="str">
        <f>E21</f>
        <v>M3 Stavby v.o.s.</v>
      </c>
      <c r="K51" s="45"/>
    </row>
    <row r="52" spans="2:11" s="1" customFormat="1" ht="14.45" customHeight="1">
      <c r="B52" s="41"/>
      <c r="C52" s="37" t="s">
        <v>33</v>
      </c>
      <c r="D52" s="42"/>
      <c r="E52" s="42"/>
      <c r="F52" s="35" t="str">
        <f>IF(E18="","",E18)</f>
        <v/>
      </c>
      <c r="G52" s="42"/>
      <c r="H52" s="42"/>
      <c r="I52" s="118"/>
      <c r="J52" s="385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97</v>
      </c>
      <c r="D54" s="132"/>
      <c r="E54" s="132"/>
      <c r="F54" s="132"/>
      <c r="G54" s="132"/>
      <c r="H54" s="132"/>
      <c r="I54" s="145"/>
      <c r="J54" s="146" t="s">
        <v>98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99</v>
      </c>
      <c r="D56" s="42"/>
      <c r="E56" s="42"/>
      <c r="F56" s="42"/>
      <c r="G56" s="42"/>
      <c r="H56" s="42"/>
      <c r="I56" s="118"/>
      <c r="J56" s="128">
        <f>J93</f>
        <v>0</v>
      </c>
      <c r="K56" s="45"/>
      <c r="AU56" s="24" t="s">
        <v>100</v>
      </c>
    </row>
    <row r="57" spans="2:11" s="7" customFormat="1" ht="24.95" customHeight="1">
      <c r="B57" s="149"/>
      <c r="C57" s="150"/>
      <c r="D57" s="151" t="s">
        <v>101</v>
      </c>
      <c r="E57" s="152"/>
      <c r="F57" s="152"/>
      <c r="G57" s="152"/>
      <c r="H57" s="152"/>
      <c r="I57" s="153"/>
      <c r="J57" s="154">
        <f>J94</f>
        <v>0</v>
      </c>
      <c r="K57" s="155"/>
    </row>
    <row r="58" spans="2:11" s="8" customFormat="1" ht="19.9" customHeight="1">
      <c r="B58" s="156"/>
      <c r="C58" s="157"/>
      <c r="D58" s="158" t="s">
        <v>102</v>
      </c>
      <c r="E58" s="159"/>
      <c r="F58" s="159"/>
      <c r="G58" s="159"/>
      <c r="H58" s="159"/>
      <c r="I58" s="160"/>
      <c r="J58" s="161">
        <f>J95</f>
        <v>0</v>
      </c>
      <c r="K58" s="162"/>
    </row>
    <row r="59" spans="2:11" s="8" customFormat="1" ht="19.9" customHeight="1">
      <c r="B59" s="156"/>
      <c r="C59" s="157"/>
      <c r="D59" s="158" t="s">
        <v>103</v>
      </c>
      <c r="E59" s="159"/>
      <c r="F59" s="159"/>
      <c r="G59" s="159"/>
      <c r="H59" s="159"/>
      <c r="I59" s="160"/>
      <c r="J59" s="161">
        <f>J98</f>
        <v>0</v>
      </c>
      <c r="K59" s="162"/>
    </row>
    <row r="60" spans="2:11" s="8" customFormat="1" ht="19.9" customHeight="1">
      <c r="B60" s="156"/>
      <c r="C60" s="157"/>
      <c r="D60" s="158" t="s">
        <v>104</v>
      </c>
      <c r="E60" s="159"/>
      <c r="F60" s="159"/>
      <c r="G60" s="159"/>
      <c r="H60" s="159"/>
      <c r="I60" s="160"/>
      <c r="J60" s="161">
        <f>J224</f>
        <v>0</v>
      </c>
      <c r="K60" s="162"/>
    </row>
    <row r="61" spans="2:11" s="8" customFormat="1" ht="19.9" customHeight="1">
      <c r="B61" s="156"/>
      <c r="C61" s="157"/>
      <c r="D61" s="158" t="s">
        <v>105</v>
      </c>
      <c r="E61" s="159"/>
      <c r="F61" s="159"/>
      <c r="G61" s="159"/>
      <c r="H61" s="159"/>
      <c r="I61" s="160"/>
      <c r="J61" s="161">
        <f>J242</f>
        <v>0</v>
      </c>
      <c r="K61" s="162"/>
    </row>
    <row r="62" spans="2:11" s="8" customFormat="1" ht="19.9" customHeight="1">
      <c r="B62" s="156"/>
      <c r="C62" s="157"/>
      <c r="D62" s="158" t="s">
        <v>106</v>
      </c>
      <c r="E62" s="159"/>
      <c r="F62" s="159"/>
      <c r="G62" s="159"/>
      <c r="H62" s="159"/>
      <c r="I62" s="160"/>
      <c r="J62" s="161">
        <f>J248</f>
        <v>0</v>
      </c>
      <c r="K62" s="162"/>
    </row>
    <row r="63" spans="2:11" s="7" customFormat="1" ht="24.95" customHeight="1">
      <c r="B63" s="149"/>
      <c r="C63" s="150"/>
      <c r="D63" s="151" t="s">
        <v>107</v>
      </c>
      <c r="E63" s="152"/>
      <c r="F63" s="152"/>
      <c r="G63" s="152"/>
      <c r="H63" s="152"/>
      <c r="I63" s="153"/>
      <c r="J63" s="154">
        <f>J250</f>
        <v>0</v>
      </c>
      <c r="K63" s="155"/>
    </row>
    <row r="64" spans="2:11" s="8" customFormat="1" ht="19.9" customHeight="1">
      <c r="B64" s="156"/>
      <c r="C64" s="157"/>
      <c r="D64" s="158" t="s">
        <v>108</v>
      </c>
      <c r="E64" s="159"/>
      <c r="F64" s="159"/>
      <c r="G64" s="159"/>
      <c r="H64" s="159"/>
      <c r="I64" s="160"/>
      <c r="J64" s="161">
        <f>J251</f>
        <v>0</v>
      </c>
      <c r="K64" s="162"/>
    </row>
    <row r="65" spans="2:11" s="8" customFormat="1" ht="19.9" customHeight="1">
      <c r="B65" s="156"/>
      <c r="C65" s="157"/>
      <c r="D65" s="158" t="s">
        <v>109</v>
      </c>
      <c r="E65" s="159"/>
      <c r="F65" s="159"/>
      <c r="G65" s="159"/>
      <c r="H65" s="159"/>
      <c r="I65" s="160"/>
      <c r="J65" s="161">
        <f>J277</f>
        <v>0</v>
      </c>
      <c r="K65" s="162"/>
    </row>
    <row r="66" spans="2:11" s="8" customFormat="1" ht="19.9" customHeight="1">
      <c r="B66" s="156"/>
      <c r="C66" s="157"/>
      <c r="D66" s="158" t="s">
        <v>110</v>
      </c>
      <c r="E66" s="159"/>
      <c r="F66" s="159"/>
      <c r="G66" s="159"/>
      <c r="H66" s="159"/>
      <c r="I66" s="160"/>
      <c r="J66" s="161">
        <f>J289</f>
        <v>0</v>
      </c>
      <c r="K66" s="162"/>
    </row>
    <row r="67" spans="2:11" s="8" customFormat="1" ht="19.9" customHeight="1">
      <c r="B67" s="156"/>
      <c r="C67" s="157"/>
      <c r="D67" s="158" t="s">
        <v>111</v>
      </c>
      <c r="E67" s="159"/>
      <c r="F67" s="159"/>
      <c r="G67" s="159"/>
      <c r="H67" s="159"/>
      <c r="I67" s="160"/>
      <c r="J67" s="161">
        <f>J299</f>
        <v>0</v>
      </c>
      <c r="K67" s="162"/>
    </row>
    <row r="68" spans="2:11" s="8" customFormat="1" ht="19.9" customHeight="1">
      <c r="B68" s="156"/>
      <c r="C68" s="157"/>
      <c r="D68" s="158" t="s">
        <v>112</v>
      </c>
      <c r="E68" s="159"/>
      <c r="F68" s="159"/>
      <c r="G68" s="159"/>
      <c r="H68" s="159"/>
      <c r="I68" s="160"/>
      <c r="J68" s="161">
        <f>J320</f>
        <v>0</v>
      </c>
      <c r="K68" s="162"/>
    </row>
    <row r="69" spans="2:11" s="8" customFormat="1" ht="19.9" customHeight="1">
      <c r="B69" s="156"/>
      <c r="C69" s="157"/>
      <c r="D69" s="158" t="s">
        <v>113</v>
      </c>
      <c r="E69" s="159"/>
      <c r="F69" s="159"/>
      <c r="G69" s="159"/>
      <c r="H69" s="159"/>
      <c r="I69" s="160"/>
      <c r="J69" s="161">
        <f>J333</f>
        <v>0</v>
      </c>
      <c r="K69" s="162"/>
    </row>
    <row r="70" spans="2:11" s="8" customFormat="1" ht="19.9" customHeight="1">
      <c r="B70" s="156"/>
      <c r="C70" s="157"/>
      <c r="D70" s="158" t="s">
        <v>114</v>
      </c>
      <c r="E70" s="159"/>
      <c r="F70" s="159"/>
      <c r="G70" s="159"/>
      <c r="H70" s="159"/>
      <c r="I70" s="160"/>
      <c r="J70" s="161">
        <f>J343</f>
        <v>0</v>
      </c>
      <c r="K70" s="162"/>
    </row>
    <row r="71" spans="2:11" s="8" customFormat="1" ht="19.9" customHeight="1">
      <c r="B71" s="156"/>
      <c r="C71" s="157"/>
      <c r="D71" s="158" t="s">
        <v>115</v>
      </c>
      <c r="E71" s="159"/>
      <c r="F71" s="159"/>
      <c r="G71" s="159"/>
      <c r="H71" s="159"/>
      <c r="I71" s="160"/>
      <c r="J71" s="161">
        <f>J381</f>
        <v>0</v>
      </c>
      <c r="K71" s="162"/>
    </row>
    <row r="72" spans="2:11" s="8" customFormat="1" ht="19.9" customHeight="1">
      <c r="B72" s="156"/>
      <c r="C72" s="157"/>
      <c r="D72" s="158" t="s">
        <v>116</v>
      </c>
      <c r="E72" s="159"/>
      <c r="F72" s="159"/>
      <c r="G72" s="159"/>
      <c r="H72" s="159"/>
      <c r="I72" s="160"/>
      <c r="J72" s="161">
        <f>J406</f>
        <v>0</v>
      </c>
      <c r="K72" s="162"/>
    </row>
    <row r="73" spans="2:11" s="8" customFormat="1" ht="19.9" customHeight="1">
      <c r="B73" s="156"/>
      <c r="C73" s="157"/>
      <c r="D73" s="158" t="s">
        <v>117</v>
      </c>
      <c r="E73" s="159"/>
      <c r="F73" s="159"/>
      <c r="G73" s="159"/>
      <c r="H73" s="159"/>
      <c r="I73" s="160"/>
      <c r="J73" s="161">
        <f>J485</f>
        <v>0</v>
      </c>
      <c r="K73" s="162"/>
    </row>
    <row r="74" spans="2:11" s="1" customFormat="1" ht="21.75" customHeight="1">
      <c r="B74" s="41"/>
      <c r="C74" s="42"/>
      <c r="D74" s="42"/>
      <c r="E74" s="42"/>
      <c r="F74" s="42"/>
      <c r="G74" s="42"/>
      <c r="H74" s="42"/>
      <c r="I74" s="118"/>
      <c r="J74" s="42"/>
      <c r="K74" s="45"/>
    </row>
    <row r="75" spans="2:11" s="1" customFormat="1" ht="6.95" customHeight="1">
      <c r="B75" s="56"/>
      <c r="C75" s="57"/>
      <c r="D75" s="57"/>
      <c r="E75" s="57"/>
      <c r="F75" s="57"/>
      <c r="G75" s="57"/>
      <c r="H75" s="57"/>
      <c r="I75" s="139"/>
      <c r="J75" s="57"/>
      <c r="K75" s="58"/>
    </row>
    <row r="79" spans="2:12" s="1" customFormat="1" ht="6.95" customHeight="1">
      <c r="B79" s="59"/>
      <c r="C79" s="60"/>
      <c r="D79" s="60"/>
      <c r="E79" s="60"/>
      <c r="F79" s="60"/>
      <c r="G79" s="60"/>
      <c r="H79" s="60"/>
      <c r="I79" s="142"/>
      <c r="J79" s="60"/>
      <c r="K79" s="60"/>
      <c r="L79" s="61"/>
    </row>
    <row r="80" spans="2:12" s="1" customFormat="1" ht="36.95" customHeight="1">
      <c r="B80" s="41"/>
      <c r="C80" s="62" t="s">
        <v>118</v>
      </c>
      <c r="D80" s="63"/>
      <c r="E80" s="63"/>
      <c r="F80" s="63"/>
      <c r="G80" s="63"/>
      <c r="H80" s="63"/>
      <c r="I80" s="163"/>
      <c r="J80" s="63"/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12" s="1" customFormat="1" ht="14.45" customHeight="1">
      <c r="B82" s="41"/>
      <c r="C82" s="65" t="s">
        <v>18</v>
      </c>
      <c r="D82" s="63"/>
      <c r="E82" s="63"/>
      <c r="F82" s="63"/>
      <c r="G82" s="63"/>
      <c r="H82" s="63"/>
      <c r="I82" s="163"/>
      <c r="J82" s="63"/>
      <c r="K82" s="63"/>
      <c r="L82" s="61"/>
    </row>
    <row r="83" spans="2:12" s="1" customFormat="1" ht="16.5" customHeight="1">
      <c r="B83" s="41"/>
      <c r="C83" s="63"/>
      <c r="D83" s="63"/>
      <c r="E83" s="386" t="str">
        <f>E7</f>
        <v>ZŠ Liberec - Oblačná</v>
      </c>
      <c r="F83" s="387"/>
      <c r="G83" s="387"/>
      <c r="H83" s="387"/>
      <c r="I83" s="163"/>
      <c r="J83" s="63"/>
      <c r="K83" s="63"/>
      <c r="L83" s="61"/>
    </row>
    <row r="84" spans="2:12" s="1" customFormat="1" ht="14.45" customHeight="1">
      <c r="B84" s="41"/>
      <c r="C84" s="65" t="s">
        <v>94</v>
      </c>
      <c r="D84" s="63"/>
      <c r="E84" s="63"/>
      <c r="F84" s="63"/>
      <c r="G84" s="63"/>
      <c r="H84" s="63"/>
      <c r="I84" s="163"/>
      <c r="J84" s="63"/>
      <c r="K84" s="63"/>
      <c r="L84" s="61"/>
    </row>
    <row r="85" spans="2:12" s="1" customFormat="1" ht="17.25" customHeight="1">
      <c r="B85" s="41"/>
      <c r="C85" s="63"/>
      <c r="D85" s="63"/>
      <c r="E85" s="377" t="str">
        <f>E9</f>
        <v>0001 - Oprava zázemí u tělocvičny</v>
      </c>
      <c r="F85" s="388"/>
      <c r="G85" s="388"/>
      <c r="H85" s="388"/>
      <c r="I85" s="163"/>
      <c r="J85" s="63"/>
      <c r="K85" s="63"/>
      <c r="L85" s="61"/>
    </row>
    <row r="86" spans="2:12" s="1" customFormat="1" ht="6.95" customHeight="1">
      <c r="B86" s="41"/>
      <c r="C86" s="63"/>
      <c r="D86" s="63"/>
      <c r="E86" s="63"/>
      <c r="F86" s="63"/>
      <c r="G86" s="63"/>
      <c r="H86" s="63"/>
      <c r="I86" s="163"/>
      <c r="J86" s="63"/>
      <c r="K86" s="63"/>
      <c r="L86" s="61"/>
    </row>
    <row r="87" spans="2:12" s="1" customFormat="1" ht="18" customHeight="1">
      <c r="B87" s="41"/>
      <c r="C87" s="65" t="s">
        <v>23</v>
      </c>
      <c r="D87" s="63"/>
      <c r="E87" s="63"/>
      <c r="F87" s="164" t="str">
        <f>F12</f>
        <v>Liberec</v>
      </c>
      <c r="G87" s="63"/>
      <c r="H87" s="63"/>
      <c r="I87" s="165" t="s">
        <v>25</v>
      </c>
      <c r="J87" s="73" t="str">
        <f>IF(J12="","",J12)</f>
        <v>13. 12. 2018</v>
      </c>
      <c r="K87" s="63"/>
      <c r="L87" s="61"/>
    </row>
    <row r="88" spans="2:12" s="1" customFormat="1" ht="6.95" customHeight="1">
      <c r="B88" s="41"/>
      <c r="C88" s="63"/>
      <c r="D88" s="63"/>
      <c r="E88" s="63"/>
      <c r="F88" s="63"/>
      <c r="G88" s="63"/>
      <c r="H88" s="63"/>
      <c r="I88" s="163"/>
      <c r="J88" s="63"/>
      <c r="K88" s="63"/>
      <c r="L88" s="61"/>
    </row>
    <row r="89" spans="2:12" s="1" customFormat="1" ht="13.5">
      <c r="B89" s="41"/>
      <c r="C89" s="65" t="s">
        <v>27</v>
      </c>
      <c r="D89" s="63"/>
      <c r="E89" s="63"/>
      <c r="F89" s="164" t="str">
        <f>E15</f>
        <v>Statutární město Liberec</v>
      </c>
      <c r="G89" s="63"/>
      <c r="H89" s="63"/>
      <c r="I89" s="165" t="s">
        <v>35</v>
      </c>
      <c r="J89" s="164" t="str">
        <f>E21</f>
        <v>M3 Stavby v.o.s.</v>
      </c>
      <c r="K89" s="63"/>
      <c r="L89" s="61"/>
    </row>
    <row r="90" spans="2:12" s="1" customFormat="1" ht="14.45" customHeight="1">
      <c r="B90" s="41"/>
      <c r="C90" s="65" t="s">
        <v>33</v>
      </c>
      <c r="D90" s="63"/>
      <c r="E90" s="63"/>
      <c r="F90" s="164" t="str">
        <f>IF(E18="","",E18)</f>
        <v/>
      </c>
      <c r="G90" s="63"/>
      <c r="H90" s="63"/>
      <c r="I90" s="163"/>
      <c r="J90" s="63"/>
      <c r="K90" s="63"/>
      <c r="L90" s="61"/>
    </row>
    <row r="91" spans="2:12" s="1" customFormat="1" ht="10.35" customHeight="1">
      <c r="B91" s="41"/>
      <c r="C91" s="63"/>
      <c r="D91" s="63"/>
      <c r="E91" s="63"/>
      <c r="F91" s="63"/>
      <c r="G91" s="63"/>
      <c r="H91" s="63"/>
      <c r="I91" s="163"/>
      <c r="J91" s="63"/>
      <c r="K91" s="63"/>
      <c r="L91" s="61"/>
    </row>
    <row r="92" spans="2:20" s="9" customFormat="1" ht="29.25" customHeight="1">
      <c r="B92" s="166"/>
      <c r="C92" s="167" t="s">
        <v>119</v>
      </c>
      <c r="D92" s="168" t="s">
        <v>59</v>
      </c>
      <c r="E92" s="168" t="s">
        <v>55</v>
      </c>
      <c r="F92" s="168" t="s">
        <v>120</v>
      </c>
      <c r="G92" s="168" t="s">
        <v>121</v>
      </c>
      <c r="H92" s="168" t="s">
        <v>122</v>
      </c>
      <c r="I92" s="169" t="s">
        <v>123</v>
      </c>
      <c r="J92" s="168" t="s">
        <v>98</v>
      </c>
      <c r="K92" s="170" t="s">
        <v>124</v>
      </c>
      <c r="L92" s="171"/>
      <c r="M92" s="81" t="s">
        <v>125</v>
      </c>
      <c r="N92" s="82" t="s">
        <v>44</v>
      </c>
      <c r="O92" s="82" t="s">
        <v>126</v>
      </c>
      <c r="P92" s="82" t="s">
        <v>127</v>
      </c>
      <c r="Q92" s="82" t="s">
        <v>128</v>
      </c>
      <c r="R92" s="82" t="s">
        <v>129</v>
      </c>
      <c r="S92" s="82" t="s">
        <v>130</v>
      </c>
      <c r="T92" s="83" t="s">
        <v>131</v>
      </c>
    </row>
    <row r="93" spans="2:63" s="1" customFormat="1" ht="29.25" customHeight="1">
      <c r="B93" s="41"/>
      <c r="C93" s="87" t="s">
        <v>99</v>
      </c>
      <c r="D93" s="63"/>
      <c r="E93" s="63"/>
      <c r="F93" s="63"/>
      <c r="G93" s="63"/>
      <c r="H93" s="63"/>
      <c r="I93" s="163"/>
      <c r="J93" s="172">
        <f>BK93</f>
        <v>0</v>
      </c>
      <c r="K93" s="63"/>
      <c r="L93" s="61"/>
      <c r="M93" s="84"/>
      <c r="N93" s="85"/>
      <c r="O93" s="85"/>
      <c r="P93" s="173">
        <f>P94+P250</f>
        <v>0</v>
      </c>
      <c r="Q93" s="85"/>
      <c r="R93" s="173">
        <f>R94+R250</f>
        <v>2.87158592</v>
      </c>
      <c r="S93" s="85"/>
      <c r="T93" s="174">
        <f>T94+T250</f>
        <v>2.0301473600000004</v>
      </c>
      <c r="AT93" s="24" t="s">
        <v>73</v>
      </c>
      <c r="AU93" s="24" t="s">
        <v>100</v>
      </c>
      <c r="BK93" s="175">
        <f>BK94+BK250</f>
        <v>0</v>
      </c>
    </row>
    <row r="94" spans="2:63" s="10" customFormat="1" ht="37.35" customHeight="1">
      <c r="B94" s="176"/>
      <c r="C94" s="177"/>
      <c r="D94" s="178" t="s">
        <v>73</v>
      </c>
      <c r="E94" s="179" t="s">
        <v>132</v>
      </c>
      <c r="F94" s="179" t="s">
        <v>133</v>
      </c>
      <c r="G94" s="177"/>
      <c r="H94" s="177"/>
      <c r="I94" s="180"/>
      <c r="J94" s="181">
        <f>BK94</f>
        <v>0</v>
      </c>
      <c r="K94" s="177"/>
      <c r="L94" s="182"/>
      <c r="M94" s="183"/>
      <c r="N94" s="184"/>
      <c r="O94" s="184"/>
      <c r="P94" s="185">
        <f>P95+P98+P224+P242+P248</f>
        <v>0</v>
      </c>
      <c r="Q94" s="184"/>
      <c r="R94" s="185">
        <f>R95+R98+R224+R242+R248</f>
        <v>2.18452396</v>
      </c>
      <c r="S94" s="184"/>
      <c r="T94" s="186">
        <f>T95+T98+T224+T242+T248</f>
        <v>0.43584</v>
      </c>
      <c r="AR94" s="187" t="s">
        <v>82</v>
      </c>
      <c r="AT94" s="188" t="s">
        <v>73</v>
      </c>
      <c r="AU94" s="188" t="s">
        <v>74</v>
      </c>
      <c r="AY94" s="187" t="s">
        <v>134</v>
      </c>
      <c r="BK94" s="189">
        <f>BK95+BK98+BK224+BK242+BK248</f>
        <v>0</v>
      </c>
    </row>
    <row r="95" spans="2:63" s="10" customFormat="1" ht="19.9" customHeight="1">
      <c r="B95" s="176"/>
      <c r="C95" s="177"/>
      <c r="D95" s="178" t="s">
        <v>73</v>
      </c>
      <c r="E95" s="190" t="s">
        <v>135</v>
      </c>
      <c r="F95" s="190" t="s">
        <v>136</v>
      </c>
      <c r="G95" s="177"/>
      <c r="H95" s="177"/>
      <c r="I95" s="180"/>
      <c r="J95" s="191">
        <f>BK95</f>
        <v>0</v>
      </c>
      <c r="K95" s="177"/>
      <c r="L95" s="182"/>
      <c r="M95" s="183"/>
      <c r="N95" s="184"/>
      <c r="O95" s="184"/>
      <c r="P95" s="185">
        <f>SUM(P96:P97)</f>
        <v>0</v>
      </c>
      <c r="Q95" s="184"/>
      <c r="R95" s="185">
        <f>SUM(R96:R97)</f>
        <v>0.25365</v>
      </c>
      <c r="S95" s="184"/>
      <c r="T95" s="186">
        <f>SUM(T96:T97)</f>
        <v>0</v>
      </c>
      <c r="AR95" s="187" t="s">
        <v>82</v>
      </c>
      <c r="AT95" s="188" t="s">
        <v>73</v>
      </c>
      <c r="AU95" s="188" t="s">
        <v>82</v>
      </c>
      <c r="AY95" s="187" t="s">
        <v>134</v>
      </c>
      <c r="BK95" s="189">
        <f>SUM(BK96:BK97)</f>
        <v>0</v>
      </c>
    </row>
    <row r="96" spans="2:65" s="1" customFormat="1" ht="25.5" customHeight="1">
      <c r="B96" s="41"/>
      <c r="C96" s="192" t="s">
        <v>82</v>
      </c>
      <c r="D96" s="192" t="s">
        <v>137</v>
      </c>
      <c r="E96" s="193" t="s">
        <v>138</v>
      </c>
      <c r="F96" s="194" t="s">
        <v>139</v>
      </c>
      <c r="G96" s="195" t="s">
        <v>140</v>
      </c>
      <c r="H96" s="196">
        <v>1</v>
      </c>
      <c r="I96" s="197"/>
      <c r="J96" s="198">
        <f>ROUND(I96*H96,2)</f>
        <v>0</v>
      </c>
      <c r="K96" s="194" t="s">
        <v>141</v>
      </c>
      <c r="L96" s="61"/>
      <c r="M96" s="199" t="s">
        <v>21</v>
      </c>
      <c r="N96" s="200" t="s">
        <v>45</v>
      </c>
      <c r="O96" s="42"/>
      <c r="P96" s="201">
        <f>O96*H96</f>
        <v>0</v>
      </c>
      <c r="Q96" s="201">
        <v>0.25365</v>
      </c>
      <c r="R96" s="201">
        <f>Q96*H96</f>
        <v>0.25365</v>
      </c>
      <c r="S96" s="201">
        <v>0</v>
      </c>
      <c r="T96" s="202">
        <f>S96*H96</f>
        <v>0</v>
      </c>
      <c r="AR96" s="24" t="s">
        <v>142</v>
      </c>
      <c r="AT96" s="24" t="s">
        <v>137</v>
      </c>
      <c r="AU96" s="24" t="s">
        <v>84</v>
      </c>
      <c r="AY96" s="24" t="s">
        <v>134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82</v>
      </c>
      <c r="BK96" s="203">
        <f>ROUND(I96*H96,2)</f>
        <v>0</v>
      </c>
      <c r="BL96" s="24" t="s">
        <v>142</v>
      </c>
      <c r="BM96" s="24" t="s">
        <v>143</v>
      </c>
    </row>
    <row r="97" spans="2:51" s="11" customFormat="1" ht="13.5">
      <c r="B97" s="204"/>
      <c r="C97" s="205"/>
      <c r="D97" s="206" t="s">
        <v>144</v>
      </c>
      <c r="E97" s="207" t="s">
        <v>21</v>
      </c>
      <c r="F97" s="208" t="s">
        <v>145</v>
      </c>
      <c r="G97" s="205"/>
      <c r="H97" s="209">
        <v>1</v>
      </c>
      <c r="I97" s="210"/>
      <c r="J97" s="205"/>
      <c r="K97" s="205"/>
      <c r="L97" s="211"/>
      <c r="M97" s="212"/>
      <c r="N97" s="213"/>
      <c r="O97" s="213"/>
      <c r="P97" s="213"/>
      <c r="Q97" s="213"/>
      <c r="R97" s="213"/>
      <c r="S97" s="213"/>
      <c r="T97" s="214"/>
      <c r="AT97" s="215" t="s">
        <v>144</v>
      </c>
      <c r="AU97" s="215" t="s">
        <v>84</v>
      </c>
      <c r="AV97" s="11" t="s">
        <v>84</v>
      </c>
      <c r="AW97" s="11" t="s">
        <v>38</v>
      </c>
      <c r="AX97" s="11" t="s">
        <v>82</v>
      </c>
      <c r="AY97" s="215" t="s">
        <v>134</v>
      </c>
    </row>
    <row r="98" spans="2:63" s="10" customFormat="1" ht="29.85" customHeight="1">
      <c r="B98" s="176"/>
      <c r="C98" s="177"/>
      <c r="D98" s="178" t="s">
        <v>73</v>
      </c>
      <c r="E98" s="190" t="s">
        <v>146</v>
      </c>
      <c r="F98" s="190" t="s">
        <v>147</v>
      </c>
      <c r="G98" s="177"/>
      <c r="H98" s="177"/>
      <c r="I98" s="180"/>
      <c r="J98" s="191">
        <f>BK98</f>
        <v>0</v>
      </c>
      <c r="K98" s="177"/>
      <c r="L98" s="182"/>
      <c r="M98" s="183"/>
      <c r="N98" s="184"/>
      <c r="O98" s="184"/>
      <c r="P98" s="185">
        <f>SUM(P99:P223)</f>
        <v>0</v>
      </c>
      <c r="Q98" s="184"/>
      <c r="R98" s="185">
        <f>SUM(R99:R223)</f>
        <v>1.9304636</v>
      </c>
      <c r="S98" s="184"/>
      <c r="T98" s="186">
        <f>SUM(T99:T223)</f>
        <v>0</v>
      </c>
      <c r="AR98" s="187" t="s">
        <v>82</v>
      </c>
      <c r="AT98" s="188" t="s">
        <v>73</v>
      </c>
      <c r="AU98" s="188" t="s">
        <v>82</v>
      </c>
      <c r="AY98" s="187" t="s">
        <v>134</v>
      </c>
      <c r="BK98" s="189">
        <f>SUM(BK99:BK223)</f>
        <v>0</v>
      </c>
    </row>
    <row r="99" spans="2:65" s="1" customFormat="1" ht="25.5" customHeight="1">
      <c r="B99" s="41"/>
      <c r="C99" s="192" t="s">
        <v>84</v>
      </c>
      <c r="D99" s="192" t="s">
        <v>137</v>
      </c>
      <c r="E99" s="193" t="s">
        <v>148</v>
      </c>
      <c r="F99" s="194" t="s">
        <v>149</v>
      </c>
      <c r="G99" s="195" t="s">
        <v>140</v>
      </c>
      <c r="H99" s="196">
        <v>11.798</v>
      </c>
      <c r="I99" s="197"/>
      <c r="J99" s="198">
        <f>ROUND(I99*H99,2)</f>
        <v>0</v>
      </c>
      <c r="K99" s="194" t="s">
        <v>141</v>
      </c>
      <c r="L99" s="61"/>
      <c r="M99" s="199" t="s">
        <v>21</v>
      </c>
      <c r="N99" s="200" t="s">
        <v>45</v>
      </c>
      <c r="O99" s="42"/>
      <c r="P99" s="201">
        <f>O99*H99</f>
        <v>0</v>
      </c>
      <c r="Q99" s="201">
        <v>0.003</v>
      </c>
      <c r="R99" s="201">
        <f>Q99*H99</f>
        <v>0.035394</v>
      </c>
      <c r="S99" s="201">
        <v>0</v>
      </c>
      <c r="T99" s="202">
        <f>S99*H99</f>
        <v>0</v>
      </c>
      <c r="AR99" s="24" t="s">
        <v>142</v>
      </c>
      <c r="AT99" s="24" t="s">
        <v>137</v>
      </c>
      <c r="AU99" s="24" t="s">
        <v>84</v>
      </c>
      <c r="AY99" s="24" t="s">
        <v>134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82</v>
      </c>
      <c r="BK99" s="203">
        <f>ROUND(I99*H99,2)</f>
        <v>0</v>
      </c>
      <c r="BL99" s="24" t="s">
        <v>142</v>
      </c>
      <c r="BM99" s="24" t="s">
        <v>150</v>
      </c>
    </row>
    <row r="100" spans="2:51" s="12" customFormat="1" ht="13.5">
      <c r="B100" s="216"/>
      <c r="C100" s="217"/>
      <c r="D100" s="206" t="s">
        <v>144</v>
      </c>
      <c r="E100" s="218" t="s">
        <v>21</v>
      </c>
      <c r="F100" s="219" t="s">
        <v>151</v>
      </c>
      <c r="G100" s="217"/>
      <c r="H100" s="218" t="s">
        <v>21</v>
      </c>
      <c r="I100" s="220"/>
      <c r="J100" s="217"/>
      <c r="K100" s="217"/>
      <c r="L100" s="221"/>
      <c r="M100" s="222"/>
      <c r="N100" s="223"/>
      <c r="O100" s="223"/>
      <c r="P100" s="223"/>
      <c r="Q100" s="223"/>
      <c r="R100" s="223"/>
      <c r="S100" s="223"/>
      <c r="T100" s="224"/>
      <c r="AT100" s="225" t="s">
        <v>144</v>
      </c>
      <c r="AU100" s="225" t="s">
        <v>84</v>
      </c>
      <c r="AV100" s="12" t="s">
        <v>82</v>
      </c>
      <c r="AW100" s="12" t="s">
        <v>38</v>
      </c>
      <c r="AX100" s="12" t="s">
        <v>74</v>
      </c>
      <c r="AY100" s="225" t="s">
        <v>134</v>
      </c>
    </row>
    <row r="101" spans="2:51" s="11" customFormat="1" ht="13.5">
      <c r="B101" s="204"/>
      <c r="C101" s="205"/>
      <c r="D101" s="206" t="s">
        <v>144</v>
      </c>
      <c r="E101" s="207" t="s">
        <v>21</v>
      </c>
      <c r="F101" s="208" t="s">
        <v>152</v>
      </c>
      <c r="G101" s="205"/>
      <c r="H101" s="209">
        <v>6.197</v>
      </c>
      <c r="I101" s="210"/>
      <c r="J101" s="205"/>
      <c r="K101" s="205"/>
      <c r="L101" s="211"/>
      <c r="M101" s="212"/>
      <c r="N101" s="213"/>
      <c r="O101" s="213"/>
      <c r="P101" s="213"/>
      <c r="Q101" s="213"/>
      <c r="R101" s="213"/>
      <c r="S101" s="213"/>
      <c r="T101" s="214"/>
      <c r="AT101" s="215" t="s">
        <v>144</v>
      </c>
      <c r="AU101" s="215" t="s">
        <v>84</v>
      </c>
      <c r="AV101" s="11" t="s">
        <v>84</v>
      </c>
      <c r="AW101" s="11" t="s">
        <v>38</v>
      </c>
      <c r="AX101" s="11" t="s">
        <v>74</v>
      </c>
      <c r="AY101" s="215" t="s">
        <v>134</v>
      </c>
    </row>
    <row r="102" spans="2:51" s="12" customFormat="1" ht="13.5">
      <c r="B102" s="216"/>
      <c r="C102" s="217"/>
      <c r="D102" s="206" t="s">
        <v>144</v>
      </c>
      <c r="E102" s="218" t="s">
        <v>21</v>
      </c>
      <c r="F102" s="219" t="s">
        <v>153</v>
      </c>
      <c r="G102" s="217"/>
      <c r="H102" s="218" t="s">
        <v>21</v>
      </c>
      <c r="I102" s="220"/>
      <c r="J102" s="217"/>
      <c r="K102" s="217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144</v>
      </c>
      <c r="AU102" s="225" t="s">
        <v>84</v>
      </c>
      <c r="AV102" s="12" t="s">
        <v>82</v>
      </c>
      <c r="AW102" s="12" t="s">
        <v>38</v>
      </c>
      <c r="AX102" s="12" t="s">
        <v>74</v>
      </c>
      <c r="AY102" s="225" t="s">
        <v>134</v>
      </c>
    </row>
    <row r="103" spans="2:51" s="11" customFormat="1" ht="13.5">
      <c r="B103" s="204"/>
      <c r="C103" s="205"/>
      <c r="D103" s="206" t="s">
        <v>144</v>
      </c>
      <c r="E103" s="207" t="s">
        <v>21</v>
      </c>
      <c r="F103" s="208" t="s">
        <v>154</v>
      </c>
      <c r="G103" s="205"/>
      <c r="H103" s="209">
        <v>1.81</v>
      </c>
      <c r="I103" s="210"/>
      <c r="J103" s="205"/>
      <c r="K103" s="205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144</v>
      </c>
      <c r="AU103" s="215" t="s">
        <v>84</v>
      </c>
      <c r="AV103" s="11" t="s">
        <v>84</v>
      </c>
      <c r="AW103" s="11" t="s">
        <v>38</v>
      </c>
      <c r="AX103" s="11" t="s">
        <v>74</v>
      </c>
      <c r="AY103" s="215" t="s">
        <v>134</v>
      </c>
    </row>
    <row r="104" spans="2:51" s="12" customFormat="1" ht="13.5">
      <c r="B104" s="216"/>
      <c r="C104" s="217"/>
      <c r="D104" s="206" t="s">
        <v>144</v>
      </c>
      <c r="E104" s="218" t="s">
        <v>21</v>
      </c>
      <c r="F104" s="219" t="s">
        <v>155</v>
      </c>
      <c r="G104" s="217"/>
      <c r="H104" s="218" t="s">
        <v>21</v>
      </c>
      <c r="I104" s="220"/>
      <c r="J104" s="217"/>
      <c r="K104" s="217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144</v>
      </c>
      <c r="AU104" s="225" t="s">
        <v>84</v>
      </c>
      <c r="AV104" s="12" t="s">
        <v>82</v>
      </c>
      <c r="AW104" s="12" t="s">
        <v>38</v>
      </c>
      <c r="AX104" s="12" t="s">
        <v>74</v>
      </c>
      <c r="AY104" s="225" t="s">
        <v>134</v>
      </c>
    </row>
    <row r="105" spans="2:51" s="11" customFormat="1" ht="13.5">
      <c r="B105" s="204"/>
      <c r="C105" s="205"/>
      <c r="D105" s="206" t="s">
        <v>144</v>
      </c>
      <c r="E105" s="207" t="s">
        <v>21</v>
      </c>
      <c r="F105" s="208" t="s">
        <v>156</v>
      </c>
      <c r="G105" s="205"/>
      <c r="H105" s="209">
        <v>2.252</v>
      </c>
      <c r="I105" s="210"/>
      <c r="J105" s="205"/>
      <c r="K105" s="205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144</v>
      </c>
      <c r="AU105" s="215" t="s">
        <v>84</v>
      </c>
      <c r="AV105" s="11" t="s">
        <v>84</v>
      </c>
      <c r="AW105" s="11" t="s">
        <v>38</v>
      </c>
      <c r="AX105" s="11" t="s">
        <v>74</v>
      </c>
      <c r="AY105" s="215" t="s">
        <v>134</v>
      </c>
    </row>
    <row r="106" spans="2:51" s="13" customFormat="1" ht="13.5">
      <c r="B106" s="226"/>
      <c r="C106" s="227"/>
      <c r="D106" s="206" t="s">
        <v>144</v>
      </c>
      <c r="E106" s="228" t="s">
        <v>21</v>
      </c>
      <c r="F106" s="229" t="s">
        <v>157</v>
      </c>
      <c r="G106" s="227"/>
      <c r="H106" s="230">
        <v>10.259</v>
      </c>
      <c r="I106" s="231"/>
      <c r="J106" s="227"/>
      <c r="K106" s="227"/>
      <c r="L106" s="232"/>
      <c r="M106" s="233"/>
      <c r="N106" s="234"/>
      <c r="O106" s="234"/>
      <c r="P106" s="234"/>
      <c r="Q106" s="234"/>
      <c r="R106" s="234"/>
      <c r="S106" s="234"/>
      <c r="T106" s="235"/>
      <c r="AT106" s="236" t="s">
        <v>144</v>
      </c>
      <c r="AU106" s="236" t="s">
        <v>84</v>
      </c>
      <c r="AV106" s="13" t="s">
        <v>142</v>
      </c>
      <c r="AW106" s="13" t="s">
        <v>38</v>
      </c>
      <c r="AX106" s="13" t="s">
        <v>82</v>
      </c>
      <c r="AY106" s="236" t="s">
        <v>134</v>
      </c>
    </row>
    <row r="107" spans="2:51" s="11" customFormat="1" ht="13.5">
      <c r="B107" s="204"/>
      <c r="C107" s="205"/>
      <c r="D107" s="206" t="s">
        <v>144</v>
      </c>
      <c r="E107" s="205"/>
      <c r="F107" s="208" t="s">
        <v>158</v>
      </c>
      <c r="G107" s="205"/>
      <c r="H107" s="209">
        <v>11.798</v>
      </c>
      <c r="I107" s="210"/>
      <c r="J107" s="205"/>
      <c r="K107" s="205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144</v>
      </c>
      <c r="AU107" s="215" t="s">
        <v>84</v>
      </c>
      <c r="AV107" s="11" t="s">
        <v>84</v>
      </c>
      <c r="AW107" s="11" t="s">
        <v>6</v>
      </c>
      <c r="AX107" s="11" t="s">
        <v>82</v>
      </c>
      <c r="AY107" s="215" t="s">
        <v>134</v>
      </c>
    </row>
    <row r="108" spans="2:65" s="1" customFormat="1" ht="25.5" customHeight="1">
      <c r="B108" s="41"/>
      <c r="C108" s="192" t="s">
        <v>135</v>
      </c>
      <c r="D108" s="192" t="s">
        <v>137</v>
      </c>
      <c r="E108" s="193" t="s">
        <v>159</v>
      </c>
      <c r="F108" s="194" t="s">
        <v>160</v>
      </c>
      <c r="G108" s="195" t="s">
        <v>140</v>
      </c>
      <c r="H108" s="196">
        <v>11.285</v>
      </c>
      <c r="I108" s="197"/>
      <c r="J108" s="198">
        <f>ROUND(I108*H108,2)</f>
        <v>0</v>
      </c>
      <c r="K108" s="194" t="s">
        <v>141</v>
      </c>
      <c r="L108" s="61"/>
      <c r="M108" s="199" t="s">
        <v>21</v>
      </c>
      <c r="N108" s="200" t="s">
        <v>45</v>
      </c>
      <c r="O108" s="42"/>
      <c r="P108" s="201">
        <f>O108*H108</f>
        <v>0</v>
      </c>
      <c r="Q108" s="201">
        <v>0.01575</v>
      </c>
      <c r="R108" s="201">
        <f>Q108*H108</f>
        <v>0.17773875</v>
      </c>
      <c r="S108" s="201">
        <v>0</v>
      </c>
      <c r="T108" s="202">
        <f>S108*H108</f>
        <v>0</v>
      </c>
      <c r="AR108" s="24" t="s">
        <v>142</v>
      </c>
      <c r="AT108" s="24" t="s">
        <v>137</v>
      </c>
      <c r="AU108" s="24" t="s">
        <v>84</v>
      </c>
      <c r="AY108" s="24" t="s">
        <v>134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82</v>
      </c>
      <c r="BK108" s="203">
        <f>ROUND(I108*H108,2)</f>
        <v>0</v>
      </c>
      <c r="BL108" s="24" t="s">
        <v>142</v>
      </c>
      <c r="BM108" s="24" t="s">
        <v>161</v>
      </c>
    </row>
    <row r="109" spans="2:51" s="12" customFormat="1" ht="13.5">
      <c r="B109" s="216"/>
      <c r="C109" s="217"/>
      <c r="D109" s="206" t="s">
        <v>144</v>
      </c>
      <c r="E109" s="218" t="s">
        <v>21</v>
      </c>
      <c r="F109" s="219" t="s">
        <v>151</v>
      </c>
      <c r="G109" s="217"/>
      <c r="H109" s="218" t="s">
        <v>21</v>
      </c>
      <c r="I109" s="220"/>
      <c r="J109" s="217"/>
      <c r="K109" s="217"/>
      <c r="L109" s="221"/>
      <c r="M109" s="222"/>
      <c r="N109" s="223"/>
      <c r="O109" s="223"/>
      <c r="P109" s="223"/>
      <c r="Q109" s="223"/>
      <c r="R109" s="223"/>
      <c r="S109" s="223"/>
      <c r="T109" s="224"/>
      <c r="AT109" s="225" t="s">
        <v>144</v>
      </c>
      <c r="AU109" s="225" t="s">
        <v>84</v>
      </c>
      <c r="AV109" s="12" t="s">
        <v>82</v>
      </c>
      <c r="AW109" s="12" t="s">
        <v>38</v>
      </c>
      <c r="AX109" s="12" t="s">
        <v>74</v>
      </c>
      <c r="AY109" s="225" t="s">
        <v>134</v>
      </c>
    </row>
    <row r="110" spans="2:51" s="11" customFormat="1" ht="13.5">
      <c r="B110" s="204"/>
      <c r="C110" s="205"/>
      <c r="D110" s="206" t="s">
        <v>144</v>
      </c>
      <c r="E110" s="207" t="s">
        <v>21</v>
      </c>
      <c r="F110" s="208" t="s">
        <v>152</v>
      </c>
      <c r="G110" s="205"/>
      <c r="H110" s="209">
        <v>6.197</v>
      </c>
      <c r="I110" s="210"/>
      <c r="J110" s="205"/>
      <c r="K110" s="205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144</v>
      </c>
      <c r="AU110" s="215" t="s">
        <v>84</v>
      </c>
      <c r="AV110" s="11" t="s">
        <v>84</v>
      </c>
      <c r="AW110" s="11" t="s">
        <v>38</v>
      </c>
      <c r="AX110" s="11" t="s">
        <v>74</v>
      </c>
      <c r="AY110" s="215" t="s">
        <v>134</v>
      </c>
    </row>
    <row r="111" spans="2:51" s="12" customFormat="1" ht="13.5">
      <c r="B111" s="216"/>
      <c r="C111" s="217"/>
      <c r="D111" s="206" t="s">
        <v>144</v>
      </c>
      <c r="E111" s="218" t="s">
        <v>21</v>
      </c>
      <c r="F111" s="219" t="s">
        <v>153</v>
      </c>
      <c r="G111" s="217"/>
      <c r="H111" s="218" t="s">
        <v>21</v>
      </c>
      <c r="I111" s="220"/>
      <c r="J111" s="217"/>
      <c r="K111" s="217"/>
      <c r="L111" s="221"/>
      <c r="M111" s="222"/>
      <c r="N111" s="223"/>
      <c r="O111" s="223"/>
      <c r="P111" s="223"/>
      <c r="Q111" s="223"/>
      <c r="R111" s="223"/>
      <c r="S111" s="223"/>
      <c r="T111" s="224"/>
      <c r="AT111" s="225" t="s">
        <v>144</v>
      </c>
      <c r="AU111" s="225" t="s">
        <v>84</v>
      </c>
      <c r="AV111" s="12" t="s">
        <v>82</v>
      </c>
      <c r="AW111" s="12" t="s">
        <v>38</v>
      </c>
      <c r="AX111" s="12" t="s">
        <v>74</v>
      </c>
      <c r="AY111" s="225" t="s">
        <v>134</v>
      </c>
    </row>
    <row r="112" spans="2:51" s="11" customFormat="1" ht="13.5">
      <c r="B112" s="204"/>
      <c r="C112" s="205"/>
      <c r="D112" s="206" t="s">
        <v>144</v>
      </c>
      <c r="E112" s="207" t="s">
        <v>21</v>
      </c>
      <c r="F112" s="208" t="s">
        <v>154</v>
      </c>
      <c r="G112" s="205"/>
      <c r="H112" s="209">
        <v>1.81</v>
      </c>
      <c r="I112" s="210"/>
      <c r="J112" s="205"/>
      <c r="K112" s="205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144</v>
      </c>
      <c r="AU112" s="215" t="s">
        <v>84</v>
      </c>
      <c r="AV112" s="11" t="s">
        <v>84</v>
      </c>
      <c r="AW112" s="11" t="s">
        <v>38</v>
      </c>
      <c r="AX112" s="11" t="s">
        <v>74</v>
      </c>
      <c r="AY112" s="215" t="s">
        <v>134</v>
      </c>
    </row>
    <row r="113" spans="2:51" s="12" customFormat="1" ht="13.5">
      <c r="B113" s="216"/>
      <c r="C113" s="217"/>
      <c r="D113" s="206" t="s">
        <v>144</v>
      </c>
      <c r="E113" s="218" t="s">
        <v>21</v>
      </c>
      <c r="F113" s="219" t="s">
        <v>155</v>
      </c>
      <c r="G113" s="217"/>
      <c r="H113" s="218" t="s">
        <v>21</v>
      </c>
      <c r="I113" s="220"/>
      <c r="J113" s="217"/>
      <c r="K113" s="217"/>
      <c r="L113" s="221"/>
      <c r="M113" s="222"/>
      <c r="N113" s="223"/>
      <c r="O113" s="223"/>
      <c r="P113" s="223"/>
      <c r="Q113" s="223"/>
      <c r="R113" s="223"/>
      <c r="S113" s="223"/>
      <c r="T113" s="224"/>
      <c r="AT113" s="225" t="s">
        <v>144</v>
      </c>
      <c r="AU113" s="225" t="s">
        <v>84</v>
      </c>
      <c r="AV113" s="12" t="s">
        <v>82</v>
      </c>
      <c r="AW113" s="12" t="s">
        <v>38</v>
      </c>
      <c r="AX113" s="12" t="s">
        <v>74</v>
      </c>
      <c r="AY113" s="225" t="s">
        <v>134</v>
      </c>
    </row>
    <row r="114" spans="2:51" s="11" customFormat="1" ht="13.5">
      <c r="B114" s="204"/>
      <c r="C114" s="205"/>
      <c r="D114" s="206" t="s">
        <v>144</v>
      </c>
      <c r="E114" s="207" t="s">
        <v>21</v>
      </c>
      <c r="F114" s="208" t="s">
        <v>156</v>
      </c>
      <c r="G114" s="205"/>
      <c r="H114" s="209">
        <v>2.252</v>
      </c>
      <c r="I114" s="210"/>
      <c r="J114" s="205"/>
      <c r="K114" s="205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144</v>
      </c>
      <c r="AU114" s="215" t="s">
        <v>84</v>
      </c>
      <c r="AV114" s="11" t="s">
        <v>84</v>
      </c>
      <c r="AW114" s="11" t="s">
        <v>38</v>
      </c>
      <c r="AX114" s="11" t="s">
        <v>74</v>
      </c>
      <c r="AY114" s="215" t="s">
        <v>134</v>
      </c>
    </row>
    <row r="115" spans="2:51" s="13" customFormat="1" ht="13.5">
      <c r="B115" s="226"/>
      <c r="C115" s="227"/>
      <c r="D115" s="206" t="s">
        <v>144</v>
      </c>
      <c r="E115" s="228" t="s">
        <v>21</v>
      </c>
      <c r="F115" s="229" t="s">
        <v>157</v>
      </c>
      <c r="G115" s="227"/>
      <c r="H115" s="230">
        <v>10.259</v>
      </c>
      <c r="I115" s="231"/>
      <c r="J115" s="227"/>
      <c r="K115" s="227"/>
      <c r="L115" s="232"/>
      <c r="M115" s="233"/>
      <c r="N115" s="234"/>
      <c r="O115" s="234"/>
      <c r="P115" s="234"/>
      <c r="Q115" s="234"/>
      <c r="R115" s="234"/>
      <c r="S115" s="234"/>
      <c r="T115" s="235"/>
      <c r="AT115" s="236" t="s">
        <v>144</v>
      </c>
      <c r="AU115" s="236" t="s">
        <v>84</v>
      </c>
      <c r="AV115" s="13" t="s">
        <v>142</v>
      </c>
      <c r="AW115" s="13" t="s">
        <v>38</v>
      </c>
      <c r="AX115" s="13" t="s">
        <v>82</v>
      </c>
      <c r="AY115" s="236" t="s">
        <v>134</v>
      </c>
    </row>
    <row r="116" spans="2:51" s="11" customFormat="1" ht="13.5">
      <c r="B116" s="204"/>
      <c r="C116" s="205"/>
      <c r="D116" s="206" t="s">
        <v>144</v>
      </c>
      <c r="E116" s="205"/>
      <c r="F116" s="208" t="s">
        <v>162</v>
      </c>
      <c r="G116" s="205"/>
      <c r="H116" s="209">
        <v>11.285</v>
      </c>
      <c r="I116" s="210"/>
      <c r="J116" s="205"/>
      <c r="K116" s="205"/>
      <c r="L116" s="211"/>
      <c r="M116" s="212"/>
      <c r="N116" s="213"/>
      <c r="O116" s="213"/>
      <c r="P116" s="213"/>
      <c r="Q116" s="213"/>
      <c r="R116" s="213"/>
      <c r="S116" s="213"/>
      <c r="T116" s="214"/>
      <c r="AT116" s="215" t="s">
        <v>144</v>
      </c>
      <c r="AU116" s="215" t="s">
        <v>84</v>
      </c>
      <c r="AV116" s="11" t="s">
        <v>84</v>
      </c>
      <c r="AW116" s="11" t="s">
        <v>6</v>
      </c>
      <c r="AX116" s="11" t="s">
        <v>82</v>
      </c>
      <c r="AY116" s="215" t="s">
        <v>134</v>
      </c>
    </row>
    <row r="117" spans="2:65" s="1" customFormat="1" ht="16.5" customHeight="1">
      <c r="B117" s="41"/>
      <c r="C117" s="192" t="s">
        <v>142</v>
      </c>
      <c r="D117" s="192" t="s">
        <v>137</v>
      </c>
      <c r="E117" s="193" t="s">
        <v>163</v>
      </c>
      <c r="F117" s="194" t="s">
        <v>164</v>
      </c>
      <c r="G117" s="195" t="s">
        <v>140</v>
      </c>
      <c r="H117" s="196">
        <v>59.816</v>
      </c>
      <c r="I117" s="197"/>
      <c r="J117" s="198">
        <f>ROUND(I117*H117,2)</f>
        <v>0</v>
      </c>
      <c r="K117" s="194" t="s">
        <v>141</v>
      </c>
      <c r="L117" s="61"/>
      <c r="M117" s="199" t="s">
        <v>21</v>
      </c>
      <c r="N117" s="200" t="s">
        <v>45</v>
      </c>
      <c r="O117" s="42"/>
      <c r="P117" s="201">
        <f>O117*H117</f>
        <v>0</v>
      </c>
      <c r="Q117" s="201">
        <v>0.0024</v>
      </c>
      <c r="R117" s="201">
        <f>Q117*H117</f>
        <v>0.1435584</v>
      </c>
      <c r="S117" s="201">
        <v>0</v>
      </c>
      <c r="T117" s="202">
        <f>S117*H117</f>
        <v>0</v>
      </c>
      <c r="AR117" s="24" t="s">
        <v>142</v>
      </c>
      <c r="AT117" s="24" t="s">
        <v>137</v>
      </c>
      <c r="AU117" s="24" t="s">
        <v>84</v>
      </c>
      <c r="AY117" s="24" t="s">
        <v>134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82</v>
      </c>
      <c r="BK117" s="203">
        <f>ROUND(I117*H117,2)</f>
        <v>0</v>
      </c>
      <c r="BL117" s="24" t="s">
        <v>142</v>
      </c>
      <c r="BM117" s="24" t="s">
        <v>165</v>
      </c>
    </row>
    <row r="118" spans="2:51" s="12" customFormat="1" ht="13.5">
      <c r="B118" s="216"/>
      <c r="C118" s="217"/>
      <c r="D118" s="206" t="s">
        <v>144</v>
      </c>
      <c r="E118" s="218" t="s">
        <v>21</v>
      </c>
      <c r="F118" s="219" t="s">
        <v>151</v>
      </c>
      <c r="G118" s="217"/>
      <c r="H118" s="218" t="s">
        <v>21</v>
      </c>
      <c r="I118" s="220"/>
      <c r="J118" s="217"/>
      <c r="K118" s="217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144</v>
      </c>
      <c r="AU118" s="225" t="s">
        <v>84</v>
      </c>
      <c r="AV118" s="12" t="s">
        <v>82</v>
      </c>
      <c r="AW118" s="12" t="s">
        <v>38</v>
      </c>
      <c r="AX118" s="12" t="s">
        <v>74</v>
      </c>
      <c r="AY118" s="225" t="s">
        <v>134</v>
      </c>
    </row>
    <row r="119" spans="2:51" s="11" customFormat="1" ht="13.5">
      <c r="B119" s="204"/>
      <c r="C119" s="205"/>
      <c r="D119" s="206" t="s">
        <v>144</v>
      </c>
      <c r="E119" s="207" t="s">
        <v>21</v>
      </c>
      <c r="F119" s="208" t="s">
        <v>166</v>
      </c>
      <c r="G119" s="205"/>
      <c r="H119" s="209">
        <v>16.902</v>
      </c>
      <c r="I119" s="210"/>
      <c r="J119" s="205"/>
      <c r="K119" s="205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144</v>
      </c>
      <c r="AU119" s="215" t="s">
        <v>84</v>
      </c>
      <c r="AV119" s="11" t="s">
        <v>84</v>
      </c>
      <c r="AW119" s="11" t="s">
        <v>38</v>
      </c>
      <c r="AX119" s="11" t="s">
        <v>74</v>
      </c>
      <c r="AY119" s="215" t="s">
        <v>134</v>
      </c>
    </row>
    <row r="120" spans="2:51" s="11" customFormat="1" ht="13.5">
      <c r="B120" s="204"/>
      <c r="C120" s="205"/>
      <c r="D120" s="206" t="s">
        <v>144</v>
      </c>
      <c r="E120" s="207" t="s">
        <v>21</v>
      </c>
      <c r="F120" s="208" t="s">
        <v>167</v>
      </c>
      <c r="G120" s="205"/>
      <c r="H120" s="209">
        <v>10.692</v>
      </c>
      <c r="I120" s="210"/>
      <c r="J120" s="205"/>
      <c r="K120" s="205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144</v>
      </c>
      <c r="AU120" s="215" t="s">
        <v>84</v>
      </c>
      <c r="AV120" s="11" t="s">
        <v>84</v>
      </c>
      <c r="AW120" s="11" t="s">
        <v>38</v>
      </c>
      <c r="AX120" s="11" t="s">
        <v>74</v>
      </c>
      <c r="AY120" s="215" t="s">
        <v>134</v>
      </c>
    </row>
    <row r="121" spans="2:51" s="12" customFormat="1" ht="13.5">
      <c r="B121" s="216"/>
      <c r="C121" s="217"/>
      <c r="D121" s="206" t="s">
        <v>144</v>
      </c>
      <c r="E121" s="218" t="s">
        <v>21</v>
      </c>
      <c r="F121" s="219" t="s">
        <v>168</v>
      </c>
      <c r="G121" s="217"/>
      <c r="H121" s="218" t="s">
        <v>21</v>
      </c>
      <c r="I121" s="220"/>
      <c r="J121" s="217"/>
      <c r="K121" s="217"/>
      <c r="L121" s="221"/>
      <c r="M121" s="222"/>
      <c r="N121" s="223"/>
      <c r="O121" s="223"/>
      <c r="P121" s="223"/>
      <c r="Q121" s="223"/>
      <c r="R121" s="223"/>
      <c r="S121" s="223"/>
      <c r="T121" s="224"/>
      <c r="AT121" s="225" t="s">
        <v>144</v>
      </c>
      <c r="AU121" s="225" t="s">
        <v>84</v>
      </c>
      <c r="AV121" s="12" t="s">
        <v>82</v>
      </c>
      <c r="AW121" s="12" t="s">
        <v>38</v>
      </c>
      <c r="AX121" s="12" t="s">
        <v>74</v>
      </c>
      <c r="AY121" s="225" t="s">
        <v>134</v>
      </c>
    </row>
    <row r="122" spans="2:51" s="11" customFormat="1" ht="13.5">
      <c r="B122" s="204"/>
      <c r="C122" s="205"/>
      <c r="D122" s="206" t="s">
        <v>144</v>
      </c>
      <c r="E122" s="207" t="s">
        <v>21</v>
      </c>
      <c r="F122" s="208" t="s">
        <v>169</v>
      </c>
      <c r="G122" s="205"/>
      <c r="H122" s="209">
        <v>-1.182</v>
      </c>
      <c r="I122" s="210"/>
      <c r="J122" s="205"/>
      <c r="K122" s="205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144</v>
      </c>
      <c r="AU122" s="215" t="s">
        <v>84</v>
      </c>
      <c r="AV122" s="11" t="s">
        <v>84</v>
      </c>
      <c r="AW122" s="11" t="s">
        <v>38</v>
      </c>
      <c r="AX122" s="11" t="s">
        <v>74</v>
      </c>
      <c r="AY122" s="215" t="s">
        <v>134</v>
      </c>
    </row>
    <row r="123" spans="2:51" s="11" customFormat="1" ht="13.5">
      <c r="B123" s="204"/>
      <c r="C123" s="205"/>
      <c r="D123" s="206" t="s">
        <v>144</v>
      </c>
      <c r="E123" s="207" t="s">
        <v>21</v>
      </c>
      <c r="F123" s="208" t="s">
        <v>170</v>
      </c>
      <c r="G123" s="205"/>
      <c r="H123" s="209">
        <v>-1.8</v>
      </c>
      <c r="I123" s="210"/>
      <c r="J123" s="205"/>
      <c r="K123" s="205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144</v>
      </c>
      <c r="AU123" s="215" t="s">
        <v>84</v>
      </c>
      <c r="AV123" s="11" t="s">
        <v>84</v>
      </c>
      <c r="AW123" s="11" t="s">
        <v>38</v>
      </c>
      <c r="AX123" s="11" t="s">
        <v>74</v>
      </c>
      <c r="AY123" s="215" t="s">
        <v>134</v>
      </c>
    </row>
    <row r="124" spans="2:51" s="11" customFormat="1" ht="13.5">
      <c r="B124" s="204"/>
      <c r="C124" s="205"/>
      <c r="D124" s="206" t="s">
        <v>144</v>
      </c>
      <c r="E124" s="207" t="s">
        <v>21</v>
      </c>
      <c r="F124" s="208" t="s">
        <v>171</v>
      </c>
      <c r="G124" s="205"/>
      <c r="H124" s="209">
        <v>-2.25</v>
      </c>
      <c r="I124" s="210"/>
      <c r="J124" s="205"/>
      <c r="K124" s="205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144</v>
      </c>
      <c r="AU124" s="215" t="s">
        <v>84</v>
      </c>
      <c r="AV124" s="11" t="s">
        <v>84</v>
      </c>
      <c r="AW124" s="11" t="s">
        <v>38</v>
      </c>
      <c r="AX124" s="11" t="s">
        <v>74</v>
      </c>
      <c r="AY124" s="215" t="s">
        <v>134</v>
      </c>
    </row>
    <row r="125" spans="2:51" s="14" customFormat="1" ht="13.5">
      <c r="B125" s="237"/>
      <c r="C125" s="238"/>
      <c r="D125" s="206" t="s">
        <v>144</v>
      </c>
      <c r="E125" s="239" t="s">
        <v>21</v>
      </c>
      <c r="F125" s="240" t="s">
        <v>172</v>
      </c>
      <c r="G125" s="238"/>
      <c r="H125" s="241">
        <v>22.362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AT125" s="247" t="s">
        <v>144</v>
      </c>
      <c r="AU125" s="247" t="s">
        <v>84</v>
      </c>
      <c r="AV125" s="14" t="s">
        <v>135</v>
      </c>
      <c r="AW125" s="14" t="s">
        <v>38</v>
      </c>
      <c r="AX125" s="14" t="s">
        <v>74</v>
      </c>
      <c r="AY125" s="247" t="s">
        <v>134</v>
      </c>
    </row>
    <row r="126" spans="2:51" s="12" customFormat="1" ht="13.5">
      <c r="B126" s="216"/>
      <c r="C126" s="217"/>
      <c r="D126" s="206" t="s">
        <v>144</v>
      </c>
      <c r="E126" s="218" t="s">
        <v>21</v>
      </c>
      <c r="F126" s="219" t="s">
        <v>153</v>
      </c>
      <c r="G126" s="217"/>
      <c r="H126" s="218" t="s">
        <v>21</v>
      </c>
      <c r="I126" s="220"/>
      <c r="J126" s="217"/>
      <c r="K126" s="217"/>
      <c r="L126" s="221"/>
      <c r="M126" s="222"/>
      <c r="N126" s="223"/>
      <c r="O126" s="223"/>
      <c r="P126" s="223"/>
      <c r="Q126" s="223"/>
      <c r="R126" s="223"/>
      <c r="S126" s="223"/>
      <c r="T126" s="224"/>
      <c r="AT126" s="225" t="s">
        <v>144</v>
      </c>
      <c r="AU126" s="225" t="s">
        <v>84</v>
      </c>
      <c r="AV126" s="12" t="s">
        <v>82</v>
      </c>
      <c r="AW126" s="12" t="s">
        <v>38</v>
      </c>
      <c r="AX126" s="12" t="s">
        <v>74</v>
      </c>
      <c r="AY126" s="225" t="s">
        <v>134</v>
      </c>
    </row>
    <row r="127" spans="2:51" s="11" customFormat="1" ht="13.5">
      <c r="B127" s="204"/>
      <c r="C127" s="205"/>
      <c r="D127" s="206" t="s">
        <v>144</v>
      </c>
      <c r="E127" s="207" t="s">
        <v>21</v>
      </c>
      <c r="F127" s="208" t="s">
        <v>173</v>
      </c>
      <c r="G127" s="205"/>
      <c r="H127" s="209">
        <v>6.696</v>
      </c>
      <c r="I127" s="210"/>
      <c r="J127" s="205"/>
      <c r="K127" s="205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144</v>
      </c>
      <c r="AU127" s="215" t="s">
        <v>84</v>
      </c>
      <c r="AV127" s="11" t="s">
        <v>84</v>
      </c>
      <c r="AW127" s="11" t="s">
        <v>38</v>
      </c>
      <c r="AX127" s="11" t="s">
        <v>74</v>
      </c>
      <c r="AY127" s="215" t="s">
        <v>134</v>
      </c>
    </row>
    <row r="128" spans="2:51" s="11" customFormat="1" ht="13.5">
      <c r="B128" s="204"/>
      <c r="C128" s="205"/>
      <c r="D128" s="206" t="s">
        <v>144</v>
      </c>
      <c r="E128" s="207" t="s">
        <v>21</v>
      </c>
      <c r="F128" s="208" t="s">
        <v>174</v>
      </c>
      <c r="G128" s="205"/>
      <c r="H128" s="209">
        <v>7.884</v>
      </c>
      <c r="I128" s="210"/>
      <c r="J128" s="205"/>
      <c r="K128" s="205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144</v>
      </c>
      <c r="AU128" s="215" t="s">
        <v>84</v>
      </c>
      <c r="AV128" s="11" t="s">
        <v>84</v>
      </c>
      <c r="AW128" s="11" t="s">
        <v>38</v>
      </c>
      <c r="AX128" s="11" t="s">
        <v>74</v>
      </c>
      <c r="AY128" s="215" t="s">
        <v>134</v>
      </c>
    </row>
    <row r="129" spans="2:51" s="12" customFormat="1" ht="13.5">
      <c r="B129" s="216"/>
      <c r="C129" s="217"/>
      <c r="D129" s="206" t="s">
        <v>144</v>
      </c>
      <c r="E129" s="218" t="s">
        <v>21</v>
      </c>
      <c r="F129" s="219" t="s">
        <v>168</v>
      </c>
      <c r="G129" s="217"/>
      <c r="H129" s="218" t="s">
        <v>21</v>
      </c>
      <c r="I129" s="220"/>
      <c r="J129" s="217"/>
      <c r="K129" s="217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144</v>
      </c>
      <c r="AU129" s="225" t="s">
        <v>84</v>
      </c>
      <c r="AV129" s="12" t="s">
        <v>82</v>
      </c>
      <c r="AW129" s="12" t="s">
        <v>38</v>
      </c>
      <c r="AX129" s="12" t="s">
        <v>74</v>
      </c>
      <c r="AY129" s="225" t="s">
        <v>134</v>
      </c>
    </row>
    <row r="130" spans="2:51" s="11" customFormat="1" ht="13.5">
      <c r="B130" s="204"/>
      <c r="C130" s="205"/>
      <c r="D130" s="206" t="s">
        <v>144</v>
      </c>
      <c r="E130" s="207" t="s">
        <v>21</v>
      </c>
      <c r="F130" s="208" t="s">
        <v>170</v>
      </c>
      <c r="G130" s="205"/>
      <c r="H130" s="209">
        <v>-1.8</v>
      </c>
      <c r="I130" s="210"/>
      <c r="J130" s="205"/>
      <c r="K130" s="205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144</v>
      </c>
      <c r="AU130" s="215" t="s">
        <v>84</v>
      </c>
      <c r="AV130" s="11" t="s">
        <v>84</v>
      </c>
      <c r="AW130" s="11" t="s">
        <v>38</v>
      </c>
      <c r="AX130" s="11" t="s">
        <v>74</v>
      </c>
      <c r="AY130" s="215" t="s">
        <v>134</v>
      </c>
    </row>
    <row r="131" spans="2:51" s="11" customFormat="1" ht="13.5">
      <c r="B131" s="204"/>
      <c r="C131" s="205"/>
      <c r="D131" s="206" t="s">
        <v>144</v>
      </c>
      <c r="E131" s="207" t="s">
        <v>21</v>
      </c>
      <c r="F131" s="208" t="s">
        <v>175</v>
      </c>
      <c r="G131" s="205"/>
      <c r="H131" s="209">
        <v>-0.12</v>
      </c>
      <c r="I131" s="210"/>
      <c r="J131" s="205"/>
      <c r="K131" s="205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144</v>
      </c>
      <c r="AU131" s="215" t="s">
        <v>84</v>
      </c>
      <c r="AV131" s="11" t="s">
        <v>84</v>
      </c>
      <c r="AW131" s="11" t="s">
        <v>38</v>
      </c>
      <c r="AX131" s="11" t="s">
        <v>74</v>
      </c>
      <c r="AY131" s="215" t="s">
        <v>134</v>
      </c>
    </row>
    <row r="132" spans="2:51" s="14" customFormat="1" ht="13.5">
      <c r="B132" s="237"/>
      <c r="C132" s="238"/>
      <c r="D132" s="206" t="s">
        <v>144</v>
      </c>
      <c r="E132" s="239" t="s">
        <v>21</v>
      </c>
      <c r="F132" s="240" t="s">
        <v>172</v>
      </c>
      <c r="G132" s="238"/>
      <c r="H132" s="241">
        <v>12.66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AT132" s="247" t="s">
        <v>144</v>
      </c>
      <c r="AU132" s="247" t="s">
        <v>84</v>
      </c>
      <c r="AV132" s="14" t="s">
        <v>135</v>
      </c>
      <c r="AW132" s="14" t="s">
        <v>38</v>
      </c>
      <c r="AX132" s="14" t="s">
        <v>74</v>
      </c>
      <c r="AY132" s="247" t="s">
        <v>134</v>
      </c>
    </row>
    <row r="133" spans="2:51" s="12" customFormat="1" ht="13.5">
      <c r="B133" s="216"/>
      <c r="C133" s="217"/>
      <c r="D133" s="206" t="s">
        <v>144</v>
      </c>
      <c r="E133" s="218" t="s">
        <v>21</v>
      </c>
      <c r="F133" s="219" t="s">
        <v>155</v>
      </c>
      <c r="G133" s="217"/>
      <c r="H133" s="218" t="s">
        <v>21</v>
      </c>
      <c r="I133" s="220"/>
      <c r="J133" s="217"/>
      <c r="K133" s="217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144</v>
      </c>
      <c r="AU133" s="225" t="s">
        <v>84</v>
      </c>
      <c r="AV133" s="12" t="s">
        <v>82</v>
      </c>
      <c r="AW133" s="12" t="s">
        <v>38</v>
      </c>
      <c r="AX133" s="12" t="s">
        <v>74</v>
      </c>
      <c r="AY133" s="225" t="s">
        <v>134</v>
      </c>
    </row>
    <row r="134" spans="2:51" s="11" customFormat="1" ht="13.5">
      <c r="B134" s="204"/>
      <c r="C134" s="205"/>
      <c r="D134" s="206" t="s">
        <v>144</v>
      </c>
      <c r="E134" s="207" t="s">
        <v>21</v>
      </c>
      <c r="F134" s="208" t="s">
        <v>176</v>
      </c>
      <c r="G134" s="205"/>
      <c r="H134" s="209">
        <v>4.212</v>
      </c>
      <c r="I134" s="210"/>
      <c r="J134" s="205"/>
      <c r="K134" s="205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144</v>
      </c>
      <c r="AU134" s="215" t="s">
        <v>84</v>
      </c>
      <c r="AV134" s="11" t="s">
        <v>84</v>
      </c>
      <c r="AW134" s="11" t="s">
        <v>38</v>
      </c>
      <c r="AX134" s="11" t="s">
        <v>74</v>
      </c>
      <c r="AY134" s="215" t="s">
        <v>134</v>
      </c>
    </row>
    <row r="135" spans="2:51" s="11" customFormat="1" ht="13.5">
      <c r="B135" s="204"/>
      <c r="C135" s="205"/>
      <c r="D135" s="206" t="s">
        <v>144</v>
      </c>
      <c r="E135" s="207" t="s">
        <v>21</v>
      </c>
      <c r="F135" s="208" t="s">
        <v>174</v>
      </c>
      <c r="G135" s="205"/>
      <c r="H135" s="209">
        <v>7.884</v>
      </c>
      <c r="I135" s="210"/>
      <c r="J135" s="205"/>
      <c r="K135" s="205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144</v>
      </c>
      <c r="AU135" s="215" t="s">
        <v>84</v>
      </c>
      <c r="AV135" s="11" t="s">
        <v>84</v>
      </c>
      <c r="AW135" s="11" t="s">
        <v>38</v>
      </c>
      <c r="AX135" s="11" t="s">
        <v>74</v>
      </c>
      <c r="AY135" s="215" t="s">
        <v>134</v>
      </c>
    </row>
    <row r="136" spans="2:51" s="11" customFormat="1" ht="13.5">
      <c r="B136" s="204"/>
      <c r="C136" s="205"/>
      <c r="D136" s="206" t="s">
        <v>144</v>
      </c>
      <c r="E136" s="207" t="s">
        <v>21</v>
      </c>
      <c r="F136" s="208" t="s">
        <v>177</v>
      </c>
      <c r="G136" s="205"/>
      <c r="H136" s="209">
        <v>11.826</v>
      </c>
      <c r="I136" s="210"/>
      <c r="J136" s="205"/>
      <c r="K136" s="205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144</v>
      </c>
      <c r="AU136" s="215" t="s">
        <v>84</v>
      </c>
      <c r="AV136" s="11" t="s">
        <v>84</v>
      </c>
      <c r="AW136" s="11" t="s">
        <v>38</v>
      </c>
      <c r="AX136" s="11" t="s">
        <v>74</v>
      </c>
      <c r="AY136" s="215" t="s">
        <v>134</v>
      </c>
    </row>
    <row r="137" spans="2:51" s="12" customFormat="1" ht="13.5">
      <c r="B137" s="216"/>
      <c r="C137" s="217"/>
      <c r="D137" s="206" t="s">
        <v>144</v>
      </c>
      <c r="E137" s="218" t="s">
        <v>21</v>
      </c>
      <c r="F137" s="219" t="s">
        <v>168</v>
      </c>
      <c r="G137" s="217"/>
      <c r="H137" s="218" t="s">
        <v>21</v>
      </c>
      <c r="I137" s="220"/>
      <c r="J137" s="217"/>
      <c r="K137" s="217"/>
      <c r="L137" s="221"/>
      <c r="M137" s="222"/>
      <c r="N137" s="223"/>
      <c r="O137" s="223"/>
      <c r="P137" s="223"/>
      <c r="Q137" s="223"/>
      <c r="R137" s="223"/>
      <c r="S137" s="223"/>
      <c r="T137" s="224"/>
      <c r="AT137" s="225" t="s">
        <v>144</v>
      </c>
      <c r="AU137" s="225" t="s">
        <v>84</v>
      </c>
      <c r="AV137" s="12" t="s">
        <v>82</v>
      </c>
      <c r="AW137" s="12" t="s">
        <v>38</v>
      </c>
      <c r="AX137" s="12" t="s">
        <v>74</v>
      </c>
      <c r="AY137" s="225" t="s">
        <v>134</v>
      </c>
    </row>
    <row r="138" spans="2:51" s="11" customFormat="1" ht="13.5">
      <c r="B138" s="204"/>
      <c r="C138" s="205"/>
      <c r="D138" s="206" t="s">
        <v>144</v>
      </c>
      <c r="E138" s="207" t="s">
        <v>21</v>
      </c>
      <c r="F138" s="208" t="s">
        <v>178</v>
      </c>
      <c r="G138" s="205"/>
      <c r="H138" s="209">
        <v>-3.546</v>
      </c>
      <c r="I138" s="210"/>
      <c r="J138" s="205"/>
      <c r="K138" s="205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144</v>
      </c>
      <c r="AU138" s="215" t="s">
        <v>84</v>
      </c>
      <c r="AV138" s="11" t="s">
        <v>84</v>
      </c>
      <c r="AW138" s="11" t="s">
        <v>38</v>
      </c>
      <c r="AX138" s="11" t="s">
        <v>74</v>
      </c>
      <c r="AY138" s="215" t="s">
        <v>134</v>
      </c>
    </row>
    <row r="139" spans="2:51" s="11" customFormat="1" ht="13.5">
      <c r="B139" s="204"/>
      <c r="C139" s="205"/>
      <c r="D139" s="206" t="s">
        <v>144</v>
      </c>
      <c r="E139" s="207" t="s">
        <v>21</v>
      </c>
      <c r="F139" s="208" t="s">
        <v>179</v>
      </c>
      <c r="G139" s="205"/>
      <c r="H139" s="209">
        <v>-1.02</v>
      </c>
      <c r="I139" s="210"/>
      <c r="J139" s="205"/>
      <c r="K139" s="205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144</v>
      </c>
      <c r="AU139" s="215" t="s">
        <v>84</v>
      </c>
      <c r="AV139" s="11" t="s">
        <v>84</v>
      </c>
      <c r="AW139" s="11" t="s">
        <v>38</v>
      </c>
      <c r="AX139" s="11" t="s">
        <v>74</v>
      </c>
      <c r="AY139" s="215" t="s">
        <v>134</v>
      </c>
    </row>
    <row r="140" spans="2:51" s="14" customFormat="1" ht="13.5">
      <c r="B140" s="237"/>
      <c r="C140" s="238"/>
      <c r="D140" s="206" t="s">
        <v>144</v>
      </c>
      <c r="E140" s="239" t="s">
        <v>21</v>
      </c>
      <c r="F140" s="240" t="s">
        <v>172</v>
      </c>
      <c r="G140" s="238"/>
      <c r="H140" s="241">
        <v>19.356</v>
      </c>
      <c r="I140" s="242"/>
      <c r="J140" s="238"/>
      <c r="K140" s="238"/>
      <c r="L140" s="243"/>
      <c r="M140" s="244"/>
      <c r="N140" s="245"/>
      <c r="O140" s="245"/>
      <c r="P140" s="245"/>
      <c r="Q140" s="245"/>
      <c r="R140" s="245"/>
      <c r="S140" s="245"/>
      <c r="T140" s="246"/>
      <c r="AT140" s="247" t="s">
        <v>144</v>
      </c>
      <c r="AU140" s="247" t="s">
        <v>84</v>
      </c>
      <c r="AV140" s="14" t="s">
        <v>135</v>
      </c>
      <c r="AW140" s="14" t="s">
        <v>38</v>
      </c>
      <c r="AX140" s="14" t="s">
        <v>74</v>
      </c>
      <c r="AY140" s="247" t="s">
        <v>134</v>
      </c>
    </row>
    <row r="141" spans="2:51" s="13" customFormat="1" ht="13.5">
      <c r="B141" s="226"/>
      <c r="C141" s="227"/>
      <c r="D141" s="206" t="s">
        <v>144</v>
      </c>
      <c r="E141" s="228" t="s">
        <v>21</v>
      </c>
      <c r="F141" s="229" t="s">
        <v>157</v>
      </c>
      <c r="G141" s="227"/>
      <c r="H141" s="230">
        <v>54.378</v>
      </c>
      <c r="I141" s="231"/>
      <c r="J141" s="227"/>
      <c r="K141" s="227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144</v>
      </c>
      <c r="AU141" s="236" t="s">
        <v>84</v>
      </c>
      <c r="AV141" s="13" t="s">
        <v>142</v>
      </c>
      <c r="AW141" s="13" t="s">
        <v>38</v>
      </c>
      <c r="AX141" s="13" t="s">
        <v>82</v>
      </c>
      <c r="AY141" s="236" t="s">
        <v>134</v>
      </c>
    </row>
    <row r="142" spans="2:51" s="11" customFormat="1" ht="13.5">
      <c r="B142" s="204"/>
      <c r="C142" s="205"/>
      <c r="D142" s="206" t="s">
        <v>144</v>
      </c>
      <c r="E142" s="205"/>
      <c r="F142" s="208" t="s">
        <v>180</v>
      </c>
      <c r="G142" s="205"/>
      <c r="H142" s="209">
        <v>59.816</v>
      </c>
      <c r="I142" s="210"/>
      <c r="J142" s="205"/>
      <c r="K142" s="205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144</v>
      </c>
      <c r="AU142" s="215" t="s">
        <v>84</v>
      </c>
      <c r="AV142" s="11" t="s">
        <v>84</v>
      </c>
      <c r="AW142" s="11" t="s">
        <v>6</v>
      </c>
      <c r="AX142" s="11" t="s">
        <v>82</v>
      </c>
      <c r="AY142" s="215" t="s">
        <v>134</v>
      </c>
    </row>
    <row r="143" spans="2:65" s="1" customFormat="1" ht="16.5" customHeight="1">
      <c r="B143" s="41"/>
      <c r="C143" s="192" t="s">
        <v>181</v>
      </c>
      <c r="D143" s="192" t="s">
        <v>137</v>
      </c>
      <c r="E143" s="193" t="s">
        <v>182</v>
      </c>
      <c r="F143" s="194" t="s">
        <v>183</v>
      </c>
      <c r="G143" s="195" t="s">
        <v>140</v>
      </c>
      <c r="H143" s="196">
        <v>0.5</v>
      </c>
      <c r="I143" s="197"/>
      <c r="J143" s="198">
        <f>ROUND(I143*H143,2)</f>
        <v>0</v>
      </c>
      <c r="K143" s="194" t="s">
        <v>141</v>
      </c>
      <c r="L143" s="61"/>
      <c r="M143" s="199" t="s">
        <v>21</v>
      </c>
      <c r="N143" s="200" t="s">
        <v>45</v>
      </c>
      <c r="O143" s="42"/>
      <c r="P143" s="201">
        <f>O143*H143</f>
        <v>0</v>
      </c>
      <c r="Q143" s="201">
        <v>0.04</v>
      </c>
      <c r="R143" s="201">
        <f>Q143*H143</f>
        <v>0.02</v>
      </c>
      <c r="S143" s="201">
        <v>0</v>
      </c>
      <c r="T143" s="202">
        <f>S143*H143</f>
        <v>0</v>
      </c>
      <c r="AR143" s="24" t="s">
        <v>142</v>
      </c>
      <c r="AT143" s="24" t="s">
        <v>137</v>
      </c>
      <c r="AU143" s="24" t="s">
        <v>84</v>
      </c>
      <c r="AY143" s="24" t="s">
        <v>134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82</v>
      </c>
      <c r="BK143" s="203">
        <f>ROUND(I143*H143,2)</f>
        <v>0</v>
      </c>
      <c r="BL143" s="24" t="s">
        <v>142</v>
      </c>
      <c r="BM143" s="24" t="s">
        <v>184</v>
      </c>
    </row>
    <row r="144" spans="2:51" s="11" customFormat="1" ht="13.5">
      <c r="B144" s="204"/>
      <c r="C144" s="205"/>
      <c r="D144" s="206" t="s">
        <v>144</v>
      </c>
      <c r="E144" s="207" t="s">
        <v>21</v>
      </c>
      <c r="F144" s="208" t="s">
        <v>185</v>
      </c>
      <c r="G144" s="205"/>
      <c r="H144" s="209">
        <v>0.5</v>
      </c>
      <c r="I144" s="210"/>
      <c r="J144" s="205"/>
      <c r="K144" s="205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144</v>
      </c>
      <c r="AU144" s="215" t="s">
        <v>84</v>
      </c>
      <c r="AV144" s="11" t="s">
        <v>84</v>
      </c>
      <c r="AW144" s="11" t="s">
        <v>38</v>
      </c>
      <c r="AX144" s="11" t="s">
        <v>82</v>
      </c>
      <c r="AY144" s="215" t="s">
        <v>134</v>
      </c>
    </row>
    <row r="145" spans="2:65" s="1" customFormat="1" ht="16.5" customHeight="1">
      <c r="B145" s="41"/>
      <c r="C145" s="192" t="s">
        <v>146</v>
      </c>
      <c r="D145" s="192" t="s">
        <v>137</v>
      </c>
      <c r="E145" s="193" t="s">
        <v>186</v>
      </c>
      <c r="F145" s="194" t="s">
        <v>187</v>
      </c>
      <c r="G145" s="195" t="s">
        <v>140</v>
      </c>
      <c r="H145" s="196">
        <v>50.6</v>
      </c>
      <c r="I145" s="197"/>
      <c r="J145" s="198">
        <f>ROUND(I145*H145,2)</f>
        <v>0</v>
      </c>
      <c r="K145" s="194" t="s">
        <v>141</v>
      </c>
      <c r="L145" s="61"/>
      <c r="M145" s="199" t="s">
        <v>21</v>
      </c>
      <c r="N145" s="200" t="s">
        <v>45</v>
      </c>
      <c r="O145" s="42"/>
      <c r="P145" s="201">
        <f>O145*H145</f>
        <v>0</v>
      </c>
      <c r="Q145" s="201">
        <v>0.003</v>
      </c>
      <c r="R145" s="201">
        <f>Q145*H145</f>
        <v>0.15180000000000002</v>
      </c>
      <c r="S145" s="201">
        <v>0</v>
      </c>
      <c r="T145" s="202">
        <f>S145*H145</f>
        <v>0</v>
      </c>
      <c r="AR145" s="24" t="s">
        <v>142</v>
      </c>
      <c r="AT145" s="24" t="s">
        <v>137</v>
      </c>
      <c r="AU145" s="24" t="s">
        <v>84</v>
      </c>
      <c r="AY145" s="24" t="s">
        <v>134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82</v>
      </c>
      <c r="BK145" s="203">
        <f>ROUND(I145*H145,2)</f>
        <v>0</v>
      </c>
      <c r="BL145" s="24" t="s">
        <v>142</v>
      </c>
      <c r="BM145" s="24" t="s">
        <v>188</v>
      </c>
    </row>
    <row r="146" spans="2:51" s="12" customFormat="1" ht="13.5">
      <c r="B146" s="216"/>
      <c r="C146" s="217"/>
      <c r="D146" s="206" t="s">
        <v>144</v>
      </c>
      <c r="E146" s="218" t="s">
        <v>21</v>
      </c>
      <c r="F146" s="219" t="s">
        <v>151</v>
      </c>
      <c r="G146" s="217"/>
      <c r="H146" s="218" t="s">
        <v>21</v>
      </c>
      <c r="I146" s="220"/>
      <c r="J146" s="217"/>
      <c r="K146" s="217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144</v>
      </c>
      <c r="AU146" s="225" t="s">
        <v>84</v>
      </c>
      <c r="AV146" s="12" t="s">
        <v>82</v>
      </c>
      <c r="AW146" s="12" t="s">
        <v>38</v>
      </c>
      <c r="AX146" s="12" t="s">
        <v>74</v>
      </c>
      <c r="AY146" s="225" t="s">
        <v>134</v>
      </c>
    </row>
    <row r="147" spans="2:51" s="11" customFormat="1" ht="13.5">
      <c r="B147" s="204"/>
      <c r="C147" s="205"/>
      <c r="D147" s="206" t="s">
        <v>144</v>
      </c>
      <c r="E147" s="207" t="s">
        <v>21</v>
      </c>
      <c r="F147" s="208" t="s">
        <v>166</v>
      </c>
      <c r="G147" s="205"/>
      <c r="H147" s="209">
        <v>16.902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144</v>
      </c>
      <c r="AU147" s="215" t="s">
        <v>84</v>
      </c>
      <c r="AV147" s="11" t="s">
        <v>84</v>
      </c>
      <c r="AW147" s="11" t="s">
        <v>38</v>
      </c>
      <c r="AX147" s="11" t="s">
        <v>74</v>
      </c>
      <c r="AY147" s="215" t="s">
        <v>134</v>
      </c>
    </row>
    <row r="148" spans="2:51" s="11" customFormat="1" ht="13.5">
      <c r="B148" s="204"/>
      <c r="C148" s="205"/>
      <c r="D148" s="206" t="s">
        <v>144</v>
      </c>
      <c r="E148" s="207" t="s">
        <v>21</v>
      </c>
      <c r="F148" s="208" t="s">
        <v>167</v>
      </c>
      <c r="G148" s="205"/>
      <c r="H148" s="209">
        <v>10.692</v>
      </c>
      <c r="I148" s="210"/>
      <c r="J148" s="205"/>
      <c r="K148" s="205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144</v>
      </c>
      <c r="AU148" s="215" t="s">
        <v>84</v>
      </c>
      <c r="AV148" s="11" t="s">
        <v>84</v>
      </c>
      <c r="AW148" s="11" t="s">
        <v>38</v>
      </c>
      <c r="AX148" s="11" t="s">
        <v>74</v>
      </c>
      <c r="AY148" s="215" t="s">
        <v>134</v>
      </c>
    </row>
    <row r="149" spans="2:51" s="12" customFormat="1" ht="13.5">
      <c r="B149" s="216"/>
      <c r="C149" s="217"/>
      <c r="D149" s="206" t="s">
        <v>144</v>
      </c>
      <c r="E149" s="218" t="s">
        <v>21</v>
      </c>
      <c r="F149" s="219" t="s">
        <v>168</v>
      </c>
      <c r="G149" s="217"/>
      <c r="H149" s="218" t="s">
        <v>21</v>
      </c>
      <c r="I149" s="220"/>
      <c r="J149" s="217"/>
      <c r="K149" s="217"/>
      <c r="L149" s="221"/>
      <c r="M149" s="222"/>
      <c r="N149" s="223"/>
      <c r="O149" s="223"/>
      <c r="P149" s="223"/>
      <c r="Q149" s="223"/>
      <c r="R149" s="223"/>
      <c r="S149" s="223"/>
      <c r="T149" s="224"/>
      <c r="AT149" s="225" t="s">
        <v>144</v>
      </c>
      <c r="AU149" s="225" t="s">
        <v>84</v>
      </c>
      <c r="AV149" s="12" t="s">
        <v>82</v>
      </c>
      <c r="AW149" s="12" t="s">
        <v>38</v>
      </c>
      <c r="AX149" s="12" t="s">
        <v>74</v>
      </c>
      <c r="AY149" s="225" t="s">
        <v>134</v>
      </c>
    </row>
    <row r="150" spans="2:51" s="11" customFormat="1" ht="13.5">
      <c r="B150" s="204"/>
      <c r="C150" s="205"/>
      <c r="D150" s="206" t="s">
        <v>144</v>
      </c>
      <c r="E150" s="207" t="s">
        <v>21</v>
      </c>
      <c r="F150" s="208" t="s">
        <v>169</v>
      </c>
      <c r="G150" s="205"/>
      <c r="H150" s="209">
        <v>-1.182</v>
      </c>
      <c r="I150" s="210"/>
      <c r="J150" s="205"/>
      <c r="K150" s="205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144</v>
      </c>
      <c r="AU150" s="215" t="s">
        <v>84</v>
      </c>
      <c r="AV150" s="11" t="s">
        <v>84</v>
      </c>
      <c r="AW150" s="11" t="s">
        <v>38</v>
      </c>
      <c r="AX150" s="11" t="s">
        <v>74</v>
      </c>
      <c r="AY150" s="215" t="s">
        <v>134</v>
      </c>
    </row>
    <row r="151" spans="2:51" s="11" customFormat="1" ht="13.5">
      <c r="B151" s="204"/>
      <c r="C151" s="205"/>
      <c r="D151" s="206" t="s">
        <v>144</v>
      </c>
      <c r="E151" s="207" t="s">
        <v>21</v>
      </c>
      <c r="F151" s="208" t="s">
        <v>170</v>
      </c>
      <c r="G151" s="205"/>
      <c r="H151" s="209">
        <v>-1.8</v>
      </c>
      <c r="I151" s="210"/>
      <c r="J151" s="205"/>
      <c r="K151" s="205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144</v>
      </c>
      <c r="AU151" s="215" t="s">
        <v>84</v>
      </c>
      <c r="AV151" s="11" t="s">
        <v>84</v>
      </c>
      <c r="AW151" s="11" t="s">
        <v>38</v>
      </c>
      <c r="AX151" s="11" t="s">
        <v>74</v>
      </c>
      <c r="AY151" s="215" t="s">
        <v>134</v>
      </c>
    </row>
    <row r="152" spans="2:51" s="11" customFormat="1" ht="13.5">
      <c r="B152" s="204"/>
      <c r="C152" s="205"/>
      <c r="D152" s="206" t="s">
        <v>144</v>
      </c>
      <c r="E152" s="207" t="s">
        <v>21</v>
      </c>
      <c r="F152" s="208" t="s">
        <v>171</v>
      </c>
      <c r="G152" s="205"/>
      <c r="H152" s="209">
        <v>-2.25</v>
      </c>
      <c r="I152" s="210"/>
      <c r="J152" s="205"/>
      <c r="K152" s="205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144</v>
      </c>
      <c r="AU152" s="215" t="s">
        <v>84</v>
      </c>
      <c r="AV152" s="11" t="s">
        <v>84</v>
      </c>
      <c r="AW152" s="11" t="s">
        <v>38</v>
      </c>
      <c r="AX152" s="11" t="s">
        <v>74</v>
      </c>
      <c r="AY152" s="215" t="s">
        <v>134</v>
      </c>
    </row>
    <row r="153" spans="2:51" s="12" customFormat="1" ht="13.5">
      <c r="B153" s="216"/>
      <c r="C153" s="217"/>
      <c r="D153" s="206" t="s">
        <v>144</v>
      </c>
      <c r="E153" s="218" t="s">
        <v>21</v>
      </c>
      <c r="F153" s="219" t="s">
        <v>189</v>
      </c>
      <c r="G153" s="217"/>
      <c r="H153" s="218" t="s">
        <v>21</v>
      </c>
      <c r="I153" s="220"/>
      <c r="J153" s="217"/>
      <c r="K153" s="217"/>
      <c r="L153" s="221"/>
      <c r="M153" s="222"/>
      <c r="N153" s="223"/>
      <c r="O153" s="223"/>
      <c r="P153" s="223"/>
      <c r="Q153" s="223"/>
      <c r="R153" s="223"/>
      <c r="S153" s="223"/>
      <c r="T153" s="224"/>
      <c r="AT153" s="225" t="s">
        <v>144</v>
      </c>
      <c r="AU153" s="225" t="s">
        <v>84</v>
      </c>
      <c r="AV153" s="12" t="s">
        <v>82</v>
      </c>
      <c r="AW153" s="12" t="s">
        <v>38</v>
      </c>
      <c r="AX153" s="12" t="s">
        <v>74</v>
      </c>
      <c r="AY153" s="225" t="s">
        <v>134</v>
      </c>
    </row>
    <row r="154" spans="2:51" s="11" customFormat="1" ht="13.5">
      <c r="B154" s="204"/>
      <c r="C154" s="205"/>
      <c r="D154" s="206" t="s">
        <v>144</v>
      </c>
      <c r="E154" s="207" t="s">
        <v>21</v>
      </c>
      <c r="F154" s="208" t="s">
        <v>190</v>
      </c>
      <c r="G154" s="205"/>
      <c r="H154" s="209">
        <v>-2.55</v>
      </c>
      <c r="I154" s="210"/>
      <c r="J154" s="205"/>
      <c r="K154" s="205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144</v>
      </c>
      <c r="AU154" s="215" t="s">
        <v>84</v>
      </c>
      <c r="AV154" s="11" t="s">
        <v>84</v>
      </c>
      <c r="AW154" s="11" t="s">
        <v>38</v>
      </c>
      <c r="AX154" s="11" t="s">
        <v>74</v>
      </c>
      <c r="AY154" s="215" t="s">
        <v>134</v>
      </c>
    </row>
    <row r="155" spans="2:51" s="14" customFormat="1" ht="13.5">
      <c r="B155" s="237"/>
      <c r="C155" s="238"/>
      <c r="D155" s="206" t="s">
        <v>144</v>
      </c>
      <c r="E155" s="239" t="s">
        <v>21</v>
      </c>
      <c r="F155" s="240" t="s">
        <v>172</v>
      </c>
      <c r="G155" s="238"/>
      <c r="H155" s="241">
        <v>19.812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AT155" s="247" t="s">
        <v>144</v>
      </c>
      <c r="AU155" s="247" t="s">
        <v>84</v>
      </c>
      <c r="AV155" s="14" t="s">
        <v>135</v>
      </c>
      <c r="AW155" s="14" t="s">
        <v>38</v>
      </c>
      <c r="AX155" s="14" t="s">
        <v>74</v>
      </c>
      <c r="AY155" s="247" t="s">
        <v>134</v>
      </c>
    </row>
    <row r="156" spans="2:51" s="12" customFormat="1" ht="13.5">
      <c r="B156" s="216"/>
      <c r="C156" s="217"/>
      <c r="D156" s="206" t="s">
        <v>144</v>
      </c>
      <c r="E156" s="218" t="s">
        <v>21</v>
      </c>
      <c r="F156" s="219" t="s">
        <v>153</v>
      </c>
      <c r="G156" s="217"/>
      <c r="H156" s="218" t="s">
        <v>21</v>
      </c>
      <c r="I156" s="220"/>
      <c r="J156" s="217"/>
      <c r="K156" s="217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144</v>
      </c>
      <c r="AU156" s="225" t="s">
        <v>84</v>
      </c>
      <c r="AV156" s="12" t="s">
        <v>82</v>
      </c>
      <c r="AW156" s="12" t="s">
        <v>38</v>
      </c>
      <c r="AX156" s="12" t="s">
        <v>74</v>
      </c>
      <c r="AY156" s="225" t="s">
        <v>134</v>
      </c>
    </row>
    <row r="157" spans="2:51" s="11" customFormat="1" ht="13.5">
      <c r="B157" s="204"/>
      <c r="C157" s="205"/>
      <c r="D157" s="206" t="s">
        <v>144</v>
      </c>
      <c r="E157" s="207" t="s">
        <v>21</v>
      </c>
      <c r="F157" s="208" t="s">
        <v>191</v>
      </c>
      <c r="G157" s="205"/>
      <c r="H157" s="209">
        <v>1.24</v>
      </c>
      <c r="I157" s="210"/>
      <c r="J157" s="205"/>
      <c r="K157" s="205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144</v>
      </c>
      <c r="AU157" s="215" t="s">
        <v>84</v>
      </c>
      <c r="AV157" s="11" t="s">
        <v>84</v>
      </c>
      <c r="AW157" s="11" t="s">
        <v>38</v>
      </c>
      <c r="AX157" s="11" t="s">
        <v>74</v>
      </c>
      <c r="AY157" s="215" t="s">
        <v>134</v>
      </c>
    </row>
    <row r="158" spans="2:51" s="11" customFormat="1" ht="13.5">
      <c r="B158" s="204"/>
      <c r="C158" s="205"/>
      <c r="D158" s="206" t="s">
        <v>144</v>
      </c>
      <c r="E158" s="207" t="s">
        <v>21</v>
      </c>
      <c r="F158" s="208" t="s">
        <v>192</v>
      </c>
      <c r="G158" s="205"/>
      <c r="H158" s="209">
        <v>1.46</v>
      </c>
      <c r="I158" s="210"/>
      <c r="J158" s="205"/>
      <c r="K158" s="205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144</v>
      </c>
      <c r="AU158" s="215" t="s">
        <v>84</v>
      </c>
      <c r="AV158" s="11" t="s">
        <v>84</v>
      </c>
      <c r="AW158" s="11" t="s">
        <v>38</v>
      </c>
      <c r="AX158" s="11" t="s">
        <v>74</v>
      </c>
      <c r="AY158" s="215" t="s">
        <v>134</v>
      </c>
    </row>
    <row r="159" spans="2:51" s="12" customFormat="1" ht="13.5">
      <c r="B159" s="216"/>
      <c r="C159" s="217"/>
      <c r="D159" s="206" t="s">
        <v>144</v>
      </c>
      <c r="E159" s="218" t="s">
        <v>21</v>
      </c>
      <c r="F159" s="219" t="s">
        <v>168</v>
      </c>
      <c r="G159" s="217"/>
      <c r="H159" s="218" t="s">
        <v>21</v>
      </c>
      <c r="I159" s="220"/>
      <c r="J159" s="217"/>
      <c r="K159" s="217"/>
      <c r="L159" s="221"/>
      <c r="M159" s="222"/>
      <c r="N159" s="223"/>
      <c r="O159" s="223"/>
      <c r="P159" s="223"/>
      <c r="Q159" s="223"/>
      <c r="R159" s="223"/>
      <c r="S159" s="223"/>
      <c r="T159" s="224"/>
      <c r="AT159" s="225" t="s">
        <v>144</v>
      </c>
      <c r="AU159" s="225" t="s">
        <v>84</v>
      </c>
      <c r="AV159" s="12" t="s">
        <v>82</v>
      </c>
      <c r="AW159" s="12" t="s">
        <v>38</v>
      </c>
      <c r="AX159" s="12" t="s">
        <v>74</v>
      </c>
      <c r="AY159" s="225" t="s">
        <v>134</v>
      </c>
    </row>
    <row r="160" spans="2:51" s="11" customFormat="1" ht="13.5">
      <c r="B160" s="204"/>
      <c r="C160" s="205"/>
      <c r="D160" s="206" t="s">
        <v>144</v>
      </c>
      <c r="E160" s="207" t="s">
        <v>21</v>
      </c>
      <c r="F160" s="208" t="s">
        <v>175</v>
      </c>
      <c r="G160" s="205"/>
      <c r="H160" s="209">
        <v>-0.12</v>
      </c>
      <c r="I160" s="210"/>
      <c r="J160" s="205"/>
      <c r="K160" s="205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144</v>
      </c>
      <c r="AU160" s="215" t="s">
        <v>84</v>
      </c>
      <c r="AV160" s="11" t="s">
        <v>84</v>
      </c>
      <c r="AW160" s="11" t="s">
        <v>38</v>
      </c>
      <c r="AX160" s="11" t="s">
        <v>74</v>
      </c>
      <c r="AY160" s="215" t="s">
        <v>134</v>
      </c>
    </row>
    <row r="161" spans="2:51" s="14" customFormat="1" ht="13.5">
      <c r="B161" s="237"/>
      <c r="C161" s="238"/>
      <c r="D161" s="206" t="s">
        <v>144</v>
      </c>
      <c r="E161" s="239" t="s">
        <v>21</v>
      </c>
      <c r="F161" s="240" t="s">
        <v>172</v>
      </c>
      <c r="G161" s="238"/>
      <c r="H161" s="241">
        <v>2.58</v>
      </c>
      <c r="I161" s="242"/>
      <c r="J161" s="238"/>
      <c r="K161" s="238"/>
      <c r="L161" s="243"/>
      <c r="M161" s="244"/>
      <c r="N161" s="245"/>
      <c r="O161" s="245"/>
      <c r="P161" s="245"/>
      <c r="Q161" s="245"/>
      <c r="R161" s="245"/>
      <c r="S161" s="245"/>
      <c r="T161" s="246"/>
      <c r="AT161" s="247" t="s">
        <v>144</v>
      </c>
      <c r="AU161" s="247" t="s">
        <v>84</v>
      </c>
      <c r="AV161" s="14" t="s">
        <v>135</v>
      </c>
      <c r="AW161" s="14" t="s">
        <v>38</v>
      </c>
      <c r="AX161" s="14" t="s">
        <v>74</v>
      </c>
      <c r="AY161" s="247" t="s">
        <v>134</v>
      </c>
    </row>
    <row r="162" spans="2:51" s="12" customFormat="1" ht="13.5">
      <c r="B162" s="216"/>
      <c r="C162" s="217"/>
      <c r="D162" s="206" t="s">
        <v>144</v>
      </c>
      <c r="E162" s="218" t="s">
        <v>21</v>
      </c>
      <c r="F162" s="219" t="s">
        <v>155</v>
      </c>
      <c r="G162" s="217"/>
      <c r="H162" s="218" t="s">
        <v>21</v>
      </c>
      <c r="I162" s="220"/>
      <c r="J162" s="217"/>
      <c r="K162" s="217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144</v>
      </c>
      <c r="AU162" s="225" t="s">
        <v>84</v>
      </c>
      <c r="AV162" s="12" t="s">
        <v>82</v>
      </c>
      <c r="AW162" s="12" t="s">
        <v>38</v>
      </c>
      <c r="AX162" s="12" t="s">
        <v>74</v>
      </c>
      <c r="AY162" s="225" t="s">
        <v>134</v>
      </c>
    </row>
    <row r="163" spans="2:51" s="11" customFormat="1" ht="13.5">
      <c r="B163" s="204"/>
      <c r="C163" s="205"/>
      <c r="D163" s="206" t="s">
        <v>144</v>
      </c>
      <c r="E163" s="207" t="s">
        <v>21</v>
      </c>
      <c r="F163" s="208" t="s">
        <v>176</v>
      </c>
      <c r="G163" s="205"/>
      <c r="H163" s="209">
        <v>4.212</v>
      </c>
      <c r="I163" s="210"/>
      <c r="J163" s="205"/>
      <c r="K163" s="205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144</v>
      </c>
      <c r="AU163" s="215" t="s">
        <v>84</v>
      </c>
      <c r="AV163" s="11" t="s">
        <v>84</v>
      </c>
      <c r="AW163" s="11" t="s">
        <v>38</v>
      </c>
      <c r="AX163" s="11" t="s">
        <v>74</v>
      </c>
      <c r="AY163" s="215" t="s">
        <v>134</v>
      </c>
    </row>
    <row r="164" spans="2:51" s="11" customFormat="1" ht="13.5">
      <c r="B164" s="204"/>
      <c r="C164" s="205"/>
      <c r="D164" s="206" t="s">
        <v>144</v>
      </c>
      <c r="E164" s="207" t="s">
        <v>21</v>
      </c>
      <c r="F164" s="208" t="s">
        <v>174</v>
      </c>
      <c r="G164" s="205"/>
      <c r="H164" s="209">
        <v>7.884</v>
      </c>
      <c r="I164" s="210"/>
      <c r="J164" s="205"/>
      <c r="K164" s="205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144</v>
      </c>
      <c r="AU164" s="215" t="s">
        <v>84</v>
      </c>
      <c r="AV164" s="11" t="s">
        <v>84</v>
      </c>
      <c r="AW164" s="11" t="s">
        <v>38</v>
      </c>
      <c r="AX164" s="11" t="s">
        <v>74</v>
      </c>
      <c r="AY164" s="215" t="s">
        <v>134</v>
      </c>
    </row>
    <row r="165" spans="2:51" s="11" customFormat="1" ht="13.5">
      <c r="B165" s="204"/>
      <c r="C165" s="205"/>
      <c r="D165" s="206" t="s">
        <v>144</v>
      </c>
      <c r="E165" s="207" t="s">
        <v>21</v>
      </c>
      <c r="F165" s="208" t="s">
        <v>177</v>
      </c>
      <c r="G165" s="205"/>
      <c r="H165" s="209">
        <v>11.826</v>
      </c>
      <c r="I165" s="210"/>
      <c r="J165" s="205"/>
      <c r="K165" s="205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144</v>
      </c>
      <c r="AU165" s="215" t="s">
        <v>84</v>
      </c>
      <c r="AV165" s="11" t="s">
        <v>84</v>
      </c>
      <c r="AW165" s="11" t="s">
        <v>38</v>
      </c>
      <c r="AX165" s="11" t="s">
        <v>74</v>
      </c>
      <c r="AY165" s="215" t="s">
        <v>134</v>
      </c>
    </row>
    <row r="166" spans="2:51" s="12" customFormat="1" ht="13.5">
      <c r="B166" s="216"/>
      <c r="C166" s="217"/>
      <c r="D166" s="206" t="s">
        <v>144</v>
      </c>
      <c r="E166" s="218" t="s">
        <v>21</v>
      </c>
      <c r="F166" s="219" t="s">
        <v>193</v>
      </c>
      <c r="G166" s="217"/>
      <c r="H166" s="218" t="s">
        <v>21</v>
      </c>
      <c r="I166" s="220"/>
      <c r="J166" s="217"/>
      <c r="K166" s="217"/>
      <c r="L166" s="221"/>
      <c r="M166" s="222"/>
      <c r="N166" s="223"/>
      <c r="O166" s="223"/>
      <c r="P166" s="223"/>
      <c r="Q166" s="223"/>
      <c r="R166" s="223"/>
      <c r="S166" s="223"/>
      <c r="T166" s="224"/>
      <c r="AT166" s="225" t="s">
        <v>144</v>
      </c>
      <c r="AU166" s="225" t="s">
        <v>84</v>
      </c>
      <c r="AV166" s="12" t="s">
        <v>82</v>
      </c>
      <c r="AW166" s="12" t="s">
        <v>38</v>
      </c>
      <c r="AX166" s="12" t="s">
        <v>74</v>
      </c>
      <c r="AY166" s="225" t="s">
        <v>134</v>
      </c>
    </row>
    <row r="167" spans="2:51" s="11" customFormat="1" ht="13.5">
      <c r="B167" s="204"/>
      <c r="C167" s="205"/>
      <c r="D167" s="206" t="s">
        <v>144</v>
      </c>
      <c r="E167" s="207" t="s">
        <v>21</v>
      </c>
      <c r="F167" s="208" t="s">
        <v>156</v>
      </c>
      <c r="G167" s="205"/>
      <c r="H167" s="209">
        <v>2.252</v>
      </c>
      <c r="I167" s="210"/>
      <c r="J167" s="205"/>
      <c r="K167" s="205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144</v>
      </c>
      <c r="AU167" s="215" t="s">
        <v>84</v>
      </c>
      <c r="AV167" s="11" t="s">
        <v>84</v>
      </c>
      <c r="AW167" s="11" t="s">
        <v>38</v>
      </c>
      <c r="AX167" s="11" t="s">
        <v>74</v>
      </c>
      <c r="AY167" s="215" t="s">
        <v>134</v>
      </c>
    </row>
    <row r="168" spans="2:51" s="12" customFormat="1" ht="13.5">
      <c r="B168" s="216"/>
      <c r="C168" s="217"/>
      <c r="D168" s="206" t="s">
        <v>144</v>
      </c>
      <c r="E168" s="218" t="s">
        <v>21</v>
      </c>
      <c r="F168" s="219" t="s">
        <v>168</v>
      </c>
      <c r="G168" s="217"/>
      <c r="H168" s="218" t="s">
        <v>21</v>
      </c>
      <c r="I168" s="220"/>
      <c r="J168" s="217"/>
      <c r="K168" s="217"/>
      <c r="L168" s="221"/>
      <c r="M168" s="222"/>
      <c r="N168" s="223"/>
      <c r="O168" s="223"/>
      <c r="P168" s="223"/>
      <c r="Q168" s="223"/>
      <c r="R168" s="223"/>
      <c r="S168" s="223"/>
      <c r="T168" s="224"/>
      <c r="AT168" s="225" t="s">
        <v>144</v>
      </c>
      <c r="AU168" s="225" t="s">
        <v>84</v>
      </c>
      <c r="AV168" s="12" t="s">
        <v>82</v>
      </c>
      <c r="AW168" s="12" t="s">
        <v>38</v>
      </c>
      <c r="AX168" s="12" t="s">
        <v>74</v>
      </c>
      <c r="AY168" s="225" t="s">
        <v>134</v>
      </c>
    </row>
    <row r="169" spans="2:51" s="11" customFormat="1" ht="13.5">
      <c r="B169" s="204"/>
      <c r="C169" s="205"/>
      <c r="D169" s="206" t="s">
        <v>144</v>
      </c>
      <c r="E169" s="207" t="s">
        <v>21</v>
      </c>
      <c r="F169" s="208" t="s">
        <v>178</v>
      </c>
      <c r="G169" s="205"/>
      <c r="H169" s="209">
        <v>-3.546</v>
      </c>
      <c r="I169" s="210"/>
      <c r="J169" s="205"/>
      <c r="K169" s="205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144</v>
      </c>
      <c r="AU169" s="215" t="s">
        <v>84</v>
      </c>
      <c r="AV169" s="11" t="s">
        <v>84</v>
      </c>
      <c r="AW169" s="11" t="s">
        <v>38</v>
      </c>
      <c r="AX169" s="11" t="s">
        <v>74</v>
      </c>
      <c r="AY169" s="215" t="s">
        <v>134</v>
      </c>
    </row>
    <row r="170" spans="2:51" s="11" customFormat="1" ht="13.5">
      <c r="B170" s="204"/>
      <c r="C170" s="205"/>
      <c r="D170" s="206" t="s">
        <v>144</v>
      </c>
      <c r="E170" s="207" t="s">
        <v>21</v>
      </c>
      <c r="F170" s="208" t="s">
        <v>179</v>
      </c>
      <c r="G170" s="205"/>
      <c r="H170" s="209">
        <v>-1.02</v>
      </c>
      <c r="I170" s="210"/>
      <c r="J170" s="205"/>
      <c r="K170" s="205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144</v>
      </c>
      <c r="AU170" s="215" t="s">
        <v>84</v>
      </c>
      <c r="AV170" s="11" t="s">
        <v>84</v>
      </c>
      <c r="AW170" s="11" t="s">
        <v>38</v>
      </c>
      <c r="AX170" s="11" t="s">
        <v>74</v>
      </c>
      <c r="AY170" s="215" t="s">
        <v>134</v>
      </c>
    </row>
    <row r="171" spans="2:51" s="14" customFormat="1" ht="13.5">
      <c r="B171" s="237"/>
      <c r="C171" s="238"/>
      <c r="D171" s="206" t="s">
        <v>144</v>
      </c>
      <c r="E171" s="239" t="s">
        <v>21</v>
      </c>
      <c r="F171" s="240" t="s">
        <v>172</v>
      </c>
      <c r="G171" s="238"/>
      <c r="H171" s="241">
        <v>21.608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AT171" s="247" t="s">
        <v>144</v>
      </c>
      <c r="AU171" s="247" t="s">
        <v>84</v>
      </c>
      <c r="AV171" s="14" t="s">
        <v>135</v>
      </c>
      <c r="AW171" s="14" t="s">
        <v>38</v>
      </c>
      <c r="AX171" s="14" t="s">
        <v>74</v>
      </c>
      <c r="AY171" s="247" t="s">
        <v>134</v>
      </c>
    </row>
    <row r="172" spans="2:51" s="13" customFormat="1" ht="13.5">
      <c r="B172" s="226"/>
      <c r="C172" s="227"/>
      <c r="D172" s="206" t="s">
        <v>144</v>
      </c>
      <c r="E172" s="228" t="s">
        <v>21</v>
      </c>
      <c r="F172" s="229" t="s">
        <v>157</v>
      </c>
      <c r="G172" s="227"/>
      <c r="H172" s="230">
        <v>44</v>
      </c>
      <c r="I172" s="231"/>
      <c r="J172" s="227"/>
      <c r="K172" s="227"/>
      <c r="L172" s="232"/>
      <c r="M172" s="233"/>
      <c r="N172" s="234"/>
      <c r="O172" s="234"/>
      <c r="P172" s="234"/>
      <c r="Q172" s="234"/>
      <c r="R172" s="234"/>
      <c r="S172" s="234"/>
      <c r="T172" s="235"/>
      <c r="AT172" s="236" t="s">
        <v>144</v>
      </c>
      <c r="AU172" s="236" t="s">
        <v>84</v>
      </c>
      <c r="AV172" s="13" t="s">
        <v>142</v>
      </c>
      <c r="AW172" s="13" t="s">
        <v>38</v>
      </c>
      <c r="AX172" s="13" t="s">
        <v>82</v>
      </c>
      <c r="AY172" s="236" t="s">
        <v>134</v>
      </c>
    </row>
    <row r="173" spans="2:51" s="11" customFormat="1" ht="13.5">
      <c r="B173" s="204"/>
      <c r="C173" s="205"/>
      <c r="D173" s="206" t="s">
        <v>144</v>
      </c>
      <c r="E173" s="205"/>
      <c r="F173" s="208" t="s">
        <v>194</v>
      </c>
      <c r="G173" s="205"/>
      <c r="H173" s="209">
        <v>50.6</v>
      </c>
      <c r="I173" s="210"/>
      <c r="J173" s="205"/>
      <c r="K173" s="205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144</v>
      </c>
      <c r="AU173" s="215" t="s">
        <v>84</v>
      </c>
      <c r="AV173" s="11" t="s">
        <v>84</v>
      </c>
      <c r="AW173" s="11" t="s">
        <v>6</v>
      </c>
      <c r="AX173" s="11" t="s">
        <v>82</v>
      </c>
      <c r="AY173" s="215" t="s">
        <v>134</v>
      </c>
    </row>
    <row r="174" spans="2:65" s="1" customFormat="1" ht="25.5" customHeight="1">
      <c r="B174" s="41"/>
      <c r="C174" s="192" t="s">
        <v>195</v>
      </c>
      <c r="D174" s="192" t="s">
        <v>137</v>
      </c>
      <c r="E174" s="193" t="s">
        <v>196</v>
      </c>
      <c r="F174" s="194" t="s">
        <v>197</v>
      </c>
      <c r="G174" s="195" t="s">
        <v>140</v>
      </c>
      <c r="H174" s="196">
        <v>63.855</v>
      </c>
      <c r="I174" s="197"/>
      <c r="J174" s="198">
        <f>ROUND(I174*H174,2)</f>
        <v>0</v>
      </c>
      <c r="K174" s="194" t="s">
        <v>141</v>
      </c>
      <c r="L174" s="61"/>
      <c r="M174" s="199" t="s">
        <v>21</v>
      </c>
      <c r="N174" s="200" t="s">
        <v>45</v>
      </c>
      <c r="O174" s="42"/>
      <c r="P174" s="201">
        <f>O174*H174</f>
        <v>0</v>
      </c>
      <c r="Q174" s="201">
        <v>0.01575</v>
      </c>
      <c r="R174" s="201">
        <f>Q174*H174</f>
        <v>1.0057162499999999</v>
      </c>
      <c r="S174" s="201">
        <v>0</v>
      </c>
      <c r="T174" s="202">
        <f>S174*H174</f>
        <v>0</v>
      </c>
      <c r="AR174" s="24" t="s">
        <v>142</v>
      </c>
      <c r="AT174" s="24" t="s">
        <v>137</v>
      </c>
      <c r="AU174" s="24" t="s">
        <v>84</v>
      </c>
      <c r="AY174" s="24" t="s">
        <v>134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4" t="s">
        <v>82</v>
      </c>
      <c r="BK174" s="203">
        <f>ROUND(I174*H174,2)</f>
        <v>0</v>
      </c>
      <c r="BL174" s="24" t="s">
        <v>142</v>
      </c>
      <c r="BM174" s="24" t="s">
        <v>198</v>
      </c>
    </row>
    <row r="175" spans="2:51" s="12" customFormat="1" ht="13.5">
      <c r="B175" s="216"/>
      <c r="C175" s="217"/>
      <c r="D175" s="206" t="s">
        <v>144</v>
      </c>
      <c r="E175" s="218" t="s">
        <v>21</v>
      </c>
      <c r="F175" s="219" t="s">
        <v>151</v>
      </c>
      <c r="G175" s="217"/>
      <c r="H175" s="218" t="s">
        <v>21</v>
      </c>
      <c r="I175" s="220"/>
      <c r="J175" s="217"/>
      <c r="K175" s="217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144</v>
      </c>
      <c r="AU175" s="225" t="s">
        <v>84</v>
      </c>
      <c r="AV175" s="12" t="s">
        <v>82</v>
      </c>
      <c r="AW175" s="12" t="s">
        <v>38</v>
      </c>
      <c r="AX175" s="12" t="s">
        <v>74</v>
      </c>
      <c r="AY175" s="225" t="s">
        <v>134</v>
      </c>
    </row>
    <row r="176" spans="2:51" s="11" customFormat="1" ht="13.5">
      <c r="B176" s="204"/>
      <c r="C176" s="205"/>
      <c r="D176" s="206" t="s">
        <v>144</v>
      </c>
      <c r="E176" s="207" t="s">
        <v>21</v>
      </c>
      <c r="F176" s="208" t="s">
        <v>166</v>
      </c>
      <c r="G176" s="205"/>
      <c r="H176" s="209">
        <v>16.902</v>
      </c>
      <c r="I176" s="210"/>
      <c r="J176" s="205"/>
      <c r="K176" s="205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144</v>
      </c>
      <c r="AU176" s="215" t="s">
        <v>84</v>
      </c>
      <c r="AV176" s="11" t="s">
        <v>84</v>
      </c>
      <c r="AW176" s="11" t="s">
        <v>38</v>
      </c>
      <c r="AX176" s="11" t="s">
        <v>74</v>
      </c>
      <c r="AY176" s="215" t="s">
        <v>134</v>
      </c>
    </row>
    <row r="177" spans="2:51" s="11" customFormat="1" ht="13.5">
      <c r="B177" s="204"/>
      <c r="C177" s="205"/>
      <c r="D177" s="206" t="s">
        <v>144</v>
      </c>
      <c r="E177" s="207" t="s">
        <v>21</v>
      </c>
      <c r="F177" s="208" t="s">
        <v>167</v>
      </c>
      <c r="G177" s="205"/>
      <c r="H177" s="209">
        <v>10.692</v>
      </c>
      <c r="I177" s="210"/>
      <c r="J177" s="205"/>
      <c r="K177" s="205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144</v>
      </c>
      <c r="AU177" s="215" t="s">
        <v>84</v>
      </c>
      <c r="AV177" s="11" t="s">
        <v>84</v>
      </c>
      <c r="AW177" s="11" t="s">
        <v>38</v>
      </c>
      <c r="AX177" s="11" t="s">
        <v>74</v>
      </c>
      <c r="AY177" s="215" t="s">
        <v>134</v>
      </c>
    </row>
    <row r="178" spans="2:51" s="12" customFormat="1" ht="13.5">
      <c r="B178" s="216"/>
      <c r="C178" s="217"/>
      <c r="D178" s="206" t="s">
        <v>144</v>
      </c>
      <c r="E178" s="218" t="s">
        <v>21</v>
      </c>
      <c r="F178" s="219" t="s">
        <v>168</v>
      </c>
      <c r="G178" s="217"/>
      <c r="H178" s="218" t="s">
        <v>21</v>
      </c>
      <c r="I178" s="220"/>
      <c r="J178" s="217"/>
      <c r="K178" s="217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144</v>
      </c>
      <c r="AU178" s="225" t="s">
        <v>84</v>
      </c>
      <c r="AV178" s="12" t="s">
        <v>82</v>
      </c>
      <c r="AW178" s="12" t="s">
        <v>38</v>
      </c>
      <c r="AX178" s="12" t="s">
        <v>74</v>
      </c>
      <c r="AY178" s="225" t="s">
        <v>134</v>
      </c>
    </row>
    <row r="179" spans="2:51" s="11" customFormat="1" ht="13.5">
      <c r="B179" s="204"/>
      <c r="C179" s="205"/>
      <c r="D179" s="206" t="s">
        <v>144</v>
      </c>
      <c r="E179" s="207" t="s">
        <v>21</v>
      </c>
      <c r="F179" s="208" t="s">
        <v>169</v>
      </c>
      <c r="G179" s="205"/>
      <c r="H179" s="209">
        <v>-1.182</v>
      </c>
      <c r="I179" s="210"/>
      <c r="J179" s="205"/>
      <c r="K179" s="205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144</v>
      </c>
      <c r="AU179" s="215" t="s">
        <v>84</v>
      </c>
      <c r="AV179" s="11" t="s">
        <v>84</v>
      </c>
      <c r="AW179" s="11" t="s">
        <v>38</v>
      </c>
      <c r="AX179" s="11" t="s">
        <v>74</v>
      </c>
      <c r="AY179" s="215" t="s">
        <v>134</v>
      </c>
    </row>
    <row r="180" spans="2:51" s="11" customFormat="1" ht="13.5">
      <c r="B180" s="204"/>
      <c r="C180" s="205"/>
      <c r="D180" s="206" t="s">
        <v>144</v>
      </c>
      <c r="E180" s="207" t="s">
        <v>21</v>
      </c>
      <c r="F180" s="208" t="s">
        <v>170</v>
      </c>
      <c r="G180" s="205"/>
      <c r="H180" s="209">
        <v>-1.8</v>
      </c>
      <c r="I180" s="210"/>
      <c r="J180" s="205"/>
      <c r="K180" s="205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144</v>
      </c>
      <c r="AU180" s="215" t="s">
        <v>84</v>
      </c>
      <c r="AV180" s="11" t="s">
        <v>84</v>
      </c>
      <c r="AW180" s="11" t="s">
        <v>38</v>
      </c>
      <c r="AX180" s="11" t="s">
        <v>74</v>
      </c>
      <c r="AY180" s="215" t="s">
        <v>134</v>
      </c>
    </row>
    <row r="181" spans="2:51" s="11" customFormat="1" ht="13.5">
      <c r="B181" s="204"/>
      <c r="C181" s="205"/>
      <c r="D181" s="206" t="s">
        <v>144</v>
      </c>
      <c r="E181" s="207" t="s">
        <v>21</v>
      </c>
      <c r="F181" s="208" t="s">
        <v>171</v>
      </c>
      <c r="G181" s="205"/>
      <c r="H181" s="209">
        <v>-2.25</v>
      </c>
      <c r="I181" s="210"/>
      <c r="J181" s="205"/>
      <c r="K181" s="205"/>
      <c r="L181" s="211"/>
      <c r="M181" s="212"/>
      <c r="N181" s="213"/>
      <c r="O181" s="213"/>
      <c r="P181" s="213"/>
      <c r="Q181" s="213"/>
      <c r="R181" s="213"/>
      <c r="S181" s="213"/>
      <c r="T181" s="214"/>
      <c r="AT181" s="215" t="s">
        <v>144</v>
      </c>
      <c r="AU181" s="215" t="s">
        <v>84</v>
      </c>
      <c r="AV181" s="11" t="s">
        <v>84</v>
      </c>
      <c r="AW181" s="11" t="s">
        <v>38</v>
      </c>
      <c r="AX181" s="11" t="s">
        <v>74</v>
      </c>
      <c r="AY181" s="215" t="s">
        <v>134</v>
      </c>
    </row>
    <row r="182" spans="2:51" s="14" customFormat="1" ht="13.5">
      <c r="B182" s="237"/>
      <c r="C182" s="238"/>
      <c r="D182" s="206" t="s">
        <v>144</v>
      </c>
      <c r="E182" s="239" t="s">
        <v>21</v>
      </c>
      <c r="F182" s="240" t="s">
        <v>172</v>
      </c>
      <c r="G182" s="238"/>
      <c r="H182" s="241">
        <v>22.362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AT182" s="247" t="s">
        <v>144</v>
      </c>
      <c r="AU182" s="247" t="s">
        <v>84</v>
      </c>
      <c r="AV182" s="14" t="s">
        <v>135</v>
      </c>
      <c r="AW182" s="14" t="s">
        <v>38</v>
      </c>
      <c r="AX182" s="14" t="s">
        <v>74</v>
      </c>
      <c r="AY182" s="247" t="s">
        <v>134</v>
      </c>
    </row>
    <row r="183" spans="2:51" s="12" customFormat="1" ht="13.5">
      <c r="B183" s="216"/>
      <c r="C183" s="217"/>
      <c r="D183" s="206" t="s">
        <v>144</v>
      </c>
      <c r="E183" s="218" t="s">
        <v>21</v>
      </c>
      <c r="F183" s="219" t="s">
        <v>153</v>
      </c>
      <c r="G183" s="217"/>
      <c r="H183" s="218" t="s">
        <v>21</v>
      </c>
      <c r="I183" s="220"/>
      <c r="J183" s="217"/>
      <c r="K183" s="217"/>
      <c r="L183" s="221"/>
      <c r="M183" s="222"/>
      <c r="N183" s="223"/>
      <c r="O183" s="223"/>
      <c r="P183" s="223"/>
      <c r="Q183" s="223"/>
      <c r="R183" s="223"/>
      <c r="S183" s="223"/>
      <c r="T183" s="224"/>
      <c r="AT183" s="225" t="s">
        <v>144</v>
      </c>
      <c r="AU183" s="225" t="s">
        <v>84</v>
      </c>
      <c r="AV183" s="12" t="s">
        <v>82</v>
      </c>
      <c r="AW183" s="12" t="s">
        <v>38</v>
      </c>
      <c r="AX183" s="12" t="s">
        <v>74</v>
      </c>
      <c r="AY183" s="225" t="s">
        <v>134</v>
      </c>
    </row>
    <row r="184" spans="2:51" s="11" customFormat="1" ht="13.5">
      <c r="B184" s="204"/>
      <c r="C184" s="205"/>
      <c r="D184" s="206" t="s">
        <v>144</v>
      </c>
      <c r="E184" s="207" t="s">
        <v>21</v>
      </c>
      <c r="F184" s="208" t="s">
        <v>173</v>
      </c>
      <c r="G184" s="205"/>
      <c r="H184" s="209">
        <v>6.696</v>
      </c>
      <c r="I184" s="210"/>
      <c r="J184" s="205"/>
      <c r="K184" s="205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144</v>
      </c>
      <c r="AU184" s="215" t="s">
        <v>84</v>
      </c>
      <c r="AV184" s="11" t="s">
        <v>84</v>
      </c>
      <c r="AW184" s="11" t="s">
        <v>38</v>
      </c>
      <c r="AX184" s="11" t="s">
        <v>74</v>
      </c>
      <c r="AY184" s="215" t="s">
        <v>134</v>
      </c>
    </row>
    <row r="185" spans="2:51" s="11" customFormat="1" ht="13.5">
      <c r="B185" s="204"/>
      <c r="C185" s="205"/>
      <c r="D185" s="206" t="s">
        <v>144</v>
      </c>
      <c r="E185" s="207" t="s">
        <v>21</v>
      </c>
      <c r="F185" s="208" t="s">
        <v>174</v>
      </c>
      <c r="G185" s="205"/>
      <c r="H185" s="209">
        <v>7.884</v>
      </c>
      <c r="I185" s="210"/>
      <c r="J185" s="205"/>
      <c r="K185" s="205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144</v>
      </c>
      <c r="AU185" s="215" t="s">
        <v>84</v>
      </c>
      <c r="AV185" s="11" t="s">
        <v>84</v>
      </c>
      <c r="AW185" s="11" t="s">
        <v>38</v>
      </c>
      <c r="AX185" s="11" t="s">
        <v>74</v>
      </c>
      <c r="AY185" s="215" t="s">
        <v>134</v>
      </c>
    </row>
    <row r="186" spans="2:51" s="12" customFormat="1" ht="13.5">
      <c r="B186" s="216"/>
      <c r="C186" s="217"/>
      <c r="D186" s="206" t="s">
        <v>144</v>
      </c>
      <c r="E186" s="218" t="s">
        <v>21</v>
      </c>
      <c r="F186" s="219" t="s">
        <v>193</v>
      </c>
      <c r="G186" s="217"/>
      <c r="H186" s="218" t="s">
        <v>21</v>
      </c>
      <c r="I186" s="220"/>
      <c r="J186" s="217"/>
      <c r="K186" s="217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144</v>
      </c>
      <c r="AU186" s="225" t="s">
        <v>84</v>
      </c>
      <c r="AV186" s="12" t="s">
        <v>82</v>
      </c>
      <c r="AW186" s="12" t="s">
        <v>38</v>
      </c>
      <c r="AX186" s="12" t="s">
        <v>74</v>
      </c>
      <c r="AY186" s="225" t="s">
        <v>134</v>
      </c>
    </row>
    <row r="187" spans="2:51" s="11" customFormat="1" ht="13.5">
      <c r="B187" s="204"/>
      <c r="C187" s="205"/>
      <c r="D187" s="206" t="s">
        <v>144</v>
      </c>
      <c r="E187" s="207" t="s">
        <v>21</v>
      </c>
      <c r="F187" s="208" t="s">
        <v>154</v>
      </c>
      <c r="G187" s="205"/>
      <c r="H187" s="209">
        <v>1.81</v>
      </c>
      <c r="I187" s="210"/>
      <c r="J187" s="205"/>
      <c r="K187" s="205"/>
      <c r="L187" s="211"/>
      <c r="M187" s="212"/>
      <c r="N187" s="213"/>
      <c r="O187" s="213"/>
      <c r="P187" s="213"/>
      <c r="Q187" s="213"/>
      <c r="R187" s="213"/>
      <c r="S187" s="213"/>
      <c r="T187" s="214"/>
      <c r="AT187" s="215" t="s">
        <v>144</v>
      </c>
      <c r="AU187" s="215" t="s">
        <v>84</v>
      </c>
      <c r="AV187" s="11" t="s">
        <v>84</v>
      </c>
      <c r="AW187" s="11" t="s">
        <v>38</v>
      </c>
      <c r="AX187" s="11" t="s">
        <v>74</v>
      </c>
      <c r="AY187" s="215" t="s">
        <v>134</v>
      </c>
    </row>
    <row r="188" spans="2:51" s="12" customFormat="1" ht="13.5">
      <c r="B188" s="216"/>
      <c r="C188" s="217"/>
      <c r="D188" s="206" t="s">
        <v>144</v>
      </c>
      <c r="E188" s="218" t="s">
        <v>21</v>
      </c>
      <c r="F188" s="219" t="s">
        <v>168</v>
      </c>
      <c r="G188" s="217"/>
      <c r="H188" s="218" t="s">
        <v>21</v>
      </c>
      <c r="I188" s="220"/>
      <c r="J188" s="217"/>
      <c r="K188" s="217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144</v>
      </c>
      <c r="AU188" s="225" t="s">
        <v>84</v>
      </c>
      <c r="AV188" s="12" t="s">
        <v>82</v>
      </c>
      <c r="AW188" s="12" t="s">
        <v>38</v>
      </c>
      <c r="AX188" s="12" t="s">
        <v>74</v>
      </c>
      <c r="AY188" s="225" t="s">
        <v>134</v>
      </c>
    </row>
    <row r="189" spans="2:51" s="11" customFormat="1" ht="13.5">
      <c r="B189" s="204"/>
      <c r="C189" s="205"/>
      <c r="D189" s="206" t="s">
        <v>144</v>
      </c>
      <c r="E189" s="207" t="s">
        <v>21</v>
      </c>
      <c r="F189" s="208" t="s">
        <v>170</v>
      </c>
      <c r="G189" s="205"/>
      <c r="H189" s="209">
        <v>-1.8</v>
      </c>
      <c r="I189" s="210"/>
      <c r="J189" s="205"/>
      <c r="K189" s="205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144</v>
      </c>
      <c r="AU189" s="215" t="s">
        <v>84</v>
      </c>
      <c r="AV189" s="11" t="s">
        <v>84</v>
      </c>
      <c r="AW189" s="11" t="s">
        <v>38</v>
      </c>
      <c r="AX189" s="11" t="s">
        <v>74</v>
      </c>
      <c r="AY189" s="215" t="s">
        <v>134</v>
      </c>
    </row>
    <row r="190" spans="2:51" s="11" customFormat="1" ht="13.5">
      <c r="B190" s="204"/>
      <c r="C190" s="205"/>
      <c r="D190" s="206" t="s">
        <v>144</v>
      </c>
      <c r="E190" s="207" t="s">
        <v>21</v>
      </c>
      <c r="F190" s="208" t="s">
        <v>199</v>
      </c>
      <c r="G190" s="205"/>
      <c r="H190" s="209">
        <v>-0.51</v>
      </c>
      <c r="I190" s="210"/>
      <c r="J190" s="205"/>
      <c r="K190" s="205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144</v>
      </c>
      <c r="AU190" s="215" t="s">
        <v>84</v>
      </c>
      <c r="AV190" s="11" t="s">
        <v>84</v>
      </c>
      <c r="AW190" s="11" t="s">
        <v>38</v>
      </c>
      <c r="AX190" s="11" t="s">
        <v>74</v>
      </c>
      <c r="AY190" s="215" t="s">
        <v>134</v>
      </c>
    </row>
    <row r="191" spans="2:51" s="14" customFormat="1" ht="13.5">
      <c r="B191" s="237"/>
      <c r="C191" s="238"/>
      <c r="D191" s="206" t="s">
        <v>144</v>
      </c>
      <c r="E191" s="239" t="s">
        <v>21</v>
      </c>
      <c r="F191" s="240" t="s">
        <v>172</v>
      </c>
      <c r="G191" s="238"/>
      <c r="H191" s="241">
        <v>14.08</v>
      </c>
      <c r="I191" s="242"/>
      <c r="J191" s="238"/>
      <c r="K191" s="238"/>
      <c r="L191" s="243"/>
      <c r="M191" s="244"/>
      <c r="N191" s="245"/>
      <c r="O191" s="245"/>
      <c r="P191" s="245"/>
      <c r="Q191" s="245"/>
      <c r="R191" s="245"/>
      <c r="S191" s="245"/>
      <c r="T191" s="246"/>
      <c r="AT191" s="247" t="s">
        <v>144</v>
      </c>
      <c r="AU191" s="247" t="s">
        <v>84</v>
      </c>
      <c r="AV191" s="14" t="s">
        <v>135</v>
      </c>
      <c r="AW191" s="14" t="s">
        <v>38</v>
      </c>
      <c r="AX191" s="14" t="s">
        <v>74</v>
      </c>
      <c r="AY191" s="247" t="s">
        <v>134</v>
      </c>
    </row>
    <row r="192" spans="2:51" s="12" customFormat="1" ht="13.5">
      <c r="B192" s="216"/>
      <c r="C192" s="217"/>
      <c r="D192" s="206" t="s">
        <v>144</v>
      </c>
      <c r="E192" s="218" t="s">
        <v>21</v>
      </c>
      <c r="F192" s="219" t="s">
        <v>155</v>
      </c>
      <c r="G192" s="217"/>
      <c r="H192" s="218" t="s">
        <v>21</v>
      </c>
      <c r="I192" s="220"/>
      <c r="J192" s="217"/>
      <c r="K192" s="217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144</v>
      </c>
      <c r="AU192" s="225" t="s">
        <v>84</v>
      </c>
      <c r="AV192" s="12" t="s">
        <v>82</v>
      </c>
      <c r="AW192" s="12" t="s">
        <v>38</v>
      </c>
      <c r="AX192" s="12" t="s">
        <v>74</v>
      </c>
      <c r="AY192" s="225" t="s">
        <v>134</v>
      </c>
    </row>
    <row r="193" spans="2:51" s="11" customFormat="1" ht="13.5">
      <c r="B193" s="204"/>
      <c r="C193" s="205"/>
      <c r="D193" s="206" t="s">
        <v>144</v>
      </c>
      <c r="E193" s="207" t="s">
        <v>21</v>
      </c>
      <c r="F193" s="208" t="s">
        <v>176</v>
      </c>
      <c r="G193" s="205"/>
      <c r="H193" s="209">
        <v>4.212</v>
      </c>
      <c r="I193" s="210"/>
      <c r="J193" s="205"/>
      <c r="K193" s="205"/>
      <c r="L193" s="211"/>
      <c r="M193" s="212"/>
      <c r="N193" s="213"/>
      <c r="O193" s="213"/>
      <c r="P193" s="213"/>
      <c r="Q193" s="213"/>
      <c r="R193" s="213"/>
      <c r="S193" s="213"/>
      <c r="T193" s="214"/>
      <c r="AT193" s="215" t="s">
        <v>144</v>
      </c>
      <c r="AU193" s="215" t="s">
        <v>84</v>
      </c>
      <c r="AV193" s="11" t="s">
        <v>84</v>
      </c>
      <c r="AW193" s="11" t="s">
        <v>38</v>
      </c>
      <c r="AX193" s="11" t="s">
        <v>74</v>
      </c>
      <c r="AY193" s="215" t="s">
        <v>134</v>
      </c>
    </row>
    <row r="194" spans="2:51" s="11" customFormat="1" ht="13.5">
      <c r="B194" s="204"/>
      <c r="C194" s="205"/>
      <c r="D194" s="206" t="s">
        <v>144</v>
      </c>
      <c r="E194" s="207" t="s">
        <v>21</v>
      </c>
      <c r="F194" s="208" t="s">
        <v>174</v>
      </c>
      <c r="G194" s="205"/>
      <c r="H194" s="209">
        <v>7.884</v>
      </c>
      <c r="I194" s="210"/>
      <c r="J194" s="205"/>
      <c r="K194" s="205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144</v>
      </c>
      <c r="AU194" s="215" t="s">
        <v>84</v>
      </c>
      <c r="AV194" s="11" t="s">
        <v>84</v>
      </c>
      <c r="AW194" s="11" t="s">
        <v>38</v>
      </c>
      <c r="AX194" s="11" t="s">
        <v>74</v>
      </c>
      <c r="AY194" s="215" t="s">
        <v>134</v>
      </c>
    </row>
    <row r="195" spans="2:51" s="11" customFormat="1" ht="13.5">
      <c r="B195" s="204"/>
      <c r="C195" s="205"/>
      <c r="D195" s="206" t="s">
        <v>144</v>
      </c>
      <c r="E195" s="207" t="s">
        <v>21</v>
      </c>
      <c r="F195" s="208" t="s">
        <v>177</v>
      </c>
      <c r="G195" s="205"/>
      <c r="H195" s="209">
        <v>11.826</v>
      </c>
      <c r="I195" s="210"/>
      <c r="J195" s="205"/>
      <c r="K195" s="205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144</v>
      </c>
      <c r="AU195" s="215" t="s">
        <v>84</v>
      </c>
      <c r="AV195" s="11" t="s">
        <v>84</v>
      </c>
      <c r="AW195" s="11" t="s">
        <v>38</v>
      </c>
      <c r="AX195" s="11" t="s">
        <v>74</v>
      </c>
      <c r="AY195" s="215" t="s">
        <v>134</v>
      </c>
    </row>
    <row r="196" spans="2:51" s="12" customFormat="1" ht="13.5">
      <c r="B196" s="216"/>
      <c r="C196" s="217"/>
      <c r="D196" s="206" t="s">
        <v>144</v>
      </c>
      <c r="E196" s="218" t="s">
        <v>21</v>
      </c>
      <c r="F196" s="219" t="s">
        <v>193</v>
      </c>
      <c r="G196" s="217"/>
      <c r="H196" s="218" t="s">
        <v>21</v>
      </c>
      <c r="I196" s="220"/>
      <c r="J196" s="217"/>
      <c r="K196" s="217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144</v>
      </c>
      <c r="AU196" s="225" t="s">
        <v>84</v>
      </c>
      <c r="AV196" s="12" t="s">
        <v>82</v>
      </c>
      <c r="AW196" s="12" t="s">
        <v>38</v>
      </c>
      <c r="AX196" s="12" t="s">
        <v>74</v>
      </c>
      <c r="AY196" s="225" t="s">
        <v>134</v>
      </c>
    </row>
    <row r="197" spans="2:51" s="11" customFormat="1" ht="13.5">
      <c r="B197" s="204"/>
      <c r="C197" s="205"/>
      <c r="D197" s="206" t="s">
        <v>144</v>
      </c>
      <c r="E197" s="207" t="s">
        <v>21</v>
      </c>
      <c r="F197" s="208" t="s">
        <v>156</v>
      </c>
      <c r="G197" s="205"/>
      <c r="H197" s="209">
        <v>2.252</v>
      </c>
      <c r="I197" s="210"/>
      <c r="J197" s="205"/>
      <c r="K197" s="205"/>
      <c r="L197" s="211"/>
      <c r="M197" s="212"/>
      <c r="N197" s="213"/>
      <c r="O197" s="213"/>
      <c r="P197" s="213"/>
      <c r="Q197" s="213"/>
      <c r="R197" s="213"/>
      <c r="S197" s="213"/>
      <c r="T197" s="214"/>
      <c r="AT197" s="215" t="s">
        <v>144</v>
      </c>
      <c r="AU197" s="215" t="s">
        <v>84</v>
      </c>
      <c r="AV197" s="11" t="s">
        <v>84</v>
      </c>
      <c r="AW197" s="11" t="s">
        <v>38</v>
      </c>
      <c r="AX197" s="11" t="s">
        <v>74</v>
      </c>
      <c r="AY197" s="215" t="s">
        <v>134</v>
      </c>
    </row>
    <row r="198" spans="2:51" s="12" customFormat="1" ht="13.5">
      <c r="B198" s="216"/>
      <c r="C198" s="217"/>
      <c r="D198" s="206" t="s">
        <v>144</v>
      </c>
      <c r="E198" s="218" t="s">
        <v>21</v>
      </c>
      <c r="F198" s="219" t="s">
        <v>168</v>
      </c>
      <c r="G198" s="217"/>
      <c r="H198" s="218" t="s">
        <v>21</v>
      </c>
      <c r="I198" s="220"/>
      <c r="J198" s="217"/>
      <c r="K198" s="217"/>
      <c r="L198" s="221"/>
      <c r="M198" s="222"/>
      <c r="N198" s="223"/>
      <c r="O198" s="223"/>
      <c r="P198" s="223"/>
      <c r="Q198" s="223"/>
      <c r="R198" s="223"/>
      <c r="S198" s="223"/>
      <c r="T198" s="224"/>
      <c r="AT198" s="225" t="s">
        <v>144</v>
      </c>
      <c r="AU198" s="225" t="s">
        <v>84</v>
      </c>
      <c r="AV198" s="12" t="s">
        <v>82</v>
      </c>
      <c r="AW198" s="12" t="s">
        <v>38</v>
      </c>
      <c r="AX198" s="12" t="s">
        <v>74</v>
      </c>
      <c r="AY198" s="225" t="s">
        <v>134</v>
      </c>
    </row>
    <row r="199" spans="2:51" s="11" customFormat="1" ht="13.5">
      <c r="B199" s="204"/>
      <c r="C199" s="205"/>
      <c r="D199" s="206" t="s">
        <v>144</v>
      </c>
      <c r="E199" s="207" t="s">
        <v>21</v>
      </c>
      <c r="F199" s="208" t="s">
        <v>178</v>
      </c>
      <c r="G199" s="205"/>
      <c r="H199" s="209">
        <v>-3.546</v>
      </c>
      <c r="I199" s="210"/>
      <c r="J199" s="205"/>
      <c r="K199" s="205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144</v>
      </c>
      <c r="AU199" s="215" t="s">
        <v>84</v>
      </c>
      <c r="AV199" s="11" t="s">
        <v>84</v>
      </c>
      <c r="AW199" s="11" t="s">
        <v>38</v>
      </c>
      <c r="AX199" s="11" t="s">
        <v>74</v>
      </c>
      <c r="AY199" s="215" t="s">
        <v>134</v>
      </c>
    </row>
    <row r="200" spans="2:51" s="11" customFormat="1" ht="13.5">
      <c r="B200" s="204"/>
      <c r="C200" s="205"/>
      <c r="D200" s="206" t="s">
        <v>144</v>
      </c>
      <c r="E200" s="207" t="s">
        <v>21</v>
      </c>
      <c r="F200" s="208" t="s">
        <v>179</v>
      </c>
      <c r="G200" s="205"/>
      <c r="H200" s="209">
        <v>-1.02</v>
      </c>
      <c r="I200" s="210"/>
      <c r="J200" s="205"/>
      <c r="K200" s="205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144</v>
      </c>
      <c r="AU200" s="215" t="s">
        <v>84</v>
      </c>
      <c r="AV200" s="11" t="s">
        <v>84</v>
      </c>
      <c r="AW200" s="11" t="s">
        <v>38</v>
      </c>
      <c r="AX200" s="11" t="s">
        <v>74</v>
      </c>
      <c r="AY200" s="215" t="s">
        <v>134</v>
      </c>
    </row>
    <row r="201" spans="2:51" s="14" customFormat="1" ht="13.5">
      <c r="B201" s="237"/>
      <c r="C201" s="238"/>
      <c r="D201" s="206" t="s">
        <v>144</v>
      </c>
      <c r="E201" s="239" t="s">
        <v>21</v>
      </c>
      <c r="F201" s="240" t="s">
        <v>172</v>
      </c>
      <c r="G201" s="238"/>
      <c r="H201" s="241">
        <v>21.608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AT201" s="247" t="s">
        <v>144</v>
      </c>
      <c r="AU201" s="247" t="s">
        <v>84</v>
      </c>
      <c r="AV201" s="14" t="s">
        <v>135</v>
      </c>
      <c r="AW201" s="14" t="s">
        <v>38</v>
      </c>
      <c r="AX201" s="14" t="s">
        <v>74</v>
      </c>
      <c r="AY201" s="247" t="s">
        <v>134</v>
      </c>
    </row>
    <row r="202" spans="2:51" s="13" customFormat="1" ht="13.5">
      <c r="B202" s="226"/>
      <c r="C202" s="227"/>
      <c r="D202" s="206" t="s">
        <v>144</v>
      </c>
      <c r="E202" s="228" t="s">
        <v>21</v>
      </c>
      <c r="F202" s="229" t="s">
        <v>157</v>
      </c>
      <c r="G202" s="227"/>
      <c r="H202" s="230">
        <v>58.05</v>
      </c>
      <c r="I202" s="231"/>
      <c r="J202" s="227"/>
      <c r="K202" s="227"/>
      <c r="L202" s="232"/>
      <c r="M202" s="233"/>
      <c r="N202" s="234"/>
      <c r="O202" s="234"/>
      <c r="P202" s="234"/>
      <c r="Q202" s="234"/>
      <c r="R202" s="234"/>
      <c r="S202" s="234"/>
      <c r="T202" s="235"/>
      <c r="AT202" s="236" t="s">
        <v>144</v>
      </c>
      <c r="AU202" s="236" t="s">
        <v>84</v>
      </c>
      <c r="AV202" s="13" t="s">
        <v>142</v>
      </c>
      <c r="AW202" s="13" t="s">
        <v>38</v>
      </c>
      <c r="AX202" s="13" t="s">
        <v>82</v>
      </c>
      <c r="AY202" s="236" t="s">
        <v>134</v>
      </c>
    </row>
    <row r="203" spans="2:51" s="11" customFormat="1" ht="13.5">
      <c r="B203" s="204"/>
      <c r="C203" s="205"/>
      <c r="D203" s="206" t="s">
        <v>144</v>
      </c>
      <c r="E203" s="205"/>
      <c r="F203" s="208" t="s">
        <v>200</v>
      </c>
      <c r="G203" s="205"/>
      <c r="H203" s="209">
        <v>63.855</v>
      </c>
      <c r="I203" s="210"/>
      <c r="J203" s="205"/>
      <c r="K203" s="205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144</v>
      </c>
      <c r="AU203" s="215" t="s">
        <v>84</v>
      </c>
      <c r="AV203" s="11" t="s">
        <v>84</v>
      </c>
      <c r="AW203" s="11" t="s">
        <v>6</v>
      </c>
      <c r="AX203" s="11" t="s">
        <v>82</v>
      </c>
      <c r="AY203" s="215" t="s">
        <v>134</v>
      </c>
    </row>
    <row r="204" spans="2:65" s="1" customFormat="1" ht="25.5" customHeight="1">
      <c r="B204" s="41"/>
      <c r="C204" s="192" t="s">
        <v>201</v>
      </c>
      <c r="D204" s="192" t="s">
        <v>137</v>
      </c>
      <c r="E204" s="193" t="s">
        <v>202</v>
      </c>
      <c r="F204" s="194" t="s">
        <v>203</v>
      </c>
      <c r="G204" s="195" t="s">
        <v>140</v>
      </c>
      <c r="H204" s="196">
        <v>4.468</v>
      </c>
      <c r="I204" s="197"/>
      <c r="J204" s="198">
        <f>ROUND(I204*H204,2)</f>
        <v>0</v>
      </c>
      <c r="K204" s="194" t="s">
        <v>141</v>
      </c>
      <c r="L204" s="61"/>
      <c r="M204" s="199" t="s">
        <v>21</v>
      </c>
      <c r="N204" s="200" t="s">
        <v>45</v>
      </c>
      <c r="O204" s="42"/>
      <c r="P204" s="201">
        <f>O204*H204</f>
        <v>0</v>
      </c>
      <c r="Q204" s="201">
        <v>0.042</v>
      </c>
      <c r="R204" s="201">
        <f>Q204*H204</f>
        <v>0.18765600000000002</v>
      </c>
      <c r="S204" s="201">
        <v>0</v>
      </c>
      <c r="T204" s="202">
        <f>S204*H204</f>
        <v>0</v>
      </c>
      <c r="AR204" s="24" t="s">
        <v>142</v>
      </c>
      <c r="AT204" s="24" t="s">
        <v>137</v>
      </c>
      <c r="AU204" s="24" t="s">
        <v>84</v>
      </c>
      <c r="AY204" s="24" t="s">
        <v>134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82</v>
      </c>
      <c r="BK204" s="203">
        <f>ROUND(I204*H204,2)</f>
        <v>0</v>
      </c>
      <c r="BL204" s="24" t="s">
        <v>142</v>
      </c>
      <c r="BM204" s="24" t="s">
        <v>204</v>
      </c>
    </row>
    <row r="205" spans="2:51" s="12" customFormat="1" ht="13.5">
      <c r="B205" s="216"/>
      <c r="C205" s="217"/>
      <c r="D205" s="206" t="s">
        <v>144</v>
      </c>
      <c r="E205" s="218" t="s">
        <v>21</v>
      </c>
      <c r="F205" s="219" t="s">
        <v>205</v>
      </c>
      <c r="G205" s="217"/>
      <c r="H205" s="218" t="s">
        <v>21</v>
      </c>
      <c r="I205" s="220"/>
      <c r="J205" s="217"/>
      <c r="K205" s="217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144</v>
      </c>
      <c r="AU205" s="225" t="s">
        <v>84</v>
      </c>
      <c r="AV205" s="12" t="s">
        <v>82</v>
      </c>
      <c r="AW205" s="12" t="s">
        <v>38</v>
      </c>
      <c r="AX205" s="12" t="s">
        <v>74</v>
      </c>
      <c r="AY205" s="225" t="s">
        <v>134</v>
      </c>
    </row>
    <row r="206" spans="2:51" s="11" customFormat="1" ht="13.5">
      <c r="B206" s="204"/>
      <c r="C206" s="205"/>
      <c r="D206" s="206" t="s">
        <v>144</v>
      </c>
      <c r="E206" s="207" t="s">
        <v>21</v>
      </c>
      <c r="F206" s="208" t="s">
        <v>154</v>
      </c>
      <c r="G206" s="205"/>
      <c r="H206" s="209">
        <v>1.81</v>
      </c>
      <c r="I206" s="210"/>
      <c r="J206" s="205"/>
      <c r="K206" s="205"/>
      <c r="L206" s="211"/>
      <c r="M206" s="212"/>
      <c r="N206" s="213"/>
      <c r="O206" s="213"/>
      <c r="P206" s="213"/>
      <c r="Q206" s="213"/>
      <c r="R206" s="213"/>
      <c r="S206" s="213"/>
      <c r="T206" s="214"/>
      <c r="AT206" s="215" t="s">
        <v>144</v>
      </c>
      <c r="AU206" s="215" t="s">
        <v>84</v>
      </c>
      <c r="AV206" s="11" t="s">
        <v>84</v>
      </c>
      <c r="AW206" s="11" t="s">
        <v>38</v>
      </c>
      <c r="AX206" s="11" t="s">
        <v>74</v>
      </c>
      <c r="AY206" s="215" t="s">
        <v>134</v>
      </c>
    </row>
    <row r="207" spans="2:51" s="12" customFormat="1" ht="13.5">
      <c r="B207" s="216"/>
      <c r="C207" s="217"/>
      <c r="D207" s="206" t="s">
        <v>144</v>
      </c>
      <c r="E207" s="218" t="s">
        <v>21</v>
      </c>
      <c r="F207" s="219" t="s">
        <v>155</v>
      </c>
      <c r="G207" s="217"/>
      <c r="H207" s="218" t="s">
        <v>21</v>
      </c>
      <c r="I207" s="220"/>
      <c r="J207" s="217"/>
      <c r="K207" s="217"/>
      <c r="L207" s="221"/>
      <c r="M207" s="222"/>
      <c r="N207" s="223"/>
      <c r="O207" s="223"/>
      <c r="P207" s="223"/>
      <c r="Q207" s="223"/>
      <c r="R207" s="223"/>
      <c r="S207" s="223"/>
      <c r="T207" s="224"/>
      <c r="AT207" s="225" t="s">
        <v>144</v>
      </c>
      <c r="AU207" s="225" t="s">
        <v>84</v>
      </c>
      <c r="AV207" s="12" t="s">
        <v>82</v>
      </c>
      <c r="AW207" s="12" t="s">
        <v>38</v>
      </c>
      <c r="AX207" s="12" t="s">
        <v>74</v>
      </c>
      <c r="AY207" s="225" t="s">
        <v>134</v>
      </c>
    </row>
    <row r="208" spans="2:51" s="11" customFormat="1" ht="13.5">
      <c r="B208" s="204"/>
      <c r="C208" s="205"/>
      <c r="D208" s="206" t="s">
        <v>144</v>
      </c>
      <c r="E208" s="207" t="s">
        <v>21</v>
      </c>
      <c r="F208" s="208" t="s">
        <v>156</v>
      </c>
      <c r="G208" s="205"/>
      <c r="H208" s="209">
        <v>2.252</v>
      </c>
      <c r="I208" s="210"/>
      <c r="J208" s="205"/>
      <c r="K208" s="205"/>
      <c r="L208" s="211"/>
      <c r="M208" s="212"/>
      <c r="N208" s="213"/>
      <c r="O208" s="213"/>
      <c r="P208" s="213"/>
      <c r="Q208" s="213"/>
      <c r="R208" s="213"/>
      <c r="S208" s="213"/>
      <c r="T208" s="214"/>
      <c r="AT208" s="215" t="s">
        <v>144</v>
      </c>
      <c r="AU208" s="215" t="s">
        <v>84</v>
      </c>
      <c r="AV208" s="11" t="s">
        <v>84</v>
      </c>
      <c r="AW208" s="11" t="s">
        <v>38</v>
      </c>
      <c r="AX208" s="11" t="s">
        <v>74</v>
      </c>
      <c r="AY208" s="215" t="s">
        <v>134</v>
      </c>
    </row>
    <row r="209" spans="2:51" s="13" customFormat="1" ht="13.5">
      <c r="B209" s="226"/>
      <c r="C209" s="227"/>
      <c r="D209" s="206" t="s">
        <v>144</v>
      </c>
      <c r="E209" s="228" t="s">
        <v>21</v>
      </c>
      <c r="F209" s="229" t="s">
        <v>157</v>
      </c>
      <c r="G209" s="227"/>
      <c r="H209" s="230">
        <v>4.062</v>
      </c>
      <c r="I209" s="231"/>
      <c r="J209" s="227"/>
      <c r="K209" s="227"/>
      <c r="L209" s="232"/>
      <c r="M209" s="233"/>
      <c r="N209" s="234"/>
      <c r="O209" s="234"/>
      <c r="P209" s="234"/>
      <c r="Q209" s="234"/>
      <c r="R209" s="234"/>
      <c r="S209" s="234"/>
      <c r="T209" s="235"/>
      <c r="AT209" s="236" t="s">
        <v>144</v>
      </c>
      <c r="AU209" s="236" t="s">
        <v>84</v>
      </c>
      <c r="AV209" s="13" t="s">
        <v>142</v>
      </c>
      <c r="AW209" s="13" t="s">
        <v>38</v>
      </c>
      <c r="AX209" s="13" t="s">
        <v>82</v>
      </c>
      <c r="AY209" s="236" t="s">
        <v>134</v>
      </c>
    </row>
    <row r="210" spans="2:51" s="11" customFormat="1" ht="13.5">
      <c r="B210" s="204"/>
      <c r="C210" s="205"/>
      <c r="D210" s="206" t="s">
        <v>144</v>
      </c>
      <c r="E210" s="205"/>
      <c r="F210" s="208" t="s">
        <v>206</v>
      </c>
      <c r="G210" s="205"/>
      <c r="H210" s="209">
        <v>4.468</v>
      </c>
      <c r="I210" s="210"/>
      <c r="J210" s="205"/>
      <c r="K210" s="205"/>
      <c r="L210" s="211"/>
      <c r="M210" s="212"/>
      <c r="N210" s="213"/>
      <c r="O210" s="213"/>
      <c r="P210" s="213"/>
      <c r="Q210" s="213"/>
      <c r="R210" s="213"/>
      <c r="S210" s="213"/>
      <c r="T210" s="214"/>
      <c r="AT210" s="215" t="s">
        <v>144</v>
      </c>
      <c r="AU210" s="215" t="s">
        <v>84</v>
      </c>
      <c r="AV210" s="11" t="s">
        <v>84</v>
      </c>
      <c r="AW210" s="11" t="s">
        <v>6</v>
      </c>
      <c r="AX210" s="11" t="s">
        <v>82</v>
      </c>
      <c r="AY210" s="215" t="s">
        <v>134</v>
      </c>
    </row>
    <row r="211" spans="2:65" s="1" customFormat="1" ht="25.5" customHeight="1">
      <c r="B211" s="41"/>
      <c r="C211" s="192" t="s">
        <v>207</v>
      </c>
      <c r="D211" s="192" t="s">
        <v>137</v>
      </c>
      <c r="E211" s="193" t="s">
        <v>208</v>
      </c>
      <c r="F211" s="194" t="s">
        <v>209</v>
      </c>
      <c r="G211" s="195" t="s">
        <v>140</v>
      </c>
      <c r="H211" s="196">
        <v>6.817</v>
      </c>
      <c r="I211" s="197"/>
      <c r="J211" s="198">
        <f>ROUND(I211*H211,2)</f>
        <v>0</v>
      </c>
      <c r="K211" s="194" t="s">
        <v>141</v>
      </c>
      <c r="L211" s="61"/>
      <c r="M211" s="199" t="s">
        <v>21</v>
      </c>
      <c r="N211" s="200" t="s">
        <v>45</v>
      </c>
      <c r="O211" s="42"/>
      <c r="P211" s="201">
        <f>O211*H211</f>
        <v>0</v>
      </c>
      <c r="Q211" s="201">
        <v>0.0306</v>
      </c>
      <c r="R211" s="201">
        <f>Q211*H211</f>
        <v>0.20860019999999999</v>
      </c>
      <c r="S211" s="201">
        <v>0</v>
      </c>
      <c r="T211" s="202">
        <f>S211*H211</f>
        <v>0</v>
      </c>
      <c r="AR211" s="24" t="s">
        <v>142</v>
      </c>
      <c r="AT211" s="24" t="s">
        <v>137</v>
      </c>
      <c r="AU211" s="24" t="s">
        <v>84</v>
      </c>
      <c r="AY211" s="24" t="s">
        <v>134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82</v>
      </c>
      <c r="BK211" s="203">
        <f>ROUND(I211*H211,2)</f>
        <v>0</v>
      </c>
      <c r="BL211" s="24" t="s">
        <v>142</v>
      </c>
      <c r="BM211" s="24" t="s">
        <v>210</v>
      </c>
    </row>
    <row r="212" spans="2:51" s="12" customFormat="1" ht="13.5">
      <c r="B212" s="216"/>
      <c r="C212" s="217"/>
      <c r="D212" s="206" t="s">
        <v>144</v>
      </c>
      <c r="E212" s="218" t="s">
        <v>21</v>
      </c>
      <c r="F212" s="219" t="s">
        <v>151</v>
      </c>
      <c r="G212" s="217"/>
      <c r="H212" s="218" t="s">
        <v>21</v>
      </c>
      <c r="I212" s="220"/>
      <c r="J212" s="217"/>
      <c r="K212" s="217"/>
      <c r="L212" s="221"/>
      <c r="M212" s="222"/>
      <c r="N212" s="223"/>
      <c r="O212" s="223"/>
      <c r="P212" s="223"/>
      <c r="Q212" s="223"/>
      <c r="R212" s="223"/>
      <c r="S212" s="223"/>
      <c r="T212" s="224"/>
      <c r="AT212" s="225" t="s">
        <v>144</v>
      </c>
      <c r="AU212" s="225" t="s">
        <v>84</v>
      </c>
      <c r="AV212" s="12" t="s">
        <v>82</v>
      </c>
      <c r="AW212" s="12" t="s">
        <v>38</v>
      </c>
      <c r="AX212" s="12" t="s">
        <v>74</v>
      </c>
      <c r="AY212" s="225" t="s">
        <v>134</v>
      </c>
    </row>
    <row r="213" spans="2:51" s="11" customFormat="1" ht="13.5">
      <c r="B213" s="204"/>
      <c r="C213" s="205"/>
      <c r="D213" s="206" t="s">
        <v>144</v>
      </c>
      <c r="E213" s="207" t="s">
        <v>21</v>
      </c>
      <c r="F213" s="208" t="s">
        <v>152</v>
      </c>
      <c r="G213" s="205"/>
      <c r="H213" s="209">
        <v>6.197</v>
      </c>
      <c r="I213" s="210"/>
      <c r="J213" s="205"/>
      <c r="K213" s="205"/>
      <c r="L213" s="211"/>
      <c r="M213" s="212"/>
      <c r="N213" s="213"/>
      <c r="O213" s="213"/>
      <c r="P213" s="213"/>
      <c r="Q213" s="213"/>
      <c r="R213" s="213"/>
      <c r="S213" s="213"/>
      <c r="T213" s="214"/>
      <c r="AT213" s="215" t="s">
        <v>144</v>
      </c>
      <c r="AU213" s="215" t="s">
        <v>84</v>
      </c>
      <c r="AV213" s="11" t="s">
        <v>84</v>
      </c>
      <c r="AW213" s="11" t="s">
        <v>38</v>
      </c>
      <c r="AX213" s="11" t="s">
        <v>82</v>
      </c>
      <c r="AY213" s="215" t="s">
        <v>134</v>
      </c>
    </row>
    <row r="214" spans="2:51" s="11" customFormat="1" ht="13.5">
      <c r="B214" s="204"/>
      <c r="C214" s="205"/>
      <c r="D214" s="206" t="s">
        <v>144</v>
      </c>
      <c r="E214" s="205"/>
      <c r="F214" s="208" t="s">
        <v>211</v>
      </c>
      <c r="G214" s="205"/>
      <c r="H214" s="209">
        <v>6.817</v>
      </c>
      <c r="I214" s="210"/>
      <c r="J214" s="205"/>
      <c r="K214" s="205"/>
      <c r="L214" s="211"/>
      <c r="M214" s="212"/>
      <c r="N214" s="213"/>
      <c r="O214" s="213"/>
      <c r="P214" s="213"/>
      <c r="Q214" s="213"/>
      <c r="R214" s="213"/>
      <c r="S214" s="213"/>
      <c r="T214" s="214"/>
      <c r="AT214" s="215" t="s">
        <v>144</v>
      </c>
      <c r="AU214" s="215" t="s">
        <v>84</v>
      </c>
      <c r="AV214" s="11" t="s">
        <v>84</v>
      </c>
      <c r="AW214" s="11" t="s">
        <v>6</v>
      </c>
      <c r="AX214" s="11" t="s">
        <v>82</v>
      </c>
      <c r="AY214" s="215" t="s">
        <v>134</v>
      </c>
    </row>
    <row r="215" spans="2:65" s="1" customFormat="1" ht="25.5" customHeight="1">
      <c r="B215" s="41"/>
      <c r="C215" s="192" t="s">
        <v>212</v>
      </c>
      <c r="D215" s="192" t="s">
        <v>137</v>
      </c>
      <c r="E215" s="193" t="s">
        <v>213</v>
      </c>
      <c r="F215" s="194" t="s">
        <v>214</v>
      </c>
      <c r="G215" s="195" t="s">
        <v>140</v>
      </c>
      <c r="H215" s="196">
        <v>1.81</v>
      </c>
      <c r="I215" s="197"/>
      <c r="J215" s="198">
        <f>ROUND(I215*H215,2)</f>
        <v>0</v>
      </c>
      <c r="K215" s="194" t="s">
        <v>141</v>
      </c>
      <c r="L215" s="61"/>
      <c r="M215" s="199" t="s">
        <v>21</v>
      </c>
      <c r="N215" s="200" t="s">
        <v>45</v>
      </c>
      <c r="O215" s="42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24" t="s">
        <v>142</v>
      </c>
      <c r="AT215" s="24" t="s">
        <v>137</v>
      </c>
      <c r="AU215" s="24" t="s">
        <v>84</v>
      </c>
      <c r="AY215" s="24" t="s">
        <v>134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4" t="s">
        <v>82</v>
      </c>
      <c r="BK215" s="203">
        <f>ROUND(I215*H215,2)</f>
        <v>0</v>
      </c>
      <c r="BL215" s="24" t="s">
        <v>142</v>
      </c>
      <c r="BM215" s="24" t="s">
        <v>215</v>
      </c>
    </row>
    <row r="216" spans="2:51" s="12" customFormat="1" ht="13.5">
      <c r="B216" s="216"/>
      <c r="C216" s="217"/>
      <c r="D216" s="206" t="s">
        <v>144</v>
      </c>
      <c r="E216" s="218" t="s">
        <v>21</v>
      </c>
      <c r="F216" s="219" t="s">
        <v>205</v>
      </c>
      <c r="G216" s="217"/>
      <c r="H216" s="218" t="s">
        <v>21</v>
      </c>
      <c r="I216" s="220"/>
      <c r="J216" s="217"/>
      <c r="K216" s="217"/>
      <c r="L216" s="221"/>
      <c r="M216" s="222"/>
      <c r="N216" s="223"/>
      <c r="O216" s="223"/>
      <c r="P216" s="223"/>
      <c r="Q216" s="223"/>
      <c r="R216" s="223"/>
      <c r="S216" s="223"/>
      <c r="T216" s="224"/>
      <c r="AT216" s="225" t="s">
        <v>144</v>
      </c>
      <c r="AU216" s="225" t="s">
        <v>84</v>
      </c>
      <c r="AV216" s="12" t="s">
        <v>82</v>
      </c>
      <c r="AW216" s="12" t="s">
        <v>38</v>
      </c>
      <c r="AX216" s="12" t="s">
        <v>74</v>
      </c>
      <c r="AY216" s="225" t="s">
        <v>134</v>
      </c>
    </row>
    <row r="217" spans="2:51" s="11" customFormat="1" ht="13.5">
      <c r="B217" s="204"/>
      <c r="C217" s="205"/>
      <c r="D217" s="206" t="s">
        <v>144</v>
      </c>
      <c r="E217" s="207" t="s">
        <v>21</v>
      </c>
      <c r="F217" s="208" t="s">
        <v>154</v>
      </c>
      <c r="G217" s="205"/>
      <c r="H217" s="209">
        <v>1.81</v>
      </c>
      <c r="I217" s="210"/>
      <c r="J217" s="205"/>
      <c r="K217" s="205"/>
      <c r="L217" s="211"/>
      <c r="M217" s="212"/>
      <c r="N217" s="213"/>
      <c r="O217" s="213"/>
      <c r="P217" s="213"/>
      <c r="Q217" s="213"/>
      <c r="R217" s="213"/>
      <c r="S217" s="213"/>
      <c r="T217" s="214"/>
      <c r="AT217" s="215" t="s">
        <v>144</v>
      </c>
      <c r="AU217" s="215" t="s">
        <v>84</v>
      </c>
      <c r="AV217" s="11" t="s">
        <v>84</v>
      </c>
      <c r="AW217" s="11" t="s">
        <v>38</v>
      </c>
      <c r="AX217" s="11" t="s">
        <v>82</v>
      </c>
      <c r="AY217" s="215" t="s">
        <v>134</v>
      </c>
    </row>
    <row r="218" spans="2:65" s="1" customFormat="1" ht="25.5" customHeight="1">
      <c r="B218" s="41"/>
      <c r="C218" s="192" t="s">
        <v>216</v>
      </c>
      <c r="D218" s="192" t="s">
        <v>137</v>
      </c>
      <c r="E218" s="193" t="s">
        <v>217</v>
      </c>
      <c r="F218" s="194" t="s">
        <v>218</v>
      </c>
      <c r="G218" s="195" t="s">
        <v>140</v>
      </c>
      <c r="H218" s="196">
        <v>4.062</v>
      </c>
      <c r="I218" s="197"/>
      <c r="J218" s="198">
        <f>ROUND(I218*H218,2)</f>
        <v>0</v>
      </c>
      <c r="K218" s="194" t="s">
        <v>141</v>
      </c>
      <c r="L218" s="61"/>
      <c r="M218" s="199" t="s">
        <v>21</v>
      </c>
      <c r="N218" s="200" t="s">
        <v>45</v>
      </c>
      <c r="O218" s="42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24" t="s">
        <v>142</v>
      </c>
      <c r="AT218" s="24" t="s">
        <v>137</v>
      </c>
      <c r="AU218" s="24" t="s">
        <v>84</v>
      </c>
      <c r="AY218" s="24" t="s">
        <v>134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4" t="s">
        <v>82</v>
      </c>
      <c r="BK218" s="203">
        <f>ROUND(I218*H218,2)</f>
        <v>0</v>
      </c>
      <c r="BL218" s="24" t="s">
        <v>142</v>
      </c>
      <c r="BM218" s="24" t="s">
        <v>219</v>
      </c>
    </row>
    <row r="219" spans="2:51" s="12" customFormat="1" ht="13.5">
      <c r="B219" s="216"/>
      <c r="C219" s="217"/>
      <c r="D219" s="206" t="s">
        <v>144</v>
      </c>
      <c r="E219" s="218" t="s">
        <v>21</v>
      </c>
      <c r="F219" s="219" t="s">
        <v>205</v>
      </c>
      <c r="G219" s="217"/>
      <c r="H219" s="218" t="s">
        <v>21</v>
      </c>
      <c r="I219" s="220"/>
      <c r="J219" s="217"/>
      <c r="K219" s="217"/>
      <c r="L219" s="221"/>
      <c r="M219" s="222"/>
      <c r="N219" s="223"/>
      <c r="O219" s="223"/>
      <c r="P219" s="223"/>
      <c r="Q219" s="223"/>
      <c r="R219" s="223"/>
      <c r="S219" s="223"/>
      <c r="T219" s="224"/>
      <c r="AT219" s="225" t="s">
        <v>144</v>
      </c>
      <c r="AU219" s="225" t="s">
        <v>84</v>
      </c>
      <c r="AV219" s="12" t="s">
        <v>82</v>
      </c>
      <c r="AW219" s="12" t="s">
        <v>38</v>
      </c>
      <c r="AX219" s="12" t="s">
        <v>74</v>
      </c>
      <c r="AY219" s="225" t="s">
        <v>134</v>
      </c>
    </row>
    <row r="220" spans="2:51" s="11" customFormat="1" ht="13.5">
      <c r="B220" s="204"/>
      <c r="C220" s="205"/>
      <c r="D220" s="206" t="s">
        <v>144</v>
      </c>
      <c r="E220" s="207" t="s">
        <v>21</v>
      </c>
      <c r="F220" s="208" t="s">
        <v>154</v>
      </c>
      <c r="G220" s="205"/>
      <c r="H220" s="209">
        <v>1.81</v>
      </c>
      <c r="I220" s="210"/>
      <c r="J220" s="205"/>
      <c r="K220" s="205"/>
      <c r="L220" s="211"/>
      <c r="M220" s="212"/>
      <c r="N220" s="213"/>
      <c r="O220" s="213"/>
      <c r="P220" s="213"/>
      <c r="Q220" s="213"/>
      <c r="R220" s="213"/>
      <c r="S220" s="213"/>
      <c r="T220" s="214"/>
      <c r="AT220" s="215" t="s">
        <v>144</v>
      </c>
      <c r="AU220" s="215" t="s">
        <v>84</v>
      </c>
      <c r="AV220" s="11" t="s">
        <v>84</v>
      </c>
      <c r="AW220" s="11" t="s">
        <v>38</v>
      </c>
      <c r="AX220" s="11" t="s">
        <v>74</v>
      </c>
      <c r="AY220" s="215" t="s">
        <v>134</v>
      </c>
    </row>
    <row r="221" spans="2:51" s="12" customFormat="1" ht="13.5">
      <c r="B221" s="216"/>
      <c r="C221" s="217"/>
      <c r="D221" s="206" t="s">
        <v>144</v>
      </c>
      <c r="E221" s="218" t="s">
        <v>21</v>
      </c>
      <c r="F221" s="219" t="s">
        <v>155</v>
      </c>
      <c r="G221" s="217"/>
      <c r="H221" s="218" t="s">
        <v>21</v>
      </c>
      <c r="I221" s="220"/>
      <c r="J221" s="217"/>
      <c r="K221" s="217"/>
      <c r="L221" s="221"/>
      <c r="M221" s="222"/>
      <c r="N221" s="223"/>
      <c r="O221" s="223"/>
      <c r="P221" s="223"/>
      <c r="Q221" s="223"/>
      <c r="R221" s="223"/>
      <c r="S221" s="223"/>
      <c r="T221" s="224"/>
      <c r="AT221" s="225" t="s">
        <v>144</v>
      </c>
      <c r="AU221" s="225" t="s">
        <v>84</v>
      </c>
      <c r="AV221" s="12" t="s">
        <v>82</v>
      </c>
      <c r="AW221" s="12" t="s">
        <v>38</v>
      </c>
      <c r="AX221" s="12" t="s">
        <v>74</v>
      </c>
      <c r="AY221" s="225" t="s">
        <v>134</v>
      </c>
    </row>
    <row r="222" spans="2:51" s="11" customFormat="1" ht="13.5">
      <c r="B222" s="204"/>
      <c r="C222" s="205"/>
      <c r="D222" s="206" t="s">
        <v>144</v>
      </c>
      <c r="E222" s="207" t="s">
        <v>21</v>
      </c>
      <c r="F222" s="208" t="s">
        <v>156</v>
      </c>
      <c r="G222" s="205"/>
      <c r="H222" s="209">
        <v>2.252</v>
      </c>
      <c r="I222" s="210"/>
      <c r="J222" s="205"/>
      <c r="K222" s="205"/>
      <c r="L222" s="211"/>
      <c r="M222" s="212"/>
      <c r="N222" s="213"/>
      <c r="O222" s="213"/>
      <c r="P222" s="213"/>
      <c r="Q222" s="213"/>
      <c r="R222" s="213"/>
      <c r="S222" s="213"/>
      <c r="T222" s="214"/>
      <c r="AT222" s="215" t="s">
        <v>144</v>
      </c>
      <c r="AU222" s="215" t="s">
        <v>84</v>
      </c>
      <c r="AV222" s="11" t="s">
        <v>84</v>
      </c>
      <c r="AW222" s="11" t="s">
        <v>38</v>
      </c>
      <c r="AX222" s="11" t="s">
        <v>74</v>
      </c>
      <c r="AY222" s="215" t="s">
        <v>134</v>
      </c>
    </row>
    <row r="223" spans="2:51" s="13" customFormat="1" ht="13.5">
      <c r="B223" s="226"/>
      <c r="C223" s="227"/>
      <c r="D223" s="206" t="s">
        <v>144</v>
      </c>
      <c r="E223" s="228" t="s">
        <v>21</v>
      </c>
      <c r="F223" s="229" t="s">
        <v>157</v>
      </c>
      <c r="G223" s="227"/>
      <c r="H223" s="230">
        <v>4.062</v>
      </c>
      <c r="I223" s="231"/>
      <c r="J223" s="227"/>
      <c r="K223" s="227"/>
      <c r="L223" s="232"/>
      <c r="M223" s="233"/>
      <c r="N223" s="234"/>
      <c r="O223" s="234"/>
      <c r="P223" s="234"/>
      <c r="Q223" s="234"/>
      <c r="R223" s="234"/>
      <c r="S223" s="234"/>
      <c r="T223" s="235"/>
      <c r="AT223" s="236" t="s">
        <v>144</v>
      </c>
      <c r="AU223" s="236" t="s">
        <v>84</v>
      </c>
      <c r="AV223" s="13" t="s">
        <v>142</v>
      </c>
      <c r="AW223" s="13" t="s">
        <v>38</v>
      </c>
      <c r="AX223" s="13" t="s">
        <v>82</v>
      </c>
      <c r="AY223" s="236" t="s">
        <v>134</v>
      </c>
    </row>
    <row r="224" spans="2:63" s="10" customFormat="1" ht="29.85" customHeight="1">
      <c r="B224" s="176"/>
      <c r="C224" s="177"/>
      <c r="D224" s="178" t="s">
        <v>73</v>
      </c>
      <c r="E224" s="190" t="s">
        <v>207</v>
      </c>
      <c r="F224" s="190" t="s">
        <v>220</v>
      </c>
      <c r="G224" s="177"/>
      <c r="H224" s="177"/>
      <c r="I224" s="180"/>
      <c r="J224" s="191">
        <f>BK224</f>
        <v>0</v>
      </c>
      <c r="K224" s="177"/>
      <c r="L224" s="182"/>
      <c r="M224" s="183"/>
      <c r="N224" s="184"/>
      <c r="O224" s="184"/>
      <c r="P224" s="185">
        <f>SUM(P225:P241)</f>
        <v>0</v>
      </c>
      <c r="Q224" s="184"/>
      <c r="R224" s="185">
        <f>SUM(R225:R241)</f>
        <v>0.00041036</v>
      </c>
      <c r="S224" s="184"/>
      <c r="T224" s="186">
        <f>SUM(T225:T241)</f>
        <v>0.43584</v>
      </c>
      <c r="AR224" s="187" t="s">
        <v>82</v>
      </c>
      <c r="AT224" s="188" t="s">
        <v>73</v>
      </c>
      <c r="AU224" s="188" t="s">
        <v>82</v>
      </c>
      <c r="AY224" s="187" t="s">
        <v>134</v>
      </c>
      <c r="BK224" s="189">
        <f>SUM(BK225:BK241)</f>
        <v>0</v>
      </c>
    </row>
    <row r="225" spans="2:65" s="1" customFormat="1" ht="25.5" customHeight="1">
      <c r="B225" s="41"/>
      <c r="C225" s="192" t="s">
        <v>221</v>
      </c>
      <c r="D225" s="192" t="s">
        <v>137</v>
      </c>
      <c r="E225" s="193" t="s">
        <v>222</v>
      </c>
      <c r="F225" s="194" t="s">
        <v>223</v>
      </c>
      <c r="G225" s="195" t="s">
        <v>140</v>
      </c>
      <c r="H225" s="196">
        <v>10.259</v>
      </c>
      <c r="I225" s="197"/>
      <c r="J225" s="198">
        <f>ROUND(I225*H225,2)</f>
        <v>0</v>
      </c>
      <c r="K225" s="194" t="s">
        <v>141</v>
      </c>
      <c r="L225" s="61"/>
      <c r="M225" s="199" t="s">
        <v>21</v>
      </c>
      <c r="N225" s="200" t="s">
        <v>45</v>
      </c>
      <c r="O225" s="42"/>
      <c r="P225" s="201">
        <f>O225*H225</f>
        <v>0</v>
      </c>
      <c r="Q225" s="201">
        <v>4E-05</v>
      </c>
      <c r="R225" s="201">
        <f>Q225*H225</f>
        <v>0.00041036</v>
      </c>
      <c r="S225" s="201">
        <v>0</v>
      </c>
      <c r="T225" s="202">
        <f>S225*H225</f>
        <v>0</v>
      </c>
      <c r="AR225" s="24" t="s">
        <v>142</v>
      </c>
      <c r="AT225" s="24" t="s">
        <v>137</v>
      </c>
      <c r="AU225" s="24" t="s">
        <v>84</v>
      </c>
      <c r="AY225" s="24" t="s">
        <v>134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4" t="s">
        <v>82</v>
      </c>
      <c r="BK225" s="203">
        <f>ROUND(I225*H225,2)</f>
        <v>0</v>
      </c>
      <c r="BL225" s="24" t="s">
        <v>142</v>
      </c>
      <c r="BM225" s="24" t="s">
        <v>224</v>
      </c>
    </row>
    <row r="226" spans="2:51" s="12" customFormat="1" ht="13.5">
      <c r="B226" s="216"/>
      <c r="C226" s="217"/>
      <c r="D226" s="206" t="s">
        <v>144</v>
      </c>
      <c r="E226" s="218" t="s">
        <v>21</v>
      </c>
      <c r="F226" s="219" t="s">
        <v>151</v>
      </c>
      <c r="G226" s="217"/>
      <c r="H226" s="218" t="s">
        <v>21</v>
      </c>
      <c r="I226" s="220"/>
      <c r="J226" s="217"/>
      <c r="K226" s="217"/>
      <c r="L226" s="221"/>
      <c r="M226" s="222"/>
      <c r="N226" s="223"/>
      <c r="O226" s="223"/>
      <c r="P226" s="223"/>
      <c r="Q226" s="223"/>
      <c r="R226" s="223"/>
      <c r="S226" s="223"/>
      <c r="T226" s="224"/>
      <c r="AT226" s="225" t="s">
        <v>144</v>
      </c>
      <c r="AU226" s="225" t="s">
        <v>84</v>
      </c>
      <c r="AV226" s="12" t="s">
        <v>82</v>
      </c>
      <c r="AW226" s="12" t="s">
        <v>38</v>
      </c>
      <c r="AX226" s="12" t="s">
        <v>74</v>
      </c>
      <c r="AY226" s="225" t="s">
        <v>134</v>
      </c>
    </row>
    <row r="227" spans="2:51" s="11" customFormat="1" ht="13.5">
      <c r="B227" s="204"/>
      <c r="C227" s="205"/>
      <c r="D227" s="206" t="s">
        <v>144</v>
      </c>
      <c r="E227" s="207" t="s">
        <v>21</v>
      </c>
      <c r="F227" s="208" t="s">
        <v>152</v>
      </c>
      <c r="G227" s="205"/>
      <c r="H227" s="209">
        <v>6.197</v>
      </c>
      <c r="I227" s="210"/>
      <c r="J227" s="205"/>
      <c r="K227" s="205"/>
      <c r="L227" s="211"/>
      <c r="M227" s="212"/>
      <c r="N227" s="213"/>
      <c r="O227" s="213"/>
      <c r="P227" s="213"/>
      <c r="Q227" s="213"/>
      <c r="R227" s="213"/>
      <c r="S227" s="213"/>
      <c r="T227" s="214"/>
      <c r="AT227" s="215" t="s">
        <v>144</v>
      </c>
      <c r="AU227" s="215" t="s">
        <v>84</v>
      </c>
      <c r="AV227" s="11" t="s">
        <v>84</v>
      </c>
      <c r="AW227" s="11" t="s">
        <v>38</v>
      </c>
      <c r="AX227" s="11" t="s">
        <v>74</v>
      </c>
      <c r="AY227" s="215" t="s">
        <v>134</v>
      </c>
    </row>
    <row r="228" spans="2:51" s="12" customFormat="1" ht="13.5">
      <c r="B228" s="216"/>
      <c r="C228" s="217"/>
      <c r="D228" s="206" t="s">
        <v>144</v>
      </c>
      <c r="E228" s="218" t="s">
        <v>21</v>
      </c>
      <c r="F228" s="219" t="s">
        <v>153</v>
      </c>
      <c r="G228" s="217"/>
      <c r="H228" s="218" t="s">
        <v>21</v>
      </c>
      <c r="I228" s="220"/>
      <c r="J228" s="217"/>
      <c r="K228" s="217"/>
      <c r="L228" s="221"/>
      <c r="M228" s="222"/>
      <c r="N228" s="223"/>
      <c r="O228" s="223"/>
      <c r="P228" s="223"/>
      <c r="Q228" s="223"/>
      <c r="R228" s="223"/>
      <c r="S228" s="223"/>
      <c r="T228" s="224"/>
      <c r="AT228" s="225" t="s">
        <v>144</v>
      </c>
      <c r="AU228" s="225" t="s">
        <v>84</v>
      </c>
      <c r="AV228" s="12" t="s">
        <v>82</v>
      </c>
      <c r="AW228" s="12" t="s">
        <v>38</v>
      </c>
      <c r="AX228" s="12" t="s">
        <v>74</v>
      </c>
      <c r="AY228" s="225" t="s">
        <v>134</v>
      </c>
    </row>
    <row r="229" spans="2:51" s="11" customFormat="1" ht="13.5">
      <c r="B229" s="204"/>
      <c r="C229" s="205"/>
      <c r="D229" s="206" t="s">
        <v>144</v>
      </c>
      <c r="E229" s="207" t="s">
        <v>21</v>
      </c>
      <c r="F229" s="208" t="s">
        <v>154</v>
      </c>
      <c r="G229" s="205"/>
      <c r="H229" s="209">
        <v>1.81</v>
      </c>
      <c r="I229" s="210"/>
      <c r="J229" s="205"/>
      <c r="K229" s="205"/>
      <c r="L229" s="211"/>
      <c r="M229" s="212"/>
      <c r="N229" s="213"/>
      <c r="O229" s="213"/>
      <c r="P229" s="213"/>
      <c r="Q229" s="213"/>
      <c r="R229" s="213"/>
      <c r="S229" s="213"/>
      <c r="T229" s="214"/>
      <c r="AT229" s="215" t="s">
        <v>144</v>
      </c>
      <c r="AU229" s="215" t="s">
        <v>84</v>
      </c>
      <c r="AV229" s="11" t="s">
        <v>84</v>
      </c>
      <c r="AW229" s="11" t="s">
        <v>38</v>
      </c>
      <c r="AX229" s="11" t="s">
        <v>74</v>
      </c>
      <c r="AY229" s="215" t="s">
        <v>134</v>
      </c>
    </row>
    <row r="230" spans="2:51" s="12" customFormat="1" ht="13.5">
      <c r="B230" s="216"/>
      <c r="C230" s="217"/>
      <c r="D230" s="206" t="s">
        <v>144</v>
      </c>
      <c r="E230" s="218" t="s">
        <v>21</v>
      </c>
      <c r="F230" s="219" t="s">
        <v>155</v>
      </c>
      <c r="G230" s="217"/>
      <c r="H230" s="218" t="s">
        <v>21</v>
      </c>
      <c r="I230" s="220"/>
      <c r="J230" s="217"/>
      <c r="K230" s="217"/>
      <c r="L230" s="221"/>
      <c r="M230" s="222"/>
      <c r="N230" s="223"/>
      <c r="O230" s="223"/>
      <c r="P230" s="223"/>
      <c r="Q230" s="223"/>
      <c r="R230" s="223"/>
      <c r="S230" s="223"/>
      <c r="T230" s="224"/>
      <c r="AT230" s="225" t="s">
        <v>144</v>
      </c>
      <c r="AU230" s="225" t="s">
        <v>84</v>
      </c>
      <c r="AV230" s="12" t="s">
        <v>82</v>
      </c>
      <c r="AW230" s="12" t="s">
        <v>38</v>
      </c>
      <c r="AX230" s="12" t="s">
        <v>74</v>
      </c>
      <c r="AY230" s="225" t="s">
        <v>134</v>
      </c>
    </row>
    <row r="231" spans="2:51" s="11" customFormat="1" ht="13.5">
      <c r="B231" s="204"/>
      <c r="C231" s="205"/>
      <c r="D231" s="206" t="s">
        <v>144</v>
      </c>
      <c r="E231" s="207" t="s">
        <v>21</v>
      </c>
      <c r="F231" s="208" t="s">
        <v>156</v>
      </c>
      <c r="G231" s="205"/>
      <c r="H231" s="209">
        <v>2.252</v>
      </c>
      <c r="I231" s="210"/>
      <c r="J231" s="205"/>
      <c r="K231" s="205"/>
      <c r="L231" s="211"/>
      <c r="M231" s="212"/>
      <c r="N231" s="213"/>
      <c r="O231" s="213"/>
      <c r="P231" s="213"/>
      <c r="Q231" s="213"/>
      <c r="R231" s="213"/>
      <c r="S231" s="213"/>
      <c r="T231" s="214"/>
      <c r="AT231" s="215" t="s">
        <v>144</v>
      </c>
      <c r="AU231" s="215" t="s">
        <v>84</v>
      </c>
      <c r="AV231" s="11" t="s">
        <v>84</v>
      </c>
      <c r="AW231" s="11" t="s">
        <v>38</v>
      </c>
      <c r="AX231" s="11" t="s">
        <v>74</v>
      </c>
      <c r="AY231" s="215" t="s">
        <v>134</v>
      </c>
    </row>
    <row r="232" spans="2:51" s="13" customFormat="1" ht="13.5">
      <c r="B232" s="226"/>
      <c r="C232" s="227"/>
      <c r="D232" s="206" t="s">
        <v>144</v>
      </c>
      <c r="E232" s="228" t="s">
        <v>21</v>
      </c>
      <c r="F232" s="229" t="s">
        <v>157</v>
      </c>
      <c r="G232" s="227"/>
      <c r="H232" s="230">
        <v>10.259</v>
      </c>
      <c r="I232" s="231"/>
      <c r="J232" s="227"/>
      <c r="K232" s="227"/>
      <c r="L232" s="232"/>
      <c r="M232" s="233"/>
      <c r="N232" s="234"/>
      <c r="O232" s="234"/>
      <c r="P232" s="234"/>
      <c r="Q232" s="234"/>
      <c r="R232" s="234"/>
      <c r="S232" s="234"/>
      <c r="T232" s="235"/>
      <c r="AT232" s="236" t="s">
        <v>144</v>
      </c>
      <c r="AU232" s="236" t="s">
        <v>84</v>
      </c>
      <c r="AV232" s="13" t="s">
        <v>142</v>
      </c>
      <c r="AW232" s="13" t="s">
        <v>38</v>
      </c>
      <c r="AX232" s="13" t="s">
        <v>82</v>
      </c>
      <c r="AY232" s="236" t="s">
        <v>134</v>
      </c>
    </row>
    <row r="233" spans="2:65" s="1" customFormat="1" ht="25.5" customHeight="1">
      <c r="B233" s="41"/>
      <c r="C233" s="192" t="s">
        <v>225</v>
      </c>
      <c r="D233" s="192" t="s">
        <v>137</v>
      </c>
      <c r="E233" s="193" t="s">
        <v>226</v>
      </c>
      <c r="F233" s="194" t="s">
        <v>227</v>
      </c>
      <c r="G233" s="195" t="s">
        <v>140</v>
      </c>
      <c r="H233" s="196">
        <v>0.44</v>
      </c>
      <c r="I233" s="197"/>
      <c r="J233" s="198">
        <f>ROUND(I233*H233,2)</f>
        <v>0</v>
      </c>
      <c r="K233" s="194" t="s">
        <v>141</v>
      </c>
      <c r="L233" s="61"/>
      <c r="M233" s="199" t="s">
        <v>21</v>
      </c>
      <c r="N233" s="200" t="s">
        <v>45</v>
      </c>
      <c r="O233" s="42"/>
      <c r="P233" s="201">
        <f>O233*H233</f>
        <v>0</v>
      </c>
      <c r="Q233" s="201">
        <v>0</v>
      </c>
      <c r="R233" s="201">
        <f>Q233*H233</f>
        <v>0</v>
      </c>
      <c r="S233" s="201">
        <v>0.261</v>
      </c>
      <c r="T233" s="202">
        <f>S233*H233</f>
        <v>0.11484000000000001</v>
      </c>
      <c r="AR233" s="24" t="s">
        <v>142</v>
      </c>
      <c r="AT233" s="24" t="s">
        <v>137</v>
      </c>
      <c r="AU233" s="24" t="s">
        <v>84</v>
      </c>
      <c r="AY233" s="24" t="s">
        <v>134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24" t="s">
        <v>82</v>
      </c>
      <c r="BK233" s="203">
        <f>ROUND(I233*H233,2)</f>
        <v>0</v>
      </c>
      <c r="BL233" s="24" t="s">
        <v>142</v>
      </c>
      <c r="BM233" s="24" t="s">
        <v>228</v>
      </c>
    </row>
    <row r="234" spans="2:51" s="12" customFormat="1" ht="13.5">
      <c r="B234" s="216"/>
      <c r="C234" s="217"/>
      <c r="D234" s="206" t="s">
        <v>144</v>
      </c>
      <c r="E234" s="218" t="s">
        <v>21</v>
      </c>
      <c r="F234" s="219" t="s">
        <v>229</v>
      </c>
      <c r="G234" s="217"/>
      <c r="H234" s="218" t="s">
        <v>21</v>
      </c>
      <c r="I234" s="220"/>
      <c r="J234" s="217"/>
      <c r="K234" s="217"/>
      <c r="L234" s="221"/>
      <c r="M234" s="222"/>
      <c r="N234" s="223"/>
      <c r="O234" s="223"/>
      <c r="P234" s="223"/>
      <c r="Q234" s="223"/>
      <c r="R234" s="223"/>
      <c r="S234" s="223"/>
      <c r="T234" s="224"/>
      <c r="AT234" s="225" t="s">
        <v>144</v>
      </c>
      <c r="AU234" s="225" t="s">
        <v>84</v>
      </c>
      <c r="AV234" s="12" t="s">
        <v>82</v>
      </c>
      <c r="AW234" s="12" t="s">
        <v>38</v>
      </c>
      <c r="AX234" s="12" t="s">
        <v>74</v>
      </c>
      <c r="AY234" s="225" t="s">
        <v>134</v>
      </c>
    </row>
    <row r="235" spans="2:51" s="11" customFormat="1" ht="13.5">
      <c r="B235" s="204"/>
      <c r="C235" s="205"/>
      <c r="D235" s="206" t="s">
        <v>144</v>
      </c>
      <c r="E235" s="207" t="s">
        <v>21</v>
      </c>
      <c r="F235" s="208" t="s">
        <v>230</v>
      </c>
      <c r="G235" s="205"/>
      <c r="H235" s="209">
        <v>0.44</v>
      </c>
      <c r="I235" s="210"/>
      <c r="J235" s="205"/>
      <c r="K235" s="205"/>
      <c r="L235" s="211"/>
      <c r="M235" s="212"/>
      <c r="N235" s="213"/>
      <c r="O235" s="213"/>
      <c r="P235" s="213"/>
      <c r="Q235" s="213"/>
      <c r="R235" s="213"/>
      <c r="S235" s="213"/>
      <c r="T235" s="214"/>
      <c r="AT235" s="215" t="s">
        <v>144</v>
      </c>
      <c r="AU235" s="215" t="s">
        <v>84</v>
      </c>
      <c r="AV235" s="11" t="s">
        <v>84</v>
      </c>
      <c r="AW235" s="11" t="s">
        <v>38</v>
      </c>
      <c r="AX235" s="11" t="s">
        <v>82</v>
      </c>
      <c r="AY235" s="215" t="s">
        <v>134</v>
      </c>
    </row>
    <row r="236" spans="2:65" s="1" customFormat="1" ht="38.25" customHeight="1">
      <c r="B236" s="41"/>
      <c r="C236" s="192" t="s">
        <v>231</v>
      </c>
      <c r="D236" s="192" t="s">
        <v>137</v>
      </c>
      <c r="E236" s="193" t="s">
        <v>232</v>
      </c>
      <c r="F236" s="194" t="s">
        <v>233</v>
      </c>
      <c r="G236" s="195" t="s">
        <v>234</v>
      </c>
      <c r="H236" s="196">
        <v>4</v>
      </c>
      <c r="I236" s="197"/>
      <c r="J236" s="198">
        <f>ROUND(I236*H236,2)</f>
        <v>0</v>
      </c>
      <c r="K236" s="194" t="s">
        <v>141</v>
      </c>
      <c r="L236" s="61"/>
      <c r="M236" s="199" t="s">
        <v>21</v>
      </c>
      <c r="N236" s="200" t="s">
        <v>45</v>
      </c>
      <c r="O236" s="42"/>
      <c r="P236" s="201">
        <f>O236*H236</f>
        <v>0</v>
      </c>
      <c r="Q236" s="201">
        <v>0</v>
      </c>
      <c r="R236" s="201">
        <f>Q236*H236</f>
        <v>0</v>
      </c>
      <c r="S236" s="201">
        <v>0.069</v>
      </c>
      <c r="T236" s="202">
        <f>S236*H236</f>
        <v>0.276</v>
      </c>
      <c r="AR236" s="24" t="s">
        <v>142</v>
      </c>
      <c r="AT236" s="24" t="s">
        <v>137</v>
      </c>
      <c r="AU236" s="24" t="s">
        <v>84</v>
      </c>
      <c r="AY236" s="24" t="s">
        <v>134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4" t="s">
        <v>82</v>
      </c>
      <c r="BK236" s="203">
        <f>ROUND(I236*H236,2)</f>
        <v>0</v>
      </c>
      <c r="BL236" s="24" t="s">
        <v>142</v>
      </c>
      <c r="BM236" s="24" t="s">
        <v>235</v>
      </c>
    </row>
    <row r="237" spans="2:51" s="12" customFormat="1" ht="13.5">
      <c r="B237" s="216"/>
      <c r="C237" s="217"/>
      <c r="D237" s="206" t="s">
        <v>144</v>
      </c>
      <c r="E237" s="218" t="s">
        <v>21</v>
      </c>
      <c r="F237" s="219" t="s">
        <v>236</v>
      </c>
      <c r="G237" s="217"/>
      <c r="H237" s="218" t="s">
        <v>21</v>
      </c>
      <c r="I237" s="220"/>
      <c r="J237" s="217"/>
      <c r="K237" s="217"/>
      <c r="L237" s="221"/>
      <c r="M237" s="222"/>
      <c r="N237" s="223"/>
      <c r="O237" s="223"/>
      <c r="P237" s="223"/>
      <c r="Q237" s="223"/>
      <c r="R237" s="223"/>
      <c r="S237" s="223"/>
      <c r="T237" s="224"/>
      <c r="AT237" s="225" t="s">
        <v>144</v>
      </c>
      <c r="AU237" s="225" t="s">
        <v>84</v>
      </c>
      <c r="AV237" s="12" t="s">
        <v>82</v>
      </c>
      <c r="AW237" s="12" t="s">
        <v>38</v>
      </c>
      <c r="AX237" s="12" t="s">
        <v>74</v>
      </c>
      <c r="AY237" s="225" t="s">
        <v>134</v>
      </c>
    </row>
    <row r="238" spans="2:51" s="11" customFormat="1" ht="13.5">
      <c r="B238" s="204"/>
      <c r="C238" s="205"/>
      <c r="D238" s="206" t="s">
        <v>144</v>
      </c>
      <c r="E238" s="207" t="s">
        <v>21</v>
      </c>
      <c r="F238" s="208" t="s">
        <v>237</v>
      </c>
      <c r="G238" s="205"/>
      <c r="H238" s="209">
        <v>4</v>
      </c>
      <c r="I238" s="210"/>
      <c r="J238" s="205"/>
      <c r="K238" s="205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144</v>
      </c>
      <c r="AU238" s="215" t="s">
        <v>84</v>
      </c>
      <c r="AV238" s="11" t="s">
        <v>84</v>
      </c>
      <c r="AW238" s="11" t="s">
        <v>38</v>
      </c>
      <c r="AX238" s="11" t="s">
        <v>82</v>
      </c>
      <c r="AY238" s="215" t="s">
        <v>134</v>
      </c>
    </row>
    <row r="239" spans="2:65" s="1" customFormat="1" ht="25.5" customHeight="1">
      <c r="B239" s="41"/>
      <c r="C239" s="192" t="s">
        <v>10</v>
      </c>
      <c r="D239" s="192" t="s">
        <v>137</v>
      </c>
      <c r="E239" s="193" t="s">
        <v>238</v>
      </c>
      <c r="F239" s="194" t="s">
        <v>239</v>
      </c>
      <c r="G239" s="195" t="s">
        <v>240</v>
      </c>
      <c r="H239" s="196">
        <v>5</v>
      </c>
      <c r="I239" s="197"/>
      <c r="J239" s="198">
        <f>ROUND(I239*H239,2)</f>
        <v>0</v>
      </c>
      <c r="K239" s="194" t="s">
        <v>141</v>
      </c>
      <c r="L239" s="61"/>
      <c r="M239" s="199" t="s">
        <v>21</v>
      </c>
      <c r="N239" s="200" t="s">
        <v>45</v>
      </c>
      <c r="O239" s="42"/>
      <c r="P239" s="201">
        <f>O239*H239</f>
        <v>0</v>
      </c>
      <c r="Q239" s="201">
        <v>0</v>
      </c>
      <c r="R239" s="201">
        <f>Q239*H239</f>
        <v>0</v>
      </c>
      <c r="S239" s="201">
        <v>0.009</v>
      </c>
      <c r="T239" s="202">
        <f>S239*H239</f>
        <v>0.045</v>
      </c>
      <c r="AR239" s="24" t="s">
        <v>142</v>
      </c>
      <c r="AT239" s="24" t="s">
        <v>137</v>
      </c>
      <c r="AU239" s="24" t="s">
        <v>84</v>
      </c>
      <c r="AY239" s="24" t="s">
        <v>134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4" t="s">
        <v>82</v>
      </c>
      <c r="BK239" s="203">
        <f>ROUND(I239*H239,2)</f>
        <v>0</v>
      </c>
      <c r="BL239" s="24" t="s">
        <v>142</v>
      </c>
      <c r="BM239" s="24" t="s">
        <v>241</v>
      </c>
    </row>
    <row r="240" spans="2:51" s="12" customFormat="1" ht="13.5">
      <c r="B240" s="216"/>
      <c r="C240" s="217"/>
      <c r="D240" s="206" t="s">
        <v>144</v>
      </c>
      <c r="E240" s="218" t="s">
        <v>21</v>
      </c>
      <c r="F240" s="219" t="s">
        <v>242</v>
      </c>
      <c r="G240" s="217"/>
      <c r="H240" s="218" t="s">
        <v>21</v>
      </c>
      <c r="I240" s="220"/>
      <c r="J240" s="217"/>
      <c r="K240" s="217"/>
      <c r="L240" s="221"/>
      <c r="M240" s="222"/>
      <c r="N240" s="223"/>
      <c r="O240" s="223"/>
      <c r="P240" s="223"/>
      <c r="Q240" s="223"/>
      <c r="R240" s="223"/>
      <c r="S240" s="223"/>
      <c r="T240" s="224"/>
      <c r="AT240" s="225" t="s">
        <v>144</v>
      </c>
      <c r="AU240" s="225" t="s">
        <v>84</v>
      </c>
      <c r="AV240" s="12" t="s">
        <v>82</v>
      </c>
      <c r="AW240" s="12" t="s">
        <v>38</v>
      </c>
      <c r="AX240" s="12" t="s">
        <v>74</v>
      </c>
      <c r="AY240" s="225" t="s">
        <v>134</v>
      </c>
    </row>
    <row r="241" spans="2:51" s="11" customFormat="1" ht="13.5">
      <c r="B241" s="204"/>
      <c r="C241" s="205"/>
      <c r="D241" s="206" t="s">
        <v>144</v>
      </c>
      <c r="E241" s="207" t="s">
        <v>21</v>
      </c>
      <c r="F241" s="208" t="s">
        <v>181</v>
      </c>
      <c r="G241" s="205"/>
      <c r="H241" s="209">
        <v>5</v>
      </c>
      <c r="I241" s="210"/>
      <c r="J241" s="205"/>
      <c r="K241" s="205"/>
      <c r="L241" s="211"/>
      <c r="M241" s="212"/>
      <c r="N241" s="213"/>
      <c r="O241" s="213"/>
      <c r="P241" s="213"/>
      <c r="Q241" s="213"/>
      <c r="R241" s="213"/>
      <c r="S241" s="213"/>
      <c r="T241" s="214"/>
      <c r="AT241" s="215" t="s">
        <v>144</v>
      </c>
      <c r="AU241" s="215" t="s">
        <v>84</v>
      </c>
      <c r="AV241" s="11" t="s">
        <v>84</v>
      </c>
      <c r="AW241" s="11" t="s">
        <v>38</v>
      </c>
      <c r="AX241" s="11" t="s">
        <v>82</v>
      </c>
      <c r="AY241" s="215" t="s">
        <v>134</v>
      </c>
    </row>
    <row r="242" spans="2:63" s="10" customFormat="1" ht="29.85" customHeight="1">
      <c r="B242" s="176"/>
      <c r="C242" s="177"/>
      <c r="D242" s="178" t="s">
        <v>73</v>
      </c>
      <c r="E242" s="190" t="s">
        <v>243</v>
      </c>
      <c r="F242" s="190" t="s">
        <v>244</v>
      </c>
      <c r="G242" s="177"/>
      <c r="H242" s="177"/>
      <c r="I242" s="180"/>
      <c r="J242" s="191">
        <f>BK242</f>
        <v>0</v>
      </c>
      <c r="K242" s="177"/>
      <c r="L242" s="182"/>
      <c r="M242" s="183"/>
      <c r="N242" s="184"/>
      <c r="O242" s="184"/>
      <c r="P242" s="185">
        <f>SUM(P243:P247)</f>
        <v>0</v>
      </c>
      <c r="Q242" s="184"/>
      <c r="R242" s="185">
        <f>SUM(R243:R247)</f>
        <v>0</v>
      </c>
      <c r="S242" s="184"/>
      <c r="T242" s="186">
        <f>SUM(T243:T247)</f>
        <v>0</v>
      </c>
      <c r="AR242" s="187" t="s">
        <v>82</v>
      </c>
      <c r="AT242" s="188" t="s">
        <v>73</v>
      </c>
      <c r="AU242" s="188" t="s">
        <v>82</v>
      </c>
      <c r="AY242" s="187" t="s">
        <v>134</v>
      </c>
      <c r="BK242" s="189">
        <f>SUM(BK243:BK247)</f>
        <v>0</v>
      </c>
    </row>
    <row r="243" spans="2:65" s="1" customFormat="1" ht="38.25" customHeight="1">
      <c r="B243" s="41"/>
      <c r="C243" s="192" t="s">
        <v>245</v>
      </c>
      <c r="D243" s="192" t="s">
        <v>137</v>
      </c>
      <c r="E243" s="193" t="s">
        <v>246</v>
      </c>
      <c r="F243" s="194" t="s">
        <v>247</v>
      </c>
      <c r="G243" s="195" t="s">
        <v>248</v>
      </c>
      <c r="H243" s="196">
        <v>2.872</v>
      </c>
      <c r="I243" s="197"/>
      <c r="J243" s="198">
        <f>ROUND(I243*H243,2)</f>
        <v>0</v>
      </c>
      <c r="K243" s="194" t="s">
        <v>21</v>
      </c>
      <c r="L243" s="61"/>
      <c r="M243" s="199" t="s">
        <v>21</v>
      </c>
      <c r="N243" s="200" t="s">
        <v>45</v>
      </c>
      <c r="O243" s="42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142</v>
      </c>
      <c r="AT243" s="24" t="s">
        <v>137</v>
      </c>
      <c r="AU243" s="24" t="s">
        <v>84</v>
      </c>
      <c r="AY243" s="24" t="s">
        <v>134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82</v>
      </c>
      <c r="BK243" s="203">
        <f>ROUND(I243*H243,2)</f>
        <v>0</v>
      </c>
      <c r="BL243" s="24" t="s">
        <v>142</v>
      </c>
      <c r="BM243" s="24" t="s">
        <v>249</v>
      </c>
    </row>
    <row r="244" spans="2:65" s="1" customFormat="1" ht="25.5" customHeight="1">
      <c r="B244" s="41"/>
      <c r="C244" s="192" t="s">
        <v>250</v>
      </c>
      <c r="D244" s="192" t="s">
        <v>137</v>
      </c>
      <c r="E244" s="193" t="s">
        <v>251</v>
      </c>
      <c r="F244" s="194" t="s">
        <v>252</v>
      </c>
      <c r="G244" s="195" t="s">
        <v>248</v>
      </c>
      <c r="H244" s="196">
        <v>2.03</v>
      </c>
      <c r="I244" s="197"/>
      <c r="J244" s="198">
        <f>ROUND(I244*H244,2)</f>
        <v>0</v>
      </c>
      <c r="K244" s="194" t="s">
        <v>141</v>
      </c>
      <c r="L244" s="61"/>
      <c r="M244" s="199" t="s">
        <v>21</v>
      </c>
      <c r="N244" s="200" t="s">
        <v>45</v>
      </c>
      <c r="O244" s="42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AR244" s="24" t="s">
        <v>142</v>
      </c>
      <c r="AT244" s="24" t="s">
        <v>137</v>
      </c>
      <c r="AU244" s="24" t="s">
        <v>84</v>
      </c>
      <c r="AY244" s="24" t="s">
        <v>134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24" t="s">
        <v>82</v>
      </c>
      <c r="BK244" s="203">
        <f>ROUND(I244*H244,2)</f>
        <v>0</v>
      </c>
      <c r="BL244" s="24" t="s">
        <v>142</v>
      </c>
      <c r="BM244" s="24" t="s">
        <v>253</v>
      </c>
    </row>
    <row r="245" spans="2:65" s="1" customFormat="1" ht="25.5" customHeight="1">
      <c r="B245" s="41"/>
      <c r="C245" s="192" t="s">
        <v>254</v>
      </c>
      <c r="D245" s="192" t="s">
        <v>137</v>
      </c>
      <c r="E245" s="193" t="s">
        <v>255</v>
      </c>
      <c r="F245" s="194" t="s">
        <v>256</v>
      </c>
      <c r="G245" s="195" t="s">
        <v>248</v>
      </c>
      <c r="H245" s="196">
        <v>9.895</v>
      </c>
      <c r="I245" s="197"/>
      <c r="J245" s="198">
        <f>ROUND(I245*H245,2)</f>
        <v>0</v>
      </c>
      <c r="K245" s="194" t="s">
        <v>141</v>
      </c>
      <c r="L245" s="61"/>
      <c r="M245" s="199" t="s">
        <v>21</v>
      </c>
      <c r="N245" s="200" t="s">
        <v>45</v>
      </c>
      <c r="O245" s="42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24" t="s">
        <v>142</v>
      </c>
      <c r="AT245" s="24" t="s">
        <v>137</v>
      </c>
      <c r="AU245" s="24" t="s">
        <v>84</v>
      </c>
      <c r="AY245" s="24" t="s">
        <v>134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4" t="s">
        <v>82</v>
      </c>
      <c r="BK245" s="203">
        <f>ROUND(I245*H245,2)</f>
        <v>0</v>
      </c>
      <c r="BL245" s="24" t="s">
        <v>142</v>
      </c>
      <c r="BM245" s="24" t="s">
        <v>257</v>
      </c>
    </row>
    <row r="246" spans="2:51" s="11" customFormat="1" ht="13.5">
      <c r="B246" s="204"/>
      <c r="C246" s="205"/>
      <c r="D246" s="206" t="s">
        <v>144</v>
      </c>
      <c r="E246" s="207" t="s">
        <v>21</v>
      </c>
      <c r="F246" s="208" t="s">
        <v>258</v>
      </c>
      <c r="G246" s="205"/>
      <c r="H246" s="209">
        <v>9.895</v>
      </c>
      <c r="I246" s="210"/>
      <c r="J246" s="205"/>
      <c r="K246" s="205"/>
      <c r="L246" s="211"/>
      <c r="M246" s="212"/>
      <c r="N246" s="213"/>
      <c r="O246" s="213"/>
      <c r="P246" s="213"/>
      <c r="Q246" s="213"/>
      <c r="R246" s="213"/>
      <c r="S246" s="213"/>
      <c r="T246" s="214"/>
      <c r="AT246" s="215" t="s">
        <v>144</v>
      </c>
      <c r="AU246" s="215" t="s">
        <v>84</v>
      </c>
      <c r="AV246" s="11" t="s">
        <v>84</v>
      </c>
      <c r="AW246" s="11" t="s">
        <v>38</v>
      </c>
      <c r="AX246" s="11" t="s">
        <v>82</v>
      </c>
      <c r="AY246" s="215" t="s">
        <v>134</v>
      </c>
    </row>
    <row r="247" spans="2:65" s="1" customFormat="1" ht="25.5" customHeight="1">
      <c r="B247" s="41"/>
      <c r="C247" s="192" t="s">
        <v>259</v>
      </c>
      <c r="D247" s="192" t="s">
        <v>137</v>
      </c>
      <c r="E247" s="193" t="s">
        <v>260</v>
      </c>
      <c r="F247" s="194" t="s">
        <v>261</v>
      </c>
      <c r="G247" s="195" t="s">
        <v>248</v>
      </c>
      <c r="H247" s="196">
        <v>1.979</v>
      </c>
      <c r="I247" s="197"/>
      <c r="J247" s="198">
        <f>ROUND(I247*H247,2)</f>
        <v>0</v>
      </c>
      <c r="K247" s="194" t="s">
        <v>141</v>
      </c>
      <c r="L247" s="61"/>
      <c r="M247" s="199" t="s">
        <v>21</v>
      </c>
      <c r="N247" s="200" t="s">
        <v>45</v>
      </c>
      <c r="O247" s="42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AR247" s="24" t="s">
        <v>142</v>
      </c>
      <c r="AT247" s="24" t="s">
        <v>137</v>
      </c>
      <c r="AU247" s="24" t="s">
        <v>84</v>
      </c>
      <c r="AY247" s="24" t="s">
        <v>134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24" t="s">
        <v>82</v>
      </c>
      <c r="BK247" s="203">
        <f>ROUND(I247*H247,2)</f>
        <v>0</v>
      </c>
      <c r="BL247" s="24" t="s">
        <v>142</v>
      </c>
      <c r="BM247" s="24" t="s">
        <v>262</v>
      </c>
    </row>
    <row r="248" spans="2:63" s="10" customFormat="1" ht="29.85" customHeight="1">
      <c r="B248" s="176"/>
      <c r="C248" s="177"/>
      <c r="D248" s="178" t="s">
        <v>73</v>
      </c>
      <c r="E248" s="190" t="s">
        <v>263</v>
      </c>
      <c r="F248" s="190" t="s">
        <v>264</v>
      </c>
      <c r="G248" s="177"/>
      <c r="H248" s="177"/>
      <c r="I248" s="180"/>
      <c r="J248" s="191">
        <f>BK248</f>
        <v>0</v>
      </c>
      <c r="K248" s="177"/>
      <c r="L248" s="182"/>
      <c r="M248" s="183"/>
      <c r="N248" s="184"/>
      <c r="O248" s="184"/>
      <c r="P248" s="185">
        <f>P249</f>
        <v>0</v>
      </c>
      <c r="Q248" s="184"/>
      <c r="R248" s="185">
        <f>R249</f>
        <v>0</v>
      </c>
      <c r="S248" s="184"/>
      <c r="T248" s="186">
        <f>T249</f>
        <v>0</v>
      </c>
      <c r="AR248" s="187" t="s">
        <v>82</v>
      </c>
      <c r="AT248" s="188" t="s">
        <v>73</v>
      </c>
      <c r="AU248" s="188" t="s">
        <v>82</v>
      </c>
      <c r="AY248" s="187" t="s">
        <v>134</v>
      </c>
      <c r="BK248" s="189">
        <f>BK249</f>
        <v>0</v>
      </c>
    </row>
    <row r="249" spans="2:65" s="1" customFormat="1" ht="38.25" customHeight="1">
      <c r="B249" s="41"/>
      <c r="C249" s="192" t="s">
        <v>265</v>
      </c>
      <c r="D249" s="192" t="s">
        <v>137</v>
      </c>
      <c r="E249" s="193" t="s">
        <v>266</v>
      </c>
      <c r="F249" s="194" t="s">
        <v>267</v>
      </c>
      <c r="G249" s="195" t="s">
        <v>248</v>
      </c>
      <c r="H249" s="196">
        <v>2.241</v>
      </c>
      <c r="I249" s="197"/>
      <c r="J249" s="198">
        <f>ROUND(I249*H249,2)</f>
        <v>0</v>
      </c>
      <c r="K249" s="194" t="s">
        <v>141</v>
      </c>
      <c r="L249" s="61"/>
      <c r="M249" s="199" t="s">
        <v>21</v>
      </c>
      <c r="N249" s="200" t="s">
        <v>45</v>
      </c>
      <c r="O249" s="42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AR249" s="24" t="s">
        <v>142</v>
      </c>
      <c r="AT249" s="24" t="s">
        <v>137</v>
      </c>
      <c r="AU249" s="24" t="s">
        <v>84</v>
      </c>
      <c r="AY249" s="24" t="s">
        <v>134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4" t="s">
        <v>82</v>
      </c>
      <c r="BK249" s="203">
        <f>ROUND(I249*H249,2)</f>
        <v>0</v>
      </c>
      <c r="BL249" s="24" t="s">
        <v>142</v>
      </c>
      <c r="BM249" s="24" t="s">
        <v>268</v>
      </c>
    </row>
    <row r="250" spans="2:63" s="10" customFormat="1" ht="37.35" customHeight="1">
      <c r="B250" s="176"/>
      <c r="C250" s="177"/>
      <c r="D250" s="178" t="s">
        <v>73</v>
      </c>
      <c r="E250" s="179" t="s">
        <v>269</v>
      </c>
      <c r="F250" s="179" t="s">
        <v>270</v>
      </c>
      <c r="G250" s="177"/>
      <c r="H250" s="177"/>
      <c r="I250" s="180"/>
      <c r="J250" s="181">
        <f>BK250</f>
        <v>0</v>
      </c>
      <c r="K250" s="177"/>
      <c r="L250" s="182"/>
      <c r="M250" s="183"/>
      <c r="N250" s="184"/>
      <c r="O250" s="184"/>
      <c r="P250" s="185">
        <f>P251+P277+P289+P299+P320+P333+P343+P381+P406+P485</f>
        <v>0</v>
      </c>
      <c r="Q250" s="184"/>
      <c r="R250" s="185">
        <f>R251+R277+R289+R299+R320+R333+R343+R381+R406+R485</f>
        <v>0.68706196</v>
      </c>
      <c r="S250" s="184"/>
      <c r="T250" s="186">
        <f>T251+T277+T289+T299+T320+T333+T343+T381+T406+T485</f>
        <v>1.5943073600000004</v>
      </c>
      <c r="AR250" s="187" t="s">
        <v>84</v>
      </c>
      <c r="AT250" s="188" t="s">
        <v>73</v>
      </c>
      <c r="AU250" s="188" t="s">
        <v>74</v>
      </c>
      <c r="AY250" s="187" t="s">
        <v>134</v>
      </c>
      <c r="BK250" s="189">
        <f>BK251+BK277+BK289+BK299+BK320+BK333+BK343+BK381+BK406+BK485</f>
        <v>0</v>
      </c>
    </row>
    <row r="251" spans="2:63" s="10" customFormat="1" ht="19.9" customHeight="1">
      <c r="B251" s="176"/>
      <c r="C251" s="177"/>
      <c r="D251" s="178" t="s">
        <v>73</v>
      </c>
      <c r="E251" s="190" t="s">
        <v>271</v>
      </c>
      <c r="F251" s="190" t="s">
        <v>272</v>
      </c>
      <c r="G251" s="177"/>
      <c r="H251" s="177"/>
      <c r="I251" s="180"/>
      <c r="J251" s="191">
        <f>BK251</f>
        <v>0</v>
      </c>
      <c r="K251" s="177"/>
      <c r="L251" s="182"/>
      <c r="M251" s="183"/>
      <c r="N251" s="184"/>
      <c r="O251" s="184"/>
      <c r="P251" s="185">
        <f>SUM(P252:P276)</f>
        <v>0</v>
      </c>
      <c r="Q251" s="184"/>
      <c r="R251" s="185">
        <f>SUM(R252:R276)</f>
        <v>0.056925</v>
      </c>
      <c r="S251" s="184"/>
      <c r="T251" s="186">
        <f>SUM(T252:T276)</f>
        <v>0.050845</v>
      </c>
      <c r="AR251" s="187" t="s">
        <v>84</v>
      </c>
      <c r="AT251" s="188" t="s">
        <v>73</v>
      </c>
      <c r="AU251" s="188" t="s">
        <v>82</v>
      </c>
      <c r="AY251" s="187" t="s">
        <v>134</v>
      </c>
      <c r="BK251" s="189">
        <f>SUM(BK252:BK276)</f>
        <v>0</v>
      </c>
    </row>
    <row r="252" spans="2:65" s="1" customFormat="1" ht="16.5" customHeight="1">
      <c r="B252" s="41"/>
      <c r="C252" s="192" t="s">
        <v>9</v>
      </c>
      <c r="D252" s="192" t="s">
        <v>137</v>
      </c>
      <c r="E252" s="193" t="s">
        <v>273</v>
      </c>
      <c r="F252" s="194" t="s">
        <v>274</v>
      </c>
      <c r="G252" s="195" t="s">
        <v>140</v>
      </c>
      <c r="H252" s="196">
        <v>1.81</v>
      </c>
      <c r="I252" s="197"/>
      <c r="J252" s="198">
        <f>ROUND(I252*H252,2)</f>
        <v>0</v>
      </c>
      <c r="K252" s="194" t="s">
        <v>21</v>
      </c>
      <c r="L252" s="61"/>
      <c r="M252" s="199" t="s">
        <v>21</v>
      </c>
      <c r="N252" s="200" t="s">
        <v>45</v>
      </c>
      <c r="O252" s="42"/>
      <c r="P252" s="201">
        <f>O252*H252</f>
        <v>0</v>
      </c>
      <c r="Q252" s="201">
        <v>0</v>
      </c>
      <c r="R252" s="201">
        <f>Q252*H252</f>
        <v>0</v>
      </c>
      <c r="S252" s="201">
        <v>0.004</v>
      </c>
      <c r="T252" s="202">
        <f>S252*H252</f>
        <v>0.007240000000000001</v>
      </c>
      <c r="AR252" s="24" t="s">
        <v>245</v>
      </c>
      <c r="AT252" s="24" t="s">
        <v>137</v>
      </c>
      <c r="AU252" s="24" t="s">
        <v>84</v>
      </c>
      <c r="AY252" s="24" t="s">
        <v>134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24" t="s">
        <v>82</v>
      </c>
      <c r="BK252" s="203">
        <f>ROUND(I252*H252,2)</f>
        <v>0</v>
      </c>
      <c r="BL252" s="24" t="s">
        <v>245</v>
      </c>
      <c r="BM252" s="24" t="s">
        <v>275</v>
      </c>
    </row>
    <row r="253" spans="2:51" s="12" customFormat="1" ht="13.5">
      <c r="B253" s="216"/>
      <c r="C253" s="217"/>
      <c r="D253" s="206" t="s">
        <v>144</v>
      </c>
      <c r="E253" s="218" t="s">
        <v>21</v>
      </c>
      <c r="F253" s="219" t="s">
        <v>153</v>
      </c>
      <c r="G253" s="217"/>
      <c r="H253" s="218" t="s">
        <v>21</v>
      </c>
      <c r="I253" s="220"/>
      <c r="J253" s="217"/>
      <c r="K253" s="217"/>
      <c r="L253" s="221"/>
      <c r="M253" s="222"/>
      <c r="N253" s="223"/>
      <c r="O253" s="223"/>
      <c r="P253" s="223"/>
      <c r="Q253" s="223"/>
      <c r="R253" s="223"/>
      <c r="S253" s="223"/>
      <c r="T253" s="224"/>
      <c r="AT253" s="225" t="s">
        <v>144</v>
      </c>
      <c r="AU253" s="225" t="s">
        <v>84</v>
      </c>
      <c r="AV253" s="12" t="s">
        <v>82</v>
      </c>
      <c r="AW253" s="12" t="s">
        <v>38</v>
      </c>
      <c r="AX253" s="12" t="s">
        <v>74</v>
      </c>
      <c r="AY253" s="225" t="s">
        <v>134</v>
      </c>
    </row>
    <row r="254" spans="2:51" s="11" customFormat="1" ht="13.5">
      <c r="B254" s="204"/>
      <c r="C254" s="205"/>
      <c r="D254" s="206" t="s">
        <v>144</v>
      </c>
      <c r="E254" s="207" t="s">
        <v>21</v>
      </c>
      <c r="F254" s="208" t="s">
        <v>276</v>
      </c>
      <c r="G254" s="205"/>
      <c r="H254" s="209">
        <v>1.81</v>
      </c>
      <c r="I254" s="210"/>
      <c r="J254" s="205"/>
      <c r="K254" s="205"/>
      <c r="L254" s="211"/>
      <c r="M254" s="212"/>
      <c r="N254" s="213"/>
      <c r="O254" s="213"/>
      <c r="P254" s="213"/>
      <c r="Q254" s="213"/>
      <c r="R254" s="213"/>
      <c r="S254" s="213"/>
      <c r="T254" s="214"/>
      <c r="AT254" s="215" t="s">
        <v>144</v>
      </c>
      <c r="AU254" s="215" t="s">
        <v>84</v>
      </c>
      <c r="AV254" s="11" t="s">
        <v>84</v>
      </c>
      <c r="AW254" s="11" t="s">
        <v>38</v>
      </c>
      <c r="AX254" s="11" t="s">
        <v>82</v>
      </c>
      <c r="AY254" s="215" t="s">
        <v>134</v>
      </c>
    </row>
    <row r="255" spans="2:65" s="1" customFormat="1" ht="16.5" customHeight="1">
      <c r="B255" s="41"/>
      <c r="C255" s="192" t="s">
        <v>277</v>
      </c>
      <c r="D255" s="192" t="s">
        <v>137</v>
      </c>
      <c r="E255" s="193" t="s">
        <v>278</v>
      </c>
      <c r="F255" s="194" t="s">
        <v>279</v>
      </c>
      <c r="G255" s="195" t="s">
        <v>140</v>
      </c>
      <c r="H255" s="196">
        <v>9.69</v>
      </c>
      <c r="I255" s="197"/>
      <c r="J255" s="198">
        <f>ROUND(I255*H255,2)</f>
        <v>0</v>
      </c>
      <c r="K255" s="194" t="s">
        <v>141</v>
      </c>
      <c r="L255" s="61"/>
      <c r="M255" s="199" t="s">
        <v>21</v>
      </c>
      <c r="N255" s="200" t="s">
        <v>45</v>
      </c>
      <c r="O255" s="42"/>
      <c r="P255" s="201">
        <f>O255*H255</f>
        <v>0</v>
      </c>
      <c r="Q255" s="201">
        <v>0</v>
      </c>
      <c r="R255" s="201">
        <f>Q255*H255</f>
        <v>0</v>
      </c>
      <c r="S255" s="201">
        <v>0.0045</v>
      </c>
      <c r="T255" s="202">
        <f>S255*H255</f>
        <v>0.043605</v>
      </c>
      <c r="AR255" s="24" t="s">
        <v>245</v>
      </c>
      <c r="AT255" s="24" t="s">
        <v>137</v>
      </c>
      <c r="AU255" s="24" t="s">
        <v>84</v>
      </c>
      <c r="AY255" s="24" t="s">
        <v>134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24" t="s">
        <v>82</v>
      </c>
      <c r="BK255" s="203">
        <f>ROUND(I255*H255,2)</f>
        <v>0</v>
      </c>
      <c r="BL255" s="24" t="s">
        <v>245</v>
      </c>
      <c r="BM255" s="24" t="s">
        <v>280</v>
      </c>
    </row>
    <row r="256" spans="2:51" s="12" customFormat="1" ht="13.5">
      <c r="B256" s="216"/>
      <c r="C256" s="217"/>
      <c r="D256" s="206" t="s">
        <v>144</v>
      </c>
      <c r="E256" s="218" t="s">
        <v>21</v>
      </c>
      <c r="F256" s="219" t="s">
        <v>153</v>
      </c>
      <c r="G256" s="217"/>
      <c r="H256" s="218" t="s">
        <v>21</v>
      </c>
      <c r="I256" s="220"/>
      <c r="J256" s="217"/>
      <c r="K256" s="217"/>
      <c r="L256" s="221"/>
      <c r="M256" s="222"/>
      <c r="N256" s="223"/>
      <c r="O256" s="223"/>
      <c r="P256" s="223"/>
      <c r="Q256" s="223"/>
      <c r="R256" s="223"/>
      <c r="S256" s="223"/>
      <c r="T256" s="224"/>
      <c r="AT256" s="225" t="s">
        <v>144</v>
      </c>
      <c r="AU256" s="225" t="s">
        <v>84</v>
      </c>
      <c r="AV256" s="12" t="s">
        <v>82</v>
      </c>
      <c r="AW256" s="12" t="s">
        <v>38</v>
      </c>
      <c r="AX256" s="12" t="s">
        <v>74</v>
      </c>
      <c r="AY256" s="225" t="s">
        <v>134</v>
      </c>
    </row>
    <row r="257" spans="2:51" s="11" customFormat="1" ht="13.5">
      <c r="B257" s="204"/>
      <c r="C257" s="205"/>
      <c r="D257" s="206" t="s">
        <v>144</v>
      </c>
      <c r="E257" s="207" t="s">
        <v>21</v>
      </c>
      <c r="F257" s="208" t="s">
        <v>281</v>
      </c>
      <c r="G257" s="205"/>
      <c r="H257" s="209">
        <v>5.456</v>
      </c>
      <c r="I257" s="210"/>
      <c r="J257" s="205"/>
      <c r="K257" s="205"/>
      <c r="L257" s="211"/>
      <c r="M257" s="212"/>
      <c r="N257" s="213"/>
      <c r="O257" s="213"/>
      <c r="P257" s="213"/>
      <c r="Q257" s="213"/>
      <c r="R257" s="213"/>
      <c r="S257" s="213"/>
      <c r="T257" s="214"/>
      <c r="AT257" s="215" t="s">
        <v>144</v>
      </c>
      <c r="AU257" s="215" t="s">
        <v>84</v>
      </c>
      <c r="AV257" s="11" t="s">
        <v>84</v>
      </c>
      <c r="AW257" s="11" t="s">
        <v>38</v>
      </c>
      <c r="AX257" s="11" t="s">
        <v>74</v>
      </c>
      <c r="AY257" s="215" t="s">
        <v>134</v>
      </c>
    </row>
    <row r="258" spans="2:51" s="11" customFormat="1" ht="13.5">
      <c r="B258" s="204"/>
      <c r="C258" s="205"/>
      <c r="D258" s="206" t="s">
        <v>144</v>
      </c>
      <c r="E258" s="207" t="s">
        <v>21</v>
      </c>
      <c r="F258" s="208" t="s">
        <v>282</v>
      </c>
      <c r="G258" s="205"/>
      <c r="H258" s="209">
        <v>6.424</v>
      </c>
      <c r="I258" s="210"/>
      <c r="J258" s="205"/>
      <c r="K258" s="205"/>
      <c r="L258" s="211"/>
      <c r="M258" s="212"/>
      <c r="N258" s="213"/>
      <c r="O258" s="213"/>
      <c r="P258" s="213"/>
      <c r="Q258" s="213"/>
      <c r="R258" s="213"/>
      <c r="S258" s="213"/>
      <c r="T258" s="214"/>
      <c r="AT258" s="215" t="s">
        <v>144</v>
      </c>
      <c r="AU258" s="215" t="s">
        <v>84</v>
      </c>
      <c r="AV258" s="11" t="s">
        <v>84</v>
      </c>
      <c r="AW258" s="11" t="s">
        <v>38</v>
      </c>
      <c r="AX258" s="11" t="s">
        <v>74</v>
      </c>
      <c r="AY258" s="215" t="s">
        <v>134</v>
      </c>
    </row>
    <row r="259" spans="2:51" s="12" customFormat="1" ht="13.5">
      <c r="B259" s="216"/>
      <c r="C259" s="217"/>
      <c r="D259" s="206" t="s">
        <v>144</v>
      </c>
      <c r="E259" s="218" t="s">
        <v>21</v>
      </c>
      <c r="F259" s="219" t="s">
        <v>168</v>
      </c>
      <c r="G259" s="217"/>
      <c r="H259" s="218" t="s">
        <v>21</v>
      </c>
      <c r="I259" s="220"/>
      <c r="J259" s="217"/>
      <c r="K259" s="217"/>
      <c r="L259" s="221"/>
      <c r="M259" s="222"/>
      <c r="N259" s="223"/>
      <c r="O259" s="223"/>
      <c r="P259" s="223"/>
      <c r="Q259" s="223"/>
      <c r="R259" s="223"/>
      <c r="S259" s="223"/>
      <c r="T259" s="224"/>
      <c r="AT259" s="225" t="s">
        <v>144</v>
      </c>
      <c r="AU259" s="225" t="s">
        <v>84</v>
      </c>
      <c r="AV259" s="12" t="s">
        <v>82</v>
      </c>
      <c r="AW259" s="12" t="s">
        <v>38</v>
      </c>
      <c r="AX259" s="12" t="s">
        <v>74</v>
      </c>
      <c r="AY259" s="225" t="s">
        <v>134</v>
      </c>
    </row>
    <row r="260" spans="2:51" s="11" customFormat="1" ht="13.5">
      <c r="B260" s="204"/>
      <c r="C260" s="205"/>
      <c r="D260" s="206" t="s">
        <v>144</v>
      </c>
      <c r="E260" s="207" t="s">
        <v>21</v>
      </c>
      <c r="F260" s="208" t="s">
        <v>170</v>
      </c>
      <c r="G260" s="205"/>
      <c r="H260" s="209">
        <v>-1.8</v>
      </c>
      <c r="I260" s="210"/>
      <c r="J260" s="205"/>
      <c r="K260" s="205"/>
      <c r="L260" s="211"/>
      <c r="M260" s="212"/>
      <c r="N260" s="213"/>
      <c r="O260" s="213"/>
      <c r="P260" s="213"/>
      <c r="Q260" s="213"/>
      <c r="R260" s="213"/>
      <c r="S260" s="213"/>
      <c r="T260" s="214"/>
      <c r="AT260" s="215" t="s">
        <v>144</v>
      </c>
      <c r="AU260" s="215" t="s">
        <v>84</v>
      </c>
      <c r="AV260" s="11" t="s">
        <v>84</v>
      </c>
      <c r="AW260" s="11" t="s">
        <v>38</v>
      </c>
      <c r="AX260" s="11" t="s">
        <v>74</v>
      </c>
      <c r="AY260" s="215" t="s">
        <v>134</v>
      </c>
    </row>
    <row r="261" spans="2:51" s="11" customFormat="1" ht="13.5">
      <c r="B261" s="204"/>
      <c r="C261" s="205"/>
      <c r="D261" s="206" t="s">
        <v>144</v>
      </c>
      <c r="E261" s="207" t="s">
        <v>21</v>
      </c>
      <c r="F261" s="208" t="s">
        <v>283</v>
      </c>
      <c r="G261" s="205"/>
      <c r="H261" s="209">
        <v>-0.39</v>
      </c>
      <c r="I261" s="210"/>
      <c r="J261" s="205"/>
      <c r="K261" s="205"/>
      <c r="L261" s="211"/>
      <c r="M261" s="212"/>
      <c r="N261" s="213"/>
      <c r="O261" s="213"/>
      <c r="P261" s="213"/>
      <c r="Q261" s="213"/>
      <c r="R261" s="213"/>
      <c r="S261" s="213"/>
      <c r="T261" s="214"/>
      <c r="AT261" s="215" t="s">
        <v>144</v>
      </c>
      <c r="AU261" s="215" t="s">
        <v>84</v>
      </c>
      <c r="AV261" s="11" t="s">
        <v>84</v>
      </c>
      <c r="AW261" s="11" t="s">
        <v>38</v>
      </c>
      <c r="AX261" s="11" t="s">
        <v>74</v>
      </c>
      <c r="AY261" s="215" t="s">
        <v>134</v>
      </c>
    </row>
    <row r="262" spans="2:51" s="13" customFormat="1" ht="13.5">
      <c r="B262" s="226"/>
      <c r="C262" s="227"/>
      <c r="D262" s="206" t="s">
        <v>144</v>
      </c>
      <c r="E262" s="228" t="s">
        <v>21</v>
      </c>
      <c r="F262" s="229" t="s">
        <v>157</v>
      </c>
      <c r="G262" s="227"/>
      <c r="H262" s="230">
        <v>9.69</v>
      </c>
      <c r="I262" s="231"/>
      <c r="J262" s="227"/>
      <c r="K262" s="227"/>
      <c r="L262" s="232"/>
      <c r="M262" s="233"/>
      <c r="N262" s="234"/>
      <c r="O262" s="234"/>
      <c r="P262" s="234"/>
      <c r="Q262" s="234"/>
      <c r="R262" s="234"/>
      <c r="S262" s="234"/>
      <c r="T262" s="235"/>
      <c r="AT262" s="236" t="s">
        <v>144</v>
      </c>
      <c r="AU262" s="236" t="s">
        <v>84</v>
      </c>
      <c r="AV262" s="13" t="s">
        <v>142</v>
      </c>
      <c r="AW262" s="13" t="s">
        <v>38</v>
      </c>
      <c r="AX262" s="13" t="s">
        <v>82</v>
      </c>
      <c r="AY262" s="236" t="s">
        <v>134</v>
      </c>
    </row>
    <row r="263" spans="2:65" s="1" customFormat="1" ht="25.5" customHeight="1">
      <c r="B263" s="41"/>
      <c r="C263" s="192" t="s">
        <v>284</v>
      </c>
      <c r="D263" s="192" t="s">
        <v>137</v>
      </c>
      <c r="E263" s="193" t="s">
        <v>285</v>
      </c>
      <c r="F263" s="194" t="s">
        <v>286</v>
      </c>
      <c r="G263" s="195" t="s">
        <v>140</v>
      </c>
      <c r="H263" s="196">
        <v>1.991</v>
      </c>
      <c r="I263" s="197"/>
      <c r="J263" s="198">
        <f>ROUND(I263*H263,2)</f>
        <v>0</v>
      </c>
      <c r="K263" s="194" t="s">
        <v>141</v>
      </c>
      <c r="L263" s="61"/>
      <c r="M263" s="199" t="s">
        <v>21</v>
      </c>
      <c r="N263" s="200" t="s">
        <v>45</v>
      </c>
      <c r="O263" s="42"/>
      <c r="P263" s="201">
        <f>O263*H263</f>
        <v>0</v>
      </c>
      <c r="Q263" s="201">
        <v>0.0045</v>
      </c>
      <c r="R263" s="201">
        <f>Q263*H263</f>
        <v>0.0089595</v>
      </c>
      <c r="S263" s="201">
        <v>0</v>
      </c>
      <c r="T263" s="202">
        <f>S263*H263</f>
        <v>0</v>
      </c>
      <c r="AR263" s="24" t="s">
        <v>245</v>
      </c>
      <c r="AT263" s="24" t="s">
        <v>137</v>
      </c>
      <c r="AU263" s="24" t="s">
        <v>84</v>
      </c>
      <c r="AY263" s="24" t="s">
        <v>134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24" t="s">
        <v>82</v>
      </c>
      <c r="BK263" s="203">
        <f>ROUND(I263*H263,2)</f>
        <v>0</v>
      </c>
      <c r="BL263" s="24" t="s">
        <v>245</v>
      </c>
      <c r="BM263" s="24" t="s">
        <v>287</v>
      </c>
    </row>
    <row r="264" spans="2:51" s="12" customFormat="1" ht="13.5">
      <c r="B264" s="216"/>
      <c r="C264" s="217"/>
      <c r="D264" s="206" t="s">
        <v>144</v>
      </c>
      <c r="E264" s="218" t="s">
        <v>21</v>
      </c>
      <c r="F264" s="219" t="s">
        <v>153</v>
      </c>
      <c r="G264" s="217"/>
      <c r="H264" s="218" t="s">
        <v>21</v>
      </c>
      <c r="I264" s="220"/>
      <c r="J264" s="217"/>
      <c r="K264" s="217"/>
      <c r="L264" s="221"/>
      <c r="M264" s="222"/>
      <c r="N264" s="223"/>
      <c r="O264" s="223"/>
      <c r="P264" s="223"/>
      <c r="Q264" s="223"/>
      <c r="R264" s="223"/>
      <c r="S264" s="223"/>
      <c r="T264" s="224"/>
      <c r="AT264" s="225" t="s">
        <v>144</v>
      </c>
      <c r="AU264" s="225" t="s">
        <v>84</v>
      </c>
      <c r="AV264" s="12" t="s">
        <v>82</v>
      </c>
      <c r="AW264" s="12" t="s">
        <v>38</v>
      </c>
      <c r="AX264" s="12" t="s">
        <v>74</v>
      </c>
      <c r="AY264" s="225" t="s">
        <v>134</v>
      </c>
    </row>
    <row r="265" spans="2:51" s="11" customFormat="1" ht="13.5">
      <c r="B265" s="204"/>
      <c r="C265" s="205"/>
      <c r="D265" s="206" t="s">
        <v>144</v>
      </c>
      <c r="E265" s="207" t="s">
        <v>21</v>
      </c>
      <c r="F265" s="208" t="s">
        <v>276</v>
      </c>
      <c r="G265" s="205"/>
      <c r="H265" s="209">
        <v>1.81</v>
      </c>
      <c r="I265" s="210"/>
      <c r="J265" s="205"/>
      <c r="K265" s="205"/>
      <c r="L265" s="211"/>
      <c r="M265" s="212"/>
      <c r="N265" s="213"/>
      <c r="O265" s="213"/>
      <c r="P265" s="213"/>
      <c r="Q265" s="213"/>
      <c r="R265" s="213"/>
      <c r="S265" s="213"/>
      <c r="T265" s="214"/>
      <c r="AT265" s="215" t="s">
        <v>144</v>
      </c>
      <c r="AU265" s="215" t="s">
        <v>84</v>
      </c>
      <c r="AV265" s="11" t="s">
        <v>84</v>
      </c>
      <c r="AW265" s="11" t="s">
        <v>38</v>
      </c>
      <c r="AX265" s="11" t="s">
        <v>82</v>
      </c>
      <c r="AY265" s="215" t="s">
        <v>134</v>
      </c>
    </row>
    <row r="266" spans="2:51" s="11" customFormat="1" ht="13.5">
      <c r="B266" s="204"/>
      <c r="C266" s="205"/>
      <c r="D266" s="206" t="s">
        <v>144</v>
      </c>
      <c r="E266" s="205"/>
      <c r="F266" s="208" t="s">
        <v>288</v>
      </c>
      <c r="G266" s="205"/>
      <c r="H266" s="209">
        <v>1.991</v>
      </c>
      <c r="I266" s="210"/>
      <c r="J266" s="205"/>
      <c r="K266" s="205"/>
      <c r="L266" s="211"/>
      <c r="M266" s="212"/>
      <c r="N266" s="213"/>
      <c r="O266" s="213"/>
      <c r="P266" s="213"/>
      <c r="Q266" s="213"/>
      <c r="R266" s="213"/>
      <c r="S266" s="213"/>
      <c r="T266" s="214"/>
      <c r="AT266" s="215" t="s">
        <v>144</v>
      </c>
      <c r="AU266" s="215" t="s">
        <v>84</v>
      </c>
      <c r="AV266" s="11" t="s">
        <v>84</v>
      </c>
      <c r="AW266" s="11" t="s">
        <v>6</v>
      </c>
      <c r="AX266" s="11" t="s">
        <v>82</v>
      </c>
      <c r="AY266" s="215" t="s">
        <v>134</v>
      </c>
    </row>
    <row r="267" spans="2:65" s="1" customFormat="1" ht="25.5" customHeight="1">
      <c r="B267" s="41"/>
      <c r="C267" s="192" t="s">
        <v>289</v>
      </c>
      <c r="D267" s="192" t="s">
        <v>137</v>
      </c>
      <c r="E267" s="193" t="s">
        <v>290</v>
      </c>
      <c r="F267" s="194" t="s">
        <v>291</v>
      </c>
      <c r="G267" s="195" t="s">
        <v>140</v>
      </c>
      <c r="H267" s="196">
        <v>10.659</v>
      </c>
      <c r="I267" s="197"/>
      <c r="J267" s="198">
        <f>ROUND(I267*H267,2)</f>
        <v>0</v>
      </c>
      <c r="K267" s="194" t="s">
        <v>141</v>
      </c>
      <c r="L267" s="61"/>
      <c r="M267" s="199" t="s">
        <v>21</v>
      </c>
      <c r="N267" s="200" t="s">
        <v>45</v>
      </c>
      <c r="O267" s="42"/>
      <c r="P267" s="201">
        <f>O267*H267</f>
        <v>0</v>
      </c>
      <c r="Q267" s="201">
        <v>0.0045</v>
      </c>
      <c r="R267" s="201">
        <f>Q267*H267</f>
        <v>0.0479655</v>
      </c>
      <c r="S267" s="201">
        <v>0</v>
      </c>
      <c r="T267" s="202">
        <f>S267*H267</f>
        <v>0</v>
      </c>
      <c r="AR267" s="24" t="s">
        <v>245</v>
      </c>
      <c r="AT267" s="24" t="s">
        <v>137</v>
      </c>
      <c r="AU267" s="24" t="s">
        <v>84</v>
      </c>
      <c r="AY267" s="24" t="s">
        <v>134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24" t="s">
        <v>82</v>
      </c>
      <c r="BK267" s="203">
        <f>ROUND(I267*H267,2)</f>
        <v>0</v>
      </c>
      <c r="BL267" s="24" t="s">
        <v>245</v>
      </c>
      <c r="BM267" s="24" t="s">
        <v>292</v>
      </c>
    </row>
    <row r="268" spans="2:51" s="12" customFormat="1" ht="13.5">
      <c r="B268" s="216"/>
      <c r="C268" s="217"/>
      <c r="D268" s="206" t="s">
        <v>144</v>
      </c>
      <c r="E268" s="218" t="s">
        <v>21</v>
      </c>
      <c r="F268" s="219" t="s">
        <v>153</v>
      </c>
      <c r="G268" s="217"/>
      <c r="H268" s="218" t="s">
        <v>21</v>
      </c>
      <c r="I268" s="220"/>
      <c r="J268" s="217"/>
      <c r="K268" s="217"/>
      <c r="L268" s="221"/>
      <c r="M268" s="222"/>
      <c r="N268" s="223"/>
      <c r="O268" s="223"/>
      <c r="P268" s="223"/>
      <c r="Q268" s="223"/>
      <c r="R268" s="223"/>
      <c r="S268" s="223"/>
      <c r="T268" s="224"/>
      <c r="AT268" s="225" t="s">
        <v>144</v>
      </c>
      <c r="AU268" s="225" t="s">
        <v>84</v>
      </c>
      <c r="AV268" s="12" t="s">
        <v>82</v>
      </c>
      <c r="AW268" s="12" t="s">
        <v>38</v>
      </c>
      <c r="AX268" s="12" t="s">
        <v>74</v>
      </c>
      <c r="AY268" s="225" t="s">
        <v>134</v>
      </c>
    </row>
    <row r="269" spans="2:51" s="11" customFormat="1" ht="13.5">
      <c r="B269" s="204"/>
      <c r="C269" s="205"/>
      <c r="D269" s="206" t="s">
        <v>144</v>
      </c>
      <c r="E269" s="207" t="s">
        <v>21</v>
      </c>
      <c r="F269" s="208" t="s">
        <v>281</v>
      </c>
      <c r="G269" s="205"/>
      <c r="H269" s="209">
        <v>5.456</v>
      </c>
      <c r="I269" s="210"/>
      <c r="J269" s="205"/>
      <c r="K269" s="205"/>
      <c r="L269" s="211"/>
      <c r="M269" s="212"/>
      <c r="N269" s="213"/>
      <c r="O269" s="213"/>
      <c r="P269" s="213"/>
      <c r="Q269" s="213"/>
      <c r="R269" s="213"/>
      <c r="S269" s="213"/>
      <c r="T269" s="214"/>
      <c r="AT269" s="215" t="s">
        <v>144</v>
      </c>
      <c r="AU269" s="215" t="s">
        <v>84</v>
      </c>
      <c r="AV269" s="11" t="s">
        <v>84</v>
      </c>
      <c r="AW269" s="11" t="s">
        <v>38</v>
      </c>
      <c r="AX269" s="11" t="s">
        <v>74</v>
      </c>
      <c r="AY269" s="215" t="s">
        <v>134</v>
      </c>
    </row>
    <row r="270" spans="2:51" s="11" customFormat="1" ht="13.5">
      <c r="B270" s="204"/>
      <c r="C270" s="205"/>
      <c r="D270" s="206" t="s">
        <v>144</v>
      </c>
      <c r="E270" s="207" t="s">
        <v>21</v>
      </c>
      <c r="F270" s="208" t="s">
        <v>282</v>
      </c>
      <c r="G270" s="205"/>
      <c r="H270" s="209">
        <v>6.424</v>
      </c>
      <c r="I270" s="210"/>
      <c r="J270" s="205"/>
      <c r="K270" s="205"/>
      <c r="L270" s="211"/>
      <c r="M270" s="212"/>
      <c r="N270" s="213"/>
      <c r="O270" s="213"/>
      <c r="P270" s="213"/>
      <c r="Q270" s="213"/>
      <c r="R270" s="213"/>
      <c r="S270" s="213"/>
      <c r="T270" s="214"/>
      <c r="AT270" s="215" t="s">
        <v>144</v>
      </c>
      <c r="AU270" s="215" t="s">
        <v>84</v>
      </c>
      <c r="AV270" s="11" t="s">
        <v>84</v>
      </c>
      <c r="AW270" s="11" t="s">
        <v>38</v>
      </c>
      <c r="AX270" s="11" t="s">
        <v>74</v>
      </c>
      <c r="AY270" s="215" t="s">
        <v>134</v>
      </c>
    </row>
    <row r="271" spans="2:51" s="12" customFormat="1" ht="13.5">
      <c r="B271" s="216"/>
      <c r="C271" s="217"/>
      <c r="D271" s="206" t="s">
        <v>144</v>
      </c>
      <c r="E271" s="218" t="s">
        <v>21</v>
      </c>
      <c r="F271" s="219" t="s">
        <v>168</v>
      </c>
      <c r="G271" s="217"/>
      <c r="H271" s="218" t="s">
        <v>21</v>
      </c>
      <c r="I271" s="220"/>
      <c r="J271" s="217"/>
      <c r="K271" s="217"/>
      <c r="L271" s="221"/>
      <c r="M271" s="222"/>
      <c r="N271" s="223"/>
      <c r="O271" s="223"/>
      <c r="P271" s="223"/>
      <c r="Q271" s="223"/>
      <c r="R271" s="223"/>
      <c r="S271" s="223"/>
      <c r="T271" s="224"/>
      <c r="AT271" s="225" t="s">
        <v>144</v>
      </c>
      <c r="AU271" s="225" t="s">
        <v>84</v>
      </c>
      <c r="AV271" s="12" t="s">
        <v>82</v>
      </c>
      <c r="AW271" s="12" t="s">
        <v>38</v>
      </c>
      <c r="AX271" s="12" t="s">
        <v>74</v>
      </c>
      <c r="AY271" s="225" t="s">
        <v>134</v>
      </c>
    </row>
    <row r="272" spans="2:51" s="11" customFormat="1" ht="13.5">
      <c r="B272" s="204"/>
      <c r="C272" s="205"/>
      <c r="D272" s="206" t="s">
        <v>144</v>
      </c>
      <c r="E272" s="207" t="s">
        <v>21</v>
      </c>
      <c r="F272" s="208" t="s">
        <v>170</v>
      </c>
      <c r="G272" s="205"/>
      <c r="H272" s="209">
        <v>-1.8</v>
      </c>
      <c r="I272" s="210"/>
      <c r="J272" s="205"/>
      <c r="K272" s="205"/>
      <c r="L272" s="211"/>
      <c r="M272" s="212"/>
      <c r="N272" s="213"/>
      <c r="O272" s="213"/>
      <c r="P272" s="213"/>
      <c r="Q272" s="213"/>
      <c r="R272" s="213"/>
      <c r="S272" s="213"/>
      <c r="T272" s="214"/>
      <c r="AT272" s="215" t="s">
        <v>144</v>
      </c>
      <c r="AU272" s="215" t="s">
        <v>84</v>
      </c>
      <c r="AV272" s="11" t="s">
        <v>84</v>
      </c>
      <c r="AW272" s="11" t="s">
        <v>38</v>
      </c>
      <c r="AX272" s="11" t="s">
        <v>74</v>
      </c>
      <c r="AY272" s="215" t="s">
        <v>134</v>
      </c>
    </row>
    <row r="273" spans="2:51" s="11" customFormat="1" ht="13.5">
      <c r="B273" s="204"/>
      <c r="C273" s="205"/>
      <c r="D273" s="206" t="s">
        <v>144</v>
      </c>
      <c r="E273" s="207" t="s">
        <v>21</v>
      </c>
      <c r="F273" s="208" t="s">
        <v>283</v>
      </c>
      <c r="G273" s="205"/>
      <c r="H273" s="209">
        <v>-0.39</v>
      </c>
      <c r="I273" s="210"/>
      <c r="J273" s="205"/>
      <c r="K273" s="205"/>
      <c r="L273" s="211"/>
      <c r="M273" s="212"/>
      <c r="N273" s="213"/>
      <c r="O273" s="213"/>
      <c r="P273" s="213"/>
      <c r="Q273" s="213"/>
      <c r="R273" s="213"/>
      <c r="S273" s="213"/>
      <c r="T273" s="214"/>
      <c r="AT273" s="215" t="s">
        <v>144</v>
      </c>
      <c r="AU273" s="215" t="s">
        <v>84</v>
      </c>
      <c r="AV273" s="11" t="s">
        <v>84</v>
      </c>
      <c r="AW273" s="11" t="s">
        <v>38</v>
      </c>
      <c r="AX273" s="11" t="s">
        <v>74</v>
      </c>
      <c r="AY273" s="215" t="s">
        <v>134</v>
      </c>
    </row>
    <row r="274" spans="2:51" s="13" customFormat="1" ht="13.5">
      <c r="B274" s="226"/>
      <c r="C274" s="227"/>
      <c r="D274" s="206" t="s">
        <v>144</v>
      </c>
      <c r="E274" s="228" t="s">
        <v>21</v>
      </c>
      <c r="F274" s="229" t="s">
        <v>157</v>
      </c>
      <c r="G274" s="227"/>
      <c r="H274" s="230">
        <v>9.69</v>
      </c>
      <c r="I274" s="231"/>
      <c r="J274" s="227"/>
      <c r="K274" s="227"/>
      <c r="L274" s="232"/>
      <c r="M274" s="233"/>
      <c r="N274" s="234"/>
      <c r="O274" s="234"/>
      <c r="P274" s="234"/>
      <c r="Q274" s="234"/>
      <c r="R274" s="234"/>
      <c r="S274" s="234"/>
      <c r="T274" s="235"/>
      <c r="AT274" s="236" t="s">
        <v>144</v>
      </c>
      <c r="AU274" s="236" t="s">
        <v>84</v>
      </c>
      <c r="AV274" s="13" t="s">
        <v>142</v>
      </c>
      <c r="AW274" s="13" t="s">
        <v>38</v>
      </c>
      <c r="AX274" s="13" t="s">
        <v>82</v>
      </c>
      <c r="AY274" s="236" t="s">
        <v>134</v>
      </c>
    </row>
    <row r="275" spans="2:51" s="11" customFormat="1" ht="13.5">
      <c r="B275" s="204"/>
      <c r="C275" s="205"/>
      <c r="D275" s="206" t="s">
        <v>144</v>
      </c>
      <c r="E275" s="205"/>
      <c r="F275" s="208" t="s">
        <v>293</v>
      </c>
      <c r="G275" s="205"/>
      <c r="H275" s="209">
        <v>10.659</v>
      </c>
      <c r="I275" s="210"/>
      <c r="J275" s="205"/>
      <c r="K275" s="205"/>
      <c r="L275" s="211"/>
      <c r="M275" s="212"/>
      <c r="N275" s="213"/>
      <c r="O275" s="213"/>
      <c r="P275" s="213"/>
      <c r="Q275" s="213"/>
      <c r="R275" s="213"/>
      <c r="S275" s="213"/>
      <c r="T275" s="214"/>
      <c r="AT275" s="215" t="s">
        <v>144</v>
      </c>
      <c r="AU275" s="215" t="s">
        <v>84</v>
      </c>
      <c r="AV275" s="11" t="s">
        <v>84</v>
      </c>
      <c r="AW275" s="11" t="s">
        <v>6</v>
      </c>
      <c r="AX275" s="11" t="s">
        <v>82</v>
      </c>
      <c r="AY275" s="215" t="s">
        <v>134</v>
      </c>
    </row>
    <row r="276" spans="2:65" s="1" customFormat="1" ht="38.25" customHeight="1">
      <c r="B276" s="41"/>
      <c r="C276" s="192" t="s">
        <v>294</v>
      </c>
      <c r="D276" s="192" t="s">
        <v>137</v>
      </c>
      <c r="E276" s="193" t="s">
        <v>295</v>
      </c>
      <c r="F276" s="194" t="s">
        <v>296</v>
      </c>
      <c r="G276" s="195" t="s">
        <v>248</v>
      </c>
      <c r="H276" s="196">
        <v>0.057</v>
      </c>
      <c r="I276" s="197"/>
      <c r="J276" s="198">
        <f>ROUND(I276*H276,2)</f>
        <v>0</v>
      </c>
      <c r="K276" s="194" t="s">
        <v>141</v>
      </c>
      <c r="L276" s="61"/>
      <c r="M276" s="199" t="s">
        <v>21</v>
      </c>
      <c r="N276" s="200" t="s">
        <v>45</v>
      </c>
      <c r="O276" s="42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AR276" s="24" t="s">
        <v>245</v>
      </c>
      <c r="AT276" s="24" t="s">
        <v>137</v>
      </c>
      <c r="AU276" s="24" t="s">
        <v>84</v>
      </c>
      <c r="AY276" s="24" t="s">
        <v>134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24" t="s">
        <v>82</v>
      </c>
      <c r="BK276" s="203">
        <f>ROUND(I276*H276,2)</f>
        <v>0</v>
      </c>
      <c r="BL276" s="24" t="s">
        <v>245</v>
      </c>
      <c r="BM276" s="24" t="s">
        <v>297</v>
      </c>
    </row>
    <row r="277" spans="2:63" s="10" customFormat="1" ht="29.85" customHeight="1">
      <c r="B277" s="176"/>
      <c r="C277" s="177"/>
      <c r="D277" s="178" t="s">
        <v>73</v>
      </c>
      <c r="E277" s="190" t="s">
        <v>298</v>
      </c>
      <c r="F277" s="190" t="s">
        <v>299</v>
      </c>
      <c r="G277" s="177"/>
      <c r="H277" s="177"/>
      <c r="I277" s="180"/>
      <c r="J277" s="191">
        <f>BK277</f>
        <v>0</v>
      </c>
      <c r="K277" s="177"/>
      <c r="L277" s="182"/>
      <c r="M277" s="183"/>
      <c r="N277" s="184"/>
      <c r="O277" s="184"/>
      <c r="P277" s="185">
        <f>SUM(P278:P288)</f>
        <v>0</v>
      </c>
      <c r="Q277" s="184"/>
      <c r="R277" s="185">
        <f>SUM(R278:R288)</f>
        <v>0.004580000000000001</v>
      </c>
      <c r="S277" s="184"/>
      <c r="T277" s="186">
        <f>SUM(T278:T288)</f>
        <v>0</v>
      </c>
      <c r="AR277" s="187" t="s">
        <v>84</v>
      </c>
      <c r="AT277" s="188" t="s">
        <v>73</v>
      </c>
      <c r="AU277" s="188" t="s">
        <v>82</v>
      </c>
      <c r="AY277" s="187" t="s">
        <v>134</v>
      </c>
      <c r="BK277" s="189">
        <f>SUM(BK278:BK288)</f>
        <v>0</v>
      </c>
    </row>
    <row r="278" spans="2:65" s="1" customFormat="1" ht="16.5" customHeight="1">
      <c r="B278" s="41"/>
      <c r="C278" s="192" t="s">
        <v>300</v>
      </c>
      <c r="D278" s="192" t="s">
        <v>137</v>
      </c>
      <c r="E278" s="193" t="s">
        <v>301</v>
      </c>
      <c r="F278" s="194" t="s">
        <v>302</v>
      </c>
      <c r="G278" s="195" t="s">
        <v>240</v>
      </c>
      <c r="H278" s="196">
        <v>4</v>
      </c>
      <c r="I278" s="197"/>
      <c r="J278" s="198">
        <f>ROUND(I278*H278,2)</f>
        <v>0</v>
      </c>
      <c r="K278" s="194" t="s">
        <v>21</v>
      </c>
      <c r="L278" s="61"/>
      <c r="M278" s="199" t="s">
        <v>21</v>
      </c>
      <c r="N278" s="200" t="s">
        <v>45</v>
      </c>
      <c r="O278" s="42"/>
      <c r="P278" s="201">
        <f>O278*H278</f>
        <v>0</v>
      </c>
      <c r="Q278" s="201">
        <v>0.00029</v>
      </c>
      <c r="R278" s="201">
        <f>Q278*H278</f>
        <v>0.00116</v>
      </c>
      <c r="S278" s="201">
        <v>0</v>
      </c>
      <c r="T278" s="202">
        <f>S278*H278</f>
        <v>0</v>
      </c>
      <c r="AR278" s="24" t="s">
        <v>245</v>
      </c>
      <c r="AT278" s="24" t="s">
        <v>137</v>
      </c>
      <c r="AU278" s="24" t="s">
        <v>84</v>
      </c>
      <c r="AY278" s="24" t="s">
        <v>134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24" t="s">
        <v>82</v>
      </c>
      <c r="BK278" s="203">
        <f>ROUND(I278*H278,2)</f>
        <v>0</v>
      </c>
      <c r="BL278" s="24" t="s">
        <v>245</v>
      </c>
      <c r="BM278" s="24" t="s">
        <v>303</v>
      </c>
    </row>
    <row r="279" spans="2:51" s="11" customFormat="1" ht="13.5">
      <c r="B279" s="204"/>
      <c r="C279" s="205"/>
      <c r="D279" s="206" t="s">
        <v>144</v>
      </c>
      <c r="E279" s="207" t="s">
        <v>21</v>
      </c>
      <c r="F279" s="208" t="s">
        <v>142</v>
      </c>
      <c r="G279" s="205"/>
      <c r="H279" s="209">
        <v>4</v>
      </c>
      <c r="I279" s="210"/>
      <c r="J279" s="205"/>
      <c r="K279" s="205"/>
      <c r="L279" s="211"/>
      <c r="M279" s="212"/>
      <c r="N279" s="213"/>
      <c r="O279" s="213"/>
      <c r="P279" s="213"/>
      <c r="Q279" s="213"/>
      <c r="R279" s="213"/>
      <c r="S279" s="213"/>
      <c r="T279" s="214"/>
      <c r="AT279" s="215" t="s">
        <v>144</v>
      </c>
      <c r="AU279" s="215" t="s">
        <v>84</v>
      </c>
      <c r="AV279" s="11" t="s">
        <v>84</v>
      </c>
      <c r="AW279" s="11" t="s">
        <v>38</v>
      </c>
      <c r="AX279" s="11" t="s">
        <v>82</v>
      </c>
      <c r="AY279" s="215" t="s">
        <v>134</v>
      </c>
    </row>
    <row r="280" spans="2:65" s="1" customFormat="1" ht="16.5" customHeight="1">
      <c r="B280" s="41"/>
      <c r="C280" s="192" t="s">
        <v>304</v>
      </c>
      <c r="D280" s="192" t="s">
        <v>137</v>
      </c>
      <c r="E280" s="193" t="s">
        <v>305</v>
      </c>
      <c r="F280" s="194" t="s">
        <v>306</v>
      </c>
      <c r="G280" s="195" t="s">
        <v>240</v>
      </c>
      <c r="H280" s="196">
        <v>2</v>
      </c>
      <c r="I280" s="197"/>
      <c r="J280" s="198">
        <f>ROUND(I280*H280,2)</f>
        <v>0</v>
      </c>
      <c r="K280" s="194" t="s">
        <v>141</v>
      </c>
      <c r="L280" s="61"/>
      <c r="M280" s="199" t="s">
        <v>21</v>
      </c>
      <c r="N280" s="200" t="s">
        <v>45</v>
      </c>
      <c r="O280" s="42"/>
      <c r="P280" s="201">
        <f>O280*H280</f>
        <v>0</v>
      </c>
      <c r="Q280" s="201">
        <v>0.00035</v>
      </c>
      <c r="R280" s="201">
        <f>Q280*H280</f>
        <v>0.0007</v>
      </c>
      <c r="S280" s="201">
        <v>0</v>
      </c>
      <c r="T280" s="202">
        <f>S280*H280</f>
        <v>0</v>
      </c>
      <c r="AR280" s="24" t="s">
        <v>245</v>
      </c>
      <c r="AT280" s="24" t="s">
        <v>137</v>
      </c>
      <c r="AU280" s="24" t="s">
        <v>84</v>
      </c>
      <c r="AY280" s="24" t="s">
        <v>134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24" t="s">
        <v>82</v>
      </c>
      <c r="BK280" s="203">
        <f>ROUND(I280*H280,2)</f>
        <v>0</v>
      </c>
      <c r="BL280" s="24" t="s">
        <v>245</v>
      </c>
      <c r="BM280" s="24" t="s">
        <v>307</v>
      </c>
    </row>
    <row r="281" spans="2:65" s="1" customFormat="1" ht="16.5" customHeight="1">
      <c r="B281" s="41"/>
      <c r="C281" s="192" t="s">
        <v>308</v>
      </c>
      <c r="D281" s="192" t="s">
        <v>137</v>
      </c>
      <c r="E281" s="193" t="s">
        <v>309</v>
      </c>
      <c r="F281" s="194" t="s">
        <v>310</v>
      </c>
      <c r="G281" s="195" t="s">
        <v>240</v>
      </c>
      <c r="H281" s="196">
        <v>3</v>
      </c>
      <c r="I281" s="197"/>
      <c r="J281" s="198">
        <f>ROUND(I281*H281,2)</f>
        <v>0</v>
      </c>
      <c r="K281" s="194" t="s">
        <v>141</v>
      </c>
      <c r="L281" s="61"/>
      <c r="M281" s="199" t="s">
        <v>21</v>
      </c>
      <c r="N281" s="200" t="s">
        <v>45</v>
      </c>
      <c r="O281" s="42"/>
      <c r="P281" s="201">
        <f>O281*H281</f>
        <v>0</v>
      </c>
      <c r="Q281" s="201">
        <v>0.00057</v>
      </c>
      <c r="R281" s="201">
        <f>Q281*H281</f>
        <v>0.00171</v>
      </c>
      <c r="S281" s="201">
        <v>0</v>
      </c>
      <c r="T281" s="202">
        <f>S281*H281</f>
        <v>0</v>
      </c>
      <c r="AR281" s="24" t="s">
        <v>245</v>
      </c>
      <c r="AT281" s="24" t="s">
        <v>137</v>
      </c>
      <c r="AU281" s="24" t="s">
        <v>84</v>
      </c>
      <c r="AY281" s="24" t="s">
        <v>134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4" t="s">
        <v>82</v>
      </c>
      <c r="BK281" s="203">
        <f>ROUND(I281*H281,2)</f>
        <v>0</v>
      </c>
      <c r="BL281" s="24" t="s">
        <v>245</v>
      </c>
      <c r="BM281" s="24" t="s">
        <v>311</v>
      </c>
    </row>
    <row r="282" spans="2:51" s="11" customFormat="1" ht="13.5">
      <c r="B282" s="204"/>
      <c r="C282" s="205"/>
      <c r="D282" s="206" t="s">
        <v>144</v>
      </c>
      <c r="E282" s="207" t="s">
        <v>21</v>
      </c>
      <c r="F282" s="208" t="s">
        <v>135</v>
      </c>
      <c r="G282" s="205"/>
      <c r="H282" s="209">
        <v>3</v>
      </c>
      <c r="I282" s="210"/>
      <c r="J282" s="205"/>
      <c r="K282" s="205"/>
      <c r="L282" s="211"/>
      <c r="M282" s="212"/>
      <c r="N282" s="213"/>
      <c r="O282" s="213"/>
      <c r="P282" s="213"/>
      <c r="Q282" s="213"/>
      <c r="R282" s="213"/>
      <c r="S282" s="213"/>
      <c r="T282" s="214"/>
      <c r="AT282" s="215" t="s">
        <v>144</v>
      </c>
      <c r="AU282" s="215" t="s">
        <v>84</v>
      </c>
      <c r="AV282" s="11" t="s">
        <v>84</v>
      </c>
      <c r="AW282" s="11" t="s">
        <v>38</v>
      </c>
      <c r="AX282" s="11" t="s">
        <v>82</v>
      </c>
      <c r="AY282" s="215" t="s">
        <v>134</v>
      </c>
    </row>
    <row r="283" spans="2:65" s="1" customFormat="1" ht="25.5" customHeight="1">
      <c r="B283" s="41"/>
      <c r="C283" s="192" t="s">
        <v>312</v>
      </c>
      <c r="D283" s="192" t="s">
        <v>137</v>
      </c>
      <c r="E283" s="193" t="s">
        <v>313</v>
      </c>
      <c r="F283" s="194" t="s">
        <v>314</v>
      </c>
      <c r="G283" s="195" t="s">
        <v>234</v>
      </c>
      <c r="H283" s="196">
        <v>2</v>
      </c>
      <c r="I283" s="197"/>
      <c r="J283" s="198">
        <f aca="true" t="shared" si="0" ref="J283:J288">ROUND(I283*H283,2)</f>
        <v>0</v>
      </c>
      <c r="K283" s="194" t="s">
        <v>21</v>
      </c>
      <c r="L283" s="61"/>
      <c r="M283" s="199" t="s">
        <v>21</v>
      </c>
      <c r="N283" s="200" t="s">
        <v>45</v>
      </c>
      <c r="O283" s="42"/>
      <c r="P283" s="201">
        <f aca="true" t="shared" si="1" ref="P283:P288">O283*H283</f>
        <v>0</v>
      </c>
      <c r="Q283" s="201">
        <v>0</v>
      </c>
      <c r="R283" s="201">
        <f aca="true" t="shared" si="2" ref="R283:R288">Q283*H283</f>
        <v>0</v>
      </c>
      <c r="S283" s="201">
        <v>0</v>
      </c>
      <c r="T283" s="202">
        <f aca="true" t="shared" si="3" ref="T283:T288">S283*H283</f>
        <v>0</v>
      </c>
      <c r="AR283" s="24" t="s">
        <v>245</v>
      </c>
      <c r="AT283" s="24" t="s">
        <v>137</v>
      </c>
      <c r="AU283" s="24" t="s">
        <v>84</v>
      </c>
      <c r="AY283" s="24" t="s">
        <v>134</v>
      </c>
      <c r="BE283" s="203">
        <f aca="true" t="shared" si="4" ref="BE283:BE288">IF(N283="základní",J283,0)</f>
        <v>0</v>
      </c>
      <c r="BF283" s="203">
        <f aca="true" t="shared" si="5" ref="BF283:BF288">IF(N283="snížená",J283,0)</f>
        <v>0</v>
      </c>
      <c r="BG283" s="203">
        <f aca="true" t="shared" si="6" ref="BG283:BG288">IF(N283="zákl. přenesená",J283,0)</f>
        <v>0</v>
      </c>
      <c r="BH283" s="203">
        <f aca="true" t="shared" si="7" ref="BH283:BH288">IF(N283="sníž. přenesená",J283,0)</f>
        <v>0</v>
      </c>
      <c r="BI283" s="203">
        <f aca="true" t="shared" si="8" ref="BI283:BI288">IF(N283="nulová",J283,0)</f>
        <v>0</v>
      </c>
      <c r="BJ283" s="24" t="s">
        <v>82</v>
      </c>
      <c r="BK283" s="203">
        <f aca="true" t="shared" si="9" ref="BK283:BK288">ROUND(I283*H283,2)</f>
        <v>0</v>
      </c>
      <c r="BL283" s="24" t="s">
        <v>245</v>
      </c>
      <c r="BM283" s="24" t="s">
        <v>315</v>
      </c>
    </row>
    <row r="284" spans="2:65" s="1" customFormat="1" ht="25.5" customHeight="1">
      <c r="B284" s="41"/>
      <c r="C284" s="192" t="s">
        <v>316</v>
      </c>
      <c r="D284" s="192" t="s">
        <v>137</v>
      </c>
      <c r="E284" s="193" t="s">
        <v>317</v>
      </c>
      <c r="F284" s="194" t="s">
        <v>318</v>
      </c>
      <c r="G284" s="195" t="s">
        <v>234</v>
      </c>
      <c r="H284" s="196">
        <v>1</v>
      </c>
      <c r="I284" s="197"/>
      <c r="J284" s="198">
        <f t="shared" si="0"/>
        <v>0</v>
      </c>
      <c r="K284" s="194" t="s">
        <v>141</v>
      </c>
      <c r="L284" s="61"/>
      <c r="M284" s="199" t="s">
        <v>21</v>
      </c>
      <c r="N284" s="200" t="s">
        <v>45</v>
      </c>
      <c r="O284" s="42"/>
      <c r="P284" s="201">
        <f t="shared" si="1"/>
        <v>0</v>
      </c>
      <c r="Q284" s="201">
        <v>0</v>
      </c>
      <c r="R284" s="201">
        <f t="shared" si="2"/>
        <v>0</v>
      </c>
      <c r="S284" s="201">
        <v>0</v>
      </c>
      <c r="T284" s="202">
        <f t="shared" si="3"/>
        <v>0</v>
      </c>
      <c r="AR284" s="24" t="s">
        <v>245</v>
      </c>
      <c r="AT284" s="24" t="s">
        <v>137</v>
      </c>
      <c r="AU284" s="24" t="s">
        <v>84</v>
      </c>
      <c r="AY284" s="24" t="s">
        <v>134</v>
      </c>
      <c r="BE284" s="203">
        <f t="shared" si="4"/>
        <v>0</v>
      </c>
      <c r="BF284" s="203">
        <f t="shared" si="5"/>
        <v>0</v>
      </c>
      <c r="BG284" s="203">
        <f t="shared" si="6"/>
        <v>0</v>
      </c>
      <c r="BH284" s="203">
        <f t="shared" si="7"/>
        <v>0</v>
      </c>
      <c r="BI284" s="203">
        <f t="shared" si="8"/>
        <v>0</v>
      </c>
      <c r="BJ284" s="24" t="s">
        <v>82</v>
      </c>
      <c r="BK284" s="203">
        <f t="shared" si="9"/>
        <v>0</v>
      </c>
      <c r="BL284" s="24" t="s">
        <v>245</v>
      </c>
      <c r="BM284" s="24" t="s">
        <v>319</v>
      </c>
    </row>
    <row r="285" spans="2:65" s="1" customFormat="1" ht="25.5" customHeight="1">
      <c r="B285" s="41"/>
      <c r="C285" s="192" t="s">
        <v>320</v>
      </c>
      <c r="D285" s="192" t="s">
        <v>137</v>
      </c>
      <c r="E285" s="193" t="s">
        <v>321</v>
      </c>
      <c r="F285" s="194" t="s">
        <v>322</v>
      </c>
      <c r="G285" s="195" t="s">
        <v>234</v>
      </c>
      <c r="H285" s="196">
        <v>2</v>
      </c>
      <c r="I285" s="197"/>
      <c r="J285" s="198">
        <f t="shared" si="0"/>
        <v>0</v>
      </c>
      <c r="K285" s="194" t="s">
        <v>21</v>
      </c>
      <c r="L285" s="61"/>
      <c r="M285" s="199" t="s">
        <v>21</v>
      </c>
      <c r="N285" s="200" t="s">
        <v>45</v>
      </c>
      <c r="O285" s="42"/>
      <c r="P285" s="201">
        <f t="shared" si="1"/>
        <v>0</v>
      </c>
      <c r="Q285" s="201">
        <v>0</v>
      </c>
      <c r="R285" s="201">
        <f t="shared" si="2"/>
        <v>0</v>
      </c>
      <c r="S285" s="201">
        <v>0</v>
      </c>
      <c r="T285" s="202">
        <f t="shared" si="3"/>
        <v>0</v>
      </c>
      <c r="AR285" s="24" t="s">
        <v>245</v>
      </c>
      <c r="AT285" s="24" t="s">
        <v>137</v>
      </c>
      <c r="AU285" s="24" t="s">
        <v>84</v>
      </c>
      <c r="AY285" s="24" t="s">
        <v>134</v>
      </c>
      <c r="BE285" s="203">
        <f t="shared" si="4"/>
        <v>0</v>
      </c>
      <c r="BF285" s="203">
        <f t="shared" si="5"/>
        <v>0</v>
      </c>
      <c r="BG285" s="203">
        <f t="shared" si="6"/>
        <v>0</v>
      </c>
      <c r="BH285" s="203">
        <f t="shared" si="7"/>
        <v>0</v>
      </c>
      <c r="BI285" s="203">
        <f t="shared" si="8"/>
        <v>0</v>
      </c>
      <c r="BJ285" s="24" t="s">
        <v>82</v>
      </c>
      <c r="BK285" s="203">
        <f t="shared" si="9"/>
        <v>0</v>
      </c>
      <c r="BL285" s="24" t="s">
        <v>245</v>
      </c>
      <c r="BM285" s="24" t="s">
        <v>323</v>
      </c>
    </row>
    <row r="286" spans="2:65" s="1" customFormat="1" ht="16.5" customHeight="1">
      <c r="B286" s="41"/>
      <c r="C286" s="192" t="s">
        <v>324</v>
      </c>
      <c r="D286" s="192" t="s">
        <v>137</v>
      </c>
      <c r="E286" s="193" t="s">
        <v>325</v>
      </c>
      <c r="F286" s="194" t="s">
        <v>326</v>
      </c>
      <c r="G286" s="195" t="s">
        <v>234</v>
      </c>
      <c r="H286" s="196">
        <v>1</v>
      </c>
      <c r="I286" s="197"/>
      <c r="J286" s="198">
        <f t="shared" si="0"/>
        <v>0</v>
      </c>
      <c r="K286" s="194" t="s">
        <v>141</v>
      </c>
      <c r="L286" s="61"/>
      <c r="M286" s="199" t="s">
        <v>21</v>
      </c>
      <c r="N286" s="200" t="s">
        <v>45</v>
      </c>
      <c r="O286" s="42"/>
      <c r="P286" s="201">
        <f t="shared" si="1"/>
        <v>0</v>
      </c>
      <c r="Q286" s="201">
        <v>0.00101</v>
      </c>
      <c r="R286" s="201">
        <f t="shared" si="2"/>
        <v>0.00101</v>
      </c>
      <c r="S286" s="201">
        <v>0</v>
      </c>
      <c r="T286" s="202">
        <f t="shared" si="3"/>
        <v>0</v>
      </c>
      <c r="AR286" s="24" t="s">
        <v>245</v>
      </c>
      <c r="AT286" s="24" t="s">
        <v>137</v>
      </c>
      <c r="AU286" s="24" t="s">
        <v>84</v>
      </c>
      <c r="AY286" s="24" t="s">
        <v>134</v>
      </c>
      <c r="BE286" s="203">
        <f t="shared" si="4"/>
        <v>0</v>
      </c>
      <c r="BF286" s="203">
        <f t="shared" si="5"/>
        <v>0</v>
      </c>
      <c r="BG286" s="203">
        <f t="shared" si="6"/>
        <v>0</v>
      </c>
      <c r="BH286" s="203">
        <f t="shared" si="7"/>
        <v>0</v>
      </c>
      <c r="BI286" s="203">
        <f t="shared" si="8"/>
        <v>0</v>
      </c>
      <c r="BJ286" s="24" t="s">
        <v>82</v>
      </c>
      <c r="BK286" s="203">
        <f t="shared" si="9"/>
        <v>0</v>
      </c>
      <c r="BL286" s="24" t="s">
        <v>245</v>
      </c>
      <c r="BM286" s="24" t="s">
        <v>327</v>
      </c>
    </row>
    <row r="287" spans="2:65" s="1" customFormat="1" ht="16.5" customHeight="1">
      <c r="B287" s="41"/>
      <c r="C287" s="192" t="s">
        <v>328</v>
      </c>
      <c r="D287" s="192" t="s">
        <v>137</v>
      </c>
      <c r="E287" s="193" t="s">
        <v>329</v>
      </c>
      <c r="F287" s="194" t="s">
        <v>330</v>
      </c>
      <c r="G287" s="195" t="s">
        <v>240</v>
      </c>
      <c r="H287" s="196">
        <v>9</v>
      </c>
      <c r="I287" s="197"/>
      <c r="J287" s="198">
        <f t="shared" si="0"/>
        <v>0</v>
      </c>
      <c r="K287" s="194" t="s">
        <v>21</v>
      </c>
      <c r="L287" s="61"/>
      <c r="M287" s="199" t="s">
        <v>21</v>
      </c>
      <c r="N287" s="200" t="s">
        <v>45</v>
      </c>
      <c r="O287" s="42"/>
      <c r="P287" s="201">
        <f t="shared" si="1"/>
        <v>0</v>
      </c>
      <c r="Q287" s="201">
        <v>0</v>
      </c>
      <c r="R287" s="201">
        <f t="shared" si="2"/>
        <v>0</v>
      </c>
      <c r="S287" s="201">
        <v>0</v>
      </c>
      <c r="T287" s="202">
        <f t="shared" si="3"/>
        <v>0</v>
      </c>
      <c r="AR287" s="24" t="s">
        <v>245</v>
      </c>
      <c r="AT287" s="24" t="s">
        <v>137</v>
      </c>
      <c r="AU287" s="24" t="s">
        <v>84</v>
      </c>
      <c r="AY287" s="24" t="s">
        <v>134</v>
      </c>
      <c r="BE287" s="203">
        <f t="shared" si="4"/>
        <v>0</v>
      </c>
      <c r="BF287" s="203">
        <f t="shared" si="5"/>
        <v>0</v>
      </c>
      <c r="BG287" s="203">
        <f t="shared" si="6"/>
        <v>0</v>
      </c>
      <c r="BH287" s="203">
        <f t="shared" si="7"/>
        <v>0</v>
      </c>
      <c r="BI287" s="203">
        <f t="shared" si="8"/>
        <v>0</v>
      </c>
      <c r="BJ287" s="24" t="s">
        <v>82</v>
      </c>
      <c r="BK287" s="203">
        <f t="shared" si="9"/>
        <v>0</v>
      </c>
      <c r="BL287" s="24" t="s">
        <v>245</v>
      </c>
      <c r="BM287" s="24" t="s">
        <v>331</v>
      </c>
    </row>
    <row r="288" spans="2:65" s="1" customFormat="1" ht="38.25" customHeight="1">
      <c r="B288" s="41"/>
      <c r="C288" s="192" t="s">
        <v>332</v>
      </c>
      <c r="D288" s="192" t="s">
        <v>137</v>
      </c>
      <c r="E288" s="193" t="s">
        <v>333</v>
      </c>
      <c r="F288" s="194" t="s">
        <v>334</v>
      </c>
      <c r="G288" s="195" t="s">
        <v>248</v>
      </c>
      <c r="H288" s="196">
        <v>0.005</v>
      </c>
      <c r="I288" s="197"/>
      <c r="J288" s="198">
        <f t="shared" si="0"/>
        <v>0</v>
      </c>
      <c r="K288" s="194" t="s">
        <v>141</v>
      </c>
      <c r="L288" s="61"/>
      <c r="M288" s="199" t="s">
        <v>21</v>
      </c>
      <c r="N288" s="200" t="s">
        <v>45</v>
      </c>
      <c r="O288" s="42"/>
      <c r="P288" s="201">
        <f t="shared" si="1"/>
        <v>0</v>
      </c>
      <c r="Q288" s="201">
        <v>0</v>
      </c>
      <c r="R288" s="201">
        <f t="shared" si="2"/>
        <v>0</v>
      </c>
      <c r="S288" s="201">
        <v>0</v>
      </c>
      <c r="T288" s="202">
        <f t="shared" si="3"/>
        <v>0</v>
      </c>
      <c r="AR288" s="24" t="s">
        <v>245</v>
      </c>
      <c r="AT288" s="24" t="s">
        <v>137</v>
      </c>
      <c r="AU288" s="24" t="s">
        <v>84</v>
      </c>
      <c r="AY288" s="24" t="s">
        <v>134</v>
      </c>
      <c r="BE288" s="203">
        <f t="shared" si="4"/>
        <v>0</v>
      </c>
      <c r="BF288" s="203">
        <f t="shared" si="5"/>
        <v>0</v>
      </c>
      <c r="BG288" s="203">
        <f t="shared" si="6"/>
        <v>0</v>
      </c>
      <c r="BH288" s="203">
        <f t="shared" si="7"/>
        <v>0</v>
      </c>
      <c r="BI288" s="203">
        <f t="shared" si="8"/>
        <v>0</v>
      </c>
      <c r="BJ288" s="24" t="s">
        <v>82</v>
      </c>
      <c r="BK288" s="203">
        <f t="shared" si="9"/>
        <v>0</v>
      </c>
      <c r="BL288" s="24" t="s">
        <v>245</v>
      </c>
      <c r="BM288" s="24" t="s">
        <v>335</v>
      </c>
    </row>
    <row r="289" spans="2:63" s="10" customFormat="1" ht="29.85" customHeight="1">
      <c r="B289" s="176"/>
      <c r="C289" s="177"/>
      <c r="D289" s="178" t="s">
        <v>73</v>
      </c>
      <c r="E289" s="190" t="s">
        <v>336</v>
      </c>
      <c r="F289" s="190" t="s">
        <v>337</v>
      </c>
      <c r="G289" s="177"/>
      <c r="H289" s="177"/>
      <c r="I289" s="180"/>
      <c r="J289" s="191">
        <f>BK289</f>
        <v>0</v>
      </c>
      <c r="K289" s="177"/>
      <c r="L289" s="182"/>
      <c r="M289" s="183"/>
      <c r="N289" s="184"/>
      <c r="O289" s="184"/>
      <c r="P289" s="185">
        <f>SUM(P290:P298)</f>
        <v>0</v>
      </c>
      <c r="Q289" s="184"/>
      <c r="R289" s="185">
        <f>SUM(R290:R298)</f>
        <v>0.00842</v>
      </c>
      <c r="S289" s="184"/>
      <c r="T289" s="186">
        <f>SUM(T290:T298)</f>
        <v>0</v>
      </c>
      <c r="AR289" s="187" t="s">
        <v>84</v>
      </c>
      <c r="AT289" s="188" t="s">
        <v>73</v>
      </c>
      <c r="AU289" s="188" t="s">
        <v>82</v>
      </c>
      <c r="AY289" s="187" t="s">
        <v>134</v>
      </c>
      <c r="BK289" s="189">
        <f>SUM(BK290:BK298)</f>
        <v>0</v>
      </c>
    </row>
    <row r="290" spans="2:65" s="1" customFormat="1" ht="25.5" customHeight="1">
      <c r="B290" s="41"/>
      <c r="C290" s="192" t="s">
        <v>338</v>
      </c>
      <c r="D290" s="192" t="s">
        <v>137</v>
      </c>
      <c r="E290" s="193" t="s">
        <v>339</v>
      </c>
      <c r="F290" s="194" t="s">
        <v>340</v>
      </c>
      <c r="G290" s="195" t="s">
        <v>234</v>
      </c>
      <c r="H290" s="196">
        <v>2</v>
      </c>
      <c r="I290" s="197"/>
      <c r="J290" s="198">
        <f aca="true" t="shared" si="10" ref="J290:J298">ROUND(I290*H290,2)</f>
        <v>0</v>
      </c>
      <c r="K290" s="194" t="s">
        <v>21</v>
      </c>
      <c r="L290" s="61"/>
      <c r="M290" s="199" t="s">
        <v>21</v>
      </c>
      <c r="N290" s="200" t="s">
        <v>45</v>
      </c>
      <c r="O290" s="42"/>
      <c r="P290" s="201">
        <f aca="true" t="shared" si="11" ref="P290:P298">O290*H290</f>
        <v>0</v>
      </c>
      <c r="Q290" s="201">
        <v>0.00025</v>
      </c>
      <c r="R290" s="201">
        <f aca="true" t="shared" si="12" ref="R290:R298">Q290*H290</f>
        <v>0.0005</v>
      </c>
      <c r="S290" s="201">
        <v>0</v>
      </c>
      <c r="T290" s="202">
        <f aca="true" t="shared" si="13" ref="T290:T298">S290*H290</f>
        <v>0</v>
      </c>
      <c r="AR290" s="24" t="s">
        <v>245</v>
      </c>
      <c r="AT290" s="24" t="s">
        <v>137</v>
      </c>
      <c r="AU290" s="24" t="s">
        <v>84</v>
      </c>
      <c r="AY290" s="24" t="s">
        <v>134</v>
      </c>
      <c r="BE290" s="203">
        <f aca="true" t="shared" si="14" ref="BE290:BE298">IF(N290="základní",J290,0)</f>
        <v>0</v>
      </c>
      <c r="BF290" s="203">
        <f aca="true" t="shared" si="15" ref="BF290:BF298">IF(N290="snížená",J290,0)</f>
        <v>0</v>
      </c>
      <c r="BG290" s="203">
        <f aca="true" t="shared" si="16" ref="BG290:BG298">IF(N290="zákl. přenesená",J290,0)</f>
        <v>0</v>
      </c>
      <c r="BH290" s="203">
        <f aca="true" t="shared" si="17" ref="BH290:BH298">IF(N290="sníž. přenesená",J290,0)</f>
        <v>0</v>
      </c>
      <c r="BI290" s="203">
        <f aca="true" t="shared" si="18" ref="BI290:BI298">IF(N290="nulová",J290,0)</f>
        <v>0</v>
      </c>
      <c r="BJ290" s="24" t="s">
        <v>82</v>
      </c>
      <c r="BK290" s="203">
        <f aca="true" t="shared" si="19" ref="BK290:BK298">ROUND(I290*H290,2)</f>
        <v>0</v>
      </c>
      <c r="BL290" s="24" t="s">
        <v>245</v>
      </c>
      <c r="BM290" s="24" t="s">
        <v>341</v>
      </c>
    </row>
    <row r="291" spans="2:65" s="1" customFormat="1" ht="25.5" customHeight="1">
      <c r="B291" s="41"/>
      <c r="C291" s="192" t="s">
        <v>342</v>
      </c>
      <c r="D291" s="192" t="s">
        <v>137</v>
      </c>
      <c r="E291" s="193" t="s">
        <v>343</v>
      </c>
      <c r="F291" s="194" t="s">
        <v>344</v>
      </c>
      <c r="G291" s="195" t="s">
        <v>240</v>
      </c>
      <c r="H291" s="196">
        <v>10</v>
      </c>
      <c r="I291" s="197"/>
      <c r="J291" s="198">
        <f t="shared" si="10"/>
        <v>0</v>
      </c>
      <c r="K291" s="194" t="s">
        <v>21</v>
      </c>
      <c r="L291" s="61"/>
      <c r="M291" s="199" t="s">
        <v>21</v>
      </c>
      <c r="N291" s="200" t="s">
        <v>45</v>
      </c>
      <c r="O291" s="42"/>
      <c r="P291" s="201">
        <f t="shared" si="11"/>
        <v>0</v>
      </c>
      <c r="Q291" s="201">
        <v>0.00033</v>
      </c>
      <c r="R291" s="201">
        <f t="shared" si="12"/>
        <v>0.0033</v>
      </c>
      <c r="S291" s="201">
        <v>0</v>
      </c>
      <c r="T291" s="202">
        <f t="shared" si="13"/>
        <v>0</v>
      </c>
      <c r="AR291" s="24" t="s">
        <v>245</v>
      </c>
      <c r="AT291" s="24" t="s">
        <v>137</v>
      </c>
      <c r="AU291" s="24" t="s">
        <v>84</v>
      </c>
      <c r="AY291" s="24" t="s">
        <v>134</v>
      </c>
      <c r="BE291" s="203">
        <f t="shared" si="14"/>
        <v>0</v>
      </c>
      <c r="BF291" s="203">
        <f t="shared" si="15"/>
        <v>0</v>
      </c>
      <c r="BG291" s="203">
        <f t="shared" si="16"/>
        <v>0</v>
      </c>
      <c r="BH291" s="203">
        <f t="shared" si="17"/>
        <v>0</v>
      </c>
      <c r="BI291" s="203">
        <f t="shared" si="18"/>
        <v>0</v>
      </c>
      <c r="BJ291" s="24" t="s">
        <v>82</v>
      </c>
      <c r="BK291" s="203">
        <f t="shared" si="19"/>
        <v>0</v>
      </c>
      <c r="BL291" s="24" t="s">
        <v>245</v>
      </c>
      <c r="BM291" s="24" t="s">
        <v>345</v>
      </c>
    </row>
    <row r="292" spans="2:65" s="1" customFormat="1" ht="16.5" customHeight="1">
      <c r="B292" s="41"/>
      <c r="C292" s="248" t="s">
        <v>346</v>
      </c>
      <c r="D292" s="248" t="s">
        <v>347</v>
      </c>
      <c r="E292" s="249" t="s">
        <v>348</v>
      </c>
      <c r="F292" s="250" t="s">
        <v>349</v>
      </c>
      <c r="G292" s="251" t="s">
        <v>240</v>
      </c>
      <c r="H292" s="252">
        <v>12</v>
      </c>
      <c r="I292" s="253"/>
      <c r="J292" s="254">
        <f t="shared" si="10"/>
        <v>0</v>
      </c>
      <c r="K292" s="250" t="s">
        <v>21</v>
      </c>
      <c r="L292" s="255"/>
      <c r="M292" s="256" t="s">
        <v>21</v>
      </c>
      <c r="N292" s="257" t="s">
        <v>45</v>
      </c>
      <c r="O292" s="42"/>
      <c r="P292" s="201">
        <f t="shared" si="11"/>
        <v>0</v>
      </c>
      <c r="Q292" s="201">
        <v>0.00013</v>
      </c>
      <c r="R292" s="201">
        <f t="shared" si="12"/>
        <v>0.0015599999999999998</v>
      </c>
      <c r="S292" s="201">
        <v>0</v>
      </c>
      <c r="T292" s="202">
        <f t="shared" si="13"/>
        <v>0</v>
      </c>
      <c r="AR292" s="24" t="s">
        <v>324</v>
      </c>
      <c r="AT292" s="24" t="s">
        <v>347</v>
      </c>
      <c r="AU292" s="24" t="s">
        <v>84</v>
      </c>
      <c r="AY292" s="24" t="s">
        <v>134</v>
      </c>
      <c r="BE292" s="203">
        <f t="shared" si="14"/>
        <v>0</v>
      </c>
      <c r="BF292" s="203">
        <f t="shared" si="15"/>
        <v>0</v>
      </c>
      <c r="BG292" s="203">
        <f t="shared" si="16"/>
        <v>0</v>
      </c>
      <c r="BH292" s="203">
        <f t="shared" si="17"/>
        <v>0</v>
      </c>
      <c r="BI292" s="203">
        <f t="shared" si="18"/>
        <v>0</v>
      </c>
      <c r="BJ292" s="24" t="s">
        <v>82</v>
      </c>
      <c r="BK292" s="203">
        <f t="shared" si="19"/>
        <v>0</v>
      </c>
      <c r="BL292" s="24" t="s">
        <v>245</v>
      </c>
      <c r="BM292" s="24" t="s">
        <v>350</v>
      </c>
    </row>
    <row r="293" spans="2:65" s="1" customFormat="1" ht="25.5" customHeight="1">
      <c r="B293" s="41"/>
      <c r="C293" s="192" t="s">
        <v>351</v>
      </c>
      <c r="D293" s="192" t="s">
        <v>137</v>
      </c>
      <c r="E293" s="193" t="s">
        <v>352</v>
      </c>
      <c r="F293" s="194" t="s">
        <v>353</v>
      </c>
      <c r="G293" s="195" t="s">
        <v>354</v>
      </c>
      <c r="H293" s="196">
        <v>1</v>
      </c>
      <c r="I293" s="197"/>
      <c r="J293" s="198">
        <f t="shared" si="10"/>
        <v>0</v>
      </c>
      <c r="K293" s="194" t="s">
        <v>21</v>
      </c>
      <c r="L293" s="61"/>
      <c r="M293" s="199" t="s">
        <v>21</v>
      </c>
      <c r="N293" s="200" t="s">
        <v>45</v>
      </c>
      <c r="O293" s="42"/>
      <c r="P293" s="201">
        <f t="shared" si="11"/>
        <v>0</v>
      </c>
      <c r="Q293" s="201">
        <v>0</v>
      </c>
      <c r="R293" s="201">
        <f t="shared" si="12"/>
        <v>0</v>
      </c>
      <c r="S293" s="201">
        <v>0</v>
      </c>
      <c r="T293" s="202">
        <f t="shared" si="13"/>
        <v>0</v>
      </c>
      <c r="AR293" s="24" t="s">
        <v>245</v>
      </c>
      <c r="AT293" s="24" t="s">
        <v>137</v>
      </c>
      <c r="AU293" s="24" t="s">
        <v>84</v>
      </c>
      <c r="AY293" s="24" t="s">
        <v>134</v>
      </c>
      <c r="BE293" s="203">
        <f t="shared" si="14"/>
        <v>0</v>
      </c>
      <c r="BF293" s="203">
        <f t="shared" si="15"/>
        <v>0</v>
      </c>
      <c r="BG293" s="203">
        <f t="shared" si="16"/>
        <v>0</v>
      </c>
      <c r="BH293" s="203">
        <f t="shared" si="17"/>
        <v>0</v>
      </c>
      <c r="BI293" s="203">
        <f t="shared" si="18"/>
        <v>0</v>
      </c>
      <c r="BJ293" s="24" t="s">
        <v>82</v>
      </c>
      <c r="BK293" s="203">
        <f t="shared" si="19"/>
        <v>0</v>
      </c>
      <c r="BL293" s="24" t="s">
        <v>245</v>
      </c>
      <c r="BM293" s="24" t="s">
        <v>355</v>
      </c>
    </row>
    <row r="294" spans="2:65" s="1" customFormat="1" ht="38.25" customHeight="1">
      <c r="B294" s="41"/>
      <c r="C294" s="192" t="s">
        <v>356</v>
      </c>
      <c r="D294" s="192" t="s">
        <v>137</v>
      </c>
      <c r="E294" s="193" t="s">
        <v>357</v>
      </c>
      <c r="F294" s="194" t="s">
        <v>358</v>
      </c>
      <c r="G294" s="195" t="s">
        <v>240</v>
      </c>
      <c r="H294" s="196">
        <v>12</v>
      </c>
      <c r="I294" s="197"/>
      <c r="J294" s="198">
        <f t="shared" si="10"/>
        <v>0</v>
      </c>
      <c r="K294" s="194" t="s">
        <v>21</v>
      </c>
      <c r="L294" s="61"/>
      <c r="M294" s="199" t="s">
        <v>21</v>
      </c>
      <c r="N294" s="200" t="s">
        <v>45</v>
      </c>
      <c r="O294" s="42"/>
      <c r="P294" s="201">
        <f t="shared" si="11"/>
        <v>0</v>
      </c>
      <c r="Q294" s="201">
        <v>5E-05</v>
      </c>
      <c r="R294" s="201">
        <f t="shared" si="12"/>
        <v>0.0006000000000000001</v>
      </c>
      <c r="S294" s="201">
        <v>0</v>
      </c>
      <c r="T294" s="202">
        <f t="shared" si="13"/>
        <v>0</v>
      </c>
      <c r="AR294" s="24" t="s">
        <v>245</v>
      </c>
      <c r="AT294" s="24" t="s">
        <v>137</v>
      </c>
      <c r="AU294" s="24" t="s">
        <v>84</v>
      </c>
      <c r="AY294" s="24" t="s">
        <v>134</v>
      </c>
      <c r="BE294" s="203">
        <f t="shared" si="14"/>
        <v>0</v>
      </c>
      <c r="BF294" s="203">
        <f t="shared" si="15"/>
        <v>0</v>
      </c>
      <c r="BG294" s="203">
        <f t="shared" si="16"/>
        <v>0</v>
      </c>
      <c r="BH294" s="203">
        <f t="shared" si="17"/>
        <v>0</v>
      </c>
      <c r="BI294" s="203">
        <f t="shared" si="18"/>
        <v>0</v>
      </c>
      <c r="BJ294" s="24" t="s">
        <v>82</v>
      </c>
      <c r="BK294" s="203">
        <f t="shared" si="19"/>
        <v>0</v>
      </c>
      <c r="BL294" s="24" t="s">
        <v>245</v>
      </c>
      <c r="BM294" s="24" t="s">
        <v>359</v>
      </c>
    </row>
    <row r="295" spans="2:65" s="1" customFormat="1" ht="25.5" customHeight="1">
      <c r="B295" s="41"/>
      <c r="C295" s="192" t="s">
        <v>360</v>
      </c>
      <c r="D295" s="192" t="s">
        <v>137</v>
      </c>
      <c r="E295" s="193" t="s">
        <v>361</v>
      </c>
      <c r="F295" s="194" t="s">
        <v>362</v>
      </c>
      <c r="G295" s="195" t="s">
        <v>234</v>
      </c>
      <c r="H295" s="196">
        <v>1</v>
      </c>
      <c r="I295" s="197"/>
      <c r="J295" s="198">
        <f t="shared" si="10"/>
        <v>0</v>
      </c>
      <c r="K295" s="194" t="s">
        <v>21</v>
      </c>
      <c r="L295" s="61"/>
      <c r="M295" s="199" t="s">
        <v>21</v>
      </c>
      <c r="N295" s="200" t="s">
        <v>45</v>
      </c>
      <c r="O295" s="42"/>
      <c r="P295" s="201">
        <f t="shared" si="11"/>
        <v>0</v>
      </c>
      <c r="Q295" s="201">
        <v>0</v>
      </c>
      <c r="R295" s="201">
        <f t="shared" si="12"/>
        <v>0</v>
      </c>
      <c r="S295" s="201">
        <v>0</v>
      </c>
      <c r="T295" s="202">
        <f t="shared" si="13"/>
        <v>0</v>
      </c>
      <c r="AR295" s="24" t="s">
        <v>245</v>
      </c>
      <c r="AT295" s="24" t="s">
        <v>137</v>
      </c>
      <c r="AU295" s="24" t="s">
        <v>84</v>
      </c>
      <c r="AY295" s="24" t="s">
        <v>134</v>
      </c>
      <c r="BE295" s="203">
        <f t="shared" si="14"/>
        <v>0</v>
      </c>
      <c r="BF295" s="203">
        <f t="shared" si="15"/>
        <v>0</v>
      </c>
      <c r="BG295" s="203">
        <f t="shared" si="16"/>
        <v>0</v>
      </c>
      <c r="BH295" s="203">
        <f t="shared" si="17"/>
        <v>0</v>
      </c>
      <c r="BI295" s="203">
        <f t="shared" si="18"/>
        <v>0</v>
      </c>
      <c r="BJ295" s="24" t="s">
        <v>82</v>
      </c>
      <c r="BK295" s="203">
        <f t="shared" si="19"/>
        <v>0</v>
      </c>
      <c r="BL295" s="24" t="s">
        <v>245</v>
      </c>
      <c r="BM295" s="24" t="s">
        <v>363</v>
      </c>
    </row>
    <row r="296" spans="2:65" s="1" customFormat="1" ht="25.5" customHeight="1">
      <c r="B296" s="41"/>
      <c r="C296" s="192" t="s">
        <v>364</v>
      </c>
      <c r="D296" s="192" t="s">
        <v>137</v>
      </c>
      <c r="E296" s="193" t="s">
        <v>365</v>
      </c>
      <c r="F296" s="194" t="s">
        <v>366</v>
      </c>
      <c r="G296" s="195" t="s">
        <v>234</v>
      </c>
      <c r="H296" s="196">
        <v>8</v>
      </c>
      <c r="I296" s="197"/>
      <c r="J296" s="198">
        <f t="shared" si="10"/>
        <v>0</v>
      </c>
      <c r="K296" s="194" t="s">
        <v>21</v>
      </c>
      <c r="L296" s="61"/>
      <c r="M296" s="199" t="s">
        <v>21</v>
      </c>
      <c r="N296" s="200" t="s">
        <v>45</v>
      </c>
      <c r="O296" s="42"/>
      <c r="P296" s="201">
        <f t="shared" si="11"/>
        <v>0</v>
      </c>
      <c r="Q296" s="201">
        <v>7E-05</v>
      </c>
      <c r="R296" s="201">
        <f t="shared" si="12"/>
        <v>0.00056</v>
      </c>
      <c r="S296" s="201">
        <v>0</v>
      </c>
      <c r="T296" s="202">
        <f t="shared" si="13"/>
        <v>0</v>
      </c>
      <c r="AR296" s="24" t="s">
        <v>245</v>
      </c>
      <c r="AT296" s="24" t="s">
        <v>137</v>
      </c>
      <c r="AU296" s="24" t="s">
        <v>84</v>
      </c>
      <c r="AY296" s="24" t="s">
        <v>134</v>
      </c>
      <c r="BE296" s="203">
        <f t="shared" si="14"/>
        <v>0</v>
      </c>
      <c r="BF296" s="203">
        <f t="shared" si="15"/>
        <v>0</v>
      </c>
      <c r="BG296" s="203">
        <f t="shared" si="16"/>
        <v>0</v>
      </c>
      <c r="BH296" s="203">
        <f t="shared" si="17"/>
        <v>0</v>
      </c>
      <c r="BI296" s="203">
        <f t="shared" si="18"/>
        <v>0</v>
      </c>
      <c r="BJ296" s="24" t="s">
        <v>82</v>
      </c>
      <c r="BK296" s="203">
        <f t="shared" si="19"/>
        <v>0</v>
      </c>
      <c r="BL296" s="24" t="s">
        <v>245</v>
      </c>
      <c r="BM296" s="24" t="s">
        <v>367</v>
      </c>
    </row>
    <row r="297" spans="2:65" s="1" customFormat="1" ht="25.5" customHeight="1">
      <c r="B297" s="41"/>
      <c r="C297" s="192" t="s">
        <v>368</v>
      </c>
      <c r="D297" s="192" t="s">
        <v>137</v>
      </c>
      <c r="E297" s="193" t="s">
        <v>369</v>
      </c>
      <c r="F297" s="194" t="s">
        <v>370</v>
      </c>
      <c r="G297" s="195" t="s">
        <v>240</v>
      </c>
      <c r="H297" s="196">
        <v>10</v>
      </c>
      <c r="I297" s="197"/>
      <c r="J297" s="198">
        <f t="shared" si="10"/>
        <v>0</v>
      </c>
      <c r="K297" s="194" t="s">
        <v>21</v>
      </c>
      <c r="L297" s="61"/>
      <c r="M297" s="199" t="s">
        <v>21</v>
      </c>
      <c r="N297" s="200" t="s">
        <v>45</v>
      </c>
      <c r="O297" s="42"/>
      <c r="P297" s="201">
        <f t="shared" si="11"/>
        <v>0</v>
      </c>
      <c r="Q297" s="201">
        <v>0.00019</v>
      </c>
      <c r="R297" s="201">
        <f t="shared" si="12"/>
        <v>0.0019000000000000002</v>
      </c>
      <c r="S297" s="201">
        <v>0</v>
      </c>
      <c r="T297" s="202">
        <f t="shared" si="13"/>
        <v>0</v>
      </c>
      <c r="AR297" s="24" t="s">
        <v>245</v>
      </c>
      <c r="AT297" s="24" t="s">
        <v>137</v>
      </c>
      <c r="AU297" s="24" t="s">
        <v>84</v>
      </c>
      <c r="AY297" s="24" t="s">
        <v>134</v>
      </c>
      <c r="BE297" s="203">
        <f t="shared" si="14"/>
        <v>0</v>
      </c>
      <c r="BF297" s="203">
        <f t="shared" si="15"/>
        <v>0</v>
      </c>
      <c r="BG297" s="203">
        <f t="shared" si="16"/>
        <v>0</v>
      </c>
      <c r="BH297" s="203">
        <f t="shared" si="17"/>
        <v>0</v>
      </c>
      <c r="BI297" s="203">
        <f t="shared" si="18"/>
        <v>0</v>
      </c>
      <c r="BJ297" s="24" t="s">
        <v>82</v>
      </c>
      <c r="BK297" s="203">
        <f t="shared" si="19"/>
        <v>0</v>
      </c>
      <c r="BL297" s="24" t="s">
        <v>245</v>
      </c>
      <c r="BM297" s="24" t="s">
        <v>371</v>
      </c>
    </row>
    <row r="298" spans="2:65" s="1" customFormat="1" ht="38.25" customHeight="1">
      <c r="B298" s="41"/>
      <c r="C298" s="192" t="s">
        <v>372</v>
      </c>
      <c r="D298" s="192" t="s">
        <v>137</v>
      </c>
      <c r="E298" s="193" t="s">
        <v>373</v>
      </c>
      <c r="F298" s="194" t="s">
        <v>374</v>
      </c>
      <c r="G298" s="195" t="s">
        <v>248</v>
      </c>
      <c r="H298" s="196">
        <v>0.008</v>
      </c>
      <c r="I298" s="197"/>
      <c r="J298" s="198">
        <f t="shared" si="10"/>
        <v>0</v>
      </c>
      <c r="K298" s="194" t="s">
        <v>141</v>
      </c>
      <c r="L298" s="61"/>
      <c r="M298" s="199" t="s">
        <v>21</v>
      </c>
      <c r="N298" s="200" t="s">
        <v>45</v>
      </c>
      <c r="O298" s="42"/>
      <c r="P298" s="201">
        <f t="shared" si="11"/>
        <v>0</v>
      </c>
      <c r="Q298" s="201">
        <v>0</v>
      </c>
      <c r="R298" s="201">
        <f t="shared" si="12"/>
        <v>0</v>
      </c>
      <c r="S298" s="201">
        <v>0</v>
      </c>
      <c r="T298" s="202">
        <f t="shared" si="13"/>
        <v>0</v>
      </c>
      <c r="AR298" s="24" t="s">
        <v>245</v>
      </c>
      <c r="AT298" s="24" t="s">
        <v>137</v>
      </c>
      <c r="AU298" s="24" t="s">
        <v>84</v>
      </c>
      <c r="AY298" s="24" t="s">
        <v>134</v>
      </c>
      <c r="BE298" s="203">
        <f t="shared" si="14"/>
        <v>0</v>
      </c>
      <c r="BF298" s="203">
        <f t="shared" si="15"/>
        <v>0</v>
      </c>
      <c r="BG298" s="203">
        <f t="shared" si="16"/>
        <v>0</v>
      </c>
      <c r="BH298" s="203">
        <f t="shared" si="17"/>
        <v>0</v>
      </c>
      <c r="BI298" s="203">
        <f t="shared" si="18"/>
        <v>0</v>
      </c>
      <c r="BJ298" s="24" t="s">
        <v>82</v>
      </c>
      <c r="BK298" s="203">
        <f t="shared" si="19"/>
        <v>0</v>
      </c>
      <c r="BL298" s="24" t="s">
        <v>245</v>
      </c>
      <c r="BM298" s="24" t="s">
        <v>375</v>
      </c>
    </row>
    <row r="299" spans="2:63" s="10" customFormat="1" ht="29.85" customHeight="1">
      <c r="B299" s="176"/>
      <c r="C299" s="177"/>
      <c r="D299" s="178" t="s">
        <v>73</v>
      </c>
      <c r="E299" s="190" t="s">
        <v>376</v>
      </c>
      <c r="F299" s="190" t="s">
        <v>377</v>
      </c>
      <c r="G299" s="177"/>
      <c r="H299" s="177"/>
      <c r="I299" s="180"/>
      <c r="J299" s="191">
        <f>BK299</f>
        <v>0</v>
      </c>
      <c r="K299" s="177"/>
      <c r="L299" s="182"/>
      <c r="M299" s="183"/>
      <c r="N299" s="184"/>
      <c r="O299" s="184"/>
      <c r="P299" s="185">
        <f>SUM(P300:P319)</f>
        <v>0</v>
      </c>
      <c r="Q299" s="184"/>
      <c r="R299" s="185">
        <f>SUM(R300:R319)</f>
        <v>0.07588</v>
      </c>
      <c r="S299" s="184"/>
      <c r="T299" s="186">
        <f>SUM(T300:T319)</f>
        <v>0.04104000000000001</v>
      </c>
      <c r="AR299" s="187" t="s">
        <v>84</v>
      </c>
      <c r="AT299" s="188" t="s">
        <v>73</v>
      </c>
      <c r="AU299" s="188" t="s">
        <v>82</v>
      </c>
      <c r="AY299" s="187" t="s">
        <v>134</v>
      </c>
      <c r="BK299" s="189">
        <f>SUM(BK300:BK319)</f>
        <v>0</v>
      </c>
    </row>
    <row r="300" spans="2:65" s="1" customFormat="1" ht="16.5" customHeight="1">
      <c r="B300" s="41"/>
      <c r="C300" s="192" t="s">
        <v>378</v>
      </c>
      <c r="D300" s="192" t="s">
        <v>137</v>
      </c>
      <c r="E300" s="193" t="s">
        <v>379</v>
      </c>
      <c r="F300" s="194" t="s">
        <v>380</v>
      </c>
      <c r="G300" s="195" t="s">
        <v>354</v>
      </c>
      <c r="H300" s="196">
        <v>1</v>
      </c>
      <c r="I300" s="197"/>
      <c r="J300" s="198">
        <f>ROUND(I300*H300,2)</f>
        <v>0</v>
      </c>
      <c r="K300" s="194" t="s">
        <v>141</v>
      </c>
      <c r="L300" s="61"/>
      <c r="M300" s="199" t="s">
        <v>21</v>
      </c>
      <c r="N300" s="200" t="s">
        <v>45</v>
      </c>
      <c r="O300" s="42"/>
      <c r="P300" s="201">
        <f>O300*H300</f>
        <v>0</v>
      </c>
      <c r="Q300" s="201">
        <v>0</v>
      </c>
      <c r="R300" s="201">
        <f>Q300*H300</f>
        <v>0</v>
      </c>
      <c r="S300" s="201">
        <v>0.01933</v>
      </c>
      <c r="T300" s="202">
        <f>S300*H300</f>
        <v>0.01933</v>
      </c>
      <c r="AR300" s="24" t="s">
        <v>245</v>
      </c>
      <c r="AT300" s="24" t="s">
        <v>137</v>
      </c>
      <c r="AU300" s="24" t="s">
        <v>84</v>
      </c>
      <c r="AY300" s="24" t="s">
        <v>134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24" t="s">
        <v>82</v>
      </c>
      <c r="BK300" s="203">
        <f>ROUND(I300*H300,2)</f>
        <v>0</v>
      </c>
      <c r="BL300" s="24" t="s">
        <v>245</v>
      </c>
      <c r="BM300" s="24" t="s">
        <v>381</v>
      </c>
    </row>
    <row r="301" spans="2:51" s="11" customFormat="1" ht="13.5">
      <c r="B301" s="204"/>
      <c r="C301" s="205"/>
      <c r="D301" s="206" t="s">
        <v>144</v>
      </c>
      <c r="E301" s="207" t="s">
        <v>21</v>
      </c>
      <c r="F301" s="208" t="s">
        <v>82</v>
      </c>
      <c r="G301" s="205"/>
      <c r="H301" s="209">
        <v>1</v>
      </c>
      <c r="I301" s="210"/>
      <c r="J301" s="205"/>
      <c r="K301" s="205"/>
      <c r="L301" s="211"/>
      <c r="M301" s="212"/>
      <c r="N301" s="213"/>
      <c r="O301" s="213"/>
      <c r="P301" s="213"/>
      <c r="Q301" s="213"/>
      <c r="R301" s="213"/>
      <c r="S301" s="213"/>
      <c r="T301" s="214"/>
      <c r="AT301" s="215" t="s">
        <v>144</v>
      </c>
      <c r="AU301" s="215" t="s">
        <v>84</v>
      </c>
      <c r="AV301" s="11" t="s">
        <v>84</v>
      </c>
      <c r="AW301" s="11" t="s">
        <v>38</v>
      </c>
      <c r="AX301" s="11" t="s">
        <v>82</v>
      </c>
      <c r="AY301" s="215" t="s">
        <v>134</v>
      </c>
    </row>
    <row r="302" spans="2:65" s="1" customFormat="1" ht="25.5" customHeight="1">
      <c r="B302" s="41"/>
      <c r="C302" s="192" t="s">
        <v>382</v>
      </c>
      <c r="D302" s="192" t="s">
        <v>137</v>
      </c>
      <c r="E302" s="193" t="s">
        <v>383</v>
      </c>
      <c r="F302" s="194" t="s">
        <v>384</v>
      </c>
      <c r="G302" s="195" t="s">
        <v>354</v>
      </c>
      <c r="H302" s="196">
        <v>1</v>
      </c>
      <c r="I302" s="197"/>
      <c r="J302" s="198">
        <f>ROUND(I302*H302,2)</f>
        <v>0</v>
      </c>
      <c r="K302" s="194" t="s">
        <v>141</v>
      </c>
      <c r="L302" s="61"/>
      <c r="M302" s="199" t="s">
        <v>21</v>
      </c>
      <c r="N302" s="200" t="s">
        <v>45</v>
      </c>
      <c r="O302" s="42"/>
      <c r="P302" s="201">
        <f>O302*H302</f>
        <v>0</v>
      </c>
      <c r="Q302" s="201">
        <v>0.00645</v>
      </c>
      <c r="R302" s="201">
        <f>Q302*H302</f>
        <v>0.00645</v>
      </c>
      <c r="S302" s="201">
        <v>0</v>
      </c>
      <c r="T302" s="202">
        <f>S302*H302</f>
        <v>0</v>
      </c>
      <c r="AR302" s="24" t="s">
        <v>245</v>
      </c>
      <c r="AT302" s="24" t="s">
        <v>137</v>
      </c>
      <c r="AU302" s="24" t="s">
        <v>84</v>
      </c>
      <c r="AY302" s="24" t="s">
        <v>134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24" t="s">
        <v>82</v>
      </c>
      <c r="BK302" s="203">
        <f>ROUND(I302*H302,2)</f>
        <v>0</v>
      </c>
      <c r="BL302" s="24" t="s">
        <v>245</v>
      </c>
      <c r="BM302" s="24" t="s">
        <v>385</v>
      </c>
    </row>
    <row r="303" spans="2:65" s="1" customFormat="1" ht="25.5" customHeight="1">
      <c r="B303" s="41"/>
      <c r="C303" s="192" t="s">
        <v>386</v>
      </c>
      <c r="D303" s="192" t="s">
        <v>137</v>
      </c>
      <c r="E303" s="193" t="s">
        <v>387</v>
      </c>
      <c r="F303" s="194" t="s">
        <v>388</v>
      </c>
      <c r="G303" s="195" t="s">
        <v>354</v>
      </c>
      <c r="H303" s="196">
        <v>1</v>
      </c>
      <c r="I303" s="197"/>
      <c r="J303" s="198">
        <f>ROUND(I303*H303,2)</f>
        <v>0</v>
      </c>
      <c r="K303" s="194" t="s">
        <v>141</v>
      </c>
      <c r="L303" s="61"/>
      <c r="M303" s="199" t="s">
        <v>21</v>
      </c>
      <c r="N303" s="200" t="s">
        <v>45</v>
      </c>
      <c r="O303" s="42"/>
      <c r="P303" s="201">
        <f>O303*H303</f>
        <v>0</v>
      </c>
      <c r="Q303" s="201">
        <v>0.01382</v>
      </c>
      <c r="R303" s="201">
        <f>Q303*H303</f>
        <v>0.01382</v>
      </c>
      <c r="S303" s="201">
        <v>0</v>
      </c>
      <c r="T303" s="202">
        <f>S303*H303</f>
        <v>0</v>
      </c>
      <c r="AR303" s="24" t="s">
        <v>245</v>
      </c>
      <c r="AT303" s="24" t="s">
        <v>137</v>
      </c>
      <c r="AU303" s="24" t="s">
        <v>84</v>
      </c>
      <c r="AY303" s="24" t="s">
        <v>134</v>
      </c>
      <c r="BE303" s="203">
        <f>IF(N303="základní",J303,0)</f>
        <v>0</v>
      </c>
      <c r="BF303" s="203">
        <f>IF(N303="snížená",J303,0)</f>
        <v>0</v>
      </c>
      <c r="BG303" s="203">
        <f>IF(N303="zákl. přenesená",J303,0)</f>
        <v>0</v>
      </c>
      <c r="BH303" s="203">
        <f>IF(N303="sníž. přenesená",J303,0)</f>
        <v>0</v>
      </c>
      <c r="BI303" s="203">
        <f>IF(N303="nulová",J303,0)</f>
        <v>0</v>
      </c>
      <c r="BJ303" s="24" t="s">
        <v>82</v>
      </c>
      <c r="BK303" s="203">
        <f>ROUND(I303*H303,2)</f>
        <v>0</v>
      </c>
      <c r="BL303" s="24" t="s">
        <v>245</v>
      </c>
      <c r="BM303" s="24" t="s">
        <v>389</v>
      </c>
    </row>
    <row r="304" spans="2:65" s="1" customFormat="1" ht="16.5" customHeight="1">
      <c r="B304" s="41"/>
      <c r="C304" s="192" t="s">
        <v>390</v>
      </c>
      <c r="D304" s="192" t="s">
        <v>137</v>
      </c>
      <c r="E304" s="193" t="s">
        <v>391</v>
      </c>
      <c r="F304" s="194" t="s">
        <v>392</v>
      </c>
      <c r="G304" s="195" t="s">
        <v>354</v>
      </c>
      <c r="H304" s="196">
        <v>1</v>
      </c>
      <c r="I304" s="197"/>
      <c r="J304" s="198">
        <f>ROUND(I304*H304,2)</f>
        <v>0</v>
      </c>
      <c r="K304" s="194" t="s">
        <v>141</v>
      </c>
      <c r="L304" s="61"/>
      <c r="M304" s="199" t="s">
        <v>21</v>
      </c>
      <c r="N304" s="200" t="s">
        <v>45</v>
      </c>
      <c r="O304" s="42"/>
      <c r="P304" s="201">
        <f>O304*H304</f>
        <v>0</v>
      </c>
      <c r="Q304" s="201">
        <v>0</v>
      </c>
      <c r="R304" s="201">
        <f>Q304*H304</f>
        <v>0</v>
      </c>
      <c r="S304" s="201">
        <v>0.01946</v>
      </c>
      <c r="T304" s="202">
        <f>S304*H304</f>
        <v>0.01946</v>
      </c>
      <c r="AR304" s="24" t="s">
        <v>245</v>
      </c>
      <c r="AT304" s="24" t="s">
        <v>137</v>
      </c>
      <c r="AU304" s="24" t="s">
        <v>84</v>
      </c>
      <c r="AY304" s="24" t="s">
        <v>134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24" t="s">
        <v>82</v>
      </c>
      <c r="BK304" s="203">
        <f>ROUND(I304*H304,2)</f>
        <v>0</v>
      </c>
      <c r="BL304" s="24" t="s">
        <v>245</v>
      </c>
      <c r="BM304" s="24" t="s">
        <v>393</v>
      </c>
    </row>
    <row r="305" spans="2:51" s="11" customFormat="1" ht="13.5">
      <c r="B305" s="204"/>
      <c r="C305" s="205"/>
      <c r="D305" s="206" t="s">
        <v>144</v>
      </c>
      <c r="E305" s="207" t="s">
        <v>21</v>
      </c>
      <c r="F305" s="208" t="s">
        <v>82</v>
      </c>
      <c r="G305" s="205"/>
      <c r="H305" s="209">
        <v>1</v>
      </c>
      <c r="I305" s="210"/>
      <c r="J305" s="205"/>
      <c r="K305" s="205"/>
      <c r="L305" s="211"/>
      <c r="M305" s="212"/>
      <c r="N305" s="213"/>
      <c r="O305" s="213"/>
      <c r="P305" s="213"/>
      <c r="Q305" s="213"/>
      <c r="R305" s="213"/>
      <c r="S305" s="213"/>
      <c r="T305" s="214"/>
      <c r="AT305" s="215" t="s">
        <v>144</v>
      </c>
      <c r="AU305" s="215" t="s">
        <v>84</v>
      </c>
      <c r="AV305" s="11" t="s">
        <v>84</v>
      </c>
      <c r="AW305" s="11" t="s">
        <v>38</v>
      </c>
      <c r="AX305" s="11" t="s">
        <v>82</v>
      </c>
      <c r="AY305" s="215" t="s">
        <v>134</v>
      </c>
    </row>
    <row r="306" spans="2:65" s="1" customFormat="1" ht="25.5" customHeight="1">
      <c r="B306" s="41"/>
      <c r="C306" s="192" t="s">
        <v>394</v>
      </c>
      <c r="D306" s="192" t="s">
        <v>137</v>
      </c>
      <c r="E306" s="193" t="s">
        <v>395</v>
      </c>
      <c r="F306" s="194" t="s">
        <v>396</v>
      </c>
      <c r="G306" s="195" t="s">
        <v>354</v>
      </c>
      <c r="H306" s="196">
        <v>2</v>
      </c>
      <c r="I306" s="197"/>
      <c r="J306" s="198">
        <f>ROUND(I306*H306,2)</f>
        <v>0</v>
      </c>
      <c r="K306" s="194" t="s">
        <v>141</v>
      </c>
      <c r="L306" s="61"/>
      <c r="M306" s="199" t="s">
        <v>21</v>
      </c>
      <c r="N306" s="200" t="s">
        <v>45</v>
      </c>
      <c r="O306" s="42"/>
      <c r="P306" s="201">
        <f>O306*H306</f>
        <v>0</v>
      </c>
      <c r="Q306" s="201">
        <v>0.01375</v>
      </c>
      <c r="R306" s="201">
        <f>Q306*H306</f>
        <v>0.0275</v>
      </c>
      <c r="S306" s="201">
        <v>0</v>
      </c>
      <c r="T306" s="202">
        <f>S306*H306</f>
        <v>0</v>
      </c>
      <c r="AR306" s="24" t="s">
        <v>245</v>
      </c>
      <c r="AT306" s="24" t="s">
        <v>137</v>
      </c>
      <c r="AU306" s="24" t="s">
        <v>84</v>
      </c>
      <c r="AY306" s="24" t="s">
        <v>134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24" t="s">
        <v>82</v>
      </c>
      <c r="BK306" s="203">
        <f>ROUND(I306*H306,2)</f>
        <v>0</v>
      </c>
      <c r="BL306" s="24" t="s">
        <v>245</v>
      </c>
      <c r="BM306" s="24" t="s">
        <v>397</v>
      </c>
    </row>
    <row r="307" spans="2:51" s="11" customFormat="1" ht="13.5">
      <c r="B307" s="204"/>
      <c r="C307" s="205"/>
      <c r="D307" s="206" t="s">
        <v>144</v>
      </c>
      <c r="E307" s="207" t="s">
        <v>21</v>
      </c>
      <c r="F307" s="208" t="s">
        <v>84</v>
      </c>
      <c r="G307" s="205"/>
      <c r="H307" s="209">
        <v>2</v>
      </c>
      <c r="I307" s="210"/>
      <c r="J307" s="205"/>
      <c r="K307" s="205"/>
      <c r="L307" s="211"/>
      <c r="M307" s="212"/>
      <c r="N307" s="213"/>
      <c r="O307" s="213"/>
      <c r="P307" s="213"/>
      <c r="Q307" s="213"/>
      <c r="R307" s="213"/>
      <c r="S307" s="213"/>
      <c r="T307" s="214"/>
      <c r="AT307" s="215" t="s">
        <v>144</v>
      </c>
      <c r="AU307" s="215" t="s">
        <v>84</v>
      </c>
      <c r="AV307" s="11" t="s">
        <v>84</v>
      </c>
      <c r="AW307" s="11" t="s">
        <v>38</v>
      </c>
      <c r="AX307" s="11" t="s">
        <v>82</v>
      </c>
      <c r="AY307" s="215" t="s">
        <v>134</v>
      </c>
    </row>
    <row r="308" spans="2:65" s="1" customFormat="1" ht="25.5" customHeight="1">
      <c r="B308" s="41"/>
      <c r="C308" s="192" t="s">
        <v>398</v>
      </c>
      <c r="D308" s="192" t="s">
        <v>137</v>
      </c>
      <c r="E308" s="193" t="s">
        <v>399</v>
      </c>
      <c r="F308" s="194" t="s">
        <v>400</v>
      </c>
      <c r="G308" s="195" t="s">
        <v>354</v>
      </c>
      <c r="H308" s="196">
        <v>1</v>
      </c>
      <c r="I308" s="197"/>
      <c r="J308" s="198">
        <f>ROUND(I308*H308,2)</f>
        <v>0</v>
      </c>
      <c r="K308" s="194" t="s">
        <v>141</v>
      </c>
      <c r="L308" s="61"/>
      <c r="M308" s="199" t="s">
        <v>21</v>
      </c>
      <c r="N308" s="200" t="s">
        <v>45</v>
      </c>
      <c r="O308" s="42"/>
      <c r="P308" s="201">
        <f>O308*H308</f>
        <v>0</v>
      </c>
      <c r="Q308" s="201">
        <v>0.01937</v>
      </c>
      <c r="R308" s="201">
        <f>Q308*H308</f>
        <v>0.01937</v>
      </c>
      <c r="S308" s="201">
        <v>0</v>
      </c>
      <c r="T308" s="202">
        <f>S308*H308</f>
        <v>0</v>
      </c>
      <c r="AR308" s="24" t="s">
        <v>245</v>
      </c>
      <c r="AT308" s="24" t="s">
        <v>137</v>
      </c>
      <c r="AU308" s="24" t="s">
        <v>84</v>
      </c>
      <c r="AY308" s="24" t="s">
        <v>134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24" t="s">
        <v>82</v>
      </c>
      <c r="BK308" s="203">
        <f>ROUND(I308*H308,2)</f>
        <v>0</v>
      </c>
      <c r="BL308" s="24" t="s">
        <v>245</v>
      </c>
      <c r="BM308" s="24" t="s">
        <v>401</v>
      </c>
    </row>
    <row r="309" spans="2:65" s="1" customFormat="1" ht="16.5" customHeight="1">
      <c r="B309" s="41"/>
      <c r="C309" s="192" t="s">
        <v>402</v>
      </c>
      <c r="D309" s="192" t="s">
        <v>137</v>
      </c>
      <c r="E309" s="193" t="s">
        <v>403</v>
      </c>
      <c r="F309" s="194" t="s">
        <v>404</v>
      </c>
      <c r="G309" s="195" t="s">
        <v>354</v>
      </c>
      <c r="H309" s="196">
        <v>1</v>
      </c>
      <c r="I309" s="197"/>
      <c r="J309" s="198">
        <f>ROUND(I309*H309,2)</f>
        <v>0</v>
      </c>
      <c r="K309" s="194" t="s">
        <v>141</v>
      </c>
      <c r="L309" s="61"/>
      <c r="M309" s="199" t="s">
        <v>21</v>
      </c>
      <c r="N309" s="200" t="s">
        <v>45</v>
      </c>
      <c r="O309" s="42"/>
      <c r="P309" s="201">
        <f>O309*H309</f>
        <v>0</v>
      </c>
      <c r="Q309" s="201">
        <v>0.00059</v>
      </c>
      <c r="R309" s="201">
        <f>Q309*H309</f>
        <v>0.00059</v>
      </c>
      <c r="S309" s="201">
        <v>0</v>
      </c>
      <c r="T309" s="202">
        <f>S309*H309</f>
        <v>0</v>
      </c>
      <c r="AR309" s="24" t="s">
        <v>245</v>
      </c>
      <c r="AT309" s="24" t="s">
        <v>137</v>
      </c>
      <c r="AU309" s="24" t="s">
        <v>84</v>
      </c>
      <c r="AY309" s="24" t="s">
        <v>134</v>
      </c>
      <c r="BE309" s="203">
        <f>IF(N309="základní",J309,0)</f>
        <v>0</v>
      </c>
      <c r="BF309" s="203">
        <f>IF(N309="snížená",J309,0)</f>
        <v>0</v>
      </c>
      <c r="BG309" s="203">
        <f>IF(N309="zákl. přenesená",J309,0)</f>
        <v>0</v>
      </c>
      <c r="BH309" s="203">
        <f>IF(N309="sníž. přenesená",J309,0)</f>
        <v>0</v>
      </c>
      <c r="BI309" s="203">
        <f>IF(N309="nulová",J309,0)</f>
        <v>0</v>
      </c>
      <c r="BJ309" s="24" t="s">
        <v>82</v>
      </c>
      <c r="BK309" s="203">
        <f>ROUND(I309*H309,2)</f>
        <v>0</v>
      </c>
      <c r="BL309" s="24" t="s">
        <v>245</v>
      </c>
      <c r="BM309" s="24" t="s">
        <v>405</v>
      </c>
    </row>
    <row r="310" spans="2:51" s="11" customFormat="1" ht="13.5">
      <c r="B310" s="204"/>
      <c r="C310" s="205"/>
      <c r="D310" s="206" t="s">
        <v>144</v>
      </c>
      <c r="E310" s="207" t="s">
        <v>21</v>
      </c>
      <c r="F310" s="208" t="s">
        <v>82</v>
      </c>
      <c r="G310" s="205"/>
      <c r="H310" s="209">
        <v>1</v>
      </c>
      <c r="I310" s="210"/>
      <c r="J310" s="205"/>
      <c r="K310" s="205"/>
      <c r="L310" s="211"/>
      <c r="M310" s="212"/>
      <c r="N310" s="213"/>
      <c r="O310" s="213"/>
      <c r="P310" s="213"/>
      <c r="Q310" s="213"/>
      <c r="R310" s="213"/>
      <c r="S310" s="213"/>
      <c r="T310" s="214"/>
      <c r="AT310" s="215" t="s">
        <v>144</v>
      </c>
      <c r="AU310" s="215" t="s">
        <v>84</v>
      </c>
      <c r="AV310" s="11" t="s">
        <v>84</v>
      </c>
      <c r="AW310" s="11" t="s">
        <v>38</v>
      </c>
      <c r="AX310" s="11" t="s">
        <v>82</v>
      </c>
      <c r="AY310" s="215" t="s">
        <v>134</v>
      </c>
    </row>
    <row r="311" spans="2:65" s="1" customFormat="1" ht="16.5" customHeight="1">
      <c r="B311" s="41"/>
      <c r="C311" s="248" t="s">
        <v>406</v>
      </c>
      <c r="D311" s="248" t="s">
        <v>347</v>
      </c>
      <c r="E311" s="249" t="s">
        <v>407</v>
      </c>
      <c r="F311" s="250" t="s">
        <v>408</v>
      </c>
      <c r="G311" s="251" t="s">
        <v>234</v>
      </c>
      <c r="H311" s="252">
        <v>1</v>
      </c>
      <c r="I311" s="253"/>
      <c r="J311" s="254">
        <f>ROUND(I311*H311,2)</f>
        <v>0</v>
      </c>
      <c r="K311" s="250" t="s">
        <v>21</v>
      </c>
      <c r="L311" s="255"/>
      <c r="M311" s="256" t="s">
        <v>21</v>
      </c>
      <c r="N311" s="257" t="s">
        <v>45</v>
      </c>
      <c r="O311" s="42"/>
      <c r="P311" s="201">
        <f>O311*H311</f>
        <v>0</v>
      </c>
      <c r="Q311" s="201">
        <v>0</v>
      </c>
      <c r="R311" s="201">
        <f>Q311*H311</f>
        <v>0</v>
      </c>
      <c r="S311" s="201">
        <v>0</v>
      </c>
      <c r="T311" s="202">
        <f>S311*H311</f>
        <v>0</v>
      </c>
      <c r="AR311" s="24" t="s">
        <v>324</v>
      </c>
      <c r="AT311" s="24" t="s">
        <v>347</v>
      </c>
      <c r="AU311" s="24" t="s">
        <v>84</v>
      </c>
      <c r="AY311" s="24" t="s">
        <v>134</v>
      </c>
      <c r="BE311" s="203">
        <f>IF(N311="základní",J311,0)</f>
        <v>0</v>
      </c>
      <c r="BF311" s="203">
        <f>IF(N311="snížená",J311,0)</f>
        <v>0</v>
      </c>
      <c r="BG311" s="203">
        <f>IF(N311="zákl. přenesená",J311,0)</f>
        <v>0</v>
      </c>
      <c r="BH311" s="203">
        <f>IF(N311="sníž. přenesená",J311,0)</f>
        <v>0</v>
      </c>
      <c r="BI311" s="203">
        <f>IF(N311="nulová",J311,0)</f>
        <v>0</v>
      </c>
      <c r="BJ311" s="24" t="s">
        <v>82</v>
      </c>
      <c r="BK311" s="203">
        <f>ROUND(I311*H311,2)</f>
        <v>0</v>
      </c>
      <c r="BL311" s="24" t="s">
        <v>245</v>
      </c>
      <c r="BM311" s="24" t="s">
        <v>409</v>
      </c>
    </row>
    <row r="312" spans="2:65" s="1" customFormat="1" ht="16.5" customHeight="1">
      <c r="B312" s="41"/>
      <c r="C312" s="192" t="s">
        <v>410</v>
      </c>
      <c r="D312" s="192" t="s">
        <v>137</v>
      </c>
      <c r="E312" s="193" t="s">
        <v>411</v>
      </c>
      <c r="F312" s="194" t="s">
        <v>412</v>
      </c>
      <c r="G312" s="195" t="s">
        <v>354</v>
      </c>
      <c r="H312" s="196">
        <v>2</v>
      </c>
      <c r="I312" s="197"/>
      <c r="J312" s="198">
        <f>ROUND(I312*H312,2)</f>
        <v>0</v>
      </c>
      <c r="K312" s="194" t="s">
        <v>141</v>
      </c>
      <c r="L312" s="61"/>
      <c r="M312" s="199" t="s">
        <v>21</v>
      </c>
      <c r="N312" s="200" t="s">
        <v>45</v>
      </c>
      <c r="O312" s="42"/>
      <c r="P312" s="201">
        <f>O312*H312</f>
        <v>0</v>
      </c>
      <c r="Q312" s="201">
        <v>0.00184</v>
      </c>
      <c r="R312" s="201">
        <f>Q312*H312</f>
        <v>0.00368</v>
      </c>
      <c r="S312" s="201">
        <v>0</v>
      </c>
      <c r="T312" s="202">
        <f>S312*H312</f>
        <v>0</v>
      </c>
      <c r="AR312" s="24" t="s">
        <v>245</v>
      </c>
      <c r="AT312" s="24" t="s">
        <v>137</v>
      </c>
      <c r="AU312" s="24" t="s">
        <v>84</v>
      </c>
      <c r="AY312" s="24" t="s">
        <v>134</v>
      </c>
      <c r="BE312" s="203">
        <f>IF(N312="základní",J312,0)</f>
        <v>0</v>
      </c>
      <c r="BF312" s="203">
        <f>IF(N312="snížená",J312,0)</f>
        <v>0</v>
      </c>
      <c r="BG312" s="203">
        <f>IF(N312="zákl. přenesená",J312,0)</f>
        <v>0</v>
      </c>
      <c r="BH312" s="203">
        <f>IF(N312="sníž. přenesená",J312,0)</f>
        <v>0</v>
      </c>
      <c r="BI312" s="203">
        <f>IF(N312="nulová",J312,0)</f>
        <v>0</v>
      </c>
      <c r="BJ312" s="24" t="s">
        <v>82</v>
      </c>
      <c r="BK312" s="203">
        <f>ROUND(I312*H312,2)</f>
        <v>0</v>
      </c>
      <c r="BL312" s="24" t="s">
        <v>245</v>
      </c>
      <c r="BM312" s="24" t="s">
        <v>413</v>
      </c>
    </row>
    <row r="313" spans="2:65" s="1" customFormat="1" ht="25.5" customHeight="1">
      <c r="B313" s="41"/>
      <c r="C313" s="192" t="s">
        <v>414</v>
      </c>
      <c r="D313" s="192" t="s">
        <v>137</v>
      </c>
      <c r="E313" s="193" t="s">
        <v>415</v>
      </c>
      <c r="F313" s="194" t="s">
        <v>416</v>
      </c>
      <c r="G313" s="195" t="s">
        <v>234</v>
      </c>
      <c r="H313" s="196">
        <v>1</v>
      </c>
      <c r="I313" s="197"/>
      <c r="J313" s="198">
        <f>ROUND(I313*H313,2)</f>
        <v>0</v>
      </c>
      <c r="K313" s="194" t="s">
        <v>141</v>
      </c>
      <c r="L313" s="61"/>
      <c r="M313" s="199" t="s">
        <v>21</v>
      </c>
      <c r="N313" s="200" t="s">
        <v>45</v>
      </c>
      <c r="O313" s="42"/>
      <c r="P313" s="201">
        <f>O313*H313</f>
        <v>0</v>
      </c>
      <c r="Q313" s="201">
        <v>0.00016</v>
      </c>
      <c r="R313" s="201">
        <f>Q313*H313</f>
        <v>0.00016</v>
      </c>
      <c r="S313" s="201">
        <v>0</v>
      </c>
      <c r="T313" s="202">
        <f>S313*H313</f>
        <v>0</v>
      </c>
      <c r="AR313" s="24" t="s">
        <v>245</v>
      </c>
      <c r="AT313" s="24" t="s">
        <v>137</v>
      </c>
      <c r="AU313" s="24" t="s">
        <v>84</v>
      </c>
      <c r="AY313" s="24" t="s">
        <v>134</v>
      </c>
      <c r="BE313" s="203">
        <f>IF(N313="základní",J313,0)</f>
        <v>0</v>
      </c>
      <c r="BF313" s="203">
        <f>IF(N313="snížená",J313,0)</f>
        <v>0</v>
      </c>
      <c r="BG313" s="203">
        <f>IF(N313="zákl. přenesená",J313,0)</f>
        <v>0</v>
      </c>
      <c r="BH313" s="203">
        <f>IF(N313="sníž. přenesená",J313,0)</f>
        <v>0</v>
      </c>
      <c r="BI313" s="203">
        <f>IF(N313="nulová",J313,0)</f>
        <v>0</v>
      </c>
      <c r="BJ313" s="24" t="s">
        <v>82</v>
      </c>
      <c r="BK313" s="203">
        <f>ROUND(I313*H313,2)</f>
        <v>0</v>
      </c>
      <c r="BL313" s="24" t="s">
        <v>245</v>
      </c>
      <c r="BM313" s="24" t="s">
        <v>417</v>
      </c>
    </row>
    <row r="314" spans="2:65" s="1" customFormat="1" ht="16.5" customHeight="1">
      <c r="B314" s="41"/>
      <c r="C314" s="248" t="s">
        <v>418</v>
      </c>
      <c r="D314" s="248" t="s">
        <v>347</v>
      </c>
      <c r="E314" s="249" t="s">
        <v>419</v>
      </c>
      <c r="F314" s="250" t="s">
        <v>420</v>
      </c>
      <c r="G314" s="251" t="s">
        <v>234</v>
      </c>
      <c r="H314" s="252">
        <v>1</v>
      </c>
      <c r="I314" s="253"/>
      <c r="J314" s="254">
        <f>ROUND(I314*H314,2)</f>
        <v>0</v>
      </c>
      <c r="K314" s="250" t="s">
        <v>141</v>
      </c>
      <c r="L314" s="255"/>
      <c r="M314" s="256" t="s">
        <v>21</v>
      </c>
      <c r="N314" s="257" t="s">
        <v>45</v>
      </c>
      <c r="O314" s="42"/>
      <c r="P314" s="201">
        <f>O314*H314</f>
        <v>0</v>
      </c>
      <c r="Q314" s="201">
        <v>0.002</v>
      </c>
      <c r="R314" s="201">
        <f>Q314*H314</f>
        <v>0.002</v>
      </c>
      <c r="S314" s="201">
        <v>0</v>
      </c>
      <c r="T314" s="202">
        <f>S314*H314</f>
        <v>0</v>
      </c>
      <c r="AR314" s="24" t="s">
        <v>324</v>
      </c>
      <c r="AT314" s="24" t="s">
        <v>347</v>
      </c>
      <c r="AU314" s="24" t="s">
        <v>84</v>
      </c>
      <c r="AY314" s="24" t="s">
        <v>134</v>
      </c>
      <c r="BE314" s="203">
        <f>IF(N314="základní",J314,0)</f>
        <v>0</v>
      </c>
      <c r="BF314" s="203">
        <f>IF(N314="snížená",J314,0)</f>
        <v>0</v>
      </c>
      <c r="BG314" s="203">
        <f>IF(N314="zákl. přenesená",J314,0)</f>
        <v>0</v>
      </c>
      <c r="BH314" s="203">
        <f>IF(N314="sníž. přenesená",J314,0)</f>
        <v>0</v>
      </c>
      <c r="BI314" s="203">
        <f>IF(N314="nulová",J314,0)</f>
        <v>0</v>
      </c>
      <c r="BJ314" s="24" t="s">
        <v>82</v>
      </c>
      <c r="BK314" s="203">
        <f>ROUND(I314*H314,2)</f>
        <v>0</v>
      </c>
      <c r="BL314" s="24" t="s">
        <v>245</v>
      </c>
      <c r="BM314" s="24" t="s">
        <v>421</v>
      </c>
    </row>
    <row r="315" spans="2:65" s="1" customFormat="1" ht="16.5" customHeight="1">
      <c r="B315" s="41"/>
      <c r="C315" s="192" t="s">
        <v>422</v>
      </c>
      <c r="D315" s="192" t="s">
        <v>137</v>
      </c>
      <c r="E315" s="193" t="s">
        <v>423</v>
      </c>
      <c r="F315" s="194" t="s">
        <v>424</v>
      </c>
      <c r="G315" s="195" t="s">
        <v>234</v>
      </c>
      <c r="H315" s="196">
        <v>1</v>
      </c>
      <c r="I315" s="197"/>
      <c r="J315" s="198">
        <f>ROUND(I315*H315,2)</f>
        <v>0</v>
      </c>
      <c r="K315" s="194" t="s">
        <v>141</v>
      </c>
      <c r="L315" s="61"/>
      <c r="M315" s="199" t="s">
        <v>21</v>
      </c>
      <c r="N315" s="200" t="s">
        <v>45</v>
      </c>
      <c r="O315" s="42"/>
      <c r="P315" s="201">
        <f>O315*H315</f>
        <v>0</v>
      </c>
      <c r="Q315" s="201">
        <v>0</v>
      </c>
      <c r="R315" s="201">
        <f>Q315*H315</f>
        <v>0</v>
      </c>
      <c r="S315" s="201">
        <v>0.00225</v>
      </c>
      <c r="T315" s="202">
        <f>S315*H315</f>
        <v>0.00225</v>
      </c>
      <c r="AR315" s="24" t="s">
        <v>245</v>
      </c>
      <c r="AT315" s="24" t="s">
        <v>137</v>
      </c>
      <c r="AU315" s="24" t="s">
        <v>84</v>
      </c>
      <c r="AY315" s="24" t="s">
        <v>134</v>
      </c>
      <c r="BE315" s="203">
        <f>IF(N315="základní",J315,0)</f>
        <v>0</v>
      </c>
      <c r="BF315" s="203">
        <f>IF(N315="snížená",J315,0)</f>
        <v>0</v>
      </c>
      <c r="BG315" s="203">
        <f>IF(N315="zákl. přenesená",J315,0)</f>
        <v>0</v>
      </c>
      <c r="BH315" s="203">
        <f>IF(N315="sníž. přenesená",J315,0)</f>
        <v>0</v>
      </c>
      <c r="BI315" s="203">
        <f>IF(N315="nulová",J315,0)</f>
        <v>0</v>
      </c>
      <c r="BJ315" s="24" t="s">
        <v>82</v>
      </c>
      <c r="BK315" s="203">
        <f>ROUND(I315*H315,2)</f>
        <v>0</v>
      </c>
      <c r="BL315" s="24" t="s">
        <v>245</v>
      </c>
      <c r="BM315" s="24" t="s">
        <v>425</v>
      </c>
    </row>
    <row r="316" spans="2:51" s="11" customFormat="1" ht="13.5">
      <c r="B316" s="204"/>
      <c r="C316" s="205"/>
      <c r="D316" s="206" t="s">
        <v>144</v>
      </c>
      <c r="E316" s="207" t="s">
        <v>21</v>
      </c>
      <c r="F316" s="208" t="s">
        <v>82</v>
      </c>
      <c r="G316" s="205"/>
      <c r="H316" s="209">
        <v>1</v>
      </c>
      <c r="I316" s="210"/>
      <c r="J316" s="205"/>
      <c r="K316" s="205"/>
      <c r="L316" s="211"/>
      <c r="M316" s="212"/>
      <c r="N316" s="213"/>
      <c r="O316" s="213"/>
      <c r="P316" s="213"/>
      <c r="Q316" s="213"/>
      <c r="R316" s="213"/>
      <c r="S316" s="213"/>
      <c r="T316" s="214"/>
      <c r="AT316" s="215" t="s">
        <v>144</v>
      </c>
      <c r="AU316" s="215" t="s">
        <v>84</v>
      </c>
      <c r="AV316" s="11" t="s">
        <v>84</v>
      </c>
      <c r="AW316" s="11" t="s">
        <v>38</v>
      </c>
      <c r="AX316" s="11" t="s">
        <v>82</v>
      </c>
      <c r="AY316" s="215" t="s">
        <v>134</v>
      </c>
    </row>
    <row r="317" spans="2:65" s="1" customFormat="1" ht="16.5" customHeight="1">
      <c r="B317" s="41"/>
      <c r="C317" s="192" t="s">
        <v>426</v>
      </c>
      <c r="D317" s="192" t="s">
        <v>137</v>
      </c>
      <c r="E317" s="193" t="s">
        <v>427</v>
      </c>
      <c r="F317" s="194" t="s">
        <v>428</v>
      </c>
      <c r="G317" s="195" t="s">
        <v>354</v>
      </c>
      <c r="H317" s="196">
        <v>1</v>
      </c>
      <c r="I317" s="197"/>
      <c r="J317" s="198">
        <f>ROUND(I317*H317,2)</f>
        <v>0</v>
      </c>
      <c r="K317" s="194" t="s">
        <v>141</v>
      </c>
      <c r="L317" s="61"/>
      <c r="M317" s="199" t="s">
        <v>21</v>
      </c>
      <c r="N317" s="200" t="s">
        <v>45</v>
      </c>
      <c r="O317" s="42"/>
      <c r="P317" s="201">
        <f>O317*H317</f>
        <v>0</v>
      </c>
      <c r="Q317" s="201">
        <v>0.00185</v>
      </c>
      <c r="R317" s="201">
        <f>Q317*H317</f>
        <v>0.00185</v>
      </c>
      <c r="S317" s="201">
        <v>0</v>
      </c>
      <c r="T317" s="202">
        <f>S317*H317</f>
        <v>0</v>
      </c>
      <c r="AR317" s="24" t="s">
        <v>245</v>
      </c>
      <c r="AT317" s="24" t="s">
        <v>137</v>
      </c>
      <c r="AU317" s="24" t="s">
        <v>84</v>
      </c>
      <c r="AY317" s="24" t="s">
        <v>134</v>
      </c>
      <c r="BE317" s="203">
        <f>IF(N317="základní",J317,0)</f>
        <v>0</v>
      </c>
      <c r="BF317" s="203">
        <f>IF(N317="snížená",J317,0)</f>
        <v>0</v>
      </c>
      <c r="BG317" s="203">
        <f>IF(N317="zákl. přenesená",J317,0)</f>
        <v>0</v>
      </c>
      <c r="BH317" s="203">
        <f>IF(N317="sníž. přenesená",J317,0)</f>
        <v>0</v>
      </c>
      <c r="BI317" s="203">
        <f>IF(N317="nulová",J317,0)</f>
        <v>0</v>
      </c>
      <c r="BJ317" s="24" t="s">
        <v>82</v>
      </c>
      <c r="BK317" s="203">
        <f>ROUND(I317*H317,2)</f>
        <v>0</v>
      </c>
      <c r="BL317" s="24" t="s">
        <v>245</v>
      </c>
      <c r="BM317" s="24" t="s">
        <v>429</v>
      </c>
    </row>
    <row r="318" spans="2:65" s="1" customFormat="1" ht="16.5" customHeight="1">
      <c r="B318" s="41"/>
      <c r="C318" s="192" t="s">
        <v>430</v>
      </c>
      <c r="D318" s="192" t="s">
        <v>137</v>
      </c>
      <c r="E318" s="193" t="s">
        <v>431</v>
      </c>
      <c r="F318" s="194" t="s">
        <v>432</v>
      </c>
      <c r="G318" s="195" t="s">
        <v>234</v>
      </c>
      <c r="H318" s="196">
        <v>2</v>
      </c>
      <c r="I318" s="197"/>
      <c r="J318" s="198">
        <f>ROUND(I318*H318,2)</f>
        <v>0</v>
      </c>
      <c r="K318" s="194" t="s">
        <v>141</v>
      </c>
      <c r="L318" s="61"/>
      <c r="M318" s="199" t="s">
        <v>21</v>
      </c>
      <c r="N318" s="200" t="s">
        <v>45</v>
      </c>
      <c r="O318" s="42"/>
      <c r="P318" s="201">
        <f>O318*H318</f>
        <v>0</v>
      </c>
      <c r="Q318" s="201">
        <v>0.00023</v>
      </c>
      <c r="R318" s="201">
        <f>Q318*H318</f>
        <v>0.00046</v>
      </c>
      <c r="S318" s="201">
        <v>0</v>
      </c>
      <c r="T318" s="202">
        <f>S318*H318</f>
        <v>0</v>
      </c>
      <c r="AR318" s="24" t="s">
        <v>245</v>
      </c>
      <c r="AT318" s="24" t="s">
        <v>137</v>
      </c>
      <c r="AU318" s="24" t="s">
        <v>84</v>
      </c>
      <c r="AY318" s="24" t="s">
        <v>134</v>
      </c>
      <c r="BE318" s="203">
        <f>IF(N318="základní",J318,0)</f>
        <v>0</v>
      </c>
      <c r="BF318" s="203">
        <f>IF(N318="snížená",J318,0)</f>
        <v>0</v>
      </c>
      <c r="BG318" s="203">
        <f>IF(N318="zákl. přenesená",J318,0)</f>
        <v>0</v>
      </c>
      <c r="BH318" s="203">
        <f>IF(N318="sníž. přenesená",J318,0)</f>
        <v>0</v>
      </c>
      <c r="BI318" s="203">
        <f>IF(N318="nulová",J318,0)</f>
        <v>0</v>
      </c>
      <c r="BJ318" s="24" t="s">
        <v>82</v>
      </c>
      <c r="BK318" s="203">
        <f>ROUND(I318*H318,2)</f>
        <v>0</v>
      </c>
      <c r="BL318" s="24" t="s">
        <v>245</v>
      </c>
      <c r="BM318" s="24" t="s">
        <v>433</v>
      </c>
    </row>
    <row r="319" spans="2:65" s="1" customFormat="1" ht="38.25" customHeight="1">
      <c r="B319" s="41"/>
      <c r="C319" s="192" t="s">
        <v>434</v>
      </c>
      <c r="D319" s="192" t="s">
        <v>137</v>
      </c>
      <c r="E319" s="193" t="s">
        <v>435</v>
      </c>
      <c r="F319" s="194" t="s">
        <v>436</v>
      </c>
      <c r="G319" s="195" t="s">
        <v>248</v>
      </c>
      <c r="H319" s="196">
        <v>0.076</v>
      </c>
      <c r="I319" s="197"/>
      <c r="J319" s="198">
        <f>ROUND(I319*H319,2)</f>
        <v>0</v>
      </c>
      <c r="K319" s="194" t="s">
        <v>141</v>
      </c>
      <c r="L319" s="61"/>
      <c r="M319" s="199" t="s">
        <v>21</v>
      </c>
      <c r="N319" s="200" t="s">
        <v>45</v>
      </c>
      <c r="O319" s="42"/>
      <c r="P319" s="201">
        <f>O319*H319</f>
        <v>0</v>
      </c>
      <c r="Q319" s="201">
        <v>0</v>
      </c>
      <c r="R319" s="201">
        <f>Q319*H319</f>
        <v>0</v>
      </c>
      <c r="S319" s="201">
        <v>0</v>
      </c>
      <c r="T319" s="202">
        <f>S319*H319</f>
        <v>0</v>
      </c>
      <c r="AR319" s="24" t="s">
        <v>245</v>
      </c>
      <c r="AT319" s="24" t="s">
        <v>137</v>
      </c>
      <c r="AU319" s="24" t="s">
        <v>84</v>
      </c>
      <c r="AY319" s="24" t="s">
        <v>134</v>
      </c>
      <c r="BE319" s="203">
        <f>IF(N319="základní",J319,0)</f>
        <v>0</v>
      </c>
      <c r="BF319" s="203">
        <f>IF(N319="snížená",J319,0)</f>
        <v>0</v>
      </c>
      <c r="BG319" s="203">
        <f>IF(N319="zákl. přenesená",J319,0)</f>
        <v>0</v>
      </c>
      <c r="BH319" s="203">
        <f>IF(N319="sníž. přenesená",J319,0)</f>
        <v>0</v>
      </c>
      <c r="BI319" s="203">
        <f>IF(N319="nulová",J319,0)</f>
        <v>0</v>
      </c>
      <c r="BJ319" s="24" t="s">
        <v>82</v>
      </c>
      <c r="BK319" s="203">
        <f>ROUND(I319*H319,2)</f>
        <v>0</v>
      </c>
      <c r="BL319" s="24" t="s">
        <v>245</v>
      </c>
      <c r="BM319" s="24" t="s">
        <v>437</v>
      </c>
    </row>
    <row r="320" spans="2:63" s="10" customFormat="1" ht="29.85" customHeight="1">
      <c r="B320" s="176"/>
      <c r="C320" s="177"/>
      <c r="D320" s="178" t="s">
        <v>73</v>
      </c>
      <c r="E320" s="190" t="s">
        <v>438</v>
      </c>
      <c r="F320" s="190" t="s">
        <v>439</v>
      </c>
      <c r="G320" s="177"/>
      <c r="H320" s="177"/>
      <c r="I320" s="180"/>
      <c r="J320" s="191">
        <f>BK320</f>
        <v>0</v>
      </c>
      <c r="K320" s="177"/>
      <c r="L320" s="182"/>
      <c r="M320" s="183"/>
      <c r="N320" s="184"/>
      <c r="O320" s="184"/>
      <c r="P320" s="185">
        <f>SUM(P321:P332)</f>
        <v>0</v>
      </c>
      <c r="Q320" s="184"/>
      <c r="R320" s="185">
        <f>SUM(R321:R332)</f>
        <v>0.01162</v>
      </c>
      <c r="S320" s="184"/>
      <c r="T320" s="186">
        <f>SUM(T321:T332)</f>
        <v>0</v>
      </c>
      <c r="AR320" s="187" t="s">
        <v>84</v>
      </c>
      <c r="AT320" s="188" t="s">
        <v>73</v>
      </c>
      <c r="AU320" s="188" t="s">
        <v>82</v>
      </c>
      <c r="AY320" s="187" t="s">
        <v>134</v>
      </c>
      <c r="BK320" s="189">
        <f>SUM(BK321:BK332)</f>
        <v>0</v>
      </c>
    </row>
    <row r="321" spans="2:65" s="1" customFormat="1" ht="25.5" customHeight="1">
      <c r="B321" s="41"/>
      <c r="C321" s="192" t="s">
        <v>440</v>
      </c>
      <c r="D321" s="192" t="s">
        <v>137</v>
      </c>
      <c r="E321" s="193" t="s">
        <v>441</v>
      </c>
      <c r="F321" s="194" t="s">
        <v>442</v>
      </c>
      <c r="G321" s="195" t="s">
        <v>234</v>
      </c>
      <c r="H321" s="196">
        <v>4</v>
      </c>
      <c r="I321" s="197"/>
      <c r="J321" s="198">
        <f aca="true" t="shared" si="20" ref="J321:J332">ROUND(I321*H321,2)</f>
        <v>0</v>
      </c>
      <c r="K321" s="194" t="s">
        <v>141</v>
      </c>
      <c r="L321" s="61"/>
      <c r="M321" s="199" t="s">
        <v>21</v>
      </c>
      <c r="N321" s="200" t="s">
        <v>45</v>
      </c>
      <c r="O321" s="42"/>
      <c r="P321" s="201">
        <f aca="true" t="shared" si="21" ref="P321:P332">O321*H321</f>
        <v>0</v>
      </c>
      <c r="Q321" s="201">
        <v>0</v>
      </c>
      <c r="R321" s="201">
        <f aca="true" t="shared" si="22" ref="R321:R332">Q321*H321</f>
        <v>0</v>
      </c>
      <c r="S321" s="201">
        <v>0</v>
      </c>
      <c r="T321" s="202">
        <f aca="true" t="shared" si="23" ref="T321:T332">S321*H321</f>
        <v>0</v>
      </c>
      <c r="AR321" s="24" t="s">
        <v>245</v>
      </c>
      <c r="AT321" s="24" t="s">
        <v>137</v>
      </c>
      <c r="AU321" s="24" t="s">
        <v>84</v>
      </c>
      <c r="AY321" s="24" t="s">
        <v>134</v>
      </c>
      <c r="BE321" s="203">
        <f aca="true" t="shared" si="24" ref="BE321:BE332">IF(N321="základní",J321,0)</f>
        <v>0</v>
      </c>
      <c r="BF321" s="203">
        <f aca="true" t="shared" si="25" ref="BF321:BF332">IF(N321="snížená",J321,0)</f>
        <v>0</v>
      </c>
      <c r="BG321" s="203">
        <f aca="true" t="shared" si="26" ref="BG321:BG332">IF(N321="zákl. přenesená",J321,0)</f>
        <v>0</v>
      </c>
      <c r="BH321" s="203">
        <f aca="true" t="shared" si="27" ref="BH321:BH332">IF(N321="sníž. přenesená",J321,0)</f>
        <v>0</v>
      </c>
      <c r="BI321" s="203">
        <f aca="true" t="shared" si="28" ref="BI321:BI332">IF(N321="nulová",J321,0)</f>
        <v>0</v>
      </c>
      <c r="BJ321" s="24" t="s">
        <v>82</v>
      </c>
      <c r="BK321" s="203">
        <f aca="true" t="shared" si="29" ref="BK321:BK332">ROUND(I321*H321,2)</f>
        <v>0</v>
      </c>
      <c r="BL321" s="24" t="s">
        <v>245</v>
      </c>
      <c r="BM321" s="24" t="s">
        <v>443</v>
      </c>
    </row>
    <row r="322" spans="2:65" s="1" customFormat="1" ht="16.5" customHeight="1">
      <c r="B322" s="41"/>
      <c r="C322" s="248" t="s">
        <v>444</v>
      </c>
      <c r="D322" s="248" t="s">
        <v>347</v>
      </c>
      <c r="E322" s="249" t="s">
        <v>445</v>
      </c>
      <c r="F322" s="250" t="s">
        <v>446</v>
      </c>
      <c r="G322" s="251" t="s">
        <v>234</v>
      </c>
      <c r="H322" s="252">
        <v>4</v>
      </c>
      <c r="I322" s="253"/>
      <c r="J322" s="254">
        <f t="shared" si="20"/>
        <v>0</v>
      </c>
      <c r="K322" s="250" t="s">
        <v>141</v>
      </c>
      <c r="L322" s="255"/>
      <c r="M322" s="256" t="s">
        <v>21</v>
      </c>
      <c r="N322" s="257" t="s">
        <v>45</v>
      </c>
      <c r="O322" s="42"/>
      <c r="P322" s="201">
        <f t="shared" si="21"/>
        <v>0</v>
      </c>
      <c r="Q322" s="201">
        <v>0.0001</v>
      </c>
      <c r="R322" s="201">
        <f t="shared" si="22"/>
        <v>0.0004</v>
      </c>
      <c r="S322" s="201">
        <v>0</v>
      </c>
      <c r="T322" s="202">
        <f t="shared" si="23"/>
        <v>0</v>
      </c>
      <c r="AR322" s="24" t="s">
        <v>324</v>
      </c>
      <c r="AT322" s="24" t="s">
        <v>347</v>
      </c>
      <c r="AU322" s="24" t="s">
        <v>84</v>
      </c>
      <c r="AY322" s="24" t="s">
        <v>134</v>
      </c>
      <c r="BE322" s="203">
        <f t="shared" si="24"/>
        <v>0</v>
      </c>
      <c r="BF322" s="203">
        <f t="shared" si="25"/>
        <v>0</v>
      </c>
      <c r="BG322" s="203">
        <f t="shared" si="26"/>
        <v>0</v>
      </c>
      <c r="BH322" s="203">
        <f t="shared" si="27"/>
        <v>0</v>
      </c>
      <c r="BI322" s="203">
        <f t="shared" si="28"/>
        <v>0</v>
      </c>
      <c r="BJ322" s="24" t="s">
        <v>82</v>
      </c>
      <c r="BK322" s="203">
        <f t="shared" si="29"/>
        <v>0</v>
      </c>
      <c r="BL322" s="24" t="s">
        <v>245</v>
      </c>
      <c r="BM322" s="24" t="s">
        <v>447</v>
      </c>
    </row>
    <row r="323" spans="2:65" s="1" customFormat="1" ht="25.5" customHeight="1">
      <c r="B323" s="41"/>
      <c r="C323" s="192" t="s">
        <v>448</v>
      </c>
      <c r="D323" s="192" t="s">
        <v>137</v>
      </c>
      <c r="E323" s="193" t="s">
        <v>449</v>
      </c>
      <c r="F323" s="194" t="s">
        <v>450</v>
      </c>
      <c r="G323" s="195" t="s">
        <v>234</v>
      </c>
      <c r="H323" s="196">
        <v>4</v>
      </c>
      <c r="I323" s="197"/>
      <c r="J323" s="198">
        <f t="shared" si="20"/>
        <v>0</v>
      </c>
      <c r="K323" s="194" t="s">
        <v>141</v>
      </c>
      <c r="L323" s="61"/>
      <c r="M323" s="199" t="s">
        <v>21</v>
      </c>
      <c r="N323" s="200" t="s">
        <v>45</v>
      </c>
      <c r="O323" s="42"/>
      <c r="P323" s="201">
        <f t="shared" si="21"/>
        <v>0</v>
      </c>
      <c r="Q323" s="201">
        <v>0</v>
      </c>
      <c r="R323" s="201">
        <f t="shared" si="22"/>
        <v>0</v>
      </c>
      <c r="S323" s="201">
        <v>0</v>
      </c>
      <c r="T323" s="202">
        <f t="shared" si="23"/>
        <v>0</v>
      </c>
      <c r="AR323" s="24" t="s">
        <v>245</v>
      </c>
      <c r="AT323" s="24" t="s">
        <v>137</v>
      </c>
      <c r="AU323" s="24" t="s">
        <v>84</v>
      </c>
      <c r="AY323" s="24" t="s">
        <v>134</v>
      </c>
      <c r="BE323" s="203">
        <f t="shared" si="24"/>
        <v>0</v>
      </c>
      <c r="BF323" s="203">
        <f t="shared" si="25"/>
        <v>0</v>
      </c>
      <c r="BG323" s="203">
        <f t="shared" si="26"/>
        <v>0</v>
      </c>
      <c r="BH323" s="203">
        <f t="shared" si="27"/>
        <v>0</v>
      </c>
      <c r="BI323" s="203">
        <f t="shared" si="28"/>
        <v>0</v>
      </c>
      <c r="BJ323" s="24" t="s">
        <v>82</v>
      </c>
      <c r="BK323" s="203">
        <f t="shared" si="29"/>
        <v>0</v>
      </c>
      <c r="BL323" s="24" t="s">
        <v>245</v>
      </c>
      <c r="BM323" s="24" t="s">
        <v>451</v>
      </c>
    </row>
    <row r="324" spans="2:65" s="1" customFormat="1" ht="16.5" customHeight="1">
      <c r="B324" s="41"/>
      <c r="C324" s="248" t="s">
        <v>452</v>
      </c>
      <c r="D324" s="248" t="s">
        <v>347</v>
      </c>
      <c r="E324" s="249" t="s">
        <v>453</v>
      </c>
      <c r="F324" s="250" t="s">
        <v>454</v>
      </c>
      <c r="G324" s="251" t="s">
        <v>234</v>
      </c>
      <c r="H324" s="252">
        <v>4</v>
      </c>
      <c r="I324" s="253"/>
      <c r="J324" s="254">
        <f t="shared" si="20"/>
        <v>0</v>
      </c>
      <c r="K324" s="250" t="s">
        <v>141</v>
      </c>
      <c r="L324" s="255"/>
      <c r="M324" s="256" t="s">
        <v>21</v>
      </c>
      <c r="N324" s="257" t="s">
        <v>45</v>
      </c>
      <c r="O324" s="42"/>
      <c r="P324" s="201">
        <f t="shared" si="21"/>
        <v>0</v>
      </c>
      <c r="Q324" s="201">
        <v>6E-05</v>
      </c>
      <c r="R324" s="201">
        <f t="shared" si="22"/>
        <v>0.00024</v>
      </c>
      <c r="S324" s="201">
        <v>0</v>
      </c>
      <c r="T324" s="202">
        <f t="shared" si="23"/>
        <v>0</v>
      </c>
      <c r="AR324" s="24" t="s">
        <v>324</v>
      </c>
      <c r="AT324" s="24" t="s">
        <v>347</v>
      </c>
      <c r="AU324" s="24" t="s">
        <v>84</v>
      </c>
      <c r="AY324" s="24" t="s">
        <v>134</v>
      </c>
      <c r="BE324" s="203">
        <f t="shared" si="24"/>
        <v>0</v>
      </c>
      <c r="BF324" s="203">
        <f t="shared" si="25"/>
        <v>0</v>
      </c>
      <c r="BG324" s="203">
        <f t="shared" si="26"/>
        <v>0</v>
      </c>
      <c r="BH324" s="203">
        <f t="shared" si="27"/>
        <v>0</v>
      </c>
      <c r="BI324" s="203">
        <f t="shared" si="28"/>
        <v>0</v>
      </c>
      <c r="BJ324" s="24" t="s">
        <v>82</v>
      </c>
      <c r="BK324" s="203">
        <f t="shared" si="29"/>
        <v>0</v>
      </c>
      <c r="BL324" s="24" t="s">
        <v>245</v>
      </c>
      <c r="BM324" s="24" t="s">
        <v>455</v>
      </c>
    </row>
    <row r="325" spans="2:65" s="1" customFormat="1" ht="38.25" customHeight="1">
      <c r="B325" s="41"/>
      <c r="C325" s="192" t="s">
        <v>456</v>
      </c>
      <c r="D325" s="192" t="s">
        <v>137</v>
      </c>
      <c r="E325" s="193" t="s">
        <v>457</v>
      </c>
      <c r="F325" s="194" t="s">
        <v>458</v>
      </c>
      <c r="G325" s="195" t="s">
        <v>234</v>
      </c>
      <c r="H325" s="196">
        <v>3</v>
      </c>
      <c r="I325" s="197"/>
      <c r="J325" s="198">
        <f t="shared" si="20"/>
        <v>0</v>
      </c>
      <c r="K325" s="194" t="s">
        <v>141</v>
      </c>
      <c r="L325" s="61"/>
      <c r="M325" s="199" t="s">
        <v>21</v>
      </c>
      <c r="N325" s="200" t="s">
        <v>45</v>
      </c>
      <c r="O325" s="42"/>
      <c r="P325" s="201">
        <f t="shared" si="21"/>
        <v>0</v>
      </c>
      <c r="Q325" s="201">
        <v>0</v>
      </c>
      <c r="R325" s="201">
        <f t="shared" si="22"/>
        <v>0</v>
      </c>
      <c r="S325" s="201">
        <v>0</v>
      </c>
      <c r="T325" s="202">
        <f t="shared" si="23"/>
        <v>0</v>
      </c>
      <c r="AR325" s="24" t="s">
        <v>245</v>
      </c>
      <c r="AT325" s="24" t="s">
        <v>137</v>
      </c>
      <c r="AU325" s="24" t="s">
        <v>84</v>
      </c>
      <c r="AY325" s="24" t="s">
        <v>134</v>
      </c>
      <c r="BE325" s="203">
        <f t="shared" si="24"/>
        <v>0</v>
      </c>
      <c r="BF325" s="203">
        <f t="shared" si="25"/>
        <v>0</v>
      </c>
      <c r="BG325" s="203">
        <f t="shared" si="26"/>
        <v>0</v>
      </c>
      <c r="BH325" s="203">
        <f t="shared" si="27"/>
        <v>0</v>
      </c>
      <c r="BI325" s="203">
        <f t="shared" si="28"/>
        <v>0</v>
      </c>
      <c r="BJ325" s="24" t="s">
        <v>82</v>
      </c>
      <c r="BK325" s="203">
        <f t="shared" si="29"/>
        <v>0</v>
      </c>
      <c r="BL325" s="24" t="s">
        <v>245</v>
      </c>
      <c r="BM325" s="24" t="s">
        <v>459</v>
      </c>
    </row>
    <row r="326" spans="2:65" s="1" customFormat="1" ht="16.5" customHeight="1">
      <c r="B326" s="41"/>
      <c r="C326" s="248" t="s">
        <v>460</v>
      </c>
      <c r="D326" s="248" t="s">
        <v>347</v>
      </c>
      <c r="E326" s="249" t="s">
        <v>461</v>
      </c>
      <c r="F326" s="250" t="s">
        <v>462</v>
      </c>
      <c r="G326" s="251" t="s">
        <v>234</v>
      </c>
      <c r="H326" s="252">
        <v>3</v>
      </c>
      <c r="I326" s="253"/>
      <c r="J326" s="254">
        <f t="shared" si="20"/>
        <v>0</v>
      </c>
      <c r="K326" s="250" t="s">
        <v>141</v>
      </c>
      <c r="L326" s="255"/>
      <c r="M326" s="256" t="s">
        <v>21</v>
      </c>
      <c r="N326" s="257" t="s">
        <v>45</v>
      </c>
      <c r="O326" s="42"/>
      <c r="P326" s="201">
        <f t="shared" si="21"/>
        <v>0</v>
      </c>
      <c r="Q326" s="201">
        <v>6E-05</v>
      </c>
      <c r="R326" s="201">
        <f t="shared" si="22"/>
        <v>0.00018</v>
      </c>
      <c r="S326" s="201">
        <v>0</v>
      </c>
      <c r="T326" s="202">
        <f t="shared" si="23"/>
        <v>0</v>
      </c>
      <c r="AR326" s="24" t="s">
        <v>324</v>
      </c>
      <c r="AT326" s="24" t="s">
        <v>347</v>
      </c>
      <c r="AU326" s="24" t="s">
        <v>84</v>
      </c>
      <c r="AY326" s="24" t="s">
        <v>134</v>
      </c>
      <c r="BE326" s="203">
        <f t="shared" si="24"/>
        <v>0</v>
      </c>
      <c r="BF326" s="203">
        <f t="shared" si="25"/>
        <v>0</v>
      </c>
      <c r="BG326" s="203">
        <f t="shared" si="26"/>
        <v>0</v>
      </c>
      <c r="BH326" s="203">
        <f t="shared" si="27"/>
        <v>0</v>
      </c>
      <c r="BI326" s="203">
        <f t="shared" si="28"/>
        <v>0</v>
      </c>
      <c r="BJ326" s="24" t="s">
        <v>82</v>
      </c>
      <c r="BK326" s="203">
        <f t="shared" si="29"/>
        <v>0</v>
      </c>
      <c r="BL326" s="24" t="s">
        <v>245</v>
      </c>
      <c r="BM326" s="24" t="s">
        <v>463</v>
      </c>
    </row>
    <row r="327" spans="2:65" s="1" customFormat="1" ht="25.5" customHeight="1">
      <c r="B327" s="41"/>
      <c r="C327" s="192" t="s">
        <v>464</v>
      </c>
      <c r="D327" s="192" t="s">
        <v>137</v>
      </c>
      <c r="E327" s="193" t="s">
        <v>465</v>
      </c>
      <c r="F327" s="194" t="s">
        <v>466</v>
      </c>
      <c r="G327" s="195" t="s">
        <v>234</v>
      </c>
      <c r="H327" s="196">
        <v>3</v>
      </c>
      <c r="I327" s="197"/>
      <c r="J327" s="198">
        <f t="shared" si="20"/>
        <v>0</v>
      </c>
      <c r="K327" s="194" t="s">
        <v>141</v>
      </c>
      <c r="L327" s="61"/>
      <c r="M327" s="199" t="s">
        <v>21</v>
      </c>
      <c r="N327" s="200" t="s">
        <v>45</v>
      </c>
      <c r="O327" s="42"/>
      <c r="P327" s="201">
        <f t="shared" si="21"/>
        <v>0</v>
      </c>
      <c r="Q327" s="201">
        <v>0</v>
      </c>
      <c r="R327" s="201">
        <f t="shared" si="22"/>
        <v>0</v>
      </c>
      <c r="S327" s="201">
        <v>0</v>
      </c>
      <c r="T327" s="202">
        <f t="shared" si="23"/>
        <v>0</v>
      </c>
      <c r="AR327" s="24" t="s">
        <v>245</v>
      </c>
      <c r="AT327" s="24" t="s">
        <v>137</v>
      </c>
      <c r="AU327" s="24" t="s">
        <v>84</v>
      </c>
      <c r="AY327" s="24" t="s">
        <v>134</v>
      </c>
      <c r="BE327" s="203">
        <f t="shared" si="24"/>
        <v>0</v>
      </c>
      <c r="BF327" s="203">
        <f t="shared" si="25"/>
        <v>0</v>
      </c>
      <c r="BG327" s="203">
        <f t="shared" si="26"/>
        <v>0</v>
      </c>
      <c r="BH327" s="203">
        <f t="shared" si="27"/>
        <v>0</v>
      </c>
      <c r="BI327" s="203">
        <f t="shared" si="28"/>
        <v>0</v>
      </c>
      <c r="BJ327" s="24" t="s">
        <v>82</v>
      </c>
      <c r="BK327" s="203">
        <f t="shared" si="29"/>
        <v>0</v>
      </c>
      <c r="BL327" s="24" t="s">
        <v>245</v>
      </c>
      <c r="BM327" s="24" t="s">
        <v>467</v>
      </c>
    </row>
    <row r="328" spans="2:65" s="1" customFormat="1" ht="25.5" customHeight="1">
      <c r="B328" s="41"/>
      <c r="C328" s="192" t="s">
        <v>468</v>
      </c>
      <c r="D328" s="192" t="s">
        <v>137</v>
      </c>
      <c r="E328" s="193" t="s">
        <v>469</v>
      </c>
      <c r="F328" s="194" t="s">
        <v>470</v>
      </c>
      <c r="G328" s="195" t="s">
        <v>234</v>
      </c>
      <c r="H328" s="196">
        <v>3</v>
      </c>
      <c r="I328" s="197"/>
      <c r="J328" s="198">
        <f t="shared" si="20"/>
        <v>0</v>
      </c>
      <c r="K328" s="194" t="s">
        <v>141</v>
      </c>
      <c r="L328" s="61"/>
      <c r="M328" s="199" t="s">
        <v>21</v>
      </c>
      <c r="N328" s="200" t="s">
        <v>45</v>
      </c>
      <c r="O328" s="42"/>
      <c r="P328" s="201">
        <f t="shared" si="21"/>
        <v>0</v>
      </c>
      <c r="Q328" s="201">
        <v>0</v>
      </c>
      <c r="R328" s="201">
        <f t="shared" si="22"/>
        <v>0</v>
      </c>
      <c r="S328" s="201">
        <v>0</v>
      </c>
      <c r="T328" s="202">
        <f t="shared" si="23"/>
        <v>0</v>
      </c>
      <c r="AR328" s="24" t="s">
        <v>245</v>
      </c>
      <c r="AT328" s="24" t="s">
        <v>137</v>
      </c>
      <c r="AU328" s="24" t="s">
        <v>84</v>
      </c>
      <c r="AY328" s="24" t="s">
        <v>134</v>
      </c>
      <c r="BE328" s="203">
        <f t="shared" si="24"/>
        <v>0</v>
      </c>
      <c r="BF328" s="203">
        <f t="shared" si="25"/>
        <v>0</v>
      </c>
      <c r="BG328" s="203">
        <f t="shared" si="26"/>
        <v>0</v>
      </c>
      <c r="BH328" s="203">
        <f t="shared" si="27"/>
        <v>0</v>
      </c>
      <c r="BI328" s="203">
        <f t="shared" si="28"/>
        <v>0</v>
      </c>
      <c r="BJ328" s="24" t="s">
        <v>82</v>
      </c>
      <c r="BK328" s="203">
        <f t="shared" si="29"/>
        <v>0</v>
      </c>
      <c r="BL328" s="24" t="s">
        <v>245</v>
      </c>
      <c r="BM328" s="24" t="s">
        <v>471</v>
      </c>
    </row>
    <row r="329" spans="2:65" s="1" customFormat="1" ht="16.5" customHeight="1">
      <c r="B329" s="41"/>
      <c r="C329" s="248" t="s">
        <v>472</v>
      </c>
      <c r="D329" s="248" t="s">
        <v>347</v>
      </c>
      <c r="E329" s="249" t="s">
        <v>473</v>
      </c>
      <c r="F329" s="250" t="s">
        <v>474</v>
      </c>
      <c r="G329" s="251" t="s">
        <v>234</v>
      </c>
      <c r="H329" s="252">
        <v>3</v>
      </c>
      <c r="I329" s="253"/>
      <c r="J329" s="254">
        <f t="shared" si="20"/>
        <v>0</v>
      </c>
      <c r="K329" s="250" t="s">
        <v>141</v>
      </c>
      <c r="L329" s="255"/>
      <c r="M329" s="256" t="s">
        <v>21</v>
      </c>
      <c r="N329" s="257" t="s">
        <v>45</v>
      </c>
      <c r="O329" s="42"/>
      <c r="P329" s="201">
        <f t="shared" si="21"/>
        <v>0</v>
      </c>
      <c r="Q329" s="201">
        <v>0.0008</v>
      </c>
      <c r="R329" s="201">
        <f t="shared" si="22"/>
        <v>0.0024000000000000002</v>
      </c>
      <c r="S329" s="201">
        <v>0</v>
      </c>
      <c r="T329" s="202">
        <f t="shared" si="23"/>
        <v>0</v>
      </c>
      <c r="AR329" s="24" t="s">
        <v>324</v>
      </c>
      <c r="AT329" s="24" t="s">
        <v>347</v>
      </c>
      <c r="AU329" s="24" t="s">
        <v>84</v>
      </c>
      <c r="AY329" s="24" t="s">
        <v>134</v>
      </c>
      <c r="BE329" s="203">
        <f t="shared" si="24"/>
        <v>0</v>
      </c>
      <c r="BF329" s="203">
        <f t="shared" si="25"/>
        <v>0</v>
      </c>
      <c r="BG329" s="203">
        <f t="shared" si="26"/>
        <v>0</v>
      </c>
      <c r="BH329" s="203">
        <f t="shared" si="27"/>
        <v>0</v>
      </c>
      <c r="BI329" s="203">
        <f t="shared" si="28"/>
        <v>0</v>
      </c>
      <c r="BJ329" s="24" t="s">
        <v>82</v>
      </c>
      <c r="BK329" s="203">
        <f t="shared" si="29"/>
        <v>0</v>
      </c>
      <c r="BL329" s="24" t="s">
        <v>245</v>
      </c>
      <c r="BM329" s="24" t="s">
        <v>475</v>
      </c>
    </row>
    <row r="330" spans="2:65" s="1" customFormat="1" ht="25.5" customHeight="1">
      <c r="B330" s="41"/>
      <c r="C330" s="192" t="s">
        <v>476</v>
      </c>
      <c r="D330" s="192" t="s">
        <v>137</v>
      </c>
      <c r="E330" s="193" t="s">
        <v>477</v>
      </c>
      <c r="F330" s="194" t="s">
        <v>478</v>
      </c>
      <c r="G330" s="195" t="s">
        <v>234</v>
      </c>
      <c r="H330" s="196">
        <v>1</v>
      </c>
      <c r="I330" s="197"/>
      <c r="J330" s="198">
        <f t="shared" si="20"/>
        <v>0</v>
      </c>
      <c r="K330" s="194" t="s">
        <v>141</v>
      </c>
      <c r="L330" s="61"/>
      <c r="M330" s="199" t="s">
        <v>21</v>
      </c>
      <c r="N330" s="200" t="s">
        <v>45</v>
      </c>
      <c r="O330" s="42"/>
      <c r="P330" s="201">
        <f t="shared" si="21"/>
        <v>0</v>
      </c>
      <c r="Q330" s="201">
        <v>0</v>
      </c>
      <c r="R330" s="201">
        <f t="shared" si="22"/>
        <v>0</v>
      </c>
      <c r="S330" s="201">
        <v>0</v>
      </c>
      <c r="T330" s="202">
        <f t="shared" si="23"/>
        <v>0</v>
      </c>
      <c r="AR330" s="24" t="s">
        <v>245</v>
      </c>
      <c r="AT330" s="24" t="s">
        <v>137</v>
      </c>
      <c r="AU330" s="24" t="s">
        <v>84</v>
      </c>
      <c r="AY330" s="24" t="s">
        <v>134</v>
      </c>
      <c r="BE330" s="203">
        <f t="shared" si="24"/>
        <v>0</v>
      </c>
      <c r="BF330" s="203">
        <f t="shared" si="25"/>
        <v>0</v>
      </c>
      <c r="BG330" s="203">
        <f t="shared" si="26"/>
        <v>0</v>
      </c>
      <c r="BH330" s="203">
        <f t="shared" si="27"/>
        <v>0</v>
      </c>
      <c r="BI330" s="203">
        <f t="shared" si="28"/>
        <v>0</v>
      </c>
      <c r="BJ330" s="24" t="s">
        <v>82</v>
      </c>
      <c r="BK330" s="203">
        <f t="shared" si="29"/>
        <v>0</v>
      </c>
      <c r="BL330" s="24" t="s">
        <v>245</v>
      </c>
      <c r="BM330" s="24" t="s">
        <v>479</v>
      </c>
    </row>
    <row r="331" spans="2:65" s="1" customFormat="1" ht="25.5" customHeight="1">
      <c r="B331" s="41"/>
      <c r="C331" s="248" t="s">
        <v>480</v>
      </c>
      <c r="D331" s="248" t="s">
        <v>347</v>
      </c>
      <c r="E331" s="249" t="s">
        <v>481</v>
      </c>
      <c r="F331" s="250" t="s">
        <v>482</v>
      </c>
      <c r="G331" s="251" t="s">
        <v>234</v>
      </c>
      <c r="H331" s="252">
        <v>1</v>
      </c>
      <c r="I331" s="253"/>
      <c r="J331" s="254">
        <f t="shared" si="20"/>
        <v>0</v>
      </c>
      <c r="K331" s="250" t="s">
        <v>141</v>
      </c>
      <c r="L331" s="255"/>
      <c r="M331" s="256" t="s">
        <v>21</v>
      </c>
      <c r="N331" s="257" t="s">
        <v>45</v>
      </c>
      <c r="O331" s="42"/>
      <c r="P331" s="201">
        <f t="shared" si="21"/>
        <v>0</v>
      </c>
      <c r="Q331" s="201">
        <v>0.0084</v>
      </c>
      <c r="R331" s="201">
        <f t="shared" si="22"/>
        <v>0.0084</v>
      </c>
      <c r="S331" s="201">
        <v>0</v>
      </c>
      <c r="T331" s="202">
        <f t="shared" si="23"/>
        <v>0</v>
      </c>
      <c r="AR331" s="24" t="s">
        <v>324</v>
      </c>
      <c r="AT331" s="24" t="s">
        <v>347</v>
      </c>
      <c r="AU331" s="24" t="s">
        <v>84</v>
      </c>
      <c r="AY331" s="24" t="s">
        <v>134</v>
      </c>
      <c r="BE331" s="203">
        <f t="shared" si="24"/>
        <v>0</v>
      </c>
      <c r="BF331" s="203">
        <f t="shared" si="25"/>
        <v>0</v>
      </c>
      <c r="BG331" s="203">
        <f t="shared" si="26"/>
        <v>0</v>
      </c>
      <c r="BH331" s="203">
        <f t="shared" si="27"/>
        <v>0</v>
      </c>
      <c r="BI331" s="203">
        <f t="shared" si="28"/>
        <v>0</v>
      </c>
      <c r="BJ331" s="24" t="s">
        <v>82</v>
      </c>
      <c r="BK331" s="203">
        <f t="shared" si="29"/>
        <v>0</v>
      </c>
      <c r="BL331" s="24" t="s">
        <v>245</v>
      </c>
      <c r="BM331" s="24" t="s">
        <v>483</v>
      </c>
    </row>
    <row r="332" spans="2:65" s="1" customFormat="1" ht="38.25" customHeight="1">
      <c r="B332" s="41"/>
      <c r="C332" s="192" t="s">
        <v>484</v>
      </c>
      <c r="D332" s="192" t="s">
        <v>137</v>
      </c>
      <c r="E332" s="193" t="s">
        <v>485</v>
      </c>
      <c r="F332" s="194" t="s">
        <v>486</v>
      </c>
      <c r="G332" s="195" t="s">
        <v>234</v>
      </c>
      <c r="H332" s="196">
        <v>4</v>
      </c>
      <c r="I332" s="197"/>
      <c r="J332" s="198">
        <f t="shared" si="20"/>
        <v>0</v>
      </c>
      <c r="K332" s="194" t="s">
        <v>141</v>
      </c>
      <c r="L332" s="61"/>
      <c r="M332" s="199" t="s">
        <v>21</v>
      </c>
      <c r="N332" s="200" t="s">
        <v>45</v>
      </c>
      <c r="O332" s="42"/>
      <c r="P332" s="201">
        <f t="shared" si="21"/>
        <v>0</v>
      </c>
      <c r="Q332" s="201">
        <v>0</v>
      </c>
      <c r="R332" s="201">
        <f t="shared" si="22"/>
        <v>0</v>
      </c>
      <c r="S332" s="201">
        <v>0</v>
      </c>
      <c r="T332" s="202">
        <f t="shared" si="23"/>
        <v>0</v>
      </c>
      <c r="AR332" s="24" t="s">
        <v>245</v>
      </c>
      <c r="AT332" s="24" t="s">
        <v>137</v>
      </c>
      <c r="AU332" s="24" t="s">
        <v>84</v>
      </c>
      <c r="AY332" s="24" t="s">
        <v>134</v>
      </c>
      <c r="BE332" s="203">
        <f t="shared" si="24"/>
        <v>0</v>
      </c>
      <c r="BF332" s="203">
        <f t="shared" si="25"/>
        <v>0</v>
      </c>
      <c r="BG332" s="203">
        <f t="shared" si="26"/>
        <v>0</v>
      </c>
      <c r="BH332" s="203">
        <f t="shared" si="27"/>
        <v>0</v>
      </c>
      <c r="BI332" s="203">
        <f t="shared" si="28"/>
        <v>0</v>
      </c>
      <c r="BJ332" s="24" t="s">
        <v>82</v>
      </c>
      <c r="BK332" s="203">
        <f t="shared" si="29"/>
        <v>0</v>
      </c>
      <c r="BL332" s="24" t="s">
        <v>245</v>
      </c>
      <c r="BM332" s="24" t="s">
        <v>487</v>
      </c>
    </row>
    <row r="333" spans="2:63" s="10" customFormat="1" ht="29.85" customHeight="1">
      <c r="B333" s="176"/>
      <c r="C333" s="177"/>
      <c r="D333" s="178" t="s">
        <v>73</v>
      </c>
      <c r="E333" s="190" t="s">
        <v>488</v>
      </c>
      <c r="F333" s="190" t="s">
        <v>489</v>
      </c>
      <c r="G333" s="177"/>
      <c r="H333" s="177"/>
      <c r="I333" s="180"/>
      <c r="J333" s="191">
        <f>BK333</f>
        <v>0</v>
      </c>
      <c r="K333" s="177"/>
      <c r="L333" s="182"/>
      <c r="M333" s="183"/>
      <c r="N333" s="184"/>
      <c r="O333" s="184"/>
      <c r="P333" s="185">
        <f>SUM(P334:P342)</f>
        <v>0</v>
      </c>
      <c r="Q333" s="184"/>
      <c r="R333" s="185">
        <f>SUM(R334:R342)</f>
        <v>0.09825</v>
      </c>
      <c r="S333" s="184"/>
      <c r="T333" s="186">
        <f>SUM(T334:T342)</f>
        <v>0.01782456</v>
      </c>
      <c r="AR333" s="187" t="s">
        <v>84</v>
      </c>
      <c r="AT333" s="188" t="s">
        <v>73</v>
      </c>
      <c r="AU333" s="188" t="s">
        <v>82</v>
      </c>
      <c r="AY333" s="187" t="s">
        <v>134</v>
      </c>
      <c r="BK333" s="189">
        <f>SUM(BK334:BK342)</f>
        <v>0</v>
      </c>
    </row>
    <row r="334" spans="2:65" s="1" customFormat="1" ht="25.5" customHeight="1">
      <c r="B334" s="41"/>
      <c r="C334" s="192" t="s">
        <v>490</v>
      </c>
      <c r="D334" s="192" t="s">
        <v>137</v>
      </c>
      <c r="E334" s="193" t="s">
        <v>491</v>
      </c>
      <c r="F334" s="194" t="s">
        <v>492</v>
      </c>
      <c r="G334" s="195" t="s">
        <v>234</v>
      </c>
      <c r="H334" s="196">
        <v>3</v>
      </c>
      <c r="I334" s="197"/>
      <c r="J334" s="198">
        <f>ROUND(I334*H334,2)</f>
        <v>0</v>
      </c>
      <c r="K334" s="194" t="s">
        <v>141</v>
      </c>
      <c r="L334" s="61"/>
      <c r="M334" s="199" t="s">
        <v>21</v>
      </c>
      <c r="N334" s="200" t="s">
        <v>45</v>
      </c>
      <c r="O334" s="42"/>
      <c r="P334" s="201">
        <f>O334*H334</f>
        <v>0</v>
      </c>
      <c r="Q334" s="201">
        <v>0.00048</v>
      </c>
      <c r="R334" s="201">
        <f>Q334*H334</f>
        <v>0.00144</v>
      </c>
      <c r="S334" s="201">
        <v>0</v>
      </c>
      <c r="T334" s="202">
        <f>S334*H334</f>
        <v>0</v>
      </c>
      <c r="AR334" s="24" t="s">
        <v>142</v>
      </c>
      <c r="AT334" s="24" t="s">
        <v>137</v>
      </c>
      <c r="AU334" s="24" t="s">
        <v>84</v>
      </c>
      <c r="AY334" s="24" t="s">
        <v>134</v>
      </c>
      <c r="BE334" s="203">
        <f>IF(N334="základní",J334,0)</f>
        <v>0</v>
      </c>
      <c r="BF334" s="203">
        <f>IF(N334="snížená",J334,0)</f>
        <v>0</v>
      </c>
      <c r="BG334" s="203">
        <f>IF(N334="zákl. přenesená",J334,0)</f>
        <v>0</v>
      </c>
      <c r="BH334" s="203">
        <f>IF(N334="sníž. přenesená",J334,0)</f>
        <v>0</v>
      </c>
      <c r="BI334" s="203">
        <f>IF(N334="nulová",J334,0)</f>
        <v>0</v>
      </c>
      <c r="BJ334" s="24" t="s">
        <v>82</v>
      </c>
      <c r="BK334" s="203">
        <f>ROUND(I334*H334,2)</f>
        <v>0</v>
      </c>
      <c r="BL334" s="24" t="s">
        <v>142</v>
      </c>
      <c r="BM334" s="24" t="s">
        <v>493</v>
      </c>
    </row>
    <row r="335" spans="2:51" s="11" customFormat="1" ht="13.5">
      <c r="B335" s="204"/>
      <c r="C335" s="205"/>
      <c r="D335" s="206" t="s">
        <v>144</v>
      </c>
      <c r="E335" s="207" t="s">
        <v>21</v>
      </c>
      <c r="F335" s="208" t="s">
        <v>135</v>
      </c>
      <c r="G335" s="205"/>
      <c r="H335" s="209">
        <v>3</v>
      </c>
      <c r="I335" s="210"/>
      <c r="J335" s="205"/>
      <c r="K335" s="205"/>
      <c r="L335" s="211"/>
      <c r="M335" s="212"/>
      <c r="N335" s="213"/>
      <c r="O335" s="213"/>
      <c r="P335" s="213"/>
      <c r="Q335" s="213"/>
      <c r="R335" s="213"/>
      <c r="S335" s="213"/>
      <c r="T335" s="214"/>
      <c r="AT335" s="215" t="s">
        <v>144</v>
      </c>
      <c r="AU335" s="215" t="s">
        <v>84</v>
      </c>
      <c r="AV335" s="11" t="s">
        <v>84</v>
      </c>
      <c r="AW335" s="11" t="s">
        <v>38</v>
      </c>
      <c r="AX335" s="11" t="s">
        <v>82</v>
      </c>
      <c r="AY335" s="215" t="s">
        <v>134</v>
      </c>
    </row>
    <row r="336" spans="2:65" s="1" customFormat="1" ht="16.5" customHeight="1">
      <c r="B336" s="41"/>
      <c r="C336" s="248" t="s">
        <v>494</v>
      </c>
      <c r="D336" s="248" t="s">
        <v>347</v>
      </c>
      <c r="E336" s="249" t="s">
        <v>495</v>
      </c>
      <c r="F336" s="250" t="s">
        <v>496</v>
      </c>
      <c r="G336" s="251" t="s">
        <v>234</v>
      </c>
      <c r="H336" s="252">
        <v>3</v>
      </c>
      <c r="I336" s="253"/>
      <c r="J336" s="254">
        <f>ROUND(I336*H336,2)</f>
        <v>0</v>
      </c>
      <c r="K336" s="250" t="s">
        <v>141</v>
      </c>
      <c r="L336" s="255"/>
      <c r="M336" s="256" t="s">
        <v>21</v>
      </c>
      <c r="N336" s="257" t="s">
        <v>45</v>
      </c>
      <c r="O336" s="42"/>
      <c r="P336" s="201">
        <f>O336*H336</f>
        <v>0</v>
      </c>
      <c r="Q336" s="201">
        <v>0.01847</v>
      </c>
      <c r="R336" s="201">
        <f>Q336*H336</f>
        <v>0.05541</v>
      </c>
      <c r="S336" s="201">
        <v>0</v>
      </c>
      <c r="T336" s="202">
        <f>S336*H336</f>
        <v>0</v>
      </c>
      <c r="AR336" s="24" t="s">
        <v>201</v>
      </c>
      <c r="AT336" s="24" t="s">
        <v>347</v>
      </c>
      <c r="AU336" s="24" t="s">
        <v>84</v>
      </c>
      <c r="AY336" s="24" t="s">
        <v>134</v>
      </c>
      <c r="BE336" s="203">
        <f>IF(N336="základní",J336,0)</f>
        <v>0</v>
      </c>
      <c r="BF336" s="203">
        <f>IF(N336="snížená",J336,0)</f>
        <v>0</v>
      </c>
      <c r="BG336" s="203">
        <f>IF(N336="zákl. přenesená",J336,0)</f>
        <v>0</v>
      </c>
      <c r="BH336" s="203">
        <f>IF(N336="sníž. přenesená",J336,0)</f>
        <v>0</v>
      </c>
      <c r="BI336" s="203">
        <f>IF(N336="nulová",J336,0)</f>
        <v>0</v>
      </c>
      <c r="BJ336" s="24" t="s">
        <v>82</v>
      </c>
      <c r="BK336" s="203">
        <f>ROUND(I336*H336,2)</f>
        <v>0</v>
      </c>
      <c r="BL336" s="24" t="s">
        <v>142</v>
      </c>
      <c r="BM336" s="24" t="s">
        <v>497</v>
      </c>
    </row>
    <row r="337" spans="2:65" s="1" customFormat="1" ht="25.5" customHeight="1">
      <c r="B337" s="41"/>
      <c r="C337" s="192" t="s">
        <v>498</v>
      </c>
      <c r="D337" s="192" t="s">
        <v>137</v>
      </c>
      <c r="E337" s="193" t="s">
        <v>499</v>
      </c>
      <c r="F337" s="194" t="s">
        <v>500</v>
      </c>
      <c r="G337" s="195" t="s">
        <v>234</v>
      </c>
      <c r="H337" s="196">
        <v>3</v>
      </c>
      <c r="I337" s="197"/>
      <c r="J337" s="198">
        <f>ROUND(I337*H337,2)</f>
        <v>0</v>
      </c>
      <c r="K337" s="194" t="s">
        <v>141</v>
      </c>
      <c r="L337" s="61"/>
      <c r="M337" s="199" t="s">
        <v>21</v>
      </c>
      <c r="N337" s="200" t="s">
        <v>45</v>
      </c>
      <c r="O337" s="42"/>
      <c r="P337" s="201">
        <f>O337*H337</f>
        <v>0</v>
      </c>
      <c r="Q337" s="201">
        <v>0</v>
      </c>
      <c r="R337" s="201">
        <f>Q337*H337</f>
        <v>0</v>
      </c>
      <c r="S337" s="201">
        <v>0</v>
      </c>
      <c r="T337" s="202">
        <f>S337*H337</f>
        <v>0</v>
      </c>
      <c r="AR337" s="24" t="s">
        <v>245</v>
      </c>
      <c r="AT337" s="24" t="s">
        <v>137</v>
      </c>
      <c r="AU337" s="24" t="s">
        <v>84</v>
      </c>
      <c r="AY337" s="24" t="s">
        <v>134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24" t="s">
        <v>82</v>
      </c>
      <c r="BK337" s="203">
        <f>ROUND(I337*H337,2)</f>
        <v>0</v>
      </c>
      <c r="BL337" s="24" t="s">
        <v>245</v>
      </c>
      <c r="BM337" s="24" t="s">
        <v>501</v>
      </c>
    </row>
    <row r="338" spans="2:51" s="11" customFormat="1" ht="13.5">
      <c r="B338" s="204"/>
      <c r="C338" s="205"/>
      <c r="D338" s="206" t="s">
        <v>144</v>
      </c>
      <c r="E338" s="207" t="s">
        <v>21</v>
      </c>
      <c r="F338" s="208" t="s">
        <v>135</v>
      </c>
      <c r="G338" s="205"/>
      <c r="H338" s="209">
        <v>3</v>
      </c>
      <c r="I338" s="210"/>
      <c r="J338" s="205"/>
      <c r="K338" s="205"/>
      <c r="L338" s="211"/>
      <c r="M338" s="212"/>
      <c r="N338" s="213"/>
      <c r="O338" s="213"/>
      <c r="P338" s="213"/>
      <c r="Q338" s="213"/>
      <c r="R338" s="213"/>
      <c r="S338" s="213"/>
      <c r="T338" s="214"/>
      <c r="AT338" s="215" t="s">
        <v>144</v>
      </c>
      <c r="AU338" s="215" t="s">
        <v>84</v>
      </c>
      <c r="AV338" s="11" t="s">
        <v>84</v>
      </c>
      <c r="AW338" s="11" t="s">
        <v>38</v>
      </c>
      <c r="AX338" s="11" t="s">
        <v>82</v>
      </c>
      <c r="AY338" s="215" t="s">
        <v>134</v>
      </c>
    </row>
    <row r="339" spans="2:65" s="1" customFormat="1" ht="16.5" customHeight="1">
      <c r="B339" s="41"/>
      <c r="C339" s="248" t="s">
        <v>502</v>
      </c>
      <c r="D339" s="248" t="s">
        <v>347</v>
      </c>
      <c r="E339" s="249" t="s">
        <v>503</v>
      </c>
      <c r="F339" s="250" t="s">
        <v>504</v>
      </c>
      <c r="G339" s="251" t="s">
        <v>234</v>
      </c>
      <c r="H339" s="252">
        <v>3</v>
      </c>
      <c r="I339" s="253"/>
      <c r="J339" s="254">
        <f>ROUND(I339*H339,2)</f>
        <v>0</v>
      </c>
      <c r="K339" s="250" t="s">
        <v>141</v>
      </c>
      <c r="L339" s="255"/>
      <c r="M339" s="256" t="s">
        <v>21</v>
      </c>
      <c r="N339" s="257" t="s">
        <v>45</v>
      </c>
      <c r="O339" s="42"/>
      <c r="P339" s="201">
        <f>O339*H339</f>
        <v>0</v>
      </c>
      <c r="Q339" s="201">
        <v>0.0138</v>
      </c>
      <c r="R339" s="201">
        <f>Q339*H339</f>
        <v>0.0414</v>
      </c>
      <c r="S339" s="201">
        <v>0</v>
      </c>
      <c r="T339" s="202">
        <f>S339*H339</f>
        <v>0</v>
      </c>
      <c r="AR339" s="24" t="s">
        <v>324</v>
      </c>
      <c r="AT339" s="24" t="s">
        <v>347</v>
      </c>
      <c r="AU339" s="24" t="s">
        <v>84</v>
      </c>
      <c r="AY339" s="24" t="s">
        <v>134</v>
      </c>
      <c r="BE339" s="203">
        <f>IF(N339="základní",J339,0)</f>
        <v>0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24" t="s">
        <v>82</v>
      </c>
      <c r="BK339" s="203">
        <f>ROUND(I339*H339,2)</f>
        <v>0</v>
      </c>
      <c r="BL339" s="24" t="s">
        <v>245</v>
      </c>
      <c r="BM339" s="24" t="s">
        <v>505</v>
      </c>
    </row>
    <row r="340" spans="2:65" s="1" customFormat="1" ht="16.5" customHeight="1">
      <c r="B340" s="41"/>
      <c r="C340" s="192" t="s">
        <v>506</v>
      </c>
      <c r="D340" s="192" t="s">
        <v>137</v>
      </c>
      <c r="E340" s="193" t="s">
        <v>507</v>
      </c>
      <c r="F340" s="194" t="s">
        <v>508</v>
      </c>
      <c r="G340" s="195" t="s">
        <v>140</v>
      </c>
      <c r="H340" s="196">
        <v>2.364</v>
      </c>
      <c r="I340" s="197"/>
      <c r="J340" s="198">
        <f>ROUND(I340*H340,2)</f>
        <v>0</v>
      </c>
      <c r="K340" s="194" t="s">
        <v>141</v>
      </c>
      <c r="L340" s="61"/>
      <c r="M340" s="199" t="s">
        <v>21</v>
      </c>
      <c r="N340" s="200" t="s">
        <v>45</v>
      </c>
      <c r="O340" s="42"/>
      <c r="P340" s="201">
        <f>O340*H340</f>
        <v>0</v>
      </c>
      <c r="Q340" s="201">
        <v>0</v>
      </c>
      <c r="R340" s="201">
        <f>Q340*H340</f>
        <v>0</v>
      </c>
      <c r="S340" s="201">
        <v>0.00754</v>
      </c>
      <c r="T340" s="202">
        <f>S340*H340</f>
        <v>0.01782456</v>
      </c>
      <c r="AR340" s="24" t="s">
        <v>245</v>
      </c>
      <c r="AT340" s="24" t="s">
        <v>137</v>
      </c>
      <c r="AU340" s="24" t="s">
        <v>84</v>
      </c>
      <c r="AY340" s="24" t="s">
        <v>134</v>
      </c>
      <c r="BE340" s="203">
        <f>IF(N340="základní",J340,0)</f>
        <v>0</v>
      </c>
      <c r="BF340" s="203">
        <f>IF(N340="snížená",J340,0)</f>
        <v>0</v>
      </c>
      <c r="BG340" s="203">
        <f>IF(N340="zákl. přenesená",J340,0)</f>
        <v>0</v>
      </c>
      <c r="BH340" s="203">
        <f>IF(N340="sníž. přenesená",J340,0)</f>
        <v>0</v>
      </c>
      <c r="BI340" s="203">
        <f>IF(N340="nulová",J340,0)</f>
        <v>0</v>
      </c>
      <c r="BJ340" s="24" t="s">
        <v>82</v>
      </c>
      <c r="BK340" s="203">
        <f>ROUND(I340*H340,2)</f>
        <v>0</v>
      </c>
      <c r="BL340" s="24" t="s">
        <v>245</v>
      </c>
      <c r="BM340" s="24" t="s">
        <v>509</v>
      </c>
    </row>
    <row r="341" spans="2:51" s="11" customFormat="1" ht="13.5">
      <c r="B341" s="204"/>
      <c r="C341" s="205"/>
      <c r="D341" s="206" t="s">
        <v>144</v>
      </c>
      <c r="E341" s="207" t="s">
        <v>21</v>
      </c>
      <c r="F341" s="208" t="s">
        <v>510</v>
      </c>
      <c r="G341" s="205"/>
      <c r="H341" s="209">
        <v>2.364</v>
      </c>
      <c r="I341" s="210"/>
      <c r="J341" s="205"/>
      <c r="K341" s="205"/>
      <c r="L341" s="211"/>
      <c r="M341" s="212"/>
      <c r="N341" s="213"/>
      <c r="O341" s="213"/>
      <c r="P341" s="213"/>
      <c r="Q341" s="213"/>
      <c r="R341" s="213"/>
      <c r="S341" s="213"/>
      <c r="T341" s="214"/>
      <c r="AT341" s="215" t="s">
        <v>144</v>
      </c>
      <c r="AU341" s="215" t="s">
        <v>84</v>
      </c>
      <c r="AV341" s="11" t="s">
        <v>84</v>
      </c>
      <c r="AW341" s="11" t="s">
        <v>38</v>
      </c>
      <c r="AX341" s="11" t="s">
        <v>82</v>
      </c>
      <c r="AY341" s="215" t="s">
        <v>134</v>
      </c>
    </row>
    <row r="342" spans="2:65" s="1" customFormat="1" ht="38.25" customHeight="1">
      <c r="B342" s="41"/>
      <c r="C342" s="192" t="s">
        <v>511</v>
      </c>
      <c r="D342" s="192" t="s">
        <v>137</v>
      </c>
      <c r="E342" s="193" t="s">
        <v>512</v>
      </c>
      <c r="F342" s="194" t="s">
        <v>513</v>
      </c>
      <c r="G342" s="195" t="s">
        <v>248</v>
      </c>
      <c r="H342" s="196">
        <v>0.041</v>
      </c>
      <c r="I342" s="197"/>
      <c r="J342" s="198">
        <f>ROUND(I342*H342,2)</f>
        <v>0</v>
      </c>
      <c r="K342" s="194" t="s">
        <v>141</v>
      </c>
      <c r="L342" s="61"/>
      <c r="M342" s="199" t="s">
        <v>21</v>
      </c>
      <c r="N342" s="200" t="s">
        <v>45</v>
      </c>
      <c r="O342" s="42"/>
      <c r="P342" s="201">
        <f>O342*H342</f>
        <v>0</v>
      </c>
      <c r="Q342" s="201">
        <v>0</v>
      </c>
      <c r="R342" s="201">
        <f>Q342*H342</f>
        <v>0</v>
      </c>
      <c r="S342" s="201">
        <v>0</v>
      </c>
      <c r="T342" s="202">
        <f>S342*H342</f>
        <v>0</v>
      </c>
      <c r="AR342" s="24" t="s">
        <v>245</v>
      </c>
      <c r="AT342" s="24" t="s">
        <v>137</v>
      </c>
      <c r="AU342" s="24" t="s">
        <v>84</v>
      </c>
      <c r="AY342" s="24" t="s">
        <v>134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24" t="s">
        <v>82</v>
      </c>
      <c r="BK342" s="203">
        <f>ROUND(I342*H342,2)</f>
        <v>0</v>
      </c>
      <c r="BL342" s="24" t="s">
        <v>245</v>
      </c>
      <c r="BM342" s="24" t="s">
        <v>514</v>
      </c>
    </row>
    <row r="343" spans="2:63" s="10" customFormat="1" ht="29.85" customHeight="1">
      <c r="B343" s="176"/>
      <c r="C343" s="177"/>
      <c r="D343" s="178" t="s">
        <v>73</v>
      </c>
      <c r="E343" s="190" t="s">
        <v>515</v>
      </c>
      <c r="F343" s="190" t="s">
        <v>516</v>
      </c>
      <c r="G343" s="177"/>
      <c r="H343" s="177"/>
      <c r="I343" s="180"/>
      <c r="J343" s="191">
        <f>BK343</f>
        <v>0</v>
      </c>
      <c r="K343" s="177"/>
      <c r="L343" s="182"/>
      <c r="M343" s="183"/>
      <c r="N343" s="184"/>
      <c r="O343" s="184"/>
      <c r="P343" s="185">
        <f>SUM(P344:P380)</f>
        <v>0</v>
      </c>
      <c r="Q343" s="184"/>
      <c r="R343" s="185">
        <f>SUM(R344:R380)</f>
        <v>0.10303673999999999</v>
      </c>
      <c r="S343" s="184"/>
      <c r="T343" s="186">
        <f>SUM(T344:T380)</f>
        <v>0.33783654</v>
      </c>
      <c r="AR343" s="187" t="s">
        <v>84</v>
      </c>
      <c r="AT343" s="188" t="s">
        <v>73</v>
      </c>
      <c r="AU343" s="188" t="s">
        <v>82</v>
      </c>
      <c r="AY343" s="187" t="s">
        <v>134</v>
      </c>
      <c r="BK343" s="189">
        <f>SUM(BK344:BK380)</f>
        <v>0</v>
      </c>
    </row>
    <row r="344" spans="2:65" s="1" customFormat="1" ht="16.5" customHeight="1">
      <c r="B344" s="41"/>
      <c r="C344" s="192" t="s">
        <v>517</v>
      </c>
      <c r="D344" s="192" t="s">
        <v>137</v>
      </c>
      <c r="E344" s="193" t="s">
        <v>518</v>
      </c>
      <c r="F344" s="194" t="s">
        <v>519</v>
      </c>
      <c r="G344" s="195" t="s">
        <v>140</v>
      </c>
      <c r="H344" s="196">
        <v>4.062</v>
      </c>
      <c r="I344" s="197"/>
      <c r="J344" s="198">
        <f>ROUND(I344*H344,2)</f>
        <v>0</v>
      </c>
      <c r="K344" s="194" t="s">
        <v>141</v>
      </c>
      <c r="L344" s="61"/>
      <c r="M344" s="199" t="s">
        <v>21</v>
      </c>
      <c r="N344" s="200" t="s">
        <v>45</v>
      </c>
      <c r="O344" s="42"/>
      <c r="P344" s="201">
        <f>O344*H344</f>
        <v>0</v>
      </c>
      <c r="Q344" s="201">
        <v>0</v>
      </c>
      <c r="R344" s="201">
        <f>Q344*H344</f>
        <v>0</v>
      </c>
      <c r="S344" s="201">
        <v>0.08317</v>
      </c>
      <c r="T344" s="202">
        <f>S344*H344</f>
        <v>0.33783654</v>
      </c>
      <c r="AR344" s="24" t="s">
        <v>245</v>
      </c>
      <c r="AT344" s="24" t="s">
        <v>137</v>
      </c>
      <c r="AU344" s="24" t="s">
        <v>84</v>
      </c>
      <c r="AY344" s="24" t="s">
        <v>134</v>
      </c>
      <c r="BE344" s="203">
        <f>IF(N344="základní",J344,0)</f>
        <v>0</v>
      </c>
      <c r="BF344" s="203">
        <f>IF(N344="snížená",J344,0)</f>
        <v>0</v>
      </c>
      <c r="BG344" s="203">
        <f>IF(N344="zákl. přenesená",J344,0)</f>
        <v>0</v>
      </c>
      <c r="BH344" s="203">
        <f>IF(N344="sníž. přenesená",J344,0)</f>
        <v>0</v>
      </c>
      <c r="BI344" s="203">
        <f>IF(N344="nulová",J344,0)</f>
        <v>0</v>
      </c>
      <c r="BJ344" s="24" t="s">
        <v>82</v>
      </c>
      <c r="BK344" s="203">
        <f>ROUND(I344*H344,2)</f>
        <v>0</v>
      </c>
      <c r="BL344" s="24" t="s">
        <v>245</v>
      </c>
      <c r="BM344" s="24" t="s">
        <v>520</v>
      </c>
    </row>
    <row r="345" spans="2:51" s="12" customFormat="1" ht="13.5">
      <c r="B345" s="216"/>
      <c r="C345" s="217"/>
      <c r="D345" s="206" t="s">
        <v>144</v>
      </c>
      <c r="E345" s="218" t="s">
        <v>21</v>
      </c>
      <c r="F345" s="219" t="s">
        <v>205</v>
      </c>
      <c r="G345" s="217"/>
      <c r="H345" s="218" t="s">
        <v>21</v>
      </c>
      <c r="I345" s="220"/>
      <c r="J345" s="217"/>
      <c r="K345" s="217"/>
      <c r="L345" s="221"/>
      <c r="M345" s="222"/>
      <c r="N345" s="223"/>
      <c r="O345" s="223"/>
      <c r="P345" s="223"/>
      <c r="Q345" s="223"/>
      <c r="R345" s="223"/>
      <c r="S345" s="223"/>
      <c r="T345" s="224"/>
      <c r="AT345" s="225" t="s">
        <v>144</v>
      </c>
      <c r="AU345" s="225" t="s">
        <v>84</v>
      </c>
      <c r="AV345" s="12" t="s">
        <v>82</v>
      </c>
      <c r="AW345" s="12" t="s">
        <v>38</v>
      </c>
      <c r="AX345" s="12" t="s">
        <v>74</v>
      </c>
      <c r="AY345" s="225" t="s">
        <v>134</v>
      </c>
    </row>
    <row r="346" spans="2:51" s="11" customFormat="1" ht="13.5">
      <c r="B346" s="204"/>
      <c r="C346" s="205"/>
      <c r="D346" s="206" t="s">
        <v>144</v>
      </c>
      <c r="E346" s="207" t="s">
        <v>21</v>
      </c>
      <c r="F346" s="208" t="s">
        <v>154</v>
      </c>
      <c r="G346" s="205"/>
      <c r="H346" s="209">
        <v>1.81</v>
      </c>
      <c r="I346" s="210"/>
      <c r="J346" s="205"/>
      <c r="K346" s="205"/>
      <c r="L346" s="211"/>
      <c r="M346" s="212"/>
      <c r="N346" s="213"/>
      <c r="O346" s="213"/>
      <c r="P346" s="213"/>
      <c r="Q346" s="213"/>
      <c r="R346" s="213"/>
      <c r="S346" s="213"/>
      <c r="T346" s="214"/>
      <c r="AT346" s="215" t="s">
        <v>144</v>
      </c>
      <c r="AU346" s="215" t="s">
        <v>84</v>
      </c>
      <c r="AV346" s="11" t="s">
        <v>84</v>
      </c>
      <c r="AW346" s="11" t="s">
        <v>38</v>
      </c>
      <c r="AX346" s="11" t="s">
        <v>74</v>
      </c>
      <c r="AY346" s="215" t="s">
        <v>134</v>
      </c>
    </row>
    <row r="347" spans="2:51" s="12" customFormat="1" ht="13.5">
      <c r="B347" s="216"/>
      <c r="C347" s="217"/>
      <c r="D347" s="206" t="s">
        <v>144</v>
      </c>
      <c r="E347" s="218" t="s">
        <v>21</v>
      </c>
      <c r="F347" s="219" t="s">
        <v>155</v>
      </c>
      <c r="G347" s="217"/>
      <c r="H347" s="218" t="s">
        <v>21</v>
      </c>
      <c r="I347" s="220"/>
      <c r="J347" s="217"/>
      <c r="K347" s="217"/>
      <c r="L347" s="221"/>
      <c r="M347" s="222"/>
      <c r="N347" s="223"/>
      <c r="O347" s="223"/>
      <c r="P347" s="223"/>
      <c r="Q347" s="223"/>
      <c r="R347" s="223"/>
      <c r="S347" s="223"/>
      <c r="T347" s="224"/>
      <c r="AT347" s="225" t="s">
        <v>144</v>
      </c>
      <c r="AU347" s="225" t="s">
        <v>84</v>
      </c>
      <c r="AV347" s="12" t="s">
        <v>82</v>
      </c>
      <c r="AW347" s="12" t="s">
        <v>38</v>
      </c>
      <c r="AX347" s="12" t="s">
        <v>74</v>
      </c>
      <c r="AY347" s="225" t="s">
        <v>134</v>
      </c>
    </row>
    <row r="348" spans="2:51" s="11" customFormat="1" ht="13.5">
      <c r="B348" s="204"/>
      <c r="C348" s="205"/>
      <c r="D348" s="206" t="s">
        <v>144</v>
      </c>
      <c r="E348" s="207" t="s">
        <v>21</v>
      </c>
      <c r="F348" s="208" t="s">
        <v>156</v>
      </c>
      <c r="G348" s="205"/>
      <c r="H348" s="209">
        <v>2.252</v>
      </c>
      <c r="I348" s="210"/>
      <c r="J348" s="205"/>
      <c r="K348" s="205"/>
      <c r="L348" s="211"/>
      <c r="M348" s="212"/>
      <c r="N348" s="213"/>
      <c r="O348" s="213"/>
      <c r="P348" s="213"/>
      <c r="Q348" s="213"/>
      <c r="R348" s="213"/>
      <c r="S348" s="213"/>
      <c r="T348" s="214"/>
      <c r="AT348" s="215" t="s">
        <v>144</v>
      </c>
      <c r="AU348" s="215" t="s">
        <v>84</v>
      </c>
      <c r="AV348" s="11" t="s">
        <v>84</v>
      </c>
      <c r="AW348" s="11" t="s">
        <v>38</v>
      </c>
      <c r="AX348" s="11" t="s">
        <v>74</v>
      </c>
      <c r="AY348" s="215" t="s">
        <v>134</v>
      </c>
    </row>
    <row r="349" spans="2:51" s="13" customFormat="1" ht="13.5">
      <c r="B349" s="226"/>
      <c r="C349" s="227"/>
      <c r="D349" s="206" t="s">
        <v>144</v>
      </c>
      <c r="E349" s="228" t="s">
        <v>21</v>
      </c>
      <c r="F349" s="229" t="s">
        <v>157</v>
      </c>
      <c r="G349" s="227"/>
      <c r="H349" s="230">
        <v>4.062</v>
      </c>
      <c r="I349" s="231"/>
      <c r="J349" s="227"/>
      <c r="K349" s="227"/>
      <c r="L349" s="232"/>
      <c r="M349" s="233"/>
      <c r="N349" s="234"/>
      <c r="O349" s="234"/>
      <c r="P349" s="234"/>
      <c r="Q349" s="234"/>
      <c r="R349" s="234"/>
      <c r="S349" s="234"/>
      <c r="T349" s="235"/>
      <c r="AT349" s="236" t="s">
        <v>144</v>
      </c>
      <c r="AU349" s="236" t="s">
        <v>84</v>
      </c>
      <c r="AV349" s="13" t="s">
        <v>142</v>
      </c>
      <c r="AW349" s="13" t="s">
        <v>38</v>
      </c>
      <c r="AX349" s="13" t="s">
        <v>82</v>
      </c>
      <c r="AY349" s="236" t="s">
        <v>134</v>
      </c>
    </row>
    <row r="350" spans="2:65" s="1" customFormat="1" ht="25.5" customHeight="1">
      <c r="B350" s="41"/>
      <c r="C350" s="192" t="s">
        <v>521</v>
      </c>
      <c r="D350" s="192" t="s">
        <v>137</v>
      </c>
      <c r="E350" s="193" t="s">
        <v>522</v>
      </c>
      <c r="F350" s="194" t="s">
        <v>523</v>
      </c>
      <c r="G350" s="195" t="s">
        <v>140</v>
      </c>
      <c r="H350" s="196">
        <v>4.062</v>
      </c>
      <c r="I350" s="197"/>
      <c r="J350" s="198">
        <f>ROUND(I350*H350,2)</f>
        <v>0</v>
      </c>
      <c r="K350" s="194" t="s">
        <v>141</v>
      </c>
      <c r="L350" s="61"/>
      <c r="M350" s="199" t="s">
        <v>21</v>
      </c>
      <c r="N350" s="200" t="s">
        <v>45</v>
      </c>
      <c r="O350" s="42"/>
      <c r="P350" s="201">
        <f>O350*H350</f>
        <v>0</v>
      </c>
      <c r="Q350" s="201">
        <v>0.00367</v>
      </c>
      <c r="R350" s="201">
        <f>Q350*H350</f>
        <v>0.014907540000000002</v>
      </c>
      <c r="S350" s="201">
        <v>0</v>
      </c>
      <c r="T350" s="202">
        <f>S350*H350</f>
        <v>0</v>
      </c>
      <c r="AR350" s="24" t="s">
        <v>245</v>
      </c>
      <c r="AT350" s="24" t="s">
        <v>137</v>
      </c>
      <c r="AU350" s="24" t="s">
        <v>84</v>
      </c>
      <c r="AY350" s="24" t="s">
        <v>134</v>
      </c>
      <c r="BE350" s="203">
        <f>IF(N350="základní",J350,0)</f>
        <v>0</v>
      </c>
      <c r="BF350" s="203">
        <f>IF(N350="snížená",J350,0)</f>
        <v>0</v>
      </c>
      <c r="BG350" s="203">
        <f>IF(N350="zákl. přenesená",J350,0)</f>
        <v>0</v>
      </c>
      <c r="BH350" s="203">
        <f>IF(N350="sníž. přenesená",J350,0)</f>
        <v>0</v>
      </c>
      <c r="BI350" s="203">
        <f>IF(N350="nulová",J350,0)</f>
        <v>0</v>
      </c>
      <c r="BJ350" s="24" t="s">
        <v>82</v>
      </c>
      <c r="BK350" s="203">
        <f>ROUND(I350*H350,2)</f>
        <v>0</v>
      </c>
      <c r="BL350" s="24" t="s">
        <v>245</v>
      </c>
      <c r="BM350" s="24" t="s">
        <v>524</v>
      </c>
    </row>
    <row r="351" spans="2:51" s="12" customFormat="1" ht="13.5">
      <c r="B351" s="216"/>
      <c r="C351" s="217"/>
      <c r="D351" s="206" t="s">
        <v>144</v>
      </c>
      <c r="E351" s="218" t="s">
        <v>21</v>
      </c>
      <c r="F351" s="219" t="s">
        <v>153</v>
      </c>
      <c r="G351" s="217"/>
      <c r="H351" s="218" t="s">
        <v>21</v>
      </c>
      <c r="I351" s="220"/>
      <c r="J351" s="217"/>
      <c r="K351" s="217"/>
      <c r="L351" s="221"/>
      <c r="M351" s="222"/>
      <c r="N351" s="223"/>
      <c r="O351" s="223"/>
      <c r="P351" s="223"/>
      <c r="Q351" s="223"/>
      <c r="R351" s="223"/>
      <c r="S351" s="223"/>
      <c r="T351" s="224"/>
      <c r="AT351" s="225" t="s">
        <v>144</v>
      </c>
      <c r="AU351" s="225" t="s">
        <v>84</v>
      </c>
      <c r="AV351" s="12" t="s">
        <v>82</v>
      </c>
      <c r="AW351" s="12" t="s">
        <v>38</v>
      </c>
      <c r="AX351" s="12" t="s">
        <v>74</v>
      </c>
      <c r="AY351" s="225" t="s">
        <v>134</v>
      </c>
    </row>
    <row r="352" spans="2:51" s="11" customFormat="1" ht="13.5">
      <c r="B352" s="204"/>
      <c r="C352" s="205"/>
      <c r="D352" s="206" t="s">
        <v>144</v>
      </c>
      <c r="E352" s="207" t="s">
        <v>21</v>
      </c>
      <c r="F352" s="208" t="s">
        <v>154</v>
      </c>
      <c r="G352" s="205"/>
      <c r="H352" s="209">
        <v>1.81</v>
      </c>
      <c r="I352" s="210"/>
      <c r="J352" s="205"/>
      <c r="K352" s="205"/>
      <c r="L352" s="211"/>
      <c r="M352" s="212"/>
      <c r="N352" s="213"/>
      <c r="O352" s="213"/>
      <c r="P352" s="213"/>
      <c r="Q352" s="213"/>
      <c r="R352" s="213"/>
      <c r="S352" s="213"/>
      <c r="T352" s="214"/>
      <c r="AT352" s="215" t="s">
        <v>144</v>
      </c>
      <c r="AU352" s="215" t="s">
        <v>84</v>
      </c>
      <c r="AV352" s="11" t="s">
        <v>84</v>
      </c>
      <c r="AW352" s="11" t="s">
        <v>38</v>
      </c>
      <c r="AX352" s="11" t="s">
        <v>74</v>
      </c>
      <c r="AY352" s="215" t="s">
        <v>134</v>
      </c>
    </row>
    <row r="353" spans="2:51" s="12" customFormat="1" ht="13.5">
      <c r="B353" s="216"/>
      <c r="C353" s="217"/>
      <c r="D353" s="206" t="s">
        <v>144</v>
      </c>
      <c r="E353" s="218" t="s">
        <v>21</v>
      </c>
      <c r="F353" s="219" t="s">
        <v>155</v>
      </c>
      <c r="G353" s="217"/>
      <c r="H353" s="218" t="s">
        <v>21</v>
      </c>
      <c r="I353" s="220"/>
      <c r="J353" s="217"/>
      <c r="K353" s="217"/>
      <c r="L353" s="221"/>
      <c r="M353" s="222"/>
      <c r="N353" s="223"/>
      <c r="O353" s="223"/>
      <c r="P353" s="223"/>
      <c r="Q353" s="223"/>
      <c r="R353" s="223"/>
      <c r="S353" s="223"/>
      <c r="T353" s="224"/>
      <c r="AT353" s="225" t="s">
        <v>144</v>
      </c>
      <c r="AU353" s="225" t="s">
        <v>84</v>
      </c>
      <c r="AV353" s="12" t="s">
        <v>82</v>
      </c>
      <c r="AW353" s="12" t="s">
        <v>38</v>
      </c>
      <c r="AX353" s="12" t="s">
        <v>74</v>
      </c>
      <c r="AY353" s="225" t="s">
        <v>134</v>
      </c>
    </row>
    <row r="354" spans="2:51" s="11" customFormat="1" ht="13.5">
      <c r="B354" s="204"/>
      <c r="C354" s="205"/>
      <c r="D354" s="206" t="s">
        <v>144</v>
      </c>
      <c r="E354" s="207" t="s">
        <v>21</v>
      </c>
      <c r="F354" s="208" t="s">
        <v>156</v>
      </c>
      <c r="G354" s="205"/>
      <c r="H354" s="209">
        <v>2.252</v>
      </c>
      <c r="I354" s="210"/>
      <c r="J354" s="205"/>
      <c r="K354" s="205"/>
      <c r="L354" s="211"/>
      <c r="M354" s="212"/>
      <c r="N354" s="213"/>
      <c r="O354" s="213"/>
      <c r="P354" s="213"/>
      <c r="Q354" s="213"/>
      <c r="R354" s="213"/>
      <c r="S354" s="213"/>
      <c r="T354" s="214"/>
      <c r="AT354" s="215" t="s">
        <v>144</v>
      </c>
      <c r="AU354" s="215" t="s">
        <v>84</v>
      </c>
      <c r="AV354" s="11" t="s">
        <v>84</v>
      </c>
      <c r="AW354" s="11" t="s">
        <v>38</v>
      </c>
      <c r="AX354" s="11" t="s">
        <v>74</v>
      </c>
      <c r="AY354" s="215" t="s">
        <v>134</v>
      </c>
    </row>
    <row r="355" spans="2:51" s="13" customFormat="1" ht="13.5">
      <c r="B355" s="226"/>
      <c r="C355" s="227"/>
      <c r="D355" s="206" t="s">
        <v>144</v>
      </c>
      <c r="E355" s="228" t="s">
        <v>21</v>
      </c>
      <c r="F355" s="229" t="s">
        <v>157</v>
      </c>
      <c r="G355" s="227"/>
      <c r="H355" s="230">
        <v>4.062</v>
      </c>
      <c r="I355" s="231"/>
      <c r="J355" s="227"/>
      <c r="K355" s="227"/>
      <c r="L355" s="232"/>
      <c r="M355" s="233"/>
      <c r="N355" s="234"/>
      <c r="O355" s="234"/>
      <c r="P355" s="234"/>
      <c r="Q355" s="234"/>
      <c r="R355" s="234"/>
      <c r="S355" s="234"/>
      <c r="T355" s="235"/>
      <c r="AT355" s="236" t="s">
        <v>144</v>
      </c>
      <c r="AU355" s="236" t="s">
        <v>84</v>
      </c>
      <c r="AV355" s="13" t="s">
        <v>142</v>
      </c>
      <c r="AW355" s="13" t="s">
        <v>38</v>
      </c>
      <c r="AX355" s="13" t="s">
        <v>82</v>
      </c>
      <c r="AY355" s="236" t="s">
        <v>134</v>
      </c>
    </row>
    <row r="356" spans="2:65" s="1" customFormat="1" ht="25.5" customHeight="1">
      <c r="B356" s="41"/>
      <c r="C356" s="248" t="s">
        <v>525</v>
      </c>
      <c r="D356" s="248" t="s">
        <v>347</v>
      </c>
      <c r="E356" s="249" t="s">
        <v>526</v>
      </c>
      <c r="F356" s="250" t="s">
        <v>527</v>
      </c>
      <c r="G356" s="251" t="s">
        <v>140</v>
      </c>
      <c r="H356" s="252">
        <v>4.468</v>
      </c>
      <c r="I356" s="253"/>
      <c r="J356" s="254">
        <f>ROUND(I356*H356,2)</f>
        <v>0</v>
      </c>
      <c r="K356" s="250" t="s">
        <v>141</v>
      </c>
      <c r="L356" s="255"/>
      <c r="M356" s="256" t="s">
        <v>21</v>
      </c>
      <c r="N356" s="257" t="s">
        <v>45</v>
      </c>
      <c r="O356" s="42"/>
      <c r="P356" s="201">
        <f>O356*H356</f>
        <v>0</v>
      </c>
      <c r="Q356" s="201">
        <v>0.0192</v>
      </c>
      <c r="R356" s="201">
        <f>Q356*H356</f>
        <v>0.08578559999999999</v>
      </c>
      <c r="S356" s="201">
        <v>0</v>
      </c>
      <c r="T356" s="202">
        <f>S356*H356</f>
        <v>0</v>
      </c>
      <c r="AR356" s="24" t="s">
        <v>324</v>
      </c>
      <c r="AT356" s="24" t="s">
        <v>347</v>
      </c>
      <c r="AU356" s="24" t="s">
        <v>84</v>
      </c>
      <c r="AY356" s="24" t="s">
        <v>134</v>
      </c>
      <c r="BE356" s="203">
        <f>IF(N356="základní",J356,0)</f>
        <v>0</v>
      </c>
      <c r="BF356" s="203">
        <f>IF(N356="snížená",J356,0)</f>
        <v>0</v>
      </c>
      <c r="BG356" s="203">
        <f>IF(N356="zákl. přenesená",J356,0)</f>
        <v>0</v>
      </c>
      <c r="BH356" s="203">
        <f>IF(N356="sníž. přenesená",J356,0)</f>
        <v>0</v>
      </c>
      <c r="BI356" s="203">
        <f>IF(N356="nulová",J356,0)</f>
        <v>0</v>
      </c>
      <c r="BJ356" s="24" t="s">
        <v>82</v>
      </c>
      <c r="BK356" s="203">
        <f>ROUND(I356*H356,2)</f>
        <v>0</v>
      </c>
      <c r="BL356" s="24" t="s">
        <v>245</v>
      </c>
      <c r="BM356" s="24" t="s">
        <v>528</v>
      </c>
    </row>
    <row r="357" spans="2:51" s="11" customFormat="1" ht="13.5">
      <c r="B357" s="204"/>
      <c r="C357" s="205"/>
      <c r="D357" s="206" t="s">
        <v>144</v>
      </c>
      <c r="E357" s="205"/>
      <c r="F357" s="208" t="s">
        <v>206</v>
      </c>
      <c r="G357" s="205"/>
      <c r="H357" s="209">
        <v>4.468</v>
      </c>
      <c r="I357" s="210"/>
      <c r="J357" s="205"/>
      <c r="K357" s="205"/>
      <c r="L357" s="211"/>
      <c r="M357" s="212"/>
      <c r="N357" s="213"/>
      <c r="O357" s="213"/>
      <c r="P357" s="213"/>
      <c r="Q357" s="213"/>
      <c r="R357" s="213"/>
      <c r="S357" s="213"/>
      <c r="T357" s="214"/>
      <c r="AT357" s="215" t="s">
        <v>144</v>
      </c>
      <c r="AU357" s="215" t="s">
        <v>84</v>
      </c>
      <c r="AV357" s="11" t="s">
        <v>84</v>
      </c>
      <c r="AW357" s="11" t="s">
        <v>6</v>
      </c>
      <c r="AX357" s="11" t="s">
        <v>82</v>
      </c>
      <c r="AY357" s="215" t="s">
        <v>134</v>
      </c>
    </row>
    <row r="358" spans="2:65" s="1" customFormat="1" ht="25.5" customHeight="1">
      <c r="B358" s="41"/>
      <c r="C358" s="192" t="s">
        <v>529</v>
      </c>
      <c r="D358" s="192" t="s">
        <v>137</v>
      </c>
      <c r="E358" s="193" t="s">
        <v>530</v>
      </c>
      <c r="F358" s="194" t="s">
        <v>531</v>
      </c>
      <c r="G358" s="195" t="s">
        <v>140</v>
      </c>
      <c r="H358" s="196">
        <v>4.468</v>
      </c>
      <c r="I358" s="197"/>
      <c r="J358" s="198">
        <f>ROUND(I358*H358,2)</f>
        <v>0</v>
      </c>
      <c r="K358" s="194" t="s">
        <v>141</v>
      </c>
      <c r="L358" s="61"/>
      <c r="M358" s="199" t="s">
        <v>21</v>
      </c>
      <c r="N358" s="200" t="s">
        <v>45</v>
      </c>
      <c r="O358" s="42"/>
      <c r="P358" s="201">
        <f>O358*H358</f>
        <v>0</v>
      </c>
      <c r="Q358" s="201">
        <v>0</v>
      </c>
      <c r="R358" s="201">
        <f>Q358*H358</f>
        <v>0</v>
      </c>
      <c r="S358" s="201">
        <v>0</v>
      </c>
      <c r="T358" s="202">
        <f>S358*H358</f>
        <v>0</v>
      </c>
      <c r="AR358" s="24" t="s">
        <v>245</v>
      </c>
      <c r="AT358" s="24" t="s">
        <v>137</v>
      </c>
      <c r="AU358" s="24" t="s">
        <v>84</v>
      </c>
      <c r="AY358" s="24" t="s">
        <v>134</v>
      </c>
      <c r="BE358" s="203">
        <f>IF(N358="základní",J358,0)</f>
        <v>0</v>
      </c>
      <c r="BF358" s="203">
        <f>IF(N358="snížená",J358,0)</f>
        <v>0</v>
      </c>
      <c r="BG358" s="203">
        <f>IF(N358="zákl. přenesená",J358,0)</f>
        <v>0</v>
      </c>
      <c r="BH358" s="203">
        <f>IF(N358="sníž. přenesená",J358,0)</f>
        <v>0</v>
      </c>
      <c r="BI358" s="203">
        <f>IF(N358="nulová",J358,0)</f>
        <v>0</v>
      </c>
      <c r="BJ358" s="24" t="s">
        <v>82</v>
      </c>
      <c r="BK358" s="203">
        <f>ROUND(I358*H358,2)</f>
        <v>0</v>
      </c>
      <c r="BL358" s="24" t="s">
        <v>245</v>
      </c>
      <c r="BM358" s="24" t="s">
        <v>532</v>
      </c>
    </row>
    <row r="359" spans="2:51" s="12" customFormat="1" ht="13.5">
      <c r="B359" s="216"/>
      <c r="C359" s="217"/>
      <c r="D359" s="206" t="s">
        <v>144</v>
      </c>
      <c r="E359" s="218" t="s">
        <v>21</v>
      </c>
      <c r="F359" s="219" t="s">
        <v>153</v>
      </c>
      <c r="G359" s="217"/>
      <c r="H359" s="218" t="s">
        <v>21</v>
      </c>
      <c r="I359" s="220"/>
      <c r="J359" s="217"/>
      <c r="K359" s="217"/>
      <c r="L359" s="221"/>
      <c r="M359" s="222"/>
      <c r="N359" s="223"/>
      <c r="O359" s="223"/>
      <c r="P359" s="223"/>
      <c r="Q359" s="223"/>
      <c r="R359" s="223"/>
      <c r="S359" s="223"/>
      <c r="T359" s="224"/>
      <c r="AT359" s="225" t="s">
        <v>144</v>
      </c>
      <c r="AU359" s="225" t="s">
        <v>84</v>
      </c>
      <c r="AV359" s="12" t="s">
        <v>82</v>
      </c>
      <c r="AW359" s="12" t="s">
        <v>38</v>
      </c>
      <c r="AX359" s="12" t="s">
        <v>74</v>
      </c>
      <c r="AY359" s="225" t="s">
        <v>134</v>
      </c>
    </row>
    <row r="360" spans="2:51" s="11" customFormat="1" ht="13.5">
      <c r="B360" s="204"/>
      <c r="C360" s="205"/>
      <c r="D360" s="206" t="s">
        <v>144</v>
      </c>
      <c r="E360" s="207" t="s">
        <v>21</v>
      </c>
      <c r="F360" s="208" t="s">
        <v>154</v>
      </c>
      <c r="G360" s="205"/>
      <c r="H360" s="209">
        <v>1.81</v>
      </c>
      <c r="I360" s="210"/>
      <c r="J360" s="205"/>
      <c r="K360" s="205"/>
      <c r="L360" s="211"/>
      <c r="M360" s="212"/>
      <c r="N360" s="213"/>
      <c r="O360" s="213"/>
      <c r="P360" s="213"/>
      <c r="Q360" s="213"/>
      <c r="R360" s="213"/>
      <c r="S360" s="213"/>
      <c r="T360" s="214"/>
      <c r="AT360" s="215" t="s">
        <v>144</v>
      </c>
      <c r="AU360" s="215" t="s">
        <v>84</v>
      </c>
      <c r="AV360" s="11" t="s">
        <v>84</v>
      </c>
      <c r="AW360" s="11" t="s">
        <v>38</v>
      </c>
      <c r="AX360" s="11" t="s">
        <v>74</v>
      </c>
      <c r="AY360" s="215" t="s">
        <v>134</v>
      </c>
    </row>
    <row r="361" spans="2:51" s="12" customFormat="1" ht="13.5">
      <c r="B361" s="216"/>
      <c r="C361" s="217"/>
      <c r="D361" s="206" t="s">
        <v>144</v>
      </c>
      <c r="E361" s="218" t="s">
        <v>21</v>
      </c>
      <c r="F361" s="219" t="s">
        <v>155</v>
      </c>
      <c r="G361" s="217"/>
      <c r="H361" s="218" t="s">
        <v>21</v>
      </c>
      <c r="I361" s="220"/>
      <c r="J361" s="217"/>
      <c r="K361" s="217"/>
      <c r="L361" s="221"/>
      <c r="M361" s="222"/>
      <c r="N361" s="223"/>
      <c r="O361" s="223"/>
      <c r="P361" s="223"/>
      <c r="Q361" s="223"/>
      <c r="R361" s="223"/>
      <c r="S361" s="223"/>
      <c r="T361" s="224"/>
      <c r="AT361" s="225" t="s">
        <v>144</v>
      </c>
      <c r="AU361" s="225" t="s">
        <v>84</v>
      </c>
      <c r="AV361" s="12" t="s">
        <v>82</v>
      </c>
      <c r="AW361" s="12" t="s">
        <v>38</v>
      </c>
      <c r="AX361" s="12" t="s">
        <v>74</v>
      </c>
      <c r="AY361" s="225" t="s">
        <v>134</v>
      </c>
    </row>
    <row r="362" spans="2:51" s="11" customFormat="1" ht="13.5">
      <c r="B362" s="204"/>
      <c r="C362" s="205"/>
      <c r="D362" s="206" t="s">
        <v>144</v>
      </c>
      <c r="E362" s="207" t="s">
        <v>21</v>
      </c>
      <c r="F362" s="208" t="s">
        <v>156</v>
      </c>
      <c r="G362" s="205"/>
      <c r="H362" s="209">
        <v>2.252</v>
      </c>
      <c r="I362" s="210"/>
      <c r="J362" s="205"/>
      <c r="K362" s="205"/>
      <c r="L362" s="211"/>
      <c r="M362" s="212"/>
      <c r="N362" s="213"/>
      <c r="O362" s="213"/>
      <c r="P362" s="213"/>
      <c r="Q362" s="213"/>
      <c r="R362" s="213"/>
      <c r="S362" s="213"/>
      <c r="T362" s="214"/>
      <c r="AT362" s="215" t="s">
        <v>144</v>
      </c>
      <c r="AU362" s="215" t="s">
        <v>84</v>
      </c>
      <c r="AV362" s="11" t="s">
        <v>84</v>
      </c>
      <c r="AW362" s="11" t="s">
        <v>38</v>
      </c>
      <c r="AX362" s="11" t="s">
        <v>74</v>
      </c>
      <c r="AY362" s="215" t="s">
        <v>134</v>
      </c>
    </row>
    <row r="363" spans="2:51" s="13" customFormat="1" ht="13.5">
      <c r="B363" s="226"/>
      <c r="C363" s="227"/>
      <c r="D363" s="206" t="s">
        <v>144</v>
      </c>
      <c r="E363" s="228" t="s">
        <v>21</v>
      </c>
      <c r="F363" s="229" t="s">
        <v>157</v>
      </c>
      <c r="G363" s="227"/>
      <c r="H363" s="230">
        <v>4.062</v>
      </c>
      <c r="I363" s="231"/>
      <c r="J363" s="227"/>
      <c r="K363" s="227"/>
      <c r="L363" s="232"/>
      <c r="M363" s="233"/>
      <c r="N363" s="234"/>
      <c r="O363" s="234"/>
      <c r="P363" s="234"/>
      <c r="Q363" s="234"/>
      <c r="R363" s="234"/>
      <c r="S363" s="234"/>
      <c r="T363" s="235"/>
      <c r="AT363" s="236" t="s">
        <v>144</v>
      </c>
      <c r="AU363" s="236" t="s">
        <v>84</v>
      </c>
      <c r="AV363" s="13" t="s">
        <v>142</v>
      </c>
      <c r="AW363" s="13" t="s">
        <v>38</v>
      </c>
      <c r="AX363" s="13" t="s">
        <v>82</v>
      </c>
      <c r="AY363" s="236" t="s">
        <v>134</v>
      </c>
    </row>
    <row r="364" spans="2:51" s="11" customFormat="1" ht="13.5">
      <c r="B364" s="204"/>
      <c r="C364" s="205"/>
      <c r="D364" s="206" t="s">
        <v>144</v>
      </c>
      <c r="E364" s="205"/>
      <c r="F364" s="208" t="s">
        <v>206</v>
      </c>
      <c r="G364" s="205"/>
      <c r="H364" s="209">
        <v>4.468</v>
      </c>
      <c r="I364" s="210"/>
      <c r="J364" s="205"/>
      <c r="K364" s="205"/>
      <c r="L364" s="211"/>
      <c r="M364" s="212"/>
      <c r="N364" s="213"/>
      <c r="O364" s="213"/>
      <c r="P364" s="213"/>
      <c r="Q364" s="213"/>
      <c r="R364" s="213"/>
      <c r="S364" s="213"/>
      <c r="T364" s="214"/>
      <c r="AT364" s="215" t="s">
        <v>144</v>
      </c>
      <c r="AU364" s="215" t="s">
        <v>84</v>
      </c>
      <c r="AV364" s="11" t="s">
        <v>84</v>
      </c>
      <c r="AW364" s="11" t="s">
        <v>6</v>
      </c>
      <c r="AX364" s="11" t="s">
        <v>82</v>
      </c>
      <c r="AY364" s="215" t="s">
        <v>134</v>
      </c>
    </row>
    <row r="365" spans="2:65" s="1" customFormat="1" ht="16.5" customHeight="1">
      <c r="B365" s="41"/>
      <c r="C365" s="192" t="s">
        <v>533</v>
      </c>
      <c r="D365" s="192" t="s">
        <v>137</v>
      </c>
      <c r="E365" s="193" t="s">
        <v>534</v>
      </c>
      <c r="F365" s="194" t="s">
        <v>535</v>
      </c>
      <c r="G365" s="195" t="s">
        <v>140</v>
      </c>
      <c r="H365" s="196">
        <v>4.468</v>
      </c>
      <c r="I365" s="197"/>
      <c r="J365" s="198">
        <f>ROUND(I365*H365,2)</f>
        <v>0</v>
      </c>
      <c r="K365" s="194" t="s">
        <v>141</v>
      </c>
      <c r="L365" s="61"/>
      <c r="M365" s="199" t="s">
        <v>21</v>
      </c>
      <c r="N365" s="200" t="s">
        <v>45</v>
      </c>
      <c r="O365" s="42"/>
      <c r="P365" s="201">
        <f>O365*H365</f>
        <v>0</v>
      </c>
      <c r="Q365" s="201">
        <v>0.0003</v>
      </c>
      <c r="R365" s="201">
        <f>Q365*H365</f>
        <v>0.0013403999999999998</v>
      </c>
      <c r="S365" s="201">
        <v>0</v>
      </c>
      <c r="T365" s="202">
        <f>S365*H365</f>
        <v>0</v>
      </c>
      <c r="AR365" s="24" t="s">
        <v>245</v>
      </c>
      <c r="AT365" s="24" t="s">
        <v>137</v>
      </c>
      <c r="AU365" s="24" t="s">
        <v>84</v>
      </c>
      <c r="AY365" s="24" t="s">
        <v>134</v>
      </c>
      <c r="BE365" s="203">
        <f>IF(N365="základní",J365,0)</f>
        <v>0</v>
      </c>
      <c r="BF365" s="203">
        <f>IF(N365="snížená",J365,0)</f>
        <v>0</v>
      </c>
      <c r="BG365" s="203">
        <f>IF(N365="zákl. přenesená",J365,0)</f>
        <v>0</v>
      </c>
      <c r="BH365" s="203">
        <f>IF(N365="sníž. přenesená",J365,0)</f>
        <v>0</v>
      </c>
      <c r="BI365" s="203">
        <f>IF(N365="nulová",J365,0)</f>
        <v>0</v>
      </c>
      <c r="BJ365" s="24" t="s">
        <v>82</v>
      </c>
      <c r="BK365" s="203">
        <f>ROUND(I365*H365,2)</f>
        <v>0</v>
      </c>
      <c r="BL365" s="24" t="s">
        <v>245</v>
      </c>
      <c r="BM365" s="24" t="s">
        <v>536</v>
      </c>
    </row>
    <row r="366" spans="2:51" s="12" customFormat="1" ht="13.5">
      <c r="B366" s="216"/>
      <c r="C366" s="217"/>
      <c r="D366" s="206" t="s">
        <v>144</v>
      </c>
      <c r="E366" s="218" t="s">
        <v>21</v>
      </c>
      <c r="F366" s="219" t="s">
        <v>205</v>
      </c>
      <c r="G366" s="217"/>
      <c r="H366" s="218" t="s">
        <v>21</v>
      </c>
      <c r="I366" s="220"/>
      <c r="J366" s="217"/>
      <c r="K366" s="217"/>
      <c r="L366" s="221"/>
      <c r="M366" s="222"/>
      <c r="N366" s="223"/>
      <c r="O366" s="223"/>
      <c r="P366" s="223"/>
      <c r="Q366" s="223"/>
      <c r="R366" s="223"/>
      <c r="S366" s="223"/>
      <c r="T366" s="224"/>
      <c r="AT366" s="225" t="s">
        <v>144</v>
      </c>
      <c r="AU366" s="225" t="s">
        <v>84</v>
      </c>
      <c r="AV366" s="12" t="s">
        <v>82</v>
      </c>
      <c r="AW366" s="12" t="s">
        <v>38</v>
      </c>
      <c r="AX366" s="12" t="s">
        <v>74</v>
      </c>
      <c r="AY366" s="225" t="s">
        <v>134</v>
      </c>
    </row>
    <row r="367" spans="2:51" s="11" customFormat="1" ht="13.5">
      <c r="B367" s="204"/>
      <c r="C367" s="205"/>
      <c r="D367" s="206" t="s">
        <v>144</v>
      </c>
      <c r="E367" s="207" t="s">
        <v>21</v>
      </c>
      <c r="F367" s="208" t="s">
        <v>154</v>
      </c>
      <c r="G367" s="205"/>
      <c r="H367" s="209">
        <v>1.81</v>
      </c>
      <c r="I367" s="210"/>
      <c r="J367" s="205"/>
      <c r="K367" s="205"/>
      <c r="L367" s="211"/>
      <c r="M367" s="212"/>
      <c r="N367" s="213"/>
      <c r="O367" s="213"/>
      <c r="P367" s="213"/>
      <c r="Q367" s="213"/>
      <c r="R367" s="213"/>
      <c r="S367" s="213"/>
      <c r="T367" s="214"/>
      <c r="AT367" s="215" t="s">
        <v>144</v>
      </c>
      <c r="AU367" s="215" t="s">
        <v>84</v>
      </c>
      <c r="AV367" s="11" t="s">
        <v>84</v>
      </c>
      <c r="AW367" s="11" t="s">
        <v>38</v>
      </c>
      <c r="AX367" s="11" t="s">
        <v>74</v>
      </c>
      <c r="AY367" s="215" t="s">
        <v>134</v>
      </c>
    </row>
    <row r="368" spans="2:51" s="12" customFormat="1" ht="13.5">
      <c r="B368" s="216"/>
      <c r="C368" s="217"/>
      <c r="D368" s="206" t="s">
        <v>144</v>
      </c>
      <c r="E368" s="218" t="s">
        <v>21</v>
      </c>
      <c r="F368" s="219" t="s">
        <v>155</v>
      </c>
      <c r="G368" s="217"/>
      <c r="H368" s="218" t="s">
        <v>21</v>
      </c>
      <c r="I368" s="220"/>
      <c r="J368" s="217"/>
      <c r="K368" s="217"/>
      <c r="L368" s="221"/>
      <c r="M368" s="222"/>
      <c r="N368" s="223"/>
      <c r="O368" s="223"/>
      <c r="P368" s="223"/>
      <c r="Q368" s="223"/>
      <c r="R368" s="223"/>
      <c r="S368" s="223"/>
      <c r="T368" s="224"/>
      <c r="AT368" s="225" t="s">
        <v>144</v>
      </c>
      <c r="AU368" s="225" t="s">
        <v>84</v>
      </c>
      <c r="AV368" s="12" t="s">
        <v>82</v>
      </c>
      <c r="AW368" s="12" t="s">
        <v>38</v>
      </c>
      <c r="AX368" s="12" t="s">
        <v>74</v>
      </c>
      <c r="AY368" s="225" t="s">
        <v>134</v>
      </c>
    </row>
    <row r="369" spans="2:51" s="11" customFormat="1" ht="13.5">
      <c r="B369" s="204"/>
      <c r="C369" s="205"/>
      <c r="D369" s="206" t="s">
        <v>144</v>
      </c>
      <c r="E369" s="207" t="s">
        <v>21</v>
      </c>
      <c r="F369" s="208" t="s">
        <v>156</v>
      </c>
      <c r="G369" s="205"/>
      <c r="H369" s="209">
        <v>2.252</v>
      </c>
      <c r="I369" s="210"/>
      <c r="J369" s="205"/>
      <c r="K369" s="205"/>
      <c r="L369" s="211"/>
      <c r="M369" s="212"/>
      <c r="N369" s="213"/>
      <c r="O369" s="213"/>
      <c r="P369" s="213"/>
      <c r="Q369" s="213"/>
      <c r="R369" s="213"/>
      <c r="S369" s="213"/>
      <c r="T369" s="214"/>
      <c r="AT369" s="215" t="s">
        <v>144</v>
      </c>
      <c r="AU369" s="215" t="s">
        <v>84</v>
      </c>
      <c r="AV369" s="11" t="s">
        <v>84</v>
      </c>
      <c r="AW369" s="11" t="s">
        <v>38</v>
      </c>
      <c r="AX369" s="11" t="s">
        <v>74</v>
      </c>
      <c r="AY369" s="215" t="s">
        <v>134</v>
      </c>
    </row>
    <row r="370" spans="2:51" s="13" customFormat="1" ht="13.5">
      <c r="B370" s="226"/>
      <c r="C370" s="227"/>
      <c r="D370" s="206" t="s">
        <v>144</v>
      </c>
      <c r="E370" s="228" t="s">
        <v>21</v>
      </c>
      <c r="F370" s="229" t="s">
        <v>157</v>
      </c>
      <c r="G370" s="227"/>
      <c r="H370" s="230">
        <v>4.062</v>
      </c>
      <c r="I370" s="231"/>
      <c r="J370" s="227"/>
      <c r="K370" s="227"/>
      <c r="L370" s="232"/>
      <c r="M370" s="233"/>
      <c r="N370" s="234"/>
      <c r="O370" s="234"/>
      <c r="P370" s="234"/>
      <c r="Q370" s="234"/>
      <c r="R370" s="234"/>
      <c r="S370" s="234"/>
      <c r="T370" s="235"/>
      <c r="AT370" s="236" t="s">
        <v>144</v>
      </c>
      <c r="AU370" s="236" t="s">
        <v>84</v>
      </c>
      <c r="AV370" s="13" t="s">
        <v>142</v>
      </c>
      <c r="AW370" s="13" t="s">
        <v>38</v>
      </c>
      <c r="AX370" s="13" t="s">
        <v>82</v>
      </c>
      <c r="AY370" s="236" t="s">
        <v>134</v>
      </c>
    </row>
    <row r="371" spans="2:51" s="11" customFormat="1" ht="13.5">
      <c r="B371" s="204"/>
      <c r="C371" s="205"/>
      <c r="D371" s="206" t="s">
        <v>144</v>
      </c>
      <c r="E371" s="205"/>
      <c r="F371" s="208" t="s">
        <v>206</v>
      </c>
      <c r="G371" s="205"/>
      <c r="H371" s="209">
        <v>4.468</v>
      </c>
      <c r="I371" s="210"/>
      <c r="J371" s="205"/>
      <c r="K371" s="205"/>
      <c r="L371" s="211"/>
      <c r="M371" s="212"/>
      <c r="N371" s="213"/>
      <c r="O371" s="213"/>
      <c r="P371" s="213"/>
      <c r="Q371" s="213"/>
      <c r="R371" s="213"/>
      <c r="S371" s="213"/>
      <c r="T371" s="214"/>
      <c r="AT371" s="215" t="s">
        <v>144</v>
      </c>
      <c r="AU371" s="215" t="s">
        <v>84</v>
      </c>
      <c r="AV371" s="11" t="s">
        <v>84</v>
      </c>
      <c r="AW371" s="11" t="s">
        <v>6</v>
      </c>
      <c r="AX371" s="11" t="s">
        <v>82</v>
      </c>
      <c r="AY371" s="215" t="s">
        <v>134</v>
      </c>
    </row>
    <row r="372" spans="2:65" s="1" customFormat="1" ht="25.5" customHeight="1">
      <c r="B372" s="41"/>
      <c r="C372" s="192" t="s">
        <v>537</v>
      </c>
      <c r="D372" s="192" t="s">
        <v>137</v>
      </c>
      <c r="E372" s="193" t="s">
        <v>538</v>
      </c>
      <c r="F372" s="194" t="s">
        <v>539</v>
      </c>
      <c r="G372" s="195" t="s">
        <v>240</v>
      </c>
      <c r="H372" s="196">
        <v>11.4</v>
      </c>
      <c r="I372" s="197"/>
      <c r="J372" s="198">
        <f>ROUND(I372*H372,2)</f>
        <v>0</v>
      </c>
      <c r="K372" s="194" t="s">
        <v>141</v>
      </c>
      <c r="L372" s="61"/>
      <c r="M372" s="199" t="s">
        <v>21</v>
      </c>
      <c r="N372" s="200" t="s">
        <v>45</v>
      </c>
      <c r="O372" s="42"/>
      <c r="P372" s="201">
        <f>O372*H372</f>
        <v>0</v>
      </c>
      <c r="Q372" s="201">
        <v>0</v>
      </c>
      <c r="R372" s="201">
        <f>Q372*H372</f>
        <v>0</v>
      </c>
      <c r="S372" s="201">
        <v>0</v>
      </c>
      <c r="T372" s="202">
        <f>S372*H372</f>
        <v>0</v>
      </c>
      <c r="AR372" s="24" t="s">
        <v>245</v>
      </c>
      <c r="AT372" s="24" t="s">
        <v>137</v>
      </c>
      <c r="AU372" s="24" t="s">
        <v>84</v>
      </c>
      <c r="AY372" s="24" t="s">
        <v>134</v>
      </c>
      <c r="BE372" s="203">
        <f>IF(N372="základní",J372,0)</f>
        <v>0</v>
      </c>
      <c r="BF372" s="203">
        <f>IF(N372="snížená",J372,0)</f>
        <v>0</v>
      </c>
      <c r="BG372" s="203">
        <f>IF(N372="zákl. přenesená",J372,0)</f>
        <v>0</v>
      </c>
      <c r="BH372" s="203">
        <f>IF(N372="sníž. přenesená",J372,0)</f>
        <v>0</v>
      </c>
      <c r="BI372" s="203">
        <f>IF(N372="nulová",J372,0)</f>
        <v>0</v>
      </c>
      <c r="BJ372" s="24" t="s">
        <v>82</v>
      </c>
      <c r="BK372" s="203">
        <f>ROUND(I372*H372,2)</f>
        <v>0</v>
      </c>
      <c r="BL372" s="24" t="s">
        <v>245</v>
      </c>
      <c r="BM372" s="24" t="s">
        <v>540</v>
      </c>
    </row>
    <row r="373" spans="2:51" s="12" customFormat="1" ht="13.5">
      <c r="B373" s="216"/>
      <c r="C373" s="217"/>
      <c r="D373" s="206" t="s">
        <v>144</v>
      </c>
      <c r="E373" s="218" t="s">
        <v>21</v>
      </c>
      <c r="F373" s="219" t="s">
        <v>541</v>
      </c>
      <c r="G373" s="217"/>
      <c r="H373" s="218" t="s">
        <v>21</v>
      </c>
      <c r="I373" s="220"/>
      <c r="J373" s="217"/>
      <c r="K373" s="217"/>
      <c r="L373" s="221"/>
      <c r="M373" s="222"/>
      <c r="N373" s="223"/>
      <c r="O373" s="223"/>
      <c r="P373" s="223"/>
      <c r="Q373" s="223"/>
      <c r="R373" s="223"/>
      <c r="S373" s="223"/>
      <c r="T373" s="224"/>
      <c r="AT373" s="225" t="s">
        <v>144</v>
      </c>
      <c r="AU373" s="225" t="s">
        <v>84</v>
      </c>
      <c r="AV373" s="12" t="s">
        <v>82</v>
      </c>
      <c r="AW373" s="12" t="s">
        <v>38</v>
      </c>
      <c r="AX373" s="12" t="s">
        <v>74</v>
      </c>
      <c r="AY373" s="225" t="s">
        <v>134</v>
      </c>
    </row>
    <row r="374" spans="2:51" s="11" customFormat="1" ht="13.5">
      <c r="B374" s="204"/>
      <c r="C374" s="205"/>
      <c r="D374" s="206" t="s">
        <v>144</v>
      </c>
      <c r="E374" s="207" t="s">
        <v>21</v>
      </c>
      <c r="F374" s="208" t="s">
        <v>542</v>
      </c>
      <c r="G374" s="205"/>
      <c r="H374" s="209">
        <v>5.4</v>
      </c>
      <c r="I374" s="210"/>
      <c r="J374" s="205"/>
      <c r="K374" s="205"/>
      <c r="L374" s="211"/>
      <c r="M374" s="212"/>
      <c r="N374" s="213"/>
      <c r="O374" s="213"/>
      <c r="P374" s="213"/>
      <c r="Q374" s="213"/>
      <c r="R374" s="213"/>
      <c r="S374" s="213"/>
      <c r="T374" s="214"/>
      <c r="AT374" s="215" t="s">
        <v>144</v>
      </c>
      <c r="AU374" s="215" t="s">
        <v>84</v>
      </c>
      <c r="AV374" s="11" t="s">
        <v>84</v>
      </c>
      <c r="AW374" s="11" t="s">
        <v>38</v>
      </c>
      <c r="AX374" s="11" t="s">
        <v>74</v>
      </c>
      <c r="AY374" s="215" t="s">
        <v>134</v>
      </c>
    </row>
    <row r="375" spans="2:51" s="12" customFormat="1" ht="13.5">
      <c r="B375" s="216"/>
      <c r="C375" s="217"/>
      <c r="D375" s="206" t="s">
        <v>144</v>
      </c>
      <c r="E375" s="218" t="s">
        <v>21</v>
      </c>
      <c r="F375" s="219" t="s">
        <v>543</v>
      </c>
      <c r="G375" s="217"/>
      <c r="H375" s="218" t="s">
        <v>21</v>
      </c>
      <c r="I375" s="220"/>
      <c r="J375" s="217"/>
      <c r="K375" s="217"/>
      <c r="L375" s="221"/>
      <c r="M375" s="222"/>
      <c r="N375" s="223"/>
      <c r="O375" s="223"/>
      <c r="P375" s="223"/>
      <c r="Q375" s="223"/>
      <c r="R375" s="223"/>
      <c r="S375" s="223"/>
      <c r="T375" s="224"/>
      <c r="AT375" s="225" t="s">
        <v>144</v>
      </c>
      <c r="AU375" s="225" t="s">
        <v>84</v>
      </c>
      <c r="AV375" s="12" t="s">
        <v>82</v>
      </c>
      <c r="AW375" s="12" t="s">
        <v>38</v>
      </c>
      <c r="AX375" s="12" t="s">
        <v>74</v>
      </c>
      <c r="AY375" s="225" t="s">
        <v>134</v>
      </c>
    </row>
    <row r="376" spans="2:51" s="11" customFormat="1" ht="13.5">
      <c r="B376" s="204"/>
      <c r="C376" s="205"/>
      <c r="D376" s="206" t="s">
        <v>144</v>
      </c>
      <c r="E376" s="207" t="s">
        <v>21</v>
      </c>
      <c r="F376" s="208" t="s">
        <v>544</v>
      </c>
      <c r="G376" s="205"/>
      <c r="H376" s="209">
        <v>6</v>
      </c>
      <c r="I376" s="210"/>
      <c r="J376" s="205"/>
      <c r="K376" s="205"/>
      <c r="L376" s="211"/>
      <c r="M376" s="212"/>
      <c r="N376" s="213"/>
      <c r="O376" s="213"/>
      <c r="P376" s="213"/>
      <c r="Q376" s="213"/>
      <c r="R376" s="213"/>
      <c r="S376" s="213"/>
      <c r="T376" s="214"/>
      <c r="AT376" s="215" t="s">
        <v>144</v>
      </c>
      <c r="AU376" s="215" t="s">
        <v>84</v>
      </c>
      <c r="AV376" s="11" t="s">
        <v>84</v>
      </c>
      <c r="AW376" s="11" t="s">
        <v>38</v>
      </c>
      <c r="AX376" s="11" t="s">
        <v>74</v>
      </c>
      <c r="AY376" s="215" t="s">
        <v>134</v>
      </c>
    </row>
    <row r="377" spans="2:51" s="13" customFormat="1" ht="13.5">
      <c r="B377" s="226"/>
      <c r="C377" s="227"/>
      <c r="D377" s="206" t="s">
        <v>144</v>
      </c>
      <c r="E377" s="228" t="s">
        <v>21</v>
      </c>
      <c r="F377" s="229" t="s">
        <v>157</v>
      </c>
      <c r="G377" s="227"/>
      <c r="H377" s="230">
        <v>11.4</v>
      </c>
      <c r="I377" s="231"/>
      <c r="J377" s="227"/>
      <c r="K377" s="227"/>
      <c r="L377" s="232"/>
      <c r="M377" s="233"/>
      <c r="N377" s="234"/>
      <c r="O377" s="234"/>
      <c r="P377" s="234"/>
      <c r="Q377" s="234"/>
      <c r="R377" s="234"/>
      <c r="S377" s="234"/>
      <c r="T377" s="235"/>
      <c r="AT377" s="236" t="s">
        <v>144</v>
      </c>
      <c r="AU377" s="236" t="s">
        <v>84</v>
      </c>
      <c r="AV377" s="13" t="s">
        <v>142</v>
      </c>
      <c r="AW377" s="13" t="s">
        <v>38</v>
      </c>
      <c r="AX377" s="13" t="s">
        <v>82</v>
      </c>
      <c r="AY377" s="236" t="s">
        <v>134</v>
      </c>
    </row>
    <row r="378" spans="2:65" s="1" customFormat="1" ht="16.5" customHeight="1">
      <c r="B378" s="41"/>
      <c r="C378" s="248" t="s">
        <v>545</v>
      </c>
      <c r="D378" s="248" t="s">
        <v>347</v>
      </c>
      <c r="E378" s="249" t="s">
        <v>546</v>
      </c>
      <c r="F378" s="250" t="s">
        <v>547</v>
      </c>
      <c r="G378" s="251" t="s">
        <v>240</v>
      </c>
      <c r="H378" s="252">
        <v>12.54</v>
      </c>
      <c r="I378" s="253"/>
      <c r="J378" s="254">
        <f>ROUND(I378*H378,2)</f>
        <v>0</v>
      </c>
      <c r="K378" s="250" t="s">
        <v>141</v>
      </c>
      <c r="L378" s="255"/>
      <c r="M378" s="256" t="s">
        <v>21</v>
      </c>
      <c r="N378" s="257" t="s">
        <v>45</v>
      </c>
      <c r="O378" s="42"/>
      <c r="P378" s="201">
        <f>O378*H378</f>
        <v>0</v>
      </c>
      <c r="Q378" s="201">
        <v>8E-05</v>
      </c>
      <c r="R378" s="201">
        <f>Q378*H378</f>
        <v>0.0010032</v>
      </c>
      <c r="S378" s="201">
        <v>0</v>
      </c>
      <c r="T378" s="202">
        <f>S378*H378</f>
        <v>0</v>
      </c>
      <c r="AR378" s="24" t="s">
        <v>324</v>
      </c>
      <c r="AT378" s="24" t="s">
        <v>347</v>
      </c>
      <c r="AU378" s="24" t="s">
        <v>84</v>
      </c>
      <c r="AY378" s="24" t="s">
        <v>134</v>
      </c>
      <c r="BE378" s="203">
        <f>IF(N378="základní",J378,0)</f>
        <v>0</v>
      </c>
      <c r="BF378" s="203">
        <f>IF(N378="snížená",J378,0)</f>
        <v>0</v>
      </c>
      <c r="BG378" s="203">
        <f>IF(N378="zákl. přenesená",J378,0)</f>
        <v>0</v>
      </c>
      <c r="BH378" s="203">
        <f>IF(N378="sníž. přenesená",J378,0)</f>
        <v>0</v>
      </c>
      <c r="BI378" s="203">
        <f>IF(N378="nulová",J378,0)</f>
        <v>0</v>
      </c>
      <c r="BJ378" s="24" t="s">
        <v>82</v>
      </c>
      <c r="BK378" s="203">
        <f>ROUND(I378*H378,2)</f>
        <v>0</v>
      </c>
      <c r="BL378" s="24" t="s">
        <v>245</v>
      </c>
      <c r="BM378" s="24" t="s">
        <v>548</v>
      </c>
    </row>
    <row r="379" spans="2:51" s="11" customFormat="1" ht="13.5">
      <c r="B379" s="204"/>
      <c r="C379" s="205"/>
      <c r="D379" s="206" t="s">
        <v>144</v>
      </c>
      <c r="E379" s="205"/>
      <c r="F379" s="208" t="s">
        <v>549</v>
      </c>
      <c r="G379" s="205"/>
      <c r="H379" s="209">
        <v>12.54</v>
      </c>
      <c r="I379" s="210"/>
      <c r="J379" s="205"/>
      <c r="K379" s="205"/>
      <c r="L379" s="211"/>
      <c r="M379" s="212"/>
      <c r="N379" s="213"/>
      <c r="O379" s="213"/>
      <c r="P379" s="213"/>
      <c r="Q379" s="213"/>
      <c r="R379" s="213"/>
      <c r="S379" s="213"/>
      <c r="T379" s="214"/>
      <c r="AT379" s="215" t="s">
        <v>144</v>
      </c>
      <c r="AU379" s="215" t="s">
        <v>84</v>
      </c>
      <c r="AV379" s="11" t="s">
        <v>84</v>
      </c>
      <c r="AW379" s="11" t="s">
        <v>6</v>
      </c>
      <c r="AX379" s="11" t="s">
        <v>82</v>
      </c>
      <c r="AY379" s="215" t="s">
        <v>134</v>
      </c>
    </row>
    <row r="380" spans="2:65" s="1" customFormat="1" ht="38.25" customHeight="1">
      <c r="B380" s="41"/>
      <c r="C380" s="192" t="s">
        <v>550</v>
      </c>
      <c r="D380" s="192" t="s">
        <v>137</v>
      </c>
      <c r="E380" s="193" t="s">
        <v>551</v>
      </c>
      <c r="F380" s="194" t="s">
        <v>552</v>
      </c>
      <c r="G380" s="195" t="s">
        <v>248</v>
      </c>
      <c r="H380" s="196">
        <v>0.103</v>
      </c>
      <c r="I380" s="197"/>
      <c r="J380" s="198">
        <f>ROUND(I380*H380,2)</f>
        <v>0</v>
      </c>
      <c r="K380" s="194" t="s">
        <v>141</v>
      </c>
      <c r="L380" s="61"/>
      <c r="M380" s="199" t="s">
        <v>21</v>
      </c>
      <c r="N380" s="200" t="s">
        <v>45</v>
      </c>
      <c r="O380" s="42"/>
      <c r="P380" s="201">
        <f>O380*H380</f>
        <v>0</v>
      </c>
      <c r="Q380" s="201">
        <v>0</v>
      </c>
      <c r="R380" s="201">
        <f>Q380*H380</f>
        <v>0</v>
      </c>
      <c r="S380" s="201">
        <v>0</v>
      </c>
      <c r="T380" s="202">
        <f>S380*H380</f>
        <v>0</v>
      </c>
      <c r="AR380" s="24" t="s">
        <v>245</v>
      </c>
      <c r="AT380" s="24" t="s">
        <v>137</v>
      </c>
      <c r="AU380" s="24" t="s">
        <v>84</v>
      </c>
      <c r="AY380" s="24" t="s">
        <v>134</v>
      </c>
      <c r="BE380" s="203">
        <f>IF(N380="základní",J380,0)</f>
        <v>0</v>
      </c>
      <c r="BF380" s="203">
        <f>IF(N380="snížená",J380,0)</f>
        <v>0</v>
      </c>
      <c r="BG380" s="203">
        <f>IF(N380="zákl. přenesená",J380,0)</f>
        <v>0</v>
      </c>
      <c r="BH380" s="203">
        <f>IF(N380="sníž. přenesená",J380,0)</f>
        <v>0</v>
      </c>
      <c r="BI380" s="203">
        <f>IF(N380="nulová",J380,0)</f>
        <v>0</v>
      </c>
      <c r="BJ380" s="24" t="s">
        <v>82</v>
      </c>
      <c r="BK380" s="203">
        <f>ROUND(I380*H380,2)</f>
        <v>0</v>
      </c>
      <c r="BL380" s="24" t="s">
        <v>245</v>
      </c>
      <c r="BM380" s="24" t="s">
        <v>553</v>
      </c>
    </row>
    <row r="381" spans="2:63" s="10" customFormat="1" ht="29.85" customHeight="1">
      <c r="B381" s="176"/>
      <c r="C381" s="177"/>
      <c r="D381" s="178" t="s">
        <v>73</v>
      </c>
      <c r="E381" s="190" t="s">
        <v>554</v>
      </c>
      <c r="F381" s="190" t="s">
        <v>555</v>
      </c>
      <c r="G381" s="177"/>
      <c r="H381" s="177"/>
      <c r="I381" s="180"/>
      <c r="J381" s="191">
        <f>BK381</f>
        <v>0</v>
      </c>
      <c r="K381" s="177"/>
      <c r="L381" s="182"/>
      <c r="M381" s="183"/>
      <c r="N381" s="184"/>
      <c r="O381" s="184"/>
      <c r="P381" s="185">
        <f>SUM(P382:P405)</f>
        <v>0</v>
      </c>
      <c r="Q381" s="184"/>
      <c r="R381" s="185">
        <f>SUM(R382:R405)</f>
        <v>0.02081036</v>
      </c>
      <c r="S381" s="184"/>
      <c r="T381" s="186">
        <f>SUM(T382:T405)</f>
        <v>0.021242999999999998</v>
      </c>
      <c r="AR381" s="187" t="s">
        <v>84</v>
      </c>
      <c r="AT381" s="188" t="s">
        <v>73</v>
      </c>
      <c r="AU381" s="188" t="s">
        <v>82</v>
      </c>
      <c r="AY381" s="187" t="s">
        <v>134</v>
      </c>
      <c r="BK381" s="189">
        <f>SUM(BK382:BK405)</f>
        <v>0</v>
      </c>
    </row>
    <row r="382" spans="2:65" s="1" customFormat="1" ht="25.5" customHeight="1">
      <c r="B382" s="41"/>
      <c r="C382" s="192" t="s">
        <v>556</v>
      </c>
      <c r="D382" s="192" t="s">
        <v>137</v>
      </c>
      <c r="E382" s="193" t="s">
        <v>557</v>
      </c>
      <c r="F382" s="194" t="s">
        <v>558</v>
      </c>
      <c r="G382" s="195" t="s">
        <v>140</v>
      </c>
      <c r="H382" s="196">
        <v>6.817</v>
      </c>
      <c r="I382" s="197"/>
      <c r="J382" s="198">
        <f>ROUND(I382*H382,2)</f>
        <v>0</v>
      </c>
      <c r="K382" s="194" t="s">
        <v>141</v>
      </c>
      <c r="L382" s="61"/>
      <c r="M382" s="199" t="s">
        <v>21</v>
      </c>
      <c r="N382" s="200" t="s">
        <v>45</v>
      </c>
      <c r="O382" s="42"/>
      <c r="P382" s="201">
        <f>O382*H382</f>
        <v>0</v>
      </c>
      <c r="Q382" s="201">
        <v>3E-05</v>
      </c>
      <c r="R382" s="201">
        <f>Q382*H382</f>
        <v>0.00020451</v>
      </c>
      <c r="S382" s="201">
        <v>0</v>
      </c>
      <c r="T382" s="202">
        <f>S382*H382</f>
        <v>0</v>
      </c>
      <c r="AR382" s="24" t="s">
        <v>245</v>
      </c>
      <c r="AT382" s="24" t="s">
        <v>137</v>
      </c>
      <c r="AU382" s="24" t="s">
        <v>84</v>
      </c>
      <c r="AY382" s="24" t="s">
        <v>134</v>
      </c>
      <c r="BE382" s="203">
        <f>IF(N382="základní",J382,0)</f>
        <v>0</v>
      </c>
      <c r="BF382" s="203">
        <f>IF(N382="snížená",J382,0)</f>
        <v>0</v>
      </c>
      <c r="BG382" s="203">
        <f>IF(N382="zákl. přenesená",J382,0)</f>
        <v>0</v>
      </c>
      <c r="BH382" s="203">
        <f>IF(N382="sníž. přenesená",J382,0)</f>
        <v>0</v>
      </c>
      <c r="BI382" s="203">
        <f>IF(N382="nulová",J382,0)</f>
        <v>0</v>
      </c>
      <c r="BJ382" s="24" t="s">
        <v>82</v>
      </c>
      <c r="BK382" s="203">
        <f>ROUND(I382*H382,2)</f>
        <v>0</v>
      </c>
      <c r="BL382" s="24" t="s">
        <v>245</v>
      </c>
      <c r="BM382" s="24" t="s">
        <v>559</v>
      </c>
    </row>
    <row r="383" spans="2:51" s="12" customFormat="1" ht="13.5">
      <c r="B383" s="216"/>
      <c r="C383" s="217"/>
      <c r="D383" s="206" t="s">
        <v>144</v>
      </c>
      <c r="E383" s="218" t="s">
        <v>21</v>
      </c>
      <c r="F383" s="219" t="s">
        <v>560</v>
      </c>
      <c r="G383" s="217"/>
      <c r="H383" s="218" t="s">
        <v>21</v>
      </c>
      <c r="I383" s="220"/>
      <c r="J383" s="217"/>
      <c r="K383" s="217"/>
      <c r="L383" s="221"/>
      <c r="M383" s="222"/>
      <c r="N383" s="223"/>
      <c r="O383" s="223"/>
      <c r="P383" s="223"/>
      <c r="Q383" s="223"/>
      <c r="R383" s="223"/>
      <c r="S383" s="223"/>
      <c r="T383" s="224"/>
      <c r="AT383" s="225" t="s">
        <v>144</v>
      </c>
      <c r="AU383" s="225" t="s">
        <v>84</v>
      </c>
      <c r="AV383" s="12" t="s">
        <v>82</v>
      </c>
      <c r="AW383" s="12" t="s">
        <v>38</v>
      </c>
      <c r="AX383" s="12" t="s">
        <v>74</v>
      </c>
      <c r="AY383" s="225" t="s">
        <v>134</v>
      </c>
    </row>
    <row r="384" spans="2:51" s="11" customFormat="1" ht="13.5">
      <c r="B384" s="204"/>
      <c r="C384" s="205"/>
      <c r="D384" s="206" t="s">
        <v>144</v>
      </c>
      <c r="E384" s="207" t="s">
        <v>21</v>
      </c>
      <c r="F384" s="208" t="s">
        <v>152</v>
      </c>
      <c r="G384" s="205"/>
      <c r="H384" s="209">
        <v>6.197</v>
      </c>
      <c r="I384" s="210"/>
      <c r="J384" s="205"/>
      <c r="K384" s="205"/>
      <c r="L384" s="211"/>
      <c r="M384" s="212"/>
      <c r="N384" s="213"/>
      <c r="O384" s="213"/>
      <c r="P384" s="213"/>
      <c r="Q384" s="213"/>
      <c r="R384" s="213"/>
      <c r="S384" s="213"/>
      <c r="T384" s="214"/>
      <c r="AT384" s="215" t="s">
        <v>144</v>
      </c>
      <c r="AU384" s="215" t="s">
        <v>84</v>
      </c>
      <c r="AV384" s="11" t="s">
        <v>84</v>
      </c>
      <c r="AW384" s="11" t="s">
        <v>38</v>
      </c>
      <c r="AX384" s="11" t="s">
        <v>82</v>
      </c>
      <c r="AY384" s="215" t="s">
        <v>134</v>
      </c>
    </row>
    <row r="385" spans="2:51" s="11" customFormat="1" ht="13.5">
      <c r="B385" s="204"/>
      <c r="C385" s="205"/>
      <c r="D385" s="206" t="s">
        <v>144</v>
      </c>
      <c r="E385" s="205"/>
      <c r="F385" s="208" t="s">
        <v>211</v>
      </c>
      <c r="G385" s="205"/>
      <c r="H385" s="209">
        <v>6.817</v>
      </c>
      <c r="I385" s="210"/>
      <c r="J385" s="205"/>
      <c r="K385" s="205"/>
      <c r="L385" s="211"/>
      <c r="M385" s="212"/>
      <c r="N385" s="213"/>
      <c r="O385" s="213"/>
      <c r="P385" s="213"/>
      <c r="Q385" s="213"/>
      <c r="R385" s="213"/>
      <c r="S385" s="213"/>
      <c r="T385" s="214"/>
      <c r="AT385" s="215" t="s">
        <v>144</v>
      </c>
      <c r="AU385" s="215" t="s">
        <v>84</v>
      </c>
      <c r="AV385" s="11" t="s">
        <v>84</v>
      </c>
      <c r="AW385" s="11" t="s">
        <v>6</v>
      </c>
      <c r="AX385" s="11" t="s">
        <v>82</v>
      </c>
      <c r="AY385" s="215" t="s">
        <v>134</v>
      </c>
    </row>
    <row r="386" spans="2:65" s="1" customFormat="1" ht="16.5" customHeight="1">
      <c r="B386" s="41"/>
      <c r="C386" s="192" t="s">
        <v>561</v>
      </c>
      <c r="D386" s="192" t="s">
        <v>137</v>
      </c>
      <c r="E386" s="193" t="s">
        <v>562</v>
      </c>
      <c r="F386" s="194" t="s">
        <v>563</v>
      </c>
      <c r="G386" s="195" t="s">
        <v>140</v>
      </c>
      <c r="H386" s="196">
        <v>6.197</v>
      </c>
      <c r="I386" s="197"/>
      <c r="J386" s="198">
        <f>ROUND(I386*H386,2)</f>
        <v>0</v>
      </c>
      <c r="K386" s="194" t="s">
        <v>141</v>
      </c>
      <c r="L386" s="61"/>
      <c r="M386" s="199" t="s">
        <v>21</v>
      </c>
      <c r="N386" s="200" t="s">
        <v>45</v>
      </c>
      <c r="O386" s="42"/>
      <c r="P386" s="201">
        <f>O386*H386</f>
        <v>0</v>
      </c>
      <c r="Q386" s="201">
        <v>0</v>
      </c>
      <c r="R386" s="201">
        <f>Q386*H386</f>
        <v>0</v>
      </c>
      <c r="S386" s="201">
        <v>0.003</v>
      </c>
      <c r="T386" s="202">
        <f>S386*H386</f>
        <v>0.018591</v>
      </c>
      <c r="AR386" s="24" t="s">
        <v>245</v>
      </c>
      <c r="AT386" s="24" t="s">
        <v>137</v>
      </c>
      <c r="AU386" s="24" t="s">
        <v>84</v>
      </c>
      <c r="AY386" s="24" t="s">
        <v>134</v>
      </c>
      <c r="BE386" s="203">
        <f>IF(N386="základní",J386,0)</f>
        <v>0</v>
      </c>
      <c r="BF386" s="203">
        <f>IF(N386="snížená",J386,0)</f>
        <v>0</v>
      </c>
      <c r="BG386" s="203">
        <f>IF(N386="zákl. přenesená",J386,0)</f>
        <v>0</v>
      </c>
      <c r="BH386" s="203">
        <f>IF(N386="sníž. přenesená",J386,0)</f>
        <v>0</v>
      </c>
      <c r="BI386" s="203">
        <f>IF(N386="nulová",J386,0)</f>
        <v>0</v>
      </c>
      <c r="BJ386" s="24" t="s">
        <v>82</v>
      </c>
      <c r="BK386" s="203">
        <f>ROUND(I386*H386,2)</f>
        <v>0</v>
      </c>
      <c r="BL386" s="24" t="s">
        <v>245</v>
      </c>
      <c r="BM386" s="24" t="s">
        <v>564</v>
      </c>
    </row>
    <row r="387" spans="2:51" s="12" customFormat="1" ht="13.5">
      <c r="B387" s="216"/>
      <c r="C387" s="217"/>
      <c r="D387" s="206" t="s">
        <v>144</v>
      </c>
      <c r="E387" s="218" t="s">
        <v>21</v>
      </c>
      <c r="F387" s="219" t="s">
        <v>560</v>
      </c>
      <c r="G387" s="217"/>
      <c r="H387" s="218" t="s">
        <v>21</v>
      </c>
      <c r="I387" s="220"/>
      <c r="J387" s="217"/>
      <c r="K387" s="217"/>
      <c r="L387" s="221"/>
      <c r="M387" s="222"/>
      <c r="N387" s="223"/>
      <c r="O387" s="223"/>
      <c r="P387" s="223"/>
      <c r="Q387" s="223"/>
      <c r="R387" s="223"/>
      <c r="S387" s="223"/>
      <c r="T387" s="224"/>
      <c r="AT387" s="225" t="s">
        <v>144</v>
      </c>
      <c r="AU387" s="225" t="s">
        <v>84</v>
      </c>
      <c r="AV387" s="12" t="s">
        <v>82</v>
      </c>
      <c r="AW387" s="12" t="s">
        <v>38</v>
      </c>
      <c r="AX387" s="12" t="s">
        <v>74</v>
      </c>
      <c r="AY387" s="225" t="s">
        <v>134</v>
      </c>
    </row>
    <row r="388" spans="2:51" s="11" customFormat="1" ht="13.5">
      <c r="B388" s="204"/>
      <c r="C388" s="205"/>
      <c r="D388" s="206" t="s">
        <v>144</v>
      </c>
      <c r="E388" s="207" t="s">
        <v>21</v>
      </c>
      <c r="F388" s="208" t="s">
        <v>152</v>
      </c>
      <c r="G388" s="205"/>
      <c r="H388" s="209">
        <v>6.197</v>
      </c>
      <c r="I388" s="210"/>
      <c r="J388" s="205"/>
      <c r="K388" s="205"/>
      <c r="L388" s="211"/>
      <c r="M388" s="212"/>
      <c r="N388" s="213"/>
      <c r="O388" s="213"/>
      <c r="P388" s="213"/>
      <c r="Q388" s="213"/>
      <c r="R388" s="213"/>
      <c r="S388" s="213"/>
      <c r="T388" s="214"/>
      <c r="AT388" s="215" t="s">
        <v>144</v>
      </c>
      <c r="AU388" s="215" t="s">
        <v>84</v>
      </c>
      <c r="AV388" s="11" t="s">
        <v>84</v>
      </c>
      <c r="AW388" s="11" t="s">
        <v>38</v>
      </c>
      <c r="AX388" s="11" t="s">
        <v>82</v>
      </c>
      <c r="AY388" s="215" t="s">
        <v>134</v>
      </c>
    </row>
    <row r="389" spans="2:65" s="1" customFormat="1" ht="16.5" customHeight="1">
      <c r="B389" s="41"/>
      <c r="C389" s="192" t="s">
        <v>565</v>
      </c>
      <c r="D389" s="192" t="s">
        <v>137</v>
      </c>
      <c r="E389" s="193" t="s">
        <v>566</v>
      </c>
      <c r="F389" s="194" t="s">
        <v>567</v>
      </c>
      <c r="G389" s="195" t="s">
        <v>140</v>
      </c>
      <c r="H389" s="196">
        <v>6.197</v>
      </c>
      <c r="I389" s="197"/>
      <c r="J389" s="198">
        <f>ROUND(I389*H389,2)</f>
        <v>0</v>
      </c>
      <c r="K389" s="194" t="s">
        <v>141</v>
      </c>
      <c r="L389" s="61"/>
      <c r="M389" s="199" t="s">
        <v>21</v>
      </c>
      <c r="N389" s="200" t="s">
        <v>45</v>
      </c>
      <c r="O389" s="42"/>
      <c r="P389" s="201">
        <f>O389*H389</f>
        <v>0</v>
      </c>
      <c r="Q389" s="201">
        <v>0.0003</v>
      </c>
      <c r="R389" s="201">
        <f>Q389*H389</f>
        <v>0.0018590999999999998</v>
      </c>
      <c r="S389" s="201">
        <v>0</v>
      </c>
      <c r="T389" s="202">
        <f>S389*H389</f>
        <v>0</v>
      </c>
      <c r="AR389" s="24" t="s">
        <v>245</v>
      </c>
      <c r="AT389" s="24" t="s">
        <v>137</v>
      </c>
      <c r="AU389" s="24" t="s">
        <v>84</v>
      </c>
      <c r="AY389" s="24" t="s">
        <v>134</v>
      </c>
      <c r="BE389" s="203">
        <f>IF(N389="základní",J389,0)</f>
        <v>0</v>
      </c>
      <c r="BF389" s="203">
        <f>IF(N389="snížená",J389,0)</f>
        <v>0</v>
      </c>
      <c r="BG389" s="203">
        <f>IF(N389="zákl. přenesená",J389,0)</f>
        <v>0</v>
      </c>
      <c r="BH389" s="203">
        <f>IF(N389="sníž. přenesená",J389,0)</f>
        <v>0</v>
      </c>
      <c r="BI389" s="203">
        <f>IF(N389="nulová",J389,0)</f>
        <v>0</v>
      </c>
      <c r="BJ389" s="24" t="s">
        <v>82</v>
      </c>
      <c r="BK389" s="203">
        <f>ROUND(I389*H389,2)</f>
        <v>0</v>
      </c>
      <c r="BL389" s="24" t="s">
        <v>245</v>
      </c>
      <c r="BM389" s="24" t="s">
        <v>568</v>
      </c>
    </row>
    <row r="390" spans="2:51" s="12" customFormat="1" ht="13.5">
      <c r="B390" s="216"/>
      <c r="C390" s="217"/>
      <c r="D390" s="206" t="s">
        <v>144</v>
      </c>
      <c r="E390" s="218" t="s">
        <v>21</v>
      </c>
      <c r="F390" s="219" t="s">
        <v>560</v>
      </c>
      <c r="G390" s="217"/>
      <c r="H390" s="218" t="s">
        <v>21</v>
      </c>
      <c r="I390" s="220"/>
      <c r="J390" s="217"/>
      <c r="K390" s="217"/>
      <c r="L390" s="221"/>
      <c r="M390" s="222"/>
      <c r="N390" s="223"/>
      <c r="O390" s="223"/>
      <c r="P390" s="223"/>
      <c r="Q390" s="223"/>
      <c r="R390" s="223"/>
      <c r="S390" s="223"/>
      <c r="T390" s="224"/>
      <c r="AT390" s="225" t="s">
        <v>144</v>
      </c>
      <c r="AU390" s="225" t="s">
        <v>84</v>
      </c>
      <c r="AV390" s="12" t="s">
        <v>82</v>
      </c>
      <c r="AW390" s="12" t="s">
        <v>38</v>
      </c>
      <c r="AX390" s="12" t="s">
        <v>74</v>
      </c>
      <c r="AY390" s="225" t="s">
        <v>134</v>
      </c>
    </row>
    <row r="391" spans="2:51" s="11" customFormat="1" ht="13.5">
      <c r="B391" s="204"/>
      <c r="C391" s="205"/>
      <c r="D391" s="206" t="s">
        <v>144</v>
      </c>
      <c r="E391" s="207" t="s">
        <v>21</v>
      </c>
      <c r="F391" s="208" t="s">
        <v>152</v>
      </c>
      <c r="G391" s="205"/>
      <c r="H391" s="209">
        <v>6.197</v>
      </c>
      <c r="I391" s="210"/>
      <c r="J391" s="205"/>
      <c r="K391" s="205"/>
      <c r="L391" s="211"/>
      <c r="M391" s="212"/>
      <c r="N391" s="213"/>
      <c r="O391" s="213"/>
      <c r="P391" s="213"/>
      <c r="Q391" s="213"/>
      <c r="R391" s="213"/>
      <c r="S391" s="213"/>
      <c r="T391" s="214"/>
      <c r="AT391" s="215" t="s">
        <v>144</v>
      </c>
      <c r="AU391" s="215" t="s">
        <v>84</v>
      </c>
      <c r="AV391" s="11" t="s">
        <v>84</v>
      </c>
      <c r="AW391" s="11" t="s">
        <v>38</v>
      </c>
      <c r="AX391" s="11" t="s">
        <v>82</v>
      </c>
      <c r="AY391" s="215" t="s">
        <v>134</v>
      </c>
    </row>
    <row r="392" spans="2:65" s="1" customFormat="1" ht="25.5" customHeight="1">
      <c r="B392" s="41"/>
      <c r="C392" s="248" t="s">
        <v>569</v>
      </c>
      <c r="D392" s="248" t="s">
        <v>347</v>
      </c>
      <c r="E392" s="249" t="s">
        <v>570</v>
      </c>
      <c r="F392" s="250" t="s">
        <v>571</v>
      </c>
      <c r="G392" s="251" t="s">
        <v>140</v>
      </c>
      <c r="H392" s="252">
        <v>6.817</v>
      </c>
      <c r="I392" s="253"/>
      <c r="J392" s="254">
        <f>ROUND(I392*H392,2)</f>
        <v>0</v>
      </c>
      <c r="K392" s="250" t="s">
        <v>141</v>
      </c>
      <c r="L392" s="255"/>
      <c r="M392" s="256" t="s">
        <v>21</v>
      </c>
      <c r="N392" s="257" t="s">
        <v>45</v>
      </c>
      <c r="O392" s="42"/>
      <c r="P392" s="201">
        <f>O392*H392</f>
        <v>0</v>
      </c>
      <c r="Q392" s="201">
        <v>0.00275</v>
      </c>
      <c r="R392" s="201">
        <f>Q392*H392</f>
        <v>0.01874675</v>
      </c>
      <c r="S392" s="201">
        <v>0</v>
      </c>
      <c r="T392" s="202">
        <f>S392*H392</f>
        <v>0</v>
      </c>
      <c r="AR392" s="24" t="s">
        <v>324</v>
      </c>
      <c r="AT392" s="24" t="s">
        <v>347</v>
      </c>
      <c r="AU392" s="24" t="s">
        <v>84</v>
      </c>
      <c r="AY392" s="24" t="s">
        <v>134</v>
      </c>
      <c r="BE392" s="203">
        <f>IF(N392="základní",J392,0)</f>
        <v>0</v>
      </c>
      <c r="BF392" s="203">
        <f>IF(N392="snížená",J392,0)</f>
        <v>0</v>
      </c>
      <c r="BG392" s="203">
        <f>IF(N392="zákl. přenesená",J392,0)</f>
        <v>0</v>
      </c>
      <c r="BH392" s="203">
        <f>IF(N392="sníž. přenesená",J392,0)</f>
        <v>0</v>
      </c>
      <c r="BI392" s="203">
        <f>IF(N392="nulová",J392,0)</f>
        <v>0</v>
      </c>
      <c r="BJ392" s="24" t="s">
        <v>82</v>
      </c>
      <c r="BK392" s="203">
        <f>ROUND(I392*H392,2)</f>
        <v>0</v>
      </c>
      <c r="BL392" s="24" t="s">
        <v>245</v>
      </c>
      <c r="BM392" s="24" t="s">
        <v>572</v>
      </c>
    </row>
    <row r="393" spans="2:51" s="11" customFormat="1" ht="13.5">
      <c r="B393" s="204"/>
      <c r="C393" s="205"/>
      <c r="D393" s="206" t="s">
        <v>144</v>
      </c>
      <c r="E393" s="205"/>
      <c r="F393" s="208" t="s">
        <v>211</v>
      </c>
      <c r="G393" s="205"/>
      <c r="H393" s="209">
        <v>6.817</v>
      </c>
      <c r="I393" s="210"/>
      <c r="J393" s="205"/>
      <c r="K393" s="205"/>
      <c r="L393" s="211"/>
      <c r="M393" s="212"/>
      <c r="N393" s="213"/>
      <c r="O393" s="213"/>
      <c r="P393" s="213"/>
      <c r="Q393" s="213"/>
      <c r="R393" s="213"/>
      <c r="S393" s="213"/>
      <c r="T393" s="214"/>
      <c r="AT393" s="215" t="s">
        <v>144</v>
      </c>
      <c r="AU393" s="215" t="s">
        <v>84</v>
      </c>
      <c r="AV393" s="11" t="s">
        <v>84</v>
      </c>
      <c r="AW393" s="11" t="s">
        <v>6</v>
      </c>
      <c r="AX393" s="11" t="s">
        <v>82</v>
      </c>
      <c r="AY393" s="215" t="s">
        <v>134</v>
      </c>
    </row>
    <row r="394" spans="2:65" s="1" customFormat="1" ht="16.5" customHeight="1">
      <c r="B394" s="41"/>
      <c r="C394" s="192" t="s">
        <v>573</v>
      </c>
      <c r="D394" s="192" t="s">
        <v>137</v>
      </c>
      <c r="E394" s="193" t="s">
        <v>574</v>
      </c>
      <c r="F394" s="194" t="s">
        <v>575</v>
      </c>
      <c r="G394" s="195" t="s">
        <v>240</v>
      </c>
      <c r="H394" s="196">
        <v>8.84</v>
      </c>
      <c r="I394" s="197"/>
      <c r="J394" s="198">
        <f>ROUND(I394*H394,2)</f>
        <v>0</v>
      </c>
      <c r="K394" s="194" t="s">
        <v>141</v>
      </c>
      <c r="L394" s="61"/>
      <c r="M394" s="199" t="s">
        <v>21</v>
      </c>
      <c r="N394" s="200" t="s">
        <v>45</v>
      </c>
      <c r="O394" s="42"/>
      <c r="P394" s="201">
        <f>O394*H394</f>
        <v>0</v>
      </c>
      <c r="Q394" s="201">
        <v>0</v>
      </c>
      <c r="R394" s="201">
        <f>Q394*H394</f>
        <v>0</v>
      </c>
      <c r="S394" s="201">
        <v>0.0003</v>
      </c>
      <c r="T394" s="202">
        <f>S394*H394</f>
        <v>0.002652</v>
      </c>
      <c r="AR394" s="24" t="s">
        <v>245</v>
      </c>
      <c r="AT394" s="24" t="s">
        <v>137</v>
      </c>
      <c r="AU394" s="24" t="s">
        <v>84</v>
      </c>
      <c r="AY394" s="24" t="s">
        <v>134</v>
      </c>
      <c r="BE394" s="203">
        <f>IF(N394="základní",J394,0)</f>
        <v>0</v>
      </c>
      <c r="BF394" s="203">
        <f>IF(N394="snížená",J394,0)</f>
        <v>0</v>
      </c>
      <c r="BG394" s="203">
        <f>IF(N394="zákl. přenesená",J394,0)</f>
        <v>0</v>
      </c>
      <c r="BH394" s="203">
        <f>IF(N394="sníž. přenesená",J394,0)</f>
        <v>0</v>
      </c>
      <c r="BI394" s="203">
        <f>IF(N394="nulová",J394,0)</f>
        <v>0</v>
      </c>
      <c r="BJ394" s="24" t="s">
        <v>82</v>
      </c>
      <c r="BK394" s="203">
        <f>ROUND(I394*H394,2)</f>
        <v>0</v>
      </c>
      <c r="BL394" s="24" t="s">
        <v>245</v>
      </c>
      <c r="BM394" s="24" t="s">
        <v>576</v>
      </c>
    </row>
    <row r="395" spans="2:51" s="12" customFormat="1" ht="13.5">
      <c r="B395" s="216"/>
      <c r="C395" s="217"/>
      <c r="D395" s="206" t="s">
        <v>144</v>
      </c>
      <c r="E395" s="218" t="s">
        <v>21</v>
      </c>
      <c r="F395" s="219" t="s">
        <v>151</v>
      </c>
      <c r="G395" s="217"/>
      <c r="H395" s="218" t="s">
        <v>21</v>
      </c>
      <c r="I395" s="220"/>
      <c r="J395" s="217"/>
      <c r="K395" s="217"/>
      <c r="L395" s="221"/>
      <c r="M395" s="222"/>
      <c r="N395" s="223"/>
      <c r="O395" s="223"/>
      <c r="P395" s="223"/>
      <c r="Q395" s="223"/>
      <c r="R395" s="223"/>
      <c r="S395" s="223"/>
      <c r="T395" s="224"/>
      <c r="AT395" s="225" t="s">
        <v>144</v>
      </c>
      <c r="AU395" s="225" t="s">
        <v>84</v>
      </c>
      <c r="AV395" s="12" t="s">
        <v>82</v>
      </c>
      <c r="AW395" s="12" t="s">
        <v>38</v>
      </c>
      <c r="AX395" s="12" t="s">
        <v>74</v>
      </c>
      <c r="AY395" s="225" t="s">
        <v>134</v>
      </c>
    </row>
    <row r="396" spans="2:51" s="11" customFormat="1" ht="13.5">
      <c r="B396" s="204"/>
      <c r="C396" s="205"/>
      <c r="D396" s="206" t="s">
        <v>144</v>
      </c>
      <c r="E396" s="207" t="s">
        <v>21</v>
      </c>
      <c r="F396" s="208" t="s">
        <v>577</v>
      </c>
      <c r="G396" s="205"/>
      <c r="H396" s="209">
        <v>10.22</v>
      </c>
      <c r="I396" s="210"/>
      <c r="J396" s="205"/>
      <c r="K396" s="205"/>
      <c r="L396" s="211"/>
      <c r="M396" s="212"/>
      <c r="N396" s="213"/>
      <c r="O396" s="213"/>
      <c r="P396" s="213"/>
      <c r="Q396" s="213"/>
      <c r="R396" s="213"/>
      <c r="S396" s="213"/>
      <c r="T396" s="214"/>
      <c r="AT396" s="215" t="s">
        <v>144</v>
      </c>
      <c r="AU396" s="215" t="s">
        <v>84</v>
      </c>
      <c r="AV396" s="11" t="s">
        <v>84</v>
      </c>
      <c r="AW396" s="11" t="s">
        <v>38</v>
      </c>
      <c r="AX396" s="11" t="s">
        <v>74</v>
      </c>
      <c r="AY396" s="215" t="s">
        <v>134</v>
      </c>
    </row>
    <row r="397" spans="2:51" s="11" customFormat="1" ht="13.5">
      <c r="B397" s="204"/>
      <c r="C397" s="205"/>
      <c r="D397" s="206" t="s">
        <v>144</v>
      </c>
      <c r="E397" s="207" t="s">
        <v>21</v>
      </c>
      <c r="F397" s="208" t="s">
        <v>578</v>
      </c>
      <c r="G397" s="205"/>
      <c r="H397" s="209">
        <v>-1.38</v>
      </c>
      <c r="I397" s="210"/>
      <c r="J397" s="205"/>
      <c r="K397" s="205"/>
      <c r="L397" s="211"/>
      <c r="M397" s="212"/>
      <c r="N397" s="213"/>
      <c r="O397" s="213"/>
      <c r="P397" s="213"/>
      <c r="Q397" s="213"/>
      <c r="R397" s="213"/>
      <c r="S397" s="213"/>
      <c r="T397" s="214"/>
      <c r="AT397" s="215" t="s">
        <v>144</v>
      </c>
      <c r="AU397" s="215" t="s">
        <v>84</v>
      </c>
      <c r="AV397" s="11" t="s">
        <v>84</v>
      </c>
      <c r="AW397" s="11" t="s">
        <v>38</v>
      </c>
      <c r="AX397" s="11" t="s">
        <v>74</v>
      </c>
      <c r="AY397" s="215" t="s">
        <v>134</v>
      </c>
    </row>
    <row r="398" spans="2:51" s="13" customFormat="1" ht="13.5">
      <c r="B398" s="226"/>
      <c r="C398" s="227"/>
      <c r="D398" s="206" t="s">
        <v>144</v>
      </c>
      <c r="E398" s="228" t="s">
        <v>21</v>
      </c>
      <c r="F398" s="229" t="s">
        <v>157</v>
      </c>
      <c r="G398" s="227"/>
      <c r="H398" s="230">
        <v>8.84</v>
      </c>
      <c r="I398" s="231"/>
      <c r="J398" s="227"/>
      <c r="K398" s="227"/>
      <c r="L398" s="232"/>
      <c r="M398" s="233"/>
      <c r="N398" s="234"/>
      <c r="O398" s="234"/>
      <c r="P398" s="234"/>
      <c r="Q398" s="234"/>
      <c r="R398" s="234"/>
      <c r="S398" s="234"/>
      <c r="T398" s="235"/>
      <c r="AT398" s="236" t="s">
        <v>144</v>
      </c>
      <c r="AU398" s="236" t="s">
        <v>84</v>
      </c>
      <c r="AV398" s="13" t="s">
        <v>142</v>
      </c>
      <c r="AW398" s="13" t="s">
        <v>38</v>
      </c>
      <c r="AX398" s="13" t="s">
        <v>82</v>
      </c>
      <c r="AY398" s="236" t="s">
        <v>134</v>
      </c>
    </row>
    <row r="399" spans="2:65" s="1" customFormat="1" ht="16.5" customHeight="1">
      <c r="B399" s="41"/>
      <c r="C399" s="192" t="s">
        <v>579</v>
      </c>
      <c r="D399" s="192" t="s">
        <v>137</v>
      </c>
      <c r="E399" s="193" t="s">
        <v>580</v>
      </c>
      <c r="F399" s="194" t="s">
        <v>581</v>
      </c>
      <c r="G399" s="195" t="s">
        <v>140</v>
      </c>
      <c r="H399" s="196">
        <v>6.197</v>
      </c>
      <c r="I399" s="197"/>
      <c r="J399" s="198">
        <f>ROUND(I399*H399,2)</f>
        <v>0</v>
      </c>
      <c r="K399" s="194" t="s">
        <v>141</v>
      </c>
      <c r="L399" s="61"/>
      <c r="M399" s="199" t="s">
        <v>21</v>
      </c>
      <c r="N399" s="200" t="s">
        <v>45</v>
      </c>
      <c r="O399" s="42"/>
      <c r="P399" s="201">
        <f>O399*H399</f>
        <v>0</v>
      </c>
      <c r="Q399" s="201">
        <v>0</v>
      </c>
      <c r="R399" s="201">
        <f>Q399*H399</f>
        <v>0</v>
      </c>
      <c r="S399" s="201">
        <v>0</v>
      </c>
      <c r="T399" s="202">
        <f>S399*H399</f>
        <v>0</v>
      </c>
      <c r="AR399" s="24" t="s">
        <v>245</v>
      </c>
      <c r="AT399" s="24" t="s">
        <v>137</v>
      </c>
      <c r="AU399" s="24" t="s">
        <v>84</v>
      </c>
      <c r="AY399" s="24" t="s">
        <v>134</v>
      </c>
      <c r="BE399" s="203">
        <f>IF(N399="základní",J399,0)</f>
        <v>0</v>
      </c>
      <c r="BF399" s="203">
        <f>IF(N399="snížená",J399,0)</f>
        <v>0</v>
      </c>
      <c r="BG399" s="203">
        <f>IF(N399="zákl. přenesená",J399,0)</f>
        <v>0</v>
      </c>
      <c r="BH399" s="203">
        <f>IF(N399="sníž. přenesená",J399,0)</f>
        <v>0</v>
      </c>
      <c r="BI399" s="203">
        <f>IF(N399="nulová",J399,0)</f>
        <v>0</v>
      </c>
      <c r="BJ399" s="24" t="s">
        <v>82</v>
      </c>
      <c r="BK399" s="203">
        <f>ROUND(I399*H399,2)</f>
        <v>0</v>
      </c>
      <c r="BL399" s="24" t="s">
        <v>245</v>
      </c>
      <c r="BM399" s="24" t="s">
        <v>582</v>
      </c>
    </row>
    <row r="400" spans="2:51" s="12" customFormat="1" ht="13.5">
      <c r="B400" s="216"/>
      <c r="C400" s="217"/>
      <c r="D400" s="206" t="s">
        <v>144</v>
      </c>
      <c r="E400" s="218" t="s">
        <v>21</v>
      </c>
      <c r="F400" s="219" t="s">
        <v>560</v>
      </c>
      <c r="G400" s="217"/>
      <c r="H400" s="218" t="s">
        <v>21</v>
      </c>
      <c r="I400" s="220"/>
      <c r="J400" s="217"/>
      <c r="K400" s="217"/>
      <c r="L400" s="221"/>
      <c r="M400" s="222"/>
      <c r="N400" s="223"/>
      <c r="O400" s="223"/>
      <c r="P400" s="223"/>
      <c r="Q400" s="223"/>
      <c r="R400" s="223"/>
      <c r="S400" s="223"/>
      <c r="T400" s="224"/>
      <c r="AT400" s="225" t="s">
        <v>144</v>
      </c>
      <c r="AU400" s="225" t="s">
        <v>84</v>
      </c>
      <c r="AV400" s="12" t="s">
        <v>82</v>
      </c>
      <c r="AW400" s="12" t="s">
        <v>38</v>
      </c>
      <c r="AX400" s="12" t="s">
        <v>74</v>
      </c>
      <c r="AY400" s="225" t="s">
        <v>134</v>
      </c>
    </row>
    <row r="401" spans="2:51" s="11" customFormat="1" ht="13.5">
      <c r="B401" s="204"/>
      <c r="C401" s="205"/>
      <c r="D401" s="206" t="s">
        <v>144</v>
      </c>
      <c r="E401" s="207" t="s">
        <v>21</v>
      </c>
      <c r="F401" s="208" t="s">
        <v>152</v>
      </c>
      <c r="G401" s="205"/>
      <c r="H401" s="209">
        <v>6.197</v>
      </c>
      <c r="I401" s="210"/>
      <c r="J401" s="205"/>
      <c r="K401" s="205"/>
      <c r="L401" s="211"/>
      <c r="M401" s="212"/>
      <c r="N401" s="213"/>
      <c r="O401" s="213"/>
      <c r="P401" s="213"/>
      <c r="Q401" s="213"/>
      <c r="R401" s="213"/>
      <c r="S401" s="213"/>
      <c r="T401" s="214"/>
      <c r="AT401" s="215" t="s">
        <v>144</v>
      </c>
      <c r="AU401" s="215" t="s">
        <v>84</v>
      </c>
      <c r="AV401" s="11" t="s">
        <v>84</v>
      </c>
      <c r="AW401" s="11" t="s">
        <v>38</v>
      </c>
      <c r="AX401" s="11" t="s">
        <v>82</v>
      </c>
      <c r="AY401" s="215" t="s">
        <v>134</v>
      </c>
    </row>
    <row r="402" spans="2:65" s="1" customFormat="1" ht="16.5" customHeight="1">
      <c r="B402" s="41"/>
      <c r="C402" s="192" t="s">
        <v>583</v>
      </c>
      <c r="D402" s="192" t="s">
        <v>137</v>
      </c>
      <c r="E402" s="193" t="s">
        <v>584</v>
      </c>
      <c r="F402" s="194" t="s">
        <v>585</v>
      </c>
      <c r="G402" s="195" t="s">
        <v>140</v>
      </c>
      <c r="H402" s="196">
        <v>6.197</v>
      </c>
      <c r="I402" s="197"/>
      <c r="J402" s="198">
        <f>ROUND(I402*H402,2)</f>
        <v>0</v>
      </c>
      <c r="K402" s="194" t="s">
        <v>141</v>
      </c>
      <c r="L402" s="61"/>
      <c r="M402" s="199" t="s">
        <v>21</v>
      </c>
      <c r="N402" s="200" t="s">
        <v>45</v>
      </c>
      <c r="O402" s="42"/>
      <c r="P402" s="201">
        <f>O402*H402</f>
        <v>0</v>
      </c>
      <c r="Q402" s="201">
        <v>0</v>
      </c>
      <c r="R402" s="201">
        <f>Q402*H402</f>
        <v>0</v>
      </c>
      <c r="S402" s="201">
        <v>0</v>
      </c>
      <c r="T402" s="202">
        <f>S402*H402</f>
        <v>0</v>
      </c>
      <c r="AR402" s="24" t="s">
        <v>245</v>
      </c>
      <c r="AT402" s="24" t="s">
        <v>137</v>
      </c>
      <c r="AU402" s="24" t="s">
        <v>84</v>
      </c>
      <c r="AY402" s="24" t="s">
        <v>134</v>
      </c>
      <c r="BE402" s="203">
        <f>IF(N402="základní",J402,0)</f>
        <v>0</v>
      </c>
      <c r="BF402" s="203">
        <f>IF(N402="snížená",J402,0)</f>
        <v>0</v>
      </c>
      <c r="BG402" s="203">
        <f>IF(N402="zákl. přenesená",J402,0)</f>
        <v>0</v>
      </c>
      <c r="BH402" s="203">
        <f>IF(N402="sníž. přenesená",J402,0)</f>
        <v>0</v>
      </c>
      <c r="BI402" s="203">
        <f>IF(N402="nulová",J402,0)</f>
        <v>0</v>
      </c>
      <c r="BJ402" s="24" t="s">
        <v>82</v>
      </c>
      <c r="BK402" s="203">
        <f>ROUND(I402*H402,2)</f>
        <v>0</v>
      </c>
      <c r="BL402" s="24" t="s">
        <v>245</v>
      </c>
      <c r="BM402" s="24" t="s">
        <v>586</v>
      </c>
    </row>
    <row r="403" spans="2:51" s="12" customFormat="1" ht="13.5">
      <c r="B403" s="216"/>
      <c r="C403" s="217"/>
      <c r="D403" s="206" t="s">
        <v>144</v>
      </c>
      <c r="E403" s="218" t="s">
        <v>21</v>
      </c>
      <c r="F403" s="219" t="s">
        <v>560</v>
      </c>
      <c r="G403" s="217"/>
      <c r="H403" s="218" t="s">
        <v>21</v>
      </c>
      <c r="I403" s="220"/>
      <c r="J403" s="217"/>
      <c r="K403" s="217"/>
      <c r="L403" s="221"/>
      <c r="M403" s="222"/>
      <c r="N403" s="223"/>
      <c r="O403" s="223"/>
      <c r="P403" s="223"/>
      <c r="Q403" s="223"/>
      <c r="R403" s="223"/>
      <c r="S403" s="223"/>
      <c r="T403" s="224"/>
      <c r="AT403" s="225" t="s">
        <v>144</v>
      </c>
      <c r="AU403" s="225" t="s">
        <v>84</v>
      </c>
      <c r="AV403" s="12" t="s">
        <v>82</v>
      </c>
      <c r="AW403" s="12" t="s">
        <v>38</v>
      </c>
      <c r="AX403" s="12" t="s">
        <v>74</v>
      </c>
      <c r="AY403" s="225" t="s">
        <v>134</v>
      </c>
    </row>
    <row r="404" spans="2:51" s="11" customFormat="1" ht="13.5">
      <c r="B404" s="204"/>
      <c r="C404" s="205"/>
      <c r="D404" s="206" t="s">
        <v>144</v>
      </c>
      <c r="E404" s="207" t="s">
        <v>21</v>
      </c>
      <c r="F404" s="208" t="s">
        <v>152</v>
      </c>
      <c r="G404" s="205"/>
      <c r="H404" s="209">
        <v>6.197</v>
      </c>
      <c r="I404" s="210"/>
      <c r="J404" s="205"/>
      <c r="K404" s="205"/>
      <c r="L404" s="211"/>
      <c r="M404" s="212"/>
      <c r="N404" s="213"/>
      <c r="O404" s="213"/>
      <c r="P404" s="213"/>
      <c r="Q404" s="213"/>
      <c r="R404" s="213"/>
      <c r="S404" s="213"/>
      <c r="T404" s="214"/>
      <c r="AT404" s="215" t="s">
        <v>144</v>
      </c>
      <c r="AU404" s="215" t="s">
        <v>84</v>
      </c>
      <c r="AV404" s="11" t="s">
        <v>84</v>
      </c>
      <c r="AW404" s="11" t="s">
        <v>38</v>
      </c>
      <c r="AX404" s="11" t="s">
        <v>82</v>
      </c>
      <c r="AY404" s="215" t="s">
        <v>134</v>
      </c>
    </row>
    <row r="405" spans="2:65" s="1" customFormat="1" ht="38.25" customHeight="1">
      <c r="B405" s="41"/>
      <c r="C405" s="192" t="s">
        <v>587</v>
      </c>
      <c r="D405" s="192" t="s">
        <v>137</v>
      </c>
      <c r="E405" s="193" t="s">
        <v>588</v>
      </c>
      <c r="F405" s="194" t="s">
        <v>589</v>
      </c>
      <c r="G405" s="195" t="s">
        <v>248</v>
      </c>
      <c r="H405" s="196">
        <v>0.021</v>
      </c>
      <c r="I405" s="197"/>
      <c r="J405" s="198">
        <f>ROUND(I405*H405,2)</f>
        <v>0</v>
      </c>
      <c r="K405" s="194" t="s">
        <v>141</v>
      </c>
      <c r="L405" s="61"/>
      <c r="M405" s="199" t="s">
        <v>21</v>
      </c>
      <c r="N405" s="200" t="s">
        <v>45</v>
      </c>
      <c r="O405" s="42"/>
      <c r="P405" s="201">
        <f>O405*H405</f>
        <v>0</v>
      </c>
      <c r="Q405" s="201">
        <v>0</v>
      </c>
      <c r="R405" s="201">
        <f>Q405*H405</f>
        <v>0</v>
      </c>
      <c r="S405" s="201">
        <v>0</v>
      </c>
      <c r="T405" s="202">
        <f>S405*H405</f>
        <v>0</v>
      </c>
      <c r="AR405" s="24" t="s">
        <v>245</v>
      </c>
      <c r="AT405" s="24" t="s">
        <v>137</v>
      </c>
      <c r="AU405" s="24" t="s">
        <v>84</v>
      </c>
      <c r="AY405" s="24" t="s">
        <v>134</v>
      </c>
      <c r="BE405" s="203">
        <f>IF(N405="základní",J405,0)</f>
        <v>0</v>
      </c>
      <c r="BF405" s="203">
        <f>IF(N405="snížená",J405,0)</f>
        <v>0</v>
      </c>
      <c r="BG405" s="203">
        <f>IF(N405="zákl. přenesená",J405,0)</f>
        <v>0</v>
      </c>
      <c r="BH405" s="203">
        <f>IF(N405="sníž. přenesená",J405,0)</f>
        <v>0</v>
      </c>
      <c r="BI405" s="203">
        <f>IF(N405="nulová",J405,0)</f>
        <v>0</v>
      </c>
      <c r="BJ405" s="24" t="s">
        <v>82</v>
      </c>
      <c r="BK405" s="203">
        <f>ROUND(I405*H405,2)</f>
        <v>0</v>
      </c>
      <c r="BL405" s="24" t="s">
        <v>245</v>
      </c>
      <c r="BM405" s="24" t="s">
        <v>590</v>
      </c>
    </row>
    <row r="406" spans="2:63" s="10" customFormat="1" ht="29.85" customHeight="1">
      <c r="B406" s="176"/>
      <c r="C406" s="177"/>
      <c r="D406" s="178" t="s">
        <v>73</v>
      </c>
      <c r="E406" s="190" t="s">
        <v>591</v>
      </c>
      <c r="F406" s="190" t="s">
        <v>592</v>
      </c>
      <c r="G406" s="177"/>
      <c r="H406" s="177"/>
      <c r="I406" s="180"/>
      <c r="J406" s="191">
        <f>BK406</f>
        <v>0</v>
      </c>
      <c r="K406" s="177"/>
      <c r="L406" s="182"/>
      <c r="M406" s="183"/>
      <c r="N406" s="184"/>
      <c r="O406" s="184"/>
      <c r="P406" s="185">
        <f>SUM(P407:P484)</f>
        <v>0</v>
      </c>
      <c r="Q406" s="184"/>
      <c r="R406" s="185">
        <f>SUM(R407:R484)</f>
        <v>0.2277412</v>
      </c>
      <c r="S406" s="184"/>
      <c r="T406" s="186">
        <f>SUM(T407:T484)</f>
        <v>1.0991090000000001</v>
      </c>
      <c r="AR406" s="187" t="s">
        <v>84</v>
      </c>
      <c r="AT406" s="188" t="s">
        <v>73</v>
      </c>
      <c r="AU406" s="188" t="s">
        <v>82</v>
      </c>
      <c r="AY406" s="187" t="s">
        <v>134</v>
      </c>
      <c r="BK406" s="189">
        <f>SUM(BK407:BK484)</f>
        <v>0</v>
      </c>
    </row>
    <row r="407" spans="2:65" s="1" customFormat="1" ht="16.5" customHeight="1">
      <c r="B407" s="41"/>
      <c r="C407" s="192" t="s">
        <v>593</v>
      </c>
      <c r="D407" s="192" t="s">
        <v>137</v>
      </c>
      <c r="E407" s="193" t="s">
        <v>594</v>
      </c>
      <c r="F407" s="194" t="s">
        <v>595</v>
      </c>
      <c r="G407" s="195" t="s">
        <v>140</v>
      </c>
      <c r="H407" s="196">
        <v>13.486</v>
      </c>
      <c r="I407" s="197"/>
      <c r="J407" s="198">
        <f>ROUND(I407*H407,2)</f>
        <v>0</v>
      </c>
      <c r="K407" s="194" t="s">
        <v>141</v>
      </c>
      <c r="L407" s="61"/>
      <c r="M407" s="199" t="s">
        <v>21</v>
      </c>
      <c r="N407" s="200" t="s">
        <v>45</v>
      </c>
      <c r="O407" s="42"/>
      <c r="P407" s="201">
        <f>O407*H407</f>
        <v>0</v>
      </c>
      <c r="Q407" s="201">
        <v>0</v>
      </c>
      <c r="R407" s="201">
        <f>Q407*H407</f>
        <v>0</v>
      </c>
      <c r="S407" s="201">
        <v>0.0815</v>
      </c>
      <c r="T407" s="202">
        <f>S407*H407</f>
        <v>1.0991090000000001</v>
      </c>
      <c r="AR407" s="24" t="s">
        <v>245</v>
      </c>
      <c r="AT407" s="24" t="s">
        <v>137</v>
      </c>
      <c r="AU407" s="24" t="s">
        <v>84</v>
      </c>
      <c r="AY407" s="24" t="s">
        <v>134</v>
      </c>
      <c r="BE407" s="203">
        <f>IF(N407="základní",J407,0)</f>
        <v>0</v>
      </c>
      <c r="BF407" s="203">
        <f>IF(N407="snížená",J407,0)</f>
        <v>0</v>
      </c>
      <c r="BG407" s="203">
        <f>IF(N407="zákl. přenesená",J407,0)</f>
        <v>0</v>
      </c>
      <c r="BH407" s="203">
        <f>IF(N407="sníž. přenesená",J407,0)</f>
        <v>0</v>
      </c>
      <c r="BI407" s="203">
        <f>IF(N407="nulová",J407,0)</f>
        <v>0</v>
      </c>
      <c r="BJ407" s="24" t="s">
        <v>82</v>
      </c>
      <c r="BK407" s="203">
        <f>ROUND(I407*H407,2)</f>
        <v>0</v>
      </c>
      <c r="BL407" s="24" t="s">
        <v>245</v>
      </c>
      <c r="BM407" s="24" t="s">
        <v>596</v>
      </c>
    </row>
    <row r="408" spans="2:51" s="12" customFormat="1" ht="13.5">
      <c r="B408" s="216"/>
      <c r="C408" s="217"/>
      <c r="D408" s="206" t="s">
        <v>144</v>
      </c>
      <c r="E408" s="218" t="s">
        <v>21</v>
      </c>
      <c r="F408" s="219" t="s">
        <v>560</v>
      </c>
      <c r="G408" s="217"/>
      <c r="H408" s="218" t="s">
        <v>21</v>
      </c>
      <c r="I408" s="220"/>
      <c r="J408" s="217"/>
      <c r="K408" s="217"/>
      <c r="L408" s="221"/>
      <c r="M408" s="222"/>
      <c r="N408" s="223"/>
      <c r="O408" s="223"/>
      <c r="P408" s="223"/>
      <c r="Q408" s="223"/>
      <c r="R408" s="223"/>
      <c r="S408" s="223"/>
      <c r="T408" s="224"/>
      <c r="AT408" s="225" t="s">
        <v>144</v>
      </c>
      <c r="AU408" s="225" t="s">
        <v>84</v>
      </c>
      <c r="AV408" s="12" t="s">
        <v>82</v>
      </c>
      <c r="AW408" s="12" t="s">
        <v>38</v>
      </c>
      <c r="AX408" s="12" t="s">
        <v>74</v>
      </c>
      <c r="AY408" s="225" t="s">
        <v>134</v>
      </c>
    </row>
    <row r="409" spans="2:51" s="11" customFormat="1" ht="13.5">
      <c r="B409" s="204"/>
      <c r="C409" s="205"/>
      <c r="D409" s="206" t="s">
        <v>144</v>
      </c>
      <c r="E409" s="207" t="s">
        <v>21</v>
      </c>
      <c r="F409" s="208" t="s">
        <v>597</v>
      </c>
      <c r="G409" s="205"/>
      <c r="H409" s="209">
        <v>2.55</v>
      </c>
      <c r="I409" s="210"/>
      <c r="J409" s="205"/>
      <c r="K409" s="205"/>
      <c r="L409" s="211"/>
      <c r="M409" s="212"/>
      <c r="N409" s="213"/>
      <c r="O409" s="213"/>
      <c r="P409" s="213"/>
      <c r="Q409" s="213"/>
      <c r="R409" s="213"/>
      <c r="S409" s="213"/>
      <c r="T409" s="214"/>
      <c r="AT409" s="215" t="s">
        <v>144</v>
      </c>
      <c r="AU409" s="215" t="s">
        <v>84</v>
      </c>
      <c r="AV409" s="11" t="s">
        <v>84</v>
      </c>
      <c r="AW409" s="11" t="s">
        <v>38</v>
      </c>
      <c r="AX409" s="11" t="s">
        <v>74</v>
      </c>
      <c r="AY409" s="215" t="s">
        <v>134</v>
      </c>
    </row>
    <row r="410" spans="2:51" s="12" customFormat="1" ht="13.5">
      <c r="B410" s="216"/>
      <c r="C410" s="217"/>
      <c r="D410" s="206" t="s">
        <v>144</v>
      </c>
      <c r="E410" s="218" t="s">
        <v>21</v>
      </c>
      <c r="F410" s="219" t="s">
        <v>153</v>
      </c>
      <c r="G410" s="217"/>
      <c r="H410" s="218" t="s">
        <v>21</v>
      </c>
      <c r="I410" s="220"/>
      <c r="J410" s="217"/>
      <c r="K410" s="217"/>
      <c r="L410" s="221"/>
      <c r="M410" s="222"/>
      <c r="N410" s="223"/>
      <c r="O410" s="223"/>
      <c r="P410" s="223"/>
      <c r="Q410" s="223"/>
      <c r="R410" s="223"/>
      <c r="S410" s="223"/>
      <c r="T410" s="224"/>
      <c r="AT410" s="225" t="s">
        <v>144</v>
      </c>
      <c r="AU410" s="225" t="s">
        <v>84</v>
      </c>
      <c r="AV410" s="12" t="s">
        <v>82</v>
      </c>
      <c r="AW410" s="12" t="s">
        <v>38</v>
      </c>
      <c r="AX410" s="12" t="s">
        <v>74</v>
      </c>
      <c r="AY410" s="225" t="s">
        <v>134</v>
      </c>
    </row>
    <row r="411" spans="2:51" s="11" customFormat="1" ht="13.5">
      <c r="B411" s="204"/>
      <c r="C411" s="205"/>
      <c r="D411" s="206" t="s">
        <v>144</v>
      </c>
      <c r="E411" s="207" t="s">
        <v>21</v>
      </c>
      <c r="F411" s="208" t="s">
        <v>281</v>
      </c>
      <c r="G411" s="205"/>
      <c r="H411" s="209">
        <v>5.456</v>
      </c>
      <c r="I411" s="210"/>
      <c r="J411" s="205"/>
      <c r="K411" s="205"/>
      <c r="L411" s="211"/>
      <c r="M411" s="212"/>
      <c r="N411" s="213"/>
      <c r="O411" s="213"/>
      <c r="P411" s="213"/>
      <c r="Q411" s="213"/>
      <c r="R411" s="213"/>
      <c r="S411" s="213"/>
      <c r="T411" s="214"/>
      <c r="AT411" s="215" t="s">
        <v>144</v>
      </c>
      <c r="AU411" s="215" t="s">
        <v>84</v>
      </c>
      <c r="AV411" s="11" t="s">
        <v>84</v>
      </c>
      <c r="AW411" s="11" t="s">
        <v>38</v>
      </c>
      <c r="AX411" s="11" t="s">
        <v>74</v>
      </c>
      <c r="AY411" s="215" t="s">
        <v>134</v>
      </c>
    </row>
    <row r="412" spans="2:51" s="11" customFormat="1" ht="13.5">
      <c r="B412" s="204"/>
      <c r="C412" s="205"/>
      <c r="D412" s="206" t="s">
        <v>144</v>
      </c>
      <c r="E412" s="207" t="s">
        <v>21</v>
      </c>
      <c r="F412" s="208" t="s">
        <v>282</v>
      </c>
      <c r="G412" s="205"/>
      <c r="H412" s="209">
        <v>6.424</v>
      </c>
      <c r="I412" s="210"/>
      <c r="J412" s="205"/>
      <c r="K412" s="205"/>
      <c r="L412" s="211"/>
      <c r="M412" s="212"/>
      <c r="N412" s="213"/>
      <c r="O412" s="213"/>
      <c r="P412" s="213"/>
      <c r="Q412" s="213"/>
      <c r="R412" s="213"/>
      <c r="S412" s="213"/>
      <c r="T412" s="214"/>
      <c r="AT412" s="215" t="s">
        <v>144</v>
      </c>
      <c r="AU412" s="215" t="s">
        <v>84</v>
      </c>
      <c r="AV412" s="11" t="s">
        <v>84</v>
      </c>
      <c r="AW412" s="11" t="s">
        <v>38</v>
      </c>
      <c r="AX412" s="11" t="s">
        <v>74</v>
      </c>
      <c r="AY412" s="215" t="s">
        <v>134</v>
      </c>
    </row>
    <row r="413" spans="2:51" s="12" customFormat="1" ht="13.5">
      <c r="B413" s="216"/>
      <c r="C413" s="217"/>
      <c r="D413" s="206" t="s">
        <v>144</v>
      </c>
      <c r="E413" s="218" t="s">
        <v>21</v>
      </c>
      <c r="F413" s="219" t="s">
        <v>168</v>
      </c>
      <c r="G413" s="217"/>
      <c r="H413" s="218" t="s">
        <v>21</v>
      </c>
      <c r="I413" s="220"/>
      <c r="J413" s="217"/>
      <c r="K413" s="217"/>
      <c r="L413" s="221"/>
      <c r="M413" s="222"/>
      <c r="N413" s="223"/>
      <c r="O413" s="223"/>
      <c r="P413" s="223"/>
      <c r="Q413" s="223"/>
      <c r="R413" s="223"/>
      <c r="S413" s="223"/>
      <c r="T413" s="224"/>
      <c r="AT413" s="225" t="s">
        <v>144</v>
      </c>
      <c r="AU413" s="225" t="s">
        <v>84</v>
      </c>
      <c r="AV413" s="12" t="s">
        <v>82</v>
      </c>
      <c r="AW413" s="12" t="s">
        <v>38</v>
      </c>
      <c r="AX413" s="12" t="s">
        <v>74</v>
      </c>
      <c r="AY413" s="225" t="s">
        <v>134</v>
      </c>
    </row>
    <row r="414" spans="2:51" s="11" customFormat="1" ht="13.5">
      <c r="B414" s="204"/>
      <c r="C414" s="205"/>
      <c r="D414" s="206" t="s">
        <v>144</v>
      </c>
      <c r="E414" s="207" t="s">
        <v>21</v>
      </c>
      <c r="F414" s="208" t="s">
        <v>598</v>
      </c>
      <c r="G414" s="205"/>
      <c r="H414" s="209">
        <v>-1.36</v>
      </c>
      <c r="I414" s="210"/>
      <c r="J414" s="205"/>
      <c r="K414" s="205"/>
      <c r="L414" s="211"/>
      <c r="M414" s="212"/>
      <c r="N414" s="213"/>
      <c r="O414" s="213"/>
      <c r="P414" s="213"/>
      <c r="Q414" s="213"/>
      <c r="R414" s="213"/>
      <c r="S414" s="213"/>
      <c r="T414" s="214"/>
      <c r="AT414" s="215" t="s">
        <v>144</v>
      </c>
      <c r="AU414" s="215" t="s">
        <v>84</v>
      </c>
      <c r="AV414" s="11" t="s">
        <v>84</v>
      </c>
      <c r="AW414" s="11" t="s">
        <v>38</v>
      </c>
      <c r="AX414" s="11" t="s">
        <v>74</v>
      </c>
      <c r="AY414" s="215" t="s">
        <v>134</v>
      </c>
    </row>
    <row r="415" spans="2:51" s="11" customFormat="1" ht="13.5">
      <c r="B415" s="204"/>
      <c r="C415" s="205"/>
      <c r="D415" s="206" t="s">
        <v>144</v>
      </c>
      <c r="E415" s="207" t="s">
        <v>21</v>
      </c>
      <c r="F415" s="208" t="s">
        <v>283</v>
      </c>
      <c r="G415" s="205"/>
      <c r="H415" s="209">
        <v>-0.39</v>
      </c>
      <c r="I415" s="210"/>
      <c r="J415" s="205"/>
      <c r="K415" s="205"/>
      <c r="L415" s="211"/>
      <c r="M415" s="212"/>
      <c r="N415" s="213"/>
      <c r="O415" s="213"/>
      <c r="P415" s="213"/>
      <c r="Q415" s="213"/>
      <c r="R415" s="213"/>
      <c r="S415" s="213"/>
      <c r="T415" s="214"/>
      <c r="AT415" s="215" t="s">
        <v>144</v>
      </c>
      <c r="AU415" s="215" t="s">
        <v>84</v>
      </c>
      <c r="AV415" s="11" t="s">
        <v>84</v>
      </c>
      <c r="AW415" s="11" t="s">
        <v>38</v>
      </c>
      <c r="AX415" s="11" t="s">
        <v>74</v>
      </c>
      <c r="AY415" s="215" t="s">
        <v>134</v>
      </c>
    </row>
    <row r="416" spans="2:51" s="12" customFormat="1" ht="13.5">
      <c r="B416" s="216"/>
      <c r="C416" s="217"/>
      <c r="D416" s="206" t="s">
        <v>144</v>
      </c>
      <c r="E416" s="218" t="s">
        <v>21</v>
      </c>
      <c r="F416" s="219" t="s">
        <v>155</v>
      </c>
      <c r="G416" s="217"/>
      <c r="H416" s="218" t="s">
        <v>21</v>
      </c>
      <c r="I416" s="220"/>
      <c r="J416" s="217"/>
      <c r="K416" s="217"/>
      <c r="L416" s="221"/>
      <c r="M416" s="222"/>
      <c r="N416" s="223"/>
      <c r="O416" s="223"/>
      <c r="P416" s="223"/>
      <c r="Q416" s="223"/>
      <c r="R416" s="223"/>
      <c r="S416" s="223"/>
      <c r="T416" s="224"/>
      <c r="AT416" s="225" t="s">
        <v>144</v>
      </c>
      <c r="AU416" s="225" t="s">
        <v>84</v>
      </c>
      <c r="AV416" s="12" t="s">
        <v>82</v>
      </c>
      <c r="AW416" s="12" t="s">
        <v>38</v>
      </c>
      <c r="AX416" s="12" t="s">
        <v>74</v>
      </c>
      <c r="AY416" s="225" t="s">
        <v>134</v>
      </c>
    </row>
    <row r="417" spans="2:51" s="11" customFormat="1" ht="13.5">
      <c r="B417" s="204"/>
      <c r="C417" s="205"/>
      <c r="D417" s="206" t="s">
        <v>144</v>
      </c>
      <c r="E417" s="207" t="s">
        <v>21</v>
      </c>
      <c r="F417" s="208" t="s">
        <v>599</v>
      </c>
      <c r="G417" s="205"/>
      <c r="H417" s="209">
        <v>0.806</v>
      </c>
      <c r="I417" s="210"/>
      <c r="J417" s="205"/>
      <c r="K417" s="205"/>
      <c r="L417" s="211"/>
      <c r="M417" s="212"/>
      <c r="N417" s="213"/>
      <c r="O417" s="213"/>
      <c r="P417" s="213"/>
      <c r="Q417" s="213"/>
      <c r="R417" s="213"/>
      <c r="S417" s="213"/>
      <c r="T417" s="214"/>
      <c r="AT417" s="215" t="s">
        <v>144</v>
      </c>
      <c r="AU417" s="215" t="s">
        <v>84</v>
      </c>
      <c r="AV417" s="11" t="s">
        <v>84</v>
      </c>
      <c r="AW417" s="11" t="s">
        <v>38</v>
      </c>
      <c r="AX417" s="11" t="s">
        <v>74</v>
      </c>
      <c r="AY417" s="215" t="s">
        <v>134</v>
      </c>
    </row>
    <row r="418" spans="2:51" s="13" customFormat="1" ht="13.5">
      <c r="B418" s="226"/>
      <c r="C418" s="227"/>
      <c r="D418" s="206" t="s">
        <v>144</v>
      </c>
      <c r="E418" s="228" t="s">
        <v>21</v>
      </c>
      <c r="F418" s="229" t="s">
        <v>157</v>
      </c>
      <c r="G418" s="227"/>
      <c r="H418" s="230">
        <v>13.486</v>
      </c>
      <c r="I418" s="231"/>
      <c r="J418" s="227"/>
      <c r="K418" s="227"/>
      <c r="L418" s="232"/>
      <c r="M418" s="233"/>
      <c r="N418" s="234"/>
      <c r="O418" s="234"/>
      <c r="P418" s="234"/>
      <c r="Q418" s="234"/>
      <c r="R418" s="234"/>
      <c r="S418" s="234"/>
      <c r="T418" s="235"/>
      <c r="AT418" s="236" t="s">
        <v>144</v>
      </c>
      <c r="AU418" s="236" t="s">
        <v>84</v>
      </c>
      <c r="AV418" s="13" t="s">
        <v>142</v>
      </c>
      <c r="AW418" s="13" t="s">
        <v>38</v>
      </c>
      <c r="AX418" s="13" t="s">
        <v>82</v>
      </c>
      <c r="AY418" s="236" t="s">
        <v>134</v>
      </c>
    </row>
    <row r="419" spans="2:65" s="1" customFormat="1" ht="25.5" customHeight="1">
      <c r="B419" s="41"/>
      <c r="C419" s="192" t="s">
        <v>600</v>
      </c>
      <c r="D419" s="192" t="s">
        <v>137</v>
      </c>
      <c r="E419" s="193" t="s">
        <v>601</v>
      </c>
      <c r="F419" s="194" t="s">
        <v>602</v>
      </c>
      <c r="G419" s="195" t="s">
        <v>140</v>
      </c>
      <c r="H419" s="196">
        <v>13.691</v>
      </c>
      <c r="I419" s="197"/>
      <c r="J419" s="198">
        <f>ROUND(I419*H419,2)</f>
        <v>0</v>
      </c>
      <c r="K419" s="194" t="s">
        <v>141</v>
      </c>
      <c r="L419" s="61"/>
      <c r="M419" s="199" t="s">
        <v>21</v>
      </c>
      <c r="N419" s="200" t="s">
        <v>45</v>
      </c>
      <c r="O419" s="42"/>
      <c r="P419" s="201">
        <f>O419*H419</f>
        <v>0</v>
      </c>
      <c r="Q419" s="201">
        <v>0.0029</v>
      </c>
      <c r="R419" s="201">
        <f>Q419*H419</f>
        <v>0.0397039</v>
      </c>
      <c r="S419" s="201">
        <v>0</v>
      </c>
      <c r="T419" s="202">
        <f>S419*H419</f>
        <v>0</v>
      </c>
      <c r="AR419" s="24" t="s">
        <v>245</v>
      </c>
      <c r="AT419" s="24" t="s">
        <v>137</v>
      </c>
      <c r="AU419" s="24" t="s">
        <v>84</v>
      </c>
      <c r="AY419" s="24" t="s">
        <v>134</v>
      </c>
      <c r="BE419" s="203">
        <f>IF(N419="základní",J419,0)</f>
        <v>0</v>
      </c>
      <c r="BF419" s="203">
        <f>IF(N419="snížená",J419,0)</f>
        <v>0</v>
      </c>
      <c r="BG419" s="203">
        <f>IF(N419="zákl. přenesená",J419,0)</f>
        <v>0</v>
      </c>
      <c r="BH419" s="203">
        <f>IF(N419="sníž. přenesená",J419,0)</f>
        <v>0</v>
      </c>
      <c r="BI419" s="203">
        <f>IF(N419="nulová",J419,0)</f>
        <v>0</v>
      </c>
      <c r="BJ419" s="24" t="s">
        <v>82</v>
      </c>
      <c r="BK419" s="203">
        <f>ROUND(I419*H419,2)</f>
        <v>0</v>
      </c>
      <c r="BL419" s="24" t="s">
        <v>245</v>
      </c>
      <c r="BM419" s="24" t="s">
        <v>603</v>
      </c>
    </row>
    <row r="420" spans="2:51" s="12" customFormat="1" ht="13.5">
      <c r="B420" s="216"/>
      <c r="C420" s="217"/>
      <c r="D420" s="206" t="s">
        <v>144</v>
      </c>
      <c r="E420" s="218" t="s">
        <v>21</v>
      </c>
      <c r="F420" s="219" t="s">
        <v>151</v>
      </c>
      <c r="G420" s="217"/>
      <c r="H420" s="218" t="s">
        <v>21</v>
      </c>
      <c r="I420" s="220"/>
      <c r="J420" s="217"/>
      <c r="K420" s="217"/>
      <c r="L420" s="221"/>
      <c r="M420" s="222"/>
      <c r="N420" s="223"/>
      <c r="O420" s="223"/>
      <c r="P420" s="223"/>
      <c r="Q420" s="223"/>
      <c r="R420" s="223"/>
      <c r="S420" s="223"/>
      <c r="T420" s="224"/>
      <c r="AT420" s="225" t="s">
        <v>144</v>
      </c>
      <c r="AU420" s="225" t="s">
        <v>84</v>
      </c>
      <c r="AV420" s="12" t="s">
        <v>82</v>
      </c>
      <c r="AW420" s="12" t="s">
        <v>38</v>
      </c>
      <c r="AX420" s="12" t="s">
        <v>74</v>
      </c>
      <c r="AY420" s="225" t="s">
        <v>134</v>
      </c>
    </row>
    <row r="421" spans="2:51" s="11" customFormat="1" ht="13.5">
      <c r="B421" s="204"/>
      <c r="C421" s="205"/>
      <c r="D421" s="206" t="s">
        <v>144</v>
      </c>
      <c r="E421" s="207" t="s">
        <v>21</v>
      </c>
      <c r="F421" s="208" t="s">
        <v>604</v>
      </c>
      <c r="G421" s="205"/>
      <c r="H421" s="209">
        <v>3.195</v>
      </c>
      <c r="I421" s="210"/>
      <c r="J421" s="205"/>
      <c r="K421" s="205"/>
      <c r="L421" s="211"/>
      <c r="M421" s="212"/>
      <c r="N421" s="213"/>
      <c r="O421" s="213"/>
      <c r="P421" s="213"/>
      <c r="Q421" s="213"/>
      <c r="R421" s="213"/>
      <c r="S421" s="213"/>
      <c r="T421" s="214"/>
      <c r="AT421" s="215" t="s">
        <v>144</v>
      </c>
      <c r="AU421" s="215" t="s">
        <v>84</v>
      </c>
      <c r="AV421" s="11" t="s">
        <v>84</v>
      </c>
      <c r="AW421" s="11" t="s">
        <v>38</v>
      </c>
      <c r="AX421" s="11" t="s">
        <v>74</v>
      </c>
      <c r="AY421" s="215" t="s">
        <v>134</v>
      </c>
    </row>
    <row r="422" spans="2:51" s="12" customFormat="1" ht="13.5">
      <c r="B422" s="216"/>
      <c r="C422" s="217"/>
      <c r="D422" s="206" t="s">
        <v>144</v>
      </c>
      <c r="E422" s="218" t="s">
        <v>21</v>
      </c>
      <c r="F422" s="219" t="s">
        <v>153</v>
      </c>
      <c r="G422" s="217"/>
      <c r="H422" s="218" t="s">
        <v>21</v>
      </c>
      <c r="I422" s="220"/>
      <c r="J422" s="217"/>
      <c r="K422" s="217"/>
      <c r="L422" s="221"/>
      <c r="M422" s="222"/>
      <c r="N422" s="223"/>
      <c r="O422" s="223"/>
      <c r="P422" s="223"/>
      <c r="Q422" s="223"/>
      <c r="R422" s="223"/>
      <c r="S422" s="223"/>
      <c r="T422" s="224"/>
      <c r="AT422" s="225" t="s">
        <v>144</v>
      </c>
      <c r="AU422" s="225" t="s">
        <v>84</v>
      </c>
      <c r="AV422" s="12" t="s">
        <v>82</v>
      </c>
      <c r="AW422" s="12" t="s">
        <v>38</v>
      </c>
      <c r="AX422" s="12" t="s">
        <v>74</v>
      </c>
      <c r="AY422" s="225" t="s">
        <v>134</v>
      </c>
    </row>
    <row r="423" spans="2:51" s="11" customFormat="1" ht="13.5">
      <c r="B423" s="204"/>
      <c r="C423" s="205"/>
      <c r="D423" s="206" t="s">
        <v>144</v>
      </c>
      <c r="E423" s="207" t="s">
        <v>21</v>
      </c>
      <c r="F423" s="208" t="s">
        <v>281</v>
      </c>
      <c r="G423" s="205"/>
      <c r="H423" s="209">
        <v>5.456</v>
      </c>
      <c r="I423" s="210"/>
      <c r="J423" s="205"/>
      <c r="K423" s="205"/>
      <c r="L423" s="211"/>
      <c r="M423" s="212"/>
      <c r="N423" s="213"/>
      <c r="O423" s="213"/>
      <c r="P423" s="213"/>
      <c r="Q423" s="213"/>
      <c r="R423" s="213"/>
      <c r="S423" s="213"/>
      <c r="T423" s="214"/>
      <c r="AT423" s="215" t="s">
        <v>144</v>
      </c>
      <c r="AU423" s="215" t="s">
        <v>84</v>
      </c>
      <c r="AV423" s="11" t="s">
        <v>84</v>
      </c>
      <c r="AW423" s="11" t="s">
        <v>38</v>
      </c>
      <c r="AX423" s="11" t="s">
        <v>74</v>
      </c>
      <c r="AY423" s="215" t="s">
        <v>134</v>
      </c>
    </row>
    <row r="424" spans="2:51" s="11" customFormat="1" ht="13.5">
      <c r="B424" s="204"/>
      <c r="C424" s="205"/>
      <c r="D424" s="206" t="s">
        <v>144</v>
      </c>
      <c r="E424" s="207" t="s">
        <v>21</v>
      </c>
      <c r="F424" s="208" t="s">
        <v>282</v>
      </c>
      <c r="G424" s="205"/>
      <c r="H424" s="209">
        <v>6.424</v>
      </c>
      <c r="I424" s="210"/>
      <c r="J424" s="205"/>
      <c r="K424" s="205"/>
      <c r="L424" s="211"/>
      <c r="M424" s="212"/>
      <c r="N424" s="213"/>
      <c r="O424" s="213"/>
      <c r="P424" s="213"/>
      <c r="Q424" s="213"/>
      <c r="R424" s="213"/>
      <c r="S424" s="213"/>
      <c r="T424" s="214"/>
      <c r="AT424" s="215" t="s">
        <v>144</v>
      </c>
      <c r="AU424" s="215" t="s">
        <v>84</v>
      </c>
      <c r="AV424" s="11" t="s">
        <v>84</v>
      </c>
      <c r="AW424" s="11" t="s">
        <v>38</v>
      </c>
      <c r="AX424" s="11" t="s">
        <v>74</v>
      </c>
      <c r="AY424" s="215" t="s">
        <v>134</v>
      </c>
    </row>
    <row r="425" spans="2:51" s="12" customFormat="1" ht="13.5">
      <c r="B425" s="216"/>
      <c r="C425" s="217"/>
      <c r="D425" s="206" t="s">
        <v>144</v>
      </c>
      <c r="E425" s="218" t="s">
        <v>21</v>
      </c>
      <c r="F425" s="219" t="s">
        <v>168</v>
      </c>
      <c r="G425" s="217"/>
      <c r="H425" s="218" t="s">
        <v>21</v>
      </c>
      <c r="I425" s="220"/>
      <c r="J425" s="217"/>
      <c r="K425" s="217"/>
      <c r="L425" s="221"/>
      <c r="M425" s="222"/>
      <c r="N425" s="223"/>
      <c r="O425" s="223"/>
      <c r="P425" s="223"/>
      <c r="Q425" s="223"/>
      <c r="R425" s="223"/>
      <c r="S425" s="223"/>
      <c r="T425" s="224"/>
      <c r="AT425" s="225" t="s">
        <v>144</v>
      </c>
      <c r="AU425" s="225" t="s">
        <v>84</v>
      </c>
      <c r="AV425" s="12" t="s">
        <v>82</v>
      </c>
      <c r="AW425" s="12" t="s">
        <v>38</v>
      </c>
      <c r="AX425" s="12" t="s">
        <v>74</v>
      </c>
      <c r="AY425" s="225" t="s">
        <v>134</v>
      </c>
    </row>
    <row r="426" spans="2:51" s="11" customFormat="1" ht="13.5">
      <c r="B426" s="204"/>
      <c r="C426" s="205"/>
      <c r="D426" s="206" t="s">
        <v>144</v>
      </c>
      <c r="E426" s="207" t="s">
        <v>21</v>
      </c>
      <c r="F426" s="208" t="s">
        <v>170</v>
      </c>
      <c r="G426" s="205"/>
      <c r="H426" s="209">
        <v>-1.8</v>
      </c>
      <c r="I426" s="210"/>
      <c r="J426" s="205"/>
      <c r="K426" s="205"/>
      <c r="L426" s="211"/>
      <c r="M426" s="212"/>
      <c r="N426" s="213"/>
      <c r="O426" s="213"/>
      <c r="P426" s="213"/>
      <c r="Q426" s="213"/>
      <c r="R426" s="213"/>
      <c r="S426" s="213"/>
      <c r="T426" s="214"/>
      <c r="AT426" s="215" t="s">
        <v>144</v>
      </c>
      <c r="AU426" s="215" t="s">
        <v>84</v>
      </c>
      <c r="AV426" s="11" t="s">
        <v>84</v>
      </c>
      <c r="AW426" s="11" t="s">
        <v>38</v>
      </c>
      <c r="AX426" s="11" t="s">
        <v>74</v>
      </c>
      <c r="AY426" s="215" t="s">
        <v>134</v>
      </c>
    </row>
    <row r="427" spans="2:51" s="11" customFormat="1" ht="13.5">
      <c r="B427" s="204"/>
      <c r="C427" s="205"/>
      <c r="D427" s="206" t="s">
        <v>144</v>
      </c>
      <c r="E427" s="207" t="s">
        <v>21</v>
      </c>
      <c r="F427" s="208" t="s">
        <v>283</v>
      </c>
      <c r="G427" s="205"/>
      <c r="H427" s="209">
        <v>-0.39</v>
      </c>
      <c r="I427" s="210"/>
      <c r="J427" s="205"/>
      <c r="K427" s="205"/>
      <c r="L427" s="211"/>
      <c r="M427" s="212"/>
      <c r="N427" s="213"/>
      <c r="O427" s="213"/>
      <c r="P427" s="213"/>
      <c r="Q427" s="213"/>
      <c r="R427" s="213"/>
      <c r="S427" s="213"/>
      <c r="T427" s="214"/>
      <c r="AT427" s="215" t="s">
        <v>144</v>
      </c>
      <c r="AU427" s="215" t="s">
        <v>84</v>
      </c>
      <c r="AV427" s="11" t="s">
        <v>84</v>
      </c>
      <c r="AW427" s="11" t="s">
        <v>38</v>
      </c>
      <c r="AX427" s="11" t="s">
        <v>74</v>
      </c>
      <c r="AY427" s="215" t="s">
        <v>134</v>
      </c>
    </row>
    <row r="428" spans="2:51" s="12" customFormat="1" ht="13.5">
      <c r="B428" s="216"/>
      <c r="C428" s="217"/>
      <c r="D428" s="206" t="s">
        <v>144</v>
      </c>
      <c r="E428" s="218" t="s">
        <v>21</v>
      </c>
      <c r="F428" s="219" t="s">
        <v>155</v>
      </c>
      <c r="G428" s="217"/>
      <c r="H428" s="218" t="s">
        <v>21</v>
      </c>
      <c r="I428" s="220"/>
      <c r="J428" s="217"/>
      <c r="K428" s="217"/>
      <c r="L428" s="221"/>
      <c r="M428" s="222"/>
      <c r="N428" s="223"/>
      <c r="O428" s="223"/>
      <c r="P428" s="223"/>
      <c r="Q428" s="223"/>
      <c r="R428" s="223"/>
      <c r="S428" s="223"/>
      <c r="T428" s="224"/>
      <c r="AT428" s="225" t="s">
        <v>144</v>
      </c>
      <c r="AU428" s="225" t="s">
        <v>84</v>
      </c>
      <c r="AV428" s="12" t="s">
        <v>82</v>
      </c>
      <c r="AW428" s="12" t="s">
        <v>38</v>
      </c>
      <c r="AX428" s="12" t="s">
        <v>74</v>
      </c>
      <c r="AY428" s="225" t="s">
        <v>134</v>
      </c>
    </row>
    <row r="429" spans="2:51" s="11" customFormat="1" ht="13.5">
      <c r="B429" s="204"/>
      <c r="C429" s="205"/>
      <c r="D429" s="206" t="s">
        <v>144</v>
      </c>
      <c r="E429" s="207" t="s">
        <v>21</v>
      </c>
      <c r="F429" s="208" t="s">
        <v>599</v>
      </c>
      <c r="G429" s="205"/>
      <c r="H429" s="209">
        <v>0.806</v>
      </c>
      <c r="I429" s="210"/>
      <c r="J429" s="205"/>
      <c r="K429" s="205"/>
      <c r="L429" s="211"/>
      <c r="M429" s="212"/>
      <c r="N429" s="213"/>
      <c r="O429" s="213"/>
      <c r="P429" s="213"/>
      <c r="Q429" s="213"/>
      <c r="R429" s="213"/>
      <c r="S429" s="213"/>
      <c r="T429" s="214"/>
      <c r="AT429" s="215" t="s">
        <v>144</v>
      </c>
      <c r="AU429" s="215" t="s">
        <v>84</v>
      </c>
      <c r="AV429" s="11" t="s">
        <v>84</v>
      </c>
      <c r="AW429" s="11" t="s">
        <v>38</v>
      </c>
      <c r="AX429" s="11" t="s">
        <v>74</v>
      </c>
      <c r="AY429" s="215" t="s">
        <v>134</v>
      </c>
    </row>
    <row r="430" spans="2:51" s="13" customFormat="1" ht="13.5">
      <c r="B430" s="226"/>
      <c r="C430" s="227"/>
      <c r="D430" s="206" t="s">
        <v>144</v>
      </c>
      <c r="E430" s="228" t="s">
        <v>21</v>
      </c>
      <c r="F430" s="229" t="s">
        <v>157</v>
      </c>
      <c r="G430" s="227"/>
      <c r="H430" s="230">
        <v>13.691</v>
      </c>
      <c r="I430" s="231"/>
      <c r="J430" s="227"/>
      <c r="K430" s="227"/>
      <c r="L430" s="232"/>
      <c r="M430" s="233"/>
      <c r="N430" s="234"/>
      <c r="O430" s="234"/>
      <c r="P430" s="234"/>
      <c r="Q430" s="234"/>
      <c r="R430" s="234"/>
      <c r="S430" s="234"/>
      <c r="T430" s="235"/>
      <c r="AT430" s="236" t="s">
        <v>144</v>
      </c>
      <c r="AU430" s="236" t="s">
        <v>84</v>
      </c>
      <c r="AV430" s="13" t="s">
        <v>142</v>
      </c>
      <c r="AW430" s="13" t="s">
        <v>38</v>
      </c>
      <c r="AX430" s="13" t="s">
        <v>82</v>
      </c>
      <c r="AY430" s="236" t="s">
        <v>134</v>
      </c>
    </row>
    <row r="431" spans="2:65" s="1" customFormat="1" ht="16.5" customHeight="1">
      <c r="B431" s="41"/>
      <c r="C431" s="248" t="s">
        <v>605</v>
      </c>
      <c r="D431" s="248" t="s">
        <v>347</v>
      </c>
      <c r="E431" s="249" t="s">
        <v>606</v>
      </c>
      <c r="F431" s="250" t="s">
        <v>607</v>
      </c>
      <c r="G431" s="251" t="s">
        <v>140</v>
      </c>
      <c r="H431" s="252">
        <v>15.06</v>
      </c>
      <c r="I431" s="253"/>
      <c r="J431" s="254">
        <f>ROUND(I431*H431,2)</f>
        <v>0</v>
      </c>
      <c r="K431" s="250" t="s">
        <v>141</v>
      </c>
      <c r="L431" s="255"/>
      <c r="M431" s="256" t="s">
        <v>21</v>
      </c>
      <c r="N431" s="257" t="s">
        <v>45</v>
      </c>
      <c r="O431" s="42"/>
      <c r="P431" s="201">
        <f>O431*H431</f>
        <v>0</v>
      </c>
      <c r="Q431" s="201">
        <v>0.0118</v>
      </c>
      <c r="R431" s="201">
        <f>Q431*H431</f>
        <v>0.177708</v>
      </c>
      <c r="S431" s="201">
        <v>0</v>
      </c>
      <c r="T431" s="202">
        <f>S431*H431</f>
        <v>0</v>
      </c>
      <c r="AR431" s="24" t="s">
        <v>324</v>
      </c>
      <c r="AT431" s="24" t="s">
        <v>347</v>
      </c>
      <c r="AU431" s="24" t="s">
        <v>84</v>
      </c>
      <c r="AY431" s="24" t="s">
        <v>134</v>
      </c>
      <c r="BE431" s="203">
        <f>IF(N431="základní",J431,0)</f>
        <v>0</v>
      </c>
      <c r="BF431" s="203">
        <f>IF(N431="snížená",J431,0)</f>
        <v>0</v>
      </c>
      <c r="BG431" s="203">
        <f>IF(N431="zákl. přenesená",J431,0)</f>
        <v>0</v>
      </c>
      <c r="BH431" s="203">
        <f>IF(N431="sníž. přenesená",J431,0)</f>
        <v>0</v>
      </c>
      <c r="BI431" s="203">
        <f>IF(N431="nulová",J431,0)</f>
        <v>0</v>
      </c>
      <c r="BJ431" s="24" t="s">
        <v>82</v>
      </c>
      <c r="BK431" s="203">
        <f>ROUND(I431*H431,2)</f>
        <v>0</v>
      </c>
      <c r="BL431" s="24" t="s">
        <v>245</v>
      </c>
      <c r="BM431" s="24" t="s">
        <v>608</v>
      </c>
    </row>
    <row r="432" spans="2:51" s="11" customFormat="1" ht="13.5">
      <c r="B432" s="204"/>
      <c r="C432" s="205"/>
      <c r="D432" s="206" t="s">
        <v>144</v>
      </c>
      <c r="E432" s="205"/>
      <c r="F432" s="208" t="s">
        <v>609</v>
      </c>
      <c r="G432" s="205"/>
      <c r="H432" s="209">
        <v>15.06</v>
      </c>
      <c r="I432" s="210"/>
      <c r="J432" s="205"/>
      <c r="K432" s="205"/>
      <c r="L432" s="211"/>
      <c r="M432" s="212"/>
      <c r="N432" s="213"/>
      <c r="O432" s="213"/>
      <c r="P432" s="213"/>
      <c r="Q432" s="213"/>
      <c r="R432" s="213"/>
      <c r="S432" s="213"/>
      <c r="T432" s="214"/>
      <c r="AT432" s="215" t="s">
        <v>144</v>
      </c>
      <c r="AU432" s="215" t="s">
        <v>84</v>
      </c>
      <c r="AV432" s="11" t="s">
        <v>84</v>
      </c>
      <c r="AW432" s="11" t="s">
        <v>6</v>
      </c>
      <c r="AX432" s="11" t="s">
        <v>82</v>
      </c>
      <c r="AY432" s="215" t="s">
        <v>134</v>
      </c>
    </row>
    <row r="433" spans="2:65" s="1" customFormat="1" ht="25.5" customHeight="1">
      <c r="B433" s="41"/>
      <c r="C433" s="192" t="s">
        <v>610</v>
      </c>
      <c r="D433" s="192" t="s">
        <v>137</v>
      </c>
      <c r="E433" s="193" t="s">
        <v>611</v>
      </c>
      <c r="F433" s="194" t="s">
        <v>612</v>
      </c>
      <c r="G433" s="195" t="s">
        <v>140</v>
      </c>
      <c r="H433" s="196">
        <v>13.691</v>
      </c>
      <c r="I433" s="197"/>
      <c r="J433" s="198">
        <f>ROUND(I433*H433,2)</f>
        <v>0</v>
      </c>
      <c r="K433" s="194" t="s">
        <v>141</v>
      </c>
      <c r="L433" s="61"/>
      <c r="M433" s="199" t="s">
        <v>21</v>
      </c>
      <c r="N433" s="200" t="s">
        <v>45</v>
      </c>
      <c r="O433" s="42"/>
      <c r="P433" s="201">
        <f>O433*H433</f>
        <v>0</v>
      </c>
      <c r="Q433" s="201">
        <v>0</v>
      </c>
      <c r="R433" s="201">
        <f>Q433*H433</f>
        <v>0</v>
      </c>
      <c r="S433" s="201">
        <v>0</v>
      </c>
      <c r="T433" s="202">
        <f>S433*H433</f>
        <v>0</v>
      </c>
      <c r="AR433" s="24" t="s">
        <v>245</v>
      </c>
      <c r="AT433" s="24" t="s">
        <v>137</v>
      </c>
      <c r="AU433" s="24" t="s">
        <v>84</v>
      </c>
      <c r="AY433" s="24" t="s">
        <v>134</v>
      </c>
      <c r="BE433" s="203">
        <f>IF(N433="základní",J433,0)</f>
        <v>0</v>
      </c>
      <c r="BF433" s="203">
        <f>IF(N433="snížená",J433,0)</f>
        <v>0</v>
      </c>
      <c r="BG433" s="203">
        <f>IF(N433="zákl. přenesená",J433,0)</f>
        <v>0</v>
      </c>
      <c r="BH433" s="203">
        <f>IF(N433="sníž. přenesená",J433,0)</f>
        <v>0</v>
      </c>
      <c r="BI433" s="203">
        <f>IF(N433="nulová",J433,0)</f>
        <v>0</v>
      </c>
      <c r="BJ433" s="24" t="s">
        <v>82</v>
      </c>
      <c r="BK433" s="203">
        <f>ROUND(I433*H433,2)</f>
        <v>0</v>
      </c>
      <c r="BL433" s="24" t="s">
        <v>245</v>
      </c>
      <c r="BM433" s="24" t="s">
        <v>613</v>
      </c>
    </row>
    <row r="434" spans="2:51" s="12" customFormat="1" ht="13.5">
      <c r="B434" s="216"/>
      <c r="C434" s="217"/>
      <c r="D434" s="206" t="s">
        <v>144</v>
      </c>
      <c r="E434" s="218" t="s">
        <v>21</v>
      </c>
      <c r="F434" s="219" t="s">
        <v>151</v>
      </c>
      <c r="G434" s="217"/>
      <c r="H434" s="218" t="s">
        <v>21</v>
      </c>
      <c r="I434" s="220"/>
      <c r="J434" s="217"/>
      <c r="K434" s="217"/>
      <c r="L434" s="221"/>
      <c r="M434" s="222"/>
      <c r="N434" s="223"/>
      <c r="O434" s="223"/>
      <c r="P434" s="223"/>
      <c r="Q434" s="223"/>
      <c r="R434" s="223"/>
      <c r="S434" s="223"/>
      <c r="T434" s="224"/>
      <c r="AT434" s="225" t="s">
        <v>144</v>
      </c>
      <c r="AU434" s="225" t="s">
        <v>84</v>
      </c>
      <c r="AV434" s="12" t="s">
        <v>82</v>
      </c>
      <c r="AW434" s="12" t="s">
        <v>38</v>
      </c>
      <c r="AX434" s="12" t="s">
        <v>74</v>
      </c>
      <c r="AY434" s="225" t="s">
        <v>134</v>
      </c>
    </row>
    <row r="435" spans="2:51" s="11" customFormat="1" ht="13.5">
      <c r="B435" s="204"/>
      <c r="C435" s="205"/>
      <c r="D435" s="206" t="s">
        <v>144</v>
      </c>
      <c r="E435" s="207" t="s">
        <v>21</v>
      </c>
      <c r="F435" s="208" t="s">
        <v>604</v>
      </c>
      <c r="G435" s="205"/>
      <c r="H435" s="209">
        <v>3.195</v>
      </c>
      <c r="I435" s="210"/>
      <c r="J435" s="205"/>
      <c r="K435" s="205"/>
      <c r="L435" s="211"/>
      <c r="M435" s="212"/>
      <c r="N435" s="213"/>
      <c r="O435" s="213"/>
      <c r="P435" s="213"/>
      <c r="Q435" s="213"/>
      <c r="R435" s="213"/>
      <c r="S435" s="213"/>
      <c r="T435" s="214"/>
      <c r="AT435" s="215" t="s">
        <v>144</v>
      </c>
      <c r="AU435" s="215" t="s">
        <v>84</v>
      </c>
      <c r="AV435" s="11" t="s">
        <v>84</v>
      </c>
      <c r="AW435" s="11" t="s">
        <v>38</v>
      </c>
      <c r="AX435" s="11" t="s">
        <v>74</v>
      </c>
      <c r="AY435" s="215" t="s">
        <v>134</v>
      </c>
    </row>
    <row r="436" spans="2:51" s="12" customFormat="1" ht="13.5">
      <c r="B436" s="216"/>
      <c r="C436" s="217"/>
      <c r="D436" s="206" t="s">
        <v>144</v>
      </c>
      <c r="E436" s="218" t="s">
        <v>21</v>
      </c>
      <c r="F436" s="219" t="s">
        <v>153</v>
      </c>
      <c r="G436" s="217"/>
      <c r="H436" s="218" t="s">
        <v>21</v>
      </c>
      <c r="I436" s="220"/>
      <c r="J436" s="217"/>
      <c r="K436" s="217"/>
      <c r="L436" s="221"/>
      <c r="M436" s="222"/>
      <c r="N436" s="223"/>
      <c r="O436" s="223"/>
      <c r="P436" s="223"/>
      <c r="Q436" s="223"/>
      <c r="R436" s="223"/>
      <c r="S436" s="223"/>
      <c r="T436" s="224"/>
      <c r="AT436" s="225" t="s">
        <v>144</v>
      </c>
      <c r="AU436" s="225" t="s">
        <v>84</v>
      </c>
      <c r="AV436" s="12" t="s">
        <v>82</v>
      </c>
      <c r="AW436" s="12" t="s">
        <v>38</v>
      </c>
      <c r="AX436" s="12" t="s">
        <v>74</v>
      </c>
      <c r="AY436" s="225" t="s">
        <v>134</v>
      </c>
    </row>
    <row r="437" spans="2:51" s="11" customFormat="1" ht="13.5">
      <c r="B437" s="204"/>
      <c r="C437" s="205"/>
      <c r="D437" s="206" t="s">
        <v>144</v>
      </c>
      <c r="E437" s="207" t="s">
        <v>21</v>
      </c>
      <c r="F437" s="208" t="s">
        <v>281</v>
      </c>
      <c r="G437" s="205"/>
      <c r="H437" s="209">
        <v>5.456</v>
      </c>
      <c r="I437" s="210"/>
      <c r="J437" s="205"/>
      <c r="K437" s="205"/>
      <c r="L437" s="211"/>
      <c r="M437" s="212"/>
      <c r="N437" s="213"/>
      <c r="O437" s="213"/>
      <c r="P437" s="213"/>
      <c r="Q437" s="213"/>
      <c r="R437" s="213"/>
      <c r="S437" s="213"/>
      <c r="T437" s="214"/>
      <c r="AT437" s="215" t="s">
        <v>144</v>
      </c>
      <c r="AU437" s="215" t="s">
        <v>84</v>
      </c>
      <c r="AV437" s="11" t="s">
        <v>84</v>
      </c>
      <c r="AW437" s="11" t="s">
        <v>38</v>
      </c>
      <c r="AX437" s="11" t="s">
        <v>74</v>
      </c>
      <c r="AY437" s="215" t="s">
        <v>134</v>
      </c>
    </row>
    <row r="438" spans="2:51" s="11" customFormat="1" ht="13.5">
      <c r="B438" s="204"/>
      <c r="C438" s="205"/>
      <c r="D438" s="206" t="s">
        <v>144</v>
      </c>
      <c r="E438" s="207" t="s">
        <v>21</v>
      </c>
      <c r="F438" s="208" t="s">
        <v>282</v>
      </c>
      <c r="G438" s="205"/>
      <c r="H438" s="209">
        <v>6.424</v>
      </c>
      <c r="I438" s="210"/>
      <c r="J438" s="205"/>
      <c r="K438" s="205"/>
      <c r="L438" s="211"/>
      <c r="M438" s="212"/>
      <c r="N438" s="213"/>
      <c r="O438" s="213"/>
      <c r="P438" s="213"/>
      <c r="Q438" s="213"/>
      <c r="R438" s="213"/>
      <c r="S438" s="213"/>
      <c r="T438" s="214"/>
      <c r="AT438" s="215" t="s">
        <v>144</v>
      </c>
      <c r="AU438" s="215" t="s">
        <v>84</v>
      </c>
      <c r="AV438" s="11" t="s">
        <v>84</v>
      </c>
      <c r="AW438" s="11" t="s">
        <v>38</v>
      </c>
      <c r="AX438" s="11" t="s">
        <v>74</v>
      </c>
      <c r="AY438" s="215" t="s">
        <v>134</v>
      </c>
    </row>
    <row r="439" spans="2:51" s="12" customFormat="1" ht="13.5">
      <c r="B439" s="216"/>
      <c r="C439" s="217"/>
      <c r="D439" s="206" t="s">
        <v>144</v>
      </c>
      <c r="E439" s="218" t="s">
        <v>21</v>
      </c>
      <c r="F439" s="219" t="s">
        <v>168</v>
      </c>
      <c r="G439" s="217"/>
      <c r="H439" s="218" t="s">
        <v>21</v>
      </c>
      <c r="I439" s="220"/>
      <c r="J439" s="217"/>
      <c r="K439" s="217"/>
      <c r="L439" s="221"/>
      <c r="M439" s="222"/>
      <c r="N439" s="223"/>
      <c r="O439" s="223"/>
      <c r="P439" s="223"/>
      <c r="Q439" s="223"/>
      <c r="R439" s="223"/>
      <c r="S439" s="223"/>
      <c r="T439" s="224"/>
      <c r="AT439" s="225" t="s">
        <v>144</v>
      </c>
      <c r="AU439" s="225" t="s">
        <v>84</v>
      </c>
      <c r="AV439" s="12" t="s">
        <v>82</v>
      </c>
      <c r="AW439" s="12" t="s">
        <v>38</v>
      </c>
      <c r="AX439" s="12" t="s">
        <v>74</v>
      </c>
      <c r="AY439" s="225" t="s">
        <v>134</v>
      </c>
    </row>
    <row r="440" spans="2:51" s="11" customFormat="1" ht="13.5">
      <c r="B440" s="204"/>
      <c r="C440" s="205"/>
      <c r="D440" s="206" t="s">
        <v>144</v>
      </c>
      <c r="E440" s="207" t="s">
        <v>21</v>
      </c>
      <c r="F440" s="208" t="s">
        <v>170</v>
      </c>
      <c r="G440" s="205"/>
      <c r="H440" s="209">
        <v>-1.8</v>
      </c>
      <c r="I440" s="210"/>
      <c r="J440" s="205"/>
      <c r="K440" s="205"/>
      <c r="L440" s="211"/>
      <c r="M440" s="212"/>
      <c r="N440" s="213"/>
      <c r="O440" s="213"/>
      <c r="P440" s="213"/>
      <c r="Q440" s="213"/>
      <c r="R440" s="213"/>
      <c r="S440" s="213"/>
      <c r="T440" s="214"/>
      <c r="AT440" s="215" t="s">
        <v>144</v>
      </c>
      <c r="AU440" s="215" t="s">
        <v>84</v>
      </c>
      <c r="AV440" s="11" t="s">
        <v>84</v>
      </c>
      <c r="AW440" s="11" t="s">
        <v>38</v>
      </c>
      <c r="AX440" s="11" t="s">
        <v>74</v>
      </c>
      <c r="AY440" s="215" t="s">
        <v>134</v>
      </c>
    </row>
    <row r="441" spans="2:51" s="11" customFormat="1" ht="13.5">
      <c r="B441" s="204"/>
      <c r="C441" s="205"/>
      <c r="D441" s="206" t="s">
        <v>144</v>
      </c>
      <c r="E441" s="207" t="s">
        <v>21</v>
      </c>
      <c r="F441" s="208" t="s">
        <v>283</v>
      </c>
      <c r="G441" s="205"/>
      <c r="H441" s="209">
        <v>-0.39</v>
      </c>
      <c r="I441" s="210"/>
      <c r="J441" s="205"/>
      <c r="K441" s="205"/>
      <c r="L441" s="211"/>
      <c r="M441" s="212"/>
      <c r="N441" s="213"/>
      <c r="O441" s="213"/>
      <c r="P441" s="213"/>
      <c r="Q441" s="213"/>
      <c r="R441" s="213"/>
      <c r="S441" s="213"/>
      <c r="T441" s="214"/>
      <c r="AT441" s="215" t="s">
        <v>144</v>
      </c>
      <c r="AU441" s="215" t="s">
        <v>84</v>
      </c>
      <c r="AV441" s="11" t="s">
        <v>84</v>
      </c>
      <c r="AW441" s="11" t="s">
        <v>38</v>
      </c>
      <c r="AX441" s="11" t="s">
        <v>74</v>
      </c>
      <c r="AY441" s="215" t="s">
        <v>134</v>
      </c>
    </row>
    <row r="442" spans="2:51" s="12" customFormat="1" ht="13.5">
      <c r="B442" s="216"/>
      <c r="C442" s="217"/>
      <c r="D442" s="206" t="s">
        <v>144</v>
      </c>
      <c r="E442" s="218" t="s">
        <v>21</v>
      </c>
      <c r="F442" s="219" t="s">
        <v>155</v>
      </c>
      <c r="G442" s="217"/>
      <c r="H442" s="218" t="s">
        <v>21</v>
      </c>
      <c r="I442" s="220"/>
      <c r="J442" s="217"/>
      <c r="K442" s="217"/>
      <c r="L442" s="221"/>
      <c r="M442" s="222"/>
      <c r="N442" s="223"/>
      <c r="O442" s="223"/>
      <c r="P442" s="223"/>
      <c r="Q442" s="223"/>
      <c r="R442" s="223"/>
      <c r="S442" s="223"/>
      <c r="T442" s="224"/>
      <c r="AT442" s="225" t="s">
        <v>144</v>
      </c>
      <c r="AU442" s="225" t="s">
        <v>84</v>
      </c>
      <c r="AV442" s="12" t="s">
        <v>82</v>
      </c>
      <c r="AW442" s="12" t="s">
        <v>38</v>
      </c>
      <c r="AX442" s="12" t="s">
        <v>74</v>
      </c>
      <c r="AY442" s="225" t="s">
        <v>134</v>
      </c>
    </row>
    <row r="443" spans="2:51" s="11" customFormat="1" ht="13.5">
      <c r="B443" s="204"/>
      <c r="C443" s="205"/>
      <c r="D443" s="206" t="s">
        <v>144</v>
      </c>
      <c r="E443" s="207" t="s">
        <v>21</v>
      </c>
      <c r="F443" s="208" t="s">
        <v>599</v>
      </c>
      <c r="G443" s="205"/>
      <c r="H443" s="209">
        <v>0.806</v>
      </c>
      <c r="I443" s="210"/>
      <c r="J443" s="205"/>
      <c r="K443" s="205"/>
      <c r="L443" s="211"/>
      <c r="M443" s="212"/>
      <c r="N443" s="213"/>
      <c r="O443" s="213"/>
      <c r="P443" s="213"/>
      <c r="Q443" s="213"/>
      <c r="R443" s="213"/>
      <c r="S443" s="213"/>
      <c r="T443" s="214"/>
      <c r="AT443" s="215" t="s">
        <v>144</v>
      </c>
      <c r="AU443" s="215" t="s">
        <v>84</v>
      </c>
      <c r="AV443" s="11" t="s">
        <v>84</v>
      </c>
      <c r="AW443" s="11" t="s">
        <v>38</v>
      </c>
      <c r="AX443" s="11" t="s">
        <v>74</v>
      </c>
      <c r="AY443" s="215" t="s">
        <v>134</v>
      </c>
    </row>
    <row r="444" spans="2:51" s="13" customFormat="1" ht="13.5">
      <c r="B444" s="226"/>
      <c r="C444" s="227"/>
      <c r="D444" s="206" t="s">
        <v>144</v>
      </c>
      <c r="E444" s="228" t="s">
        <v>21</v>
      </c>
      <c r="F444" s="229" t="s">
        <v>157</v>
      </c>
      <c r="G444" s="227"/>
      <c r="H444" s="230">
        <v>13.691</v>
      </c>
      <c r="I444" s="231"/>
      <c r="J444" s="227"/>
      <c r="K444" s="227"/>
      <c r="L444" s="232"/>
      <c r="M444" s="233"/>
      <c r="N444" s="234"/>
      <c r="O444" s="234"/>
      <c r="P444" s="234"/>
      <c r="Q444" s="234"/>
      <c r="R444" s="234"/>
      <c r="S444" s="234"/>
      <c r="T444" s="235"/>
      <c r="AT444" s="236" t="s">
        <v>144</v>
      </c>
      <c r="AU444" s="236" t="s">
        <v>84</v>
      </c>
      <c r="AV444" s="13" t="s">
        <v>142</v>
      </c>
      <c r="AW444" s="13" t="s">
        <v>38</v>
      </c>
      <c r="AX444" s="13" t="s">
        <v>82</v>
      </c>
      <c r="AY444" s="236" t="s">
        <v>134</v>
      </c>
    </row>
    <row r="445" spans="2:65" s="1" customFormat="1" ht="25.5" customHeight="1">
      <c r="B445" s="41"/>
      <c r="C445" s="192" t="s">
        <v>614</v>
      </c>
      <c r="D445" s="192" t="s">
        <v>137</v>
      </c>
      <c r="E445" s="193" t="s">
        <v>615</v>
      </c>
      <c r="F445" s="194" t="s">
        <v>616</v>
      </c>
      <c r="G445" s="195" t="s">
        <v>140</v>
      </c>
      <c r="H445" s="196">
        <v>13.691</v>
      </c>
      <c r="I445" s="197"/>
      <c r="J445" s="198">
        <f>ROUND(I445*H445,2)</f>
        <v>0</v>
      </c>
      <c r="K445" s="194" t="s">
        <v>141</v>
      </c>
      <c r="L445" s="61"/>
      <c r="M445" s="199" t="s">
        <v>21</v>
      </c>
      <c r="N445" s="200" t="s">
        <v>45</v>
      </c>
      <c r="O445" s="42"/>
      <c r="P445" s="201">
        <f>O445*H445</f>
        <v>0</v>
      </c>
      <c r="Q445" s="201">
        <v>0</v>
      </c>
      <c r="R445" s="201">
        <f>Q445*H445</f>
        <v>0</v>
      </c>
      <c r="S445" s="201">
        <v>0</v>
      </c>
      <c r="T445" s="202">
        <f>S445*H445</f>
        <v>0</v>
      </c>
      <c r="AR445" s="24" t="s">
        <v>245</v>
      </c>
      <c r="AT445" s="24" t="s">
        <v>137</v>
      </c>
      <c r="AU445" s="24" t="s">
        <v>84</v>
      </c>
      <c r="AY445" s="24" t="s">
        <v>134</v>
      </c>
      <c r="BE445" s="203">
        <f>IF(N445="základní",J445,0)</f>
        <v>0</v>
      </c>
      <c r="BF445" s="203">
        <f>IF(N445="snížená",J445,0)</f>
        <v>0</v>
      </c>
      <c r="BG445" s="203">
        <f>IF(N445="zákl. přenesená",J445,0)</f>
        <v>0</v>
      </c>
      <c r="BH445" s="203">
        <f>IF(N445="sníž. přenesená",J445,0)</f>
        <v>0</v>
      </c>
      <c r="BI445" s="203">
        <f>IF(N445="nulová",J445,0)</f>
        <v>0</v>
      </c>
      <c r="BJ445" s="24" t="s">
        <v>82</v>
      </c>
      <c r="BK445" s="203">
        <f>ROUND(I445*H445,2)</f>
        <v>0</v>
      </c>
      <c r="BL445" s="24" t="s">
        <v>245</v>
      </c>
      <c r="BM445" s="24" t="s">
        <v>617</v>
      </c>
    </row>
    <row r="446" spans="2:51" s="12" customFormat="1" ht="13.5">
      <c r="B446" s="216"/>
      <c r="C446" s="217"/>
      <c r="D446" s="206" t="s">
        <v>144</v>
      </c>
      <c r="E446" s="218" t="s">
        <v>21</v>
      </c>
      <c r="F446" s="219" t="s">
        <v>151</v>
      </c>
      <c r="G446" s="217"/>
      <c r="H446" s="218" t="s">
        <v>21</v>
      </c>
      <c r="I446" s="220"/>
      <c r="J446" s="217"/>
      <c r="K446" s="217"/>
      <c r="L446" s="221"/>
      <c r="M446" s="222"/>
      <c r="N446" s="223"/>
      <c r="O446" s="223"/>
      <c r="P446" s="223"/>
      <c r="Q446" s="223"/>
      <c r="R446" s="223"/>
      <c r="S446" s="223"/>
      <c r="T446" s="224"/>
      <c r="AT446" s="225" t="s">
        <v>144</v>
      </c>
      <c r="AU446" s="225" t="s">
        <v>84</v>
      </c>
      <c r="AV446" s="12" t="s">
        <v>82</v>
      </c>
      <c r="AW446" s="12" t="s">
        <v>38</v>
      </c>
      <c r="AX446" s="12" t="s">
        <v>74</v>
      </c>
      <c r="AY446" s="225" t="s">
        <v>134</v>
      </c>
    </row>
    <row r="447" spans="2:51" s="11" customFormat="1" ht="13.5">
      <c r="B447" s="204"/>
      <c r="C447" s="205"/>
      <c r="D447" s="206" t="s">
        <v>144</v>
      </c>
      <c r="E447" s="207" t="s">
        <v>21</v>
      </c>
      <c r="F447" s="208" t="s">
        <v>604</v>
      </c>
      <c r="G447" s="205"/>
      <c r="H447" s="209">
        <v>3.195</v>
      </c>
      <c r="I447" s="210"/>
      <c r="J447" s="205"/>
      <c r="K447" s="205"/>
      <c r="L447" s="211"/>
      <c r="M447" s="212"/>
      <c r="N447" s="213"/>
      <c r="O447" s="213"/>
      <c r="P447" s="213"/>
      <c r="Q447" s="213"/>
      <c r="R447" s="213"/>
      <c r="S447" s="213"/>
      <c r="T447" s="214"/>
      <c r="AT447" s="215" t="s">
        <v>144</v>
      </c>
      <c r="AU447" s="215" t="s">
        <v>84</v>
      </c>
      <c r="AV447" s="11" t="s">
        <v>84</v>
      </c>
      <c r="AW447" s="11" t="s">
        <v>38</v>
      </c>
      <c r="AX447" s="11" t="s">
        <v>74</v>
      </c>
      <c r="AY447" s="215" t="s">
        <v>134</v>
      </c>
    </row>
    <row r="448" spans="2:51" s="12" customFormat="1" ht="13.5">
      <c r="B448" s="216"/>
      <c r="C448" s="217"/>
      <c r="D448" s="206" t="s">
        <v>144</v>
      </c>
      <c r="E448" s="218" t="s">
        <v>21</v>
      </c>
      <c r="F448" s="219" t="s">
        <v>153</v>
      </c>
      <c r="G448" s="217"/>
      <c r="H448" s="218" t="s">
        <v>21</v>
      </c>
      <c r="I448" s="220"/>
      <c r="J448" s="217"/>
      <c r="K448" s="217"/>
      <c r="L448" s="221"/>
      <c r="M448" s="222"/>
      <c r="N448" s="223"/>
      <c r="O448" s="223"/>
      <c r="P448" s="223"/>
      <c r="Q448" s="223"/>
      <c r="R448" s="223"/>
      <c r="S448" s="223"/>
      <c r="T448" s="224"/>
      <c r="AT448" s="225" t="s">
        <v>144</v>
      </c>
      <c r="AU448" s="225" t="s">
        <v>84</v>
      </c>
      <c r="AV448" s="12" t="s">
        <v>82</v>
      </c>
      <c r="AW448" s="12" t="s">
        <v>38</v>
      </c>
      <c r="AX448" s="12" t="s">
        <v>74</v>
      </c>
      <c r="AY448" s="225" t="s">
        <v>134</v>
      </c>
    </row>
    <row r="449" spans="2:51" s="11" customFormat="1" ht="13.5">
      <c r="B449" s="204"/>
      <c r="C449" s="205"/>
      <c r="D449" s="206" t="s">
        <v>144</v>
      </c>
      <c r="E449" s="207" t="s">
        <v>21</v>
      </c>
      <c r="F449" s="208" t="s">
        <v>281</v>
      </c>
      <c r="G449" s="205"/>
      <c r="H449" s="209">
        <v>5.456</v>
      </c>
      <c r="I449" s="210"/>
      <c r="J449" s="205"/>
      <c r="K449" s="205"/>
      <c r="L449" s="211"/>
      <c r="M449" s="212"/>
      <c r="N449" s="213"/>
      <c r="O449" s="213"/>
      <c r="P449" s="213"/>
      <c r="Q449" s="213"/>
      <c r="R449" s="213"/>
      <c r="S449" s="213"/>
      <c r="T449" s="214"/>
      <c r="AT449" s="215" t="s">
        <v>144</v>
      </c>
      <c r="AU449" s="215" t="s">
        <v>84</v>
      </c>
      <c r="AV449" s="11" t="s">
        <v>84</v>
      </c>
      <c r="AW449" s="11" t="s">
        <v>38</v>
      </c>
      <c r="AX449" s="11" t="s">
        <v>74</v>
      </c>
      <c r="AY449" s="215" t="s">
        <v>134</v>
      </c>
    </row>
    <row r="450" spans="2:51" s="11" customFormat="1" ht="13.5">
      <c r="B450" s="204"/>
      <c r="C450" s="205"/>
      <c r="D450" s="206" t="s">
        <v>144</v>
      </c>
      <c r="E450" s="207" t="s">
        <v>21</v>
      </c>
      <c r="F450" s="208" t="s">
        <v>282</v>
      </c>
      <c r="G450" s="205"/>
      <c r="H450" s="209">
        <v>6.424</v>
      </c>
      <c r="I450" s="210"/>
      <c r="J450" s="205"/>
      <c r="K450" s="205"/>
      <c r="L450" s="211"/>
      <c r="M450" s="212"/>
      <c r="N450" s="213"/>
      <c r="O450" s="213"/>
      <c r="P450" s="213"/>
      <c r="Q450" s="213"/>
      <c r="R450" s="213"/>
      <c r="S450" s="213"/>
      <c r="T450" s="214"/>
      <c r="AT450" s="215" t="s">
        <v>144</v>
      </c>
      <c r="AU450" s="215" t="s">
        <v>84</v>
      </c>
      <c r="AV450" s="11" t="s">
        <v>84</v>
      </c>
      <c r="AW450" s="11" t="s">
        <v>38</v>
      </c>
      <c r="AX450" s="11" t="s">
        <v>74</v>
      </c>
      <c r="AY450" s="215" t="s">
        <v>134</v>
      </c>
    </row>
    <row r="451" spans="2:51" s="12" customFormat="1" ht="13.5">
      <c r="B451" s="216"/>
      <c r="C451" s="217"/>
      <c r="D451" s="206" t="s">
        <v>144</v>
      </c>
      <c r="E451" s="218" t="s">
        <v>21</v>
      </c>
      <c r="F451" s="219" t="s">
        <v>168</v>
      </c>
      <c r="G451" s="217"/>
      <c r="H451" s="218" t="s">
        <v>21</v>
      </c>
      <c r="I451" s="220"/>
      <c r="J451" s="217"/>
      <c r="K451" s="217"/>
      <c r="L451" s="221"/>
      <c r="M451" s="222"/>
      <c r="N451" s="223"/>
      <c r="O451" s="223"/>
      <c r="P451" s="223"/>
      <c r="Q451" s="223"/>
      <c r="R451" s="223"/>
      <c r="S451" s="223"/>
      <c r="T451" s="224"/>
      <c r="AT451" s="225" t="s">
        <v>144</v>
      </c>
      <c r="AU451" s="225" t="s">
        <v>84</v>
      </c>
      <c r="AV451" s="12" t="s">
        <v>82</v>
      </c>
      <c r="AW451" s="12" t="s">
        <v>38</v>
      </c>
      <c r="AX451" s="12" t="s">
        <v>74</v>
      </c>
      <c r="AY451" s="225" t="s">
        <v>134</v>
      </c>
    </row>
    <row r="452" spans="2:51" s="11" customFormat="1" ht="13.5">
      <c r="B452" s="204"/>
      <c r="C452" s="205"/>
      <c r="D452" s="206" t="s">
        <v>144</v>
      </c>
      <c r="E452" s="207" t="s">
        <v>21</v>
      </c>
      <c r="F452" s="208" t="s">
        <v>170</v>
      </c>
      <c r="G452" s="205"/>
      <c r="H452" s="209">
        <v>-1.8</v>
      </c>
      <c r="I452" s="210"/>
      <c r="J452" s="205"/>
      <c r="K452" s="205"/>
      <c r="L452" s="211"/>
      <c r="M452" s="212"/>
      <c r="N452" s="213"/>
      <c r="O452" s="213"/>
      <c r="P452" s="213"/>
      <c r="Q452" s="213"/>
      <c r="R452" s="213"/>
      <c r="S452" s="213"/>
      <c r="T452" s="214"/>
      <c r="AT452" s="215" t="s">
        <v>144</v>
      </c>
      <c r="AU452" s="215" t="s">
        <v>84</v>
      </c>
      <c r="AV452" s="11" t="s">
        <v>84</v>
      </c>
      <c r="AW452" s="11" t="s">
        <v>38</v>
      </c>
      <c r="AX452" s="11" t="s">
        <v>74</v>
      </c>
      <c r="AY452" s="215" t="s">
        <v>134</v>
      </c>
    </row>
    <row r="453" spans="2:51" s="11" customFormat="1" ht="13.5">
      <c r="B453" s="204"/>
      <c r="C453" s="205"/>
      <c r="D453" s="206" t="s">
        <v>144</v>
      </c>
      <c r="E453" s="207" t="s">
        <v>21</v>
      </c>
      <c r="F453" s="208" t="s">
        <v>283</v>
      </c>
      <c r="G453" s="205"/>
      <c r="H453" s="209">
        <v>-0.39</v>
      </c>
      <c r="I453" s="210"/>
      <c r="J453" s="205"/>
      <c r="K453" s="205"/>
      <c r="L453" s="211"/>
      <c r="M453" s="212"/>
      <c r="N453" s="213"/>
      <c r="O453" s="213"/>
      <c r="P453" s="213"/>
      <c r="Q453" s="213"/>
      <c r="R453" s="213"/>
      <c r="S453" s="213"/>
      <c r="T453" s="214"/>
      <c r="AT453" s="215" t="s">
        <v>144</v>
      </c>
      <c r="AU453" s="215" t="s">
        <v>84</v>
      </c>
      <c r="AV453" s="11" t="s">
        <v>84</v>
      </c>
      <c r="AW453" s="11" t="s">
        <v>38</v>
      </c>
      <c r="AX453" s="11" t="s">
        <v>74</v>
      </c>
      <c r="AY453" s="215" t="s">
        <v>134</v>
      </c>
    </row>
    <row r="454" spans="2:51" s="12" customFormat="1" ht="13.5">
      <c r="B454" s="216"/>
      <c r="C454" s="217"/>
      <c r="D454" s="206" t="s">
        <v>144</v>
      </c>
      <c r="E454" s="218" t="s">
        <v>21</v>
      </c>
      <c r="F454" s="219" t="s">
        <v>155</v>
      </c>
      <c r="G454" s="217"/>
      <c r="H454" s="218" t="s">
        <v>21</v>
      </c>
      <c r="I454" s="220"/>
      <c r="J454" s="217"/>
      <c r="K454" s="217"/>
      <c r="L454" s="221"/>
      <c r="M454" s="222"/>
      <c r="N454" s="223"/>
      <c r="O454" s="223"/>
      <c r="P454" s="223"/>
      <c r="Q454" s="223"/>
      <c r="R454" s="223"/>
      <c r="S454" s="223"/>
      <c r="T454" s="224"/>
      <c r="AT454" s="225" t="s">
        <v>144</v>
      </c>
      <c r="AU454" s="225" t="s">
        <v>84</v>
      </c>
      <c r="AV454" s="12" t="s">
        <v>82</v>
      </c>
      <c r="AW454" s="12" t="s">
        <v>38</v>
      </c>
      <c r="AX454" s="12" t="s">
        <v>74</v>
      </c>
      <c r="AY454" s="225" t="s">
        <v>134</v>
      </c>
    </row>
    <row r="455" spans="2:51" s="11" customFormat="1" ht="13.5">
      <c r="B455" s="204"/>
      <c r="C455" s="205"/>
      <c r="D455" s="206" t="s">
        <v>144</v>
      </c>
      <c r="E455" s="207" t="s">
        <v>21</v>
      </c>
      <c r="F455" s="208" t="s">
        <v>599</v>
      </c>
      <c r="G455" s="205"/>
      <c r="H455" s="209">
        <v>0.806</v>
      </c>
      <c r="I455" s="210"/>
      <c r="J455" s="205"/>
      <c r="K455" s="205"/>
      <c r="L455" s="211"/>
      <c r="M455" s="212"/>
      <c r="N455" s="213"/>
      <c r="O455" s="213"/>
      <c r="P455" s="213"/>
      <c r="Q455" s="213"/>
      <c r="R455" s="213"/>
      <c r="S455" s="213"/>
      <c r="T455" s="214"/>
      <c r="AT455" s="215" t="s">
        <v>144</v>
      </c>
      <c r="AU455" s="215" t="s">
        <v>84</v>
      </c>
      <c r="AV455" s="11" t="s">
        <v>84</v>
      </c>
      <c r="AW455" s="11" t="s">
        <v>38</v>
      </c>
      <c r="AX455" s="11" t="s">
        <v>74</v>
      </c>
      <c r="AY455" s="215" t="s">
        <v>134</v>
      </c>
    </row>
    <row r="456" spans="2:51" s="13" customFormat="1" ht="13.5">
      <c r="B456" s="226"/>
      <c r="C456" s="227"/>
      <c r="D456" s="206" t="s">
        <v>144</v>
      </c>
      <c r="E456" s="228" t="s">
        <v>21</v>
      </c>
      <c r="F456" s="229" t="s">
        <v>157</v>
      </c>
      <c r="G456" s="227"/>
      <c r="H456" s="230">
        <v>13.691</v>
      </c>
      <c r="I456" s="231"/>
      <c r="J456" s="227"/>
      <c r="K456" s="227"/>
      <c r="L456" s="232"/>
      <c r="M456" s="233"/>
      <c r="N456" s="234"/>
      <c r="O456" s="234"/>
      <c r="P456" s="234"/>
      <c r="Q456" s="234"/>
      <c r="R456" s="234"/>
      <c r="S456" s="234"/>
      <c r="T456" s="235"/>
      <c r="AT456" s="236" t="s">
        <v>144</v>
      </c>
      <c r="AU456" s="236" t="s">
        <v>84</v>
      </c>
      <c r="AV456" s="13" t="s">
        <v>142</v>
      </c>
      <c r="AW456" s="13" t="s">
        <v>38</v>
      </c>
      <c r="AX456" s="13" t="s">
        <v>82</v>
      </c>
      <c r="AY456" s="236" t="s">
        <v>134</v>
      </c>
    </row>
    <row r="457" spans="2:65" s="1" customFormat="1" ht="25.5" customHeight="1">
      <c r="B457" s="41"/>
      <c r="C457" s="192" t="s">
        <v>618</v>
      </c>
      <c r="D457" s="192" t="s">
        <v>137</v>
      </c>
      <c r="E457" s="193" t="s">
        <v>619</v>
      </c>
      <c r="F457" s="194" t="s">
        <v>620</v>
      </c>
      <c r="G457" s="195" t="s">
        <v>240</v>
      </c>
      <c r="H457" s="196">
        <v>10.3</v>
      </c>
      <c r="I457" s="197"/>
      <c r="J457" s="198">
        <f>ROUND(I457*H457,2)</f>
        <v>0</v>
      </c>
      <c r="K457" s="194" t="s">
        <v>141</v>
      </c>
      <c r="L457" s="61"/>
      <c r="M457" s="199" t="s">
        <v>21</v>
      </c>
      <c r="N457" s="200" t="s">
        <v>45</v>
      </c>
      <c r="O457" s="42"/>
      <c r="P457" s="201">
        <f>O457*H457</f>
        <v>0</v>
      </c>
      <c r="Q457" s="201">
        <v>0.00031</v>
      </c>
      <c r="R457" s="201">
        <f>Q457*H457</f>
        <v>0.003193</v>
      </c>
      <c r="S457" s="201">
        <v>0</v>
      </c>
      <c r="T457" s="202">
        <f>S457*H457</f>
        <v>0</v>
      </c>
      <c r="AR457" s="24" t="s">
        <v>245</v>
      </c>
      <c r="AT457" s="24" t="s">
        <v>137</v>
      </c>
      <c r="AU457" s="24" t="s">
        <v>84</v>
      </c>
      <c r="AY457" s="24" t="s">
        <v>134</v>
      </c>
      <c r="BE457" s="203">
        <f>IF(N457="základní",J457,0)</f>
        <v>0</v>
      </c>
      <c r="BF457" s="203">
        <f>IF(N457="snížená",J457,0)</f>
        <v>0</v>
      </c>
      <c r="BG457" s="203">
        <f>IF(N457="zákl. přenesená",J457,0)</f>
        <v>0</v>
      </c>
      <c r="BH457" s="203">
        <f>IF(N457="sníž. přenesená",J457,0)</f>
        <v>0</v>
      </c>
      <c r="BI457" s="203">
        <f>IF(N457="nulová",J457,0)</f>
        <v>0</v>
      </c>
      <c r="BJ457" s="24" t="s">
        <v>82</v>
      </c>
      <c r="BK457" s="203">
        <f>ROUND(I457*H457,2)</f>
        <v>0</v>
      </c>
      <c r="BL457" s="24" t="s">
        <v>245</v>
      </c>
      <c r="BM457" s="24" t="s">
        <v>621</v>
      </c>
    </row>
    <row r="458" spans="2:51" s="12" customFormat="1" ht="13.5">
      <c r="B458" s="216"/>
      <c r="C458" s="217"/>
      <c r="D458" s="206" t="s">
        <v>144</v>
      </c>
      <c r="E458" s="218" t="s">
        <v>21</v>
      </c>
      <c r="F458" s="219" t="s">
        <v>151</v>
      </c>
      <c r="G458" s="217"/>
      <c r="H458" s="218" t="s">
        <v>21</v>
      </c>
      <c r="I458" s="220"/>
      <c r="J458" s="217"/>
      <c r="K458" s="217"/>
      <c r="L458" s="221"/>
      <c r="M458" s="222"/>
      <c r="N458" s="223"/>
      <c r="O458" s="223"/>
      <c r="P458" s="223"/>
      <c r="Q458" s="223"/>
      <c r="R458" s="223"/>
      <c r="S458" s="223"/>
      <c r="T458" s="224"/>
      <c r="AT458" s="225" t="s">
        <v>144</v>
      </c>
      <c r="AU458" s="225" t="s">
        <v>84</v>
      </c>
      <c r="AV458" s="12" t="s">
        <v>82</v>
      </c>
      <c r="AW458" s="12" t="s">
        <v>38</v>
      </c>
      <c r="AX458" s="12" t="s">
        <v>74</v>
      </c>
      <c r="AY458" s="225" t="s">
        <v>134</v>
      </c>
    </row>
    <row r="459" spans="2:51" s="11" customFormat="1" ht="13.5">
      <c r="B459" s="204"/>
      <c r="C459" s="205"/>
      <c r="D459" s="206" t="s">
        <v>144</v>
      </c>
      <c r="E459" s="207" t="s">
        <v>21</v>
      </c>
      <c r="F459" s="208" t="s">
        <v>622</v>
      </c>
      <c r="G459" s="205"/>
      <c r="H459" s="209">
        <v>1.5</v>
      </c>
      <c r="I459" s="210"/>
      <c r="J459" s="205"/>
      <c r="K459" s="205"/>
      <c r="L459" s="211"/>
      <c r="M459" s="212"/>
      <c r="N459" s="213"/>
      <c r="O459" s="213"/>
      <c r="P459" s="213"/>
      <c r="Q459" s="213"/>
      <c r="R459" s="213"/>
      <c r="S459" s="213"/>
      <c r="T459" s="214"/>
      <c r="AT459" s="215" t="s">
        <v>144</v>
      </c>
      <c r="AU459" s="215" t="s">
        <v>84</v>
      </c>
      <c r="AV459" s="11" t="s">
        <v>84</v>
      </c>
      <c r="AW459" s="11" t="s">
        <v>38</v>
      </c>
      <c r="AX459" s="11" t="s">
        <v>74</v>
      </c>
      <c r="AY459" s="215" t="s">
        <v>134</v>
      </c>
    </row>
    <row r="460" spans="2:51" s="12" customFormat="1" ht="13.5">
      <c r="B460" s="216"/>
      <c r="C460" s="217"/>
      <c r="D460" s="206" t="s">
        <v>144</v>
      </c>
      <c r="E460" s="218" t="s">
        <v>21</v>
      </c>
      <c r="F460" s="219" t="s">
        <v>153</v>
      </c>
      <c r="G460" s="217"/>
      <c r="H460" s="218" t="s">
        <v>21</v>
      </c>
      <c r="I460" s="220"/>
      <c r="J460" s="217"/>
      <c r="K460" s="217"/>
      <c r="L460" s="221"/>
      <c r="M460" s="222"/>
      <c r="N460" s="223"/>
      <c r="O460" s="223"/>
      <c r="P460" s="223"/>
      <c r="Q460" s="223"/>
      <c r="R460" s="223"/>
      <c r="S460" s="223"/>
      <c r="T460" s="224"/>
      <c r="AT460" s="225" t="s">
        <v>144</v>
      </c>
      <c r="AU460" s="225" t="s">
        <v>84</v>
      </c>
      <c r="AV460" s="12" t="s">
        <v>82</v>
      </c>
      <c r="AW460" s="12" t="s">
        <v>38</v>
      </c>
      <c r="AX460" s="12" t="s">
        <v>74</v>
      </c>
      <c r="AY460" s="225" t="s">
        <v>134</v>
      </c>
    </row>
    <row r="461" spans="2:51" s="11" customFormat="1" ht="13.5">
      <c r="B461" s="204"/>
      <c r="C461" s="205"/>
      <c r="D461" s="206" t="s">
        <v>144</v>
      </c>
      <c r="E461" s="207" t="s">
        <v>21</v>
      </c>
      <c r="F461" s="208" t="s">
        <v>623</v>
      </c>
      <c r="G461" s="205"/>
      <c r="H461" s="209">
        <v>8.8</v>
      </c>
      <c r="I461" s="210"/>
      <c r="J461" s="205"/>
      <c r="K461" s="205"/>
      <c r="L461" s="211"/>
      <c r="M461" s="212"/>
      <c r="N461" s="213"/>
      <c r="O461" s="213"/>
      <c r="P461" s="213"/>
      <c r="Q461" s="213"/>
      <c r="R461" s="213"/>
      <c r="S461" s="213"/>
      <c r="T461" s="214"/>
      <c r="AT461" s="215" t="s">
        <v>144</v>
      </c>
      <c r="AU461" s="215" t="s">
        <v>84</v>
      </c>
      <c r="AV461" s="11" t="s">
        <v>84</v>
      </c>
      <c r="AW461" s="11" t="s">
        <v>38</v>
      </c>
      <c r="AX461" s="11" t="s">
        <v>74</v>
      </c>
      <c r="AY461" s="215" t="s">
        <v>134</v>
      </c>
    </row>
    <row r="462" spans="2:51" s="13" customFormat="1" ht="13.5">
      <c r="B462" s="226"/>
      <c r="C462" s="227"/>
      <c r="D462" s="206" t="s">
        <v>144</v>
      </c>
      <c r="E462" s="228" t="s">
        <v>21</v>
      </c>
      <c r="F462" s="229" t="s">
        <v>157</v>
      </c>
      <c r="G462" s="227"/>
      <c r="H462" s="230">
        <v>10.3</v>
      </c>
      <c r="I462" s="231"/>
      <c r="J462" s="227"/>
      <c r="K462" s="227"/>
      <c r="L462" s="232"/>
      <c r="M462" s="233"/>
      <c r="N462" s="234"/>
      <c r="O462" s="234"/>
      <c r="P462" s="234"/>
      <c r="Q462" s="234"/>
      <c r="R462" s="234"/>
      <c r="S462" s="234"/>
      <c r="T462" s="235"/>
      <c r="AT462" s="236" t="s">
        <v>144</v>
      </c>
      <c r="AU462" s="236" t="s">
        <v>84</v>
      </c>
      <c r="AV462" s="13" t="s">
        <v>142</v>
      </c>
      <c r="AW462" s="13" t="s">
        <v>38</v>
      </c>
      <c r="AX462" s="13" t="s">
        <v>82</v>
      </c>
      <c r="AY462" s="236" t="s">
        <v>134</v>
      </c>
    </row>
    <row r="463" spans="2:65" s="1" customFormat="1" ht="25.5" customHeight="1">
      <c r="B463" s="41"/>
      <c r="C463" s="192" t="s">
        <v>624</v>
      </c>
      <c r="D463" s="192" t="s">
        <v>137</v>
      </c>
      <c r="E463" s="193" t="s">
        <v>625</v>
      </c>
      <c r="F463" s="194" t="s">
        <v>626</v>
      </c>
      <c r="G463" s="195" t="s">
        <v>240</v>
      </c>
      <c r="H463" s="196">
        <v>11.65</v>
      </c>
      <c r="I463" s="197"/>
      <c r="J463" s="198">
        <f>ROUND(I463*H463,2)</f>
        <v>0</v>
      </c>
      <c r="K463" s="194" t="s">
        <v>141</v>
      </c>
      <c r="L463" s="61"/>
      <c r="M463" s="199" t="s">
        <v>21</v>
      </c>
      <c r="N463" s="200" t="s">
        <v>45</v>
      </c>
      <c r="O463" s="42"/>
      <c r="P463" s="201">
        <f>O463*H463</f>
        <v>0</v>
      </c>
      <c r="Q463" s="201">
        <v>0.00026</v>
      </c>
      <c r="R463" s="201">
        <f>Q463*H463</f>
        <v>0.003029</v>
      </c>
      <c r="S463" s="201">
        <v>0</v>
      </c>
      <c r="T463" s="202">
        <f>S463*H463</f>
        <v>0</v>
      </c>
      <c r="AR463" s="24" t="s">
        <v>245</v>
      </c>
      <c r="AT463" s="24" t="s">
        <v>137</v>
      </c>
      <c r="AU463" s="24" t="s">
        <v>84</v>
      </c>
      <c r="AY463" s="24" t="s">
        <v>134</v>
      </c>
      <c r="BE463" s="203">
        <f>IF(N463="základní",J463,0)</f>
        <v>0</v>
      </c>
      <c r="BF463" s="203">
        <f>IF(N463="snížená",J463,0)</f>
        <v>0</v>
      </c>
      <c r="BG463" s="203">
        <f>IF(N463="zákl. přenesená",J463,0)</f>
        <v>0</v>
      </c>
      <c r="BH463" s="203">
        <f>IF(N463="sníž. přenesená",J463,0)</f>
        <v>0</v>
      </c>
      <c r="BI463" s="203">
        <f>IF(N463="nulová",J463,0)</f>
        <v>0</v>
      </c>
      <c r="BJ463" s="24" t="s">
        <v>82</v>
      </c>
      <c r="BK463" s="203">
        <f>ROUND(I463*H463,2)</f>
        <v>0</v>
      </c>
      <c r="BL463" s="24" t="s">
        <v>245</v>
      </c>
      <c r="BM463" s="24" t="s">
        <v>627</v>
      </c>
    </row>
    <row r="464" spans="2:51" s="12" customFormat="1" ht="13.5">
      <c r="B464" s="216"/>
      <c r="C464" s="217"/>
      <c r="D464" s="206" t="s">
        <v>144</v>
      </c>
      <c r="E464" s="218" t="s">
        <v>21</v>
      </c>
      <c r="F464" s="219" t="s">
        <v>151</v>
      </c>
      <c r="G464" s="217"/>
      <c r="H464" s="218" t="s">
        <v>21</v>
      </c>
      <c r="I464" s="220"/>
      <c r="J464" s="217"/>
      <c r="K464" s="217"/>
      <c r="L464" s="221"/>
      <c r="M464" s="222"/>
      <c r="N464" s="223"/>
      <c r="O464" s="223"/>
      <c r="P464" s="223"/>
      <c r="Q464" s="223"/>
      <c r="R464" s="223"/>
      <c r="S464" s="223"/>
      <c r="T464" s="224"/>
      <c r="AT464" s="225" t="s">
        <v>144</v>
      </c>
      <c r="AU464" s="225" t="s">
        <v>84</v>
      </c>
      <c r="AV464" s="12" t="s">
        <v>82</v>
      </c>
      <c r="AW464" s="12" t="s">
        <v>38</v>
      </c>
      <c r="AX464" s="12" t="s">
        <v>74</v>
      </c>
      <c r="AY464" s="225" t="s">
        <v>134</v>
      </c>
    </row>
    <row r="465" spans="2:51" s="11" customFormat="1" ht="13.5">
      <c r="B465" s="204"/>
      <c r="C465" s="205"/>
      <c r="D465" s="206" t="s">
        <v>144</v>
      </c>
      <c r="E465" s="207" t="s">
        <v>21</v>
      </c>
      <c r="F465" s="208" t="s">
        <v>628</v>
      </c>
      <c r="G465" s="205"/>
      <c r="H465" s="209">
        <v>3.63</v>
      </c>
      <c r="I465" s="210"/>
      <c r="J465" s="205"/>
      <c r="K465" s="205"/>
      <c r="L465" s="211"/>
      <c r="M465" s="212"/>
      <c r="N465" s="213"/>
      <c r="O465" s="213"/>
      <c r="P465" s="213"/>
      <c r="Q465" s="213"/>
      <c r="R465" s="213"/>
      <c r="S465" s="213"/>
      <c r="T465" s="214"/>
      <c r="AT465" s="215" t="s">
        <v>144</v>
      </c>
      <c r="AU465" s="215" t="s">
        <v>84</v>
      </c>
      <c r="AV465" s="11" t="s">
        <v>84</v>
      </c>
      <c r="AW465" s="11" t="s">
        <v>38</v>
      </c>
      <c r="AX465" s="11" t="s">
        <v>74</v>
      </c>
      <c r="AY465" s="215" t="s">
        <v>134</v>
      </c>
    </row>
    <row r="466" spans="2:51" s="12" customFormat="1" ht="13.5">
      <c r="B466" s="216"/>
      <c r="C466" s="217"/>
      <c r="D466" s="206" t="s">
        <v>144</v>
      </c>
      <c r="E466" s="218" t="s">
        <v>21</v>
      </c>
      <c r="F466" s="219" t="s">
        <v>153</v>
      </c>
      <c r="G466" s="217"/>
      <c r="H466" s="218" t="s">
        <v>21</v>
      </c>
      <c r="I466" s="220"/>
      <c r="J466" s="217"/>
      <c r="K466" s="217"/>
      <c r="L466" s="221"/>
      <c r="M466" s="222"/>
      <c r="N466" s="223"/>
      <c r="O466" s="223"/>
      <c r="P466" s="223"/>
      <c r="Q466" s="223"/>
      <c r="R466" s="223"/>
      <c r="S466" s="223"/>
      <c r="T466" s="224"/>
      <c r="AT466" s="225" t="s">
        <v>144</v>
      </c>
      <c r="AU466" s="225" t="s">
        <v>84</v>
      </c>
      <c r="AV466" s="12" t="s">
        <v>82</v>
      </c>
      <c r="AW466" s="12" t="s">
        <v>38</v>
      </c>
      <c r="AX466" s="12" t="s">
        <v>74</v>
      </c>
      <c r="AY466" s="225" t="s">
        <v>134</v>
      </c>
    </row>
    <row r="467" spans="2:51" s="11" customFormat="1" ht="13.5">
      <c r="B467" s="204"/>
      <c r="C467" s="205"/>
      <c r="D467" s="206" t="s">
        <v>144</v>
      </c>
      <c r="E467" s="207" t="s">
        <v>21</v>
      </c>
      <c r="F467" s="208" t="s">
        <v>542</v>
      </c>
      <c r="G467" s="205"/>
      <c r="H467" s="209">
        <v>5.4</v>
      </c>
      <c r="I467" s="210"/>
      <c r="J467" s="205"/>
      <c r="K467" s="205"/>
      <c r="L467" s="211"/>
      <c r="M467" s="212"/>
      <c r="N467" s="213"/>
      <c r="O467" s="213"/>
      <c r="P467" s="213"/>
      <c r="Q467" s="213"/>
      <c r="R467" s="213"/>
      <c r="S467" s="213"/>
      <c r="T467" s="214"/>
      <c r="AT467" s="215" t="s">
        <v>144</v>
      </c>
      <c r="AU467" s="215" t="s">
        <v>84</v>
      </c>
      <c r="AV467" s="11" t="s">
        <v>84</v>
      </c>
      <c r="AW467" s="11" t="s">
        <v>38</v>
      </c>
      <c r="AX467" s="11" t="s">
        <v>74</v>
      </c>
      <c r="AY467" s="215" t="s">
        <v>134</v>
      </c>
    </row>
    <row r="468" spans="2:51" s="11" customFormat="1" ht="13.5">
      <c r="B468" s="204"/>
      <c r="C468" s="205"/>
      <c r="D468" s="206" t="s">
        <v>144</v>
      </c>
      <c r="E468" s="207" t="s">
        <v>21</v>
      </c>
      <c r="F468" s="208" t="s">
        <v>629</v>
      </c>
      <c r="G468" s="205"/>
      <c r="H468" s="209">
        <v>-0.6</v>
      </c>
      <c r="I468" s="210"/>
      <c r="J468" s="205"/>
      <c r="K468" s="205"/>
      <c r="L468" s="211"/>
      <c r="M468" s="212"/>
      <c r="N468" s="213"/>
      <c r="O468" s="213"/>
      <c r="P468" s="213"/>
      <c r="Q468" s="213"/>
      <c r="R468" s="213"/>
      <c r="S468" s="213"/>
      <c r="T468" s="214"/>
      <c r="AT468" s="215" t="s">
        <v>144</v>
      </c>
      <c r="AU468" s="215" t="s">
        <v>84</v>
      </c>
      <c r="AV468" s="11" t="s">
        <v>84</v>
      </c>
      <c r="AW468" s="11" t="s">
        <v>38</v>
      </c>
      <c r="AX468" s="11" t="s">
        <v>74</v>
      </c>
      <c r="AY468" s="215" t="s">
        <v>134</v>
      </c>
    </row>
    <row r="469" spans="2:51" s="12" customFormat="1" ht="13.5">
      <c r="B469" s="216"/>
      <c r="C469" s="217"/>
      <c r="D469" s="206" t="s">
        <v>144</v>
      </c>
      <c r="E469" s="218" t="s">
        <v>21</v>
      </c>
      <c r="F469" s="219" t="s">
        <v>155</v>
      </c>
      <c r="G469" s="217"/>
      <c r="H469" s="218" t="s">
        <v>21</v>
      </c>
      <c r="I469" s="220"/>
      <c r="J469" s="217"/>
      <c r="K469" s="217"/>
      <c r="L469" s="221"/>
      <c r="M469" s="222"/>
      <c r="N469" s="223"/>
      <c r="O469" s="223"/>
      <c r="P469" s="223"/>
      <c r="Q469" s="223"/>
      <c r="R469" s="223"/>
      <c r="S469" s="223"/>
      <c r="T469" s="224"/>
      <c r="AT469" s="225" t="s">
        <v>144</v>
      </c>
      <c r="AU469" s="225" t="s">
        <v>84</v>
      </c>
      <c r="AV469" s="12" t="s">
        <v>82</v>
      </c>
      <c r="AW469" s="12" t="s">
        <v>38</v>
      </c>
      <c r="AX469" s="12" t="s">
        <v>74</v>
      </c>
      <c r="AY469" s="225" t="s">
        <v>134</v>
      </c>
    </row>
    <row r="470" spans="2:51" s="11" customFormat="1" ht="13.5">
      <c r="B470" s="204"/>
      <c r="C470" s="205"/>
      <c r="D470" s="206" t="s">
        <v>144</v>
      </c>
      <c r="E470" s="207" t="s">
        <v>21</v>
      </c>
      <c r="F470" s="208" t="s">
        <v>630</v>
      </c>
      <c r="G470" s="205"/>
      <c r="H470" s="209">
        <v>3.22</v>
      </c>
      <c r="I470" s="210"/>
      <c r="J470" s="205"/>
      <c r="K470" s="205"/>
      <c r="L470" s="211"/>
      <c r="M470" s="212"/>
      <c r="N470" s="213"/>
      <c r="O470" s="213"/>
      <c r="P470" s="213"/>
      <c r="Q470" s="213"/>
      <c r="R470" s="213"/>
      <c r="S470" s="213"/>
      <c r="T470" s="214"/>
      <c r="AT470" s="215" t="s">
        <v>144</v>
      </c>
      <c r="AU470" s="215" t="s">
        <v>84</v>
      </c>
      <c r="AV470" s="11" t="s">
        <v>84</v>
      </c>
      <c r="AW470" s="11" t="s">
        <v>38</v>
      </c>
      <c r="AX470" s="11" t="s">
        <v>74</v>
      </c>
      <c r="AY470" s="215" t="s">
        <v>134</v>
      </c>
    </row>
    <row r="471" spans="2:51" s="13" customFormat="1" ht="13.5">
      <c r="B471" s="226"/>
      <c r="C471" s="227"/>
      <c r="D471" s="206" t="s">
        <v>144</v>
      </c>
      <c r="E471" s="228" t="s">
        <v>21</v>
      </c>
      <c r="F471" s="229" t="s">
        <v>157</v>
      </c>
      <c r="G471" s="227"/>
      <c r="H471" s="230">
        <v>11.65</v>
      </c>
      <c r="I471" s="231"/>
      <c r="J471" s="227"/>
      <c r="K471" s="227"/>
      <c r="L471" s="232"/>
      <c r="M471" s="233"/>
      <c r="N471" s="234"/>
      <c r="O471" s="234"/>
      <c r="P471" s="234"/>
      <c r="Q471" s="234"/>
      <c r="R471" s="234"/>
      <c r="S471" s="234"/>
      <c r="T471" s="235"/>
      <c r="AT471" s="236" t="s">
        <v>144</v>
      </c>
      <c r="AU471" s="236" t="s">
        <v>84</v>
      </c>
      <c r="AV471" s="13" t="s">
        <v>142</v>
      </c>
      <c r="AW471" s="13" t="s">
        <v>38</v>
      </c>
      <c r="AX471" s="13" t="s">
        <v>82</v>
      </c>
      <c r="AY471" s="236" t="s">
        <v>134</v>
      </c>
    </row>
    <row r="472" spans="2:65" s="1" customFormat="1" ht="16.5" customHeight="1">
      <c r="B472" s="41"/>
      <c r="C472" s="192" t="s">
        <v>631</v>
      </c>
      <c r="D472" s="192" t="s">
        <v>137</v>
      </c>
      <c r="E472" s="193" t="s">
        <v>632</v>
      </c>
      <c r="F472" s="194" t="s">
        <v>633</v>
      </c>
      <c r="G472" s="195" t="s">
        <v>140</v>
      </c>
      <c r="H472" s="196">
        <v>13.691</v>
      </c>
      <c r="I472" s="197"/>
      <c r="J472" s="198">
        <f>ROUND(I472*H472,2)</f>
        <v>0</v>
      </c>
      <c r="K472" s="194" t="s">
        <v>141</v>
      </c>
      <c r="L472" s="61"/>
      <c r="M472" s="199" t="s">
        <v>21</v>
      </c>
      <c r="N472" s="200" t="s">
        <v>45</v>
      </c>
      <c r="O472" s="42"/>
      <c r="P472" s="201">
        <f>O472*H472</f>
        <v>0</v>
      </c>
      <c r="Q472" s="201">
        <v>0.0003</v>
      </c>
      <c r="R472" s="201">
        <f>Q472*H472</f>
        <v>0.0041072999999999995</v>
      </c>
      <c r="S472" s="201">
        <v>0</v>
      </c>
      <c r="T472" s="202">
        <f>S472*H472</f>
        <v>0</v>
      </c>
      <c r="AR472" s="24" t="s">
        <v>245</v>
      </c>
      <c r="AT472" s="24" t="s">
        <v>137</v>
      </c>
      <c r="AU472" s="24" t="s">
        <v>84</v>
      </c>
      <c r="AY472" s="24" t="s">
        <v>134</v>
      </c>
      <c r="BE472" s="203">
        <f>IF(N472="základní",J472,0)</f>
        <v>0</v>
      </c>
      <c r="BF472" s="203">
        <f>IF(N472="snížená",J472,0)</f>
        <v>0</v>
      </c>
      <c r="BG472" s="203">
        <f>IF(N472="zákl. přenesená",J472,0)</f>
        <v>0</v>
      </c>
      <c r="BH472" s="203">
        <f>IF(N472="sníž. přenesená",J472,0)</f>
        <v>0</v>
      </c>
      <c r="BI472" s="203">
        <f>IF(N472="nulová",J472,0)</f>
        <v>0</v>
      </c>
      <c r="BJ472" s="24" t="s">
        <v>82</v>
      </c>
      <c r="BK472" s="203">
        <f>ROUND(I472*H472,2)</f>
        <v>0</v>
      </c>
      <c r="BL472" s="24" t="s">
        <v>245</v>
      </c>
      <c r="BM472" s="24" t="s">
        <v>634</v>
      </c>
    </row>
    <row r="473" spans="2:51" s="12" customFormat="1" ht="13.5">
      <c r="B473" s="216"/>
      <c r="C473" s="217"/>
      <c r="D473" s="206" t="s">
        <v>144</v>
      </c>
      <c r="E473" s="218" t="s">
        <v>21</v>
      </c>
      <c r="F473" s="219" t="s">
        <v>151</v>
      </c>
      <c r="G473" s="217"/>
      <c r="H473" s="218" t="s">
        <v>21</v>
      </c>
      <c r="I473" s="220"/>
      <c r="J473" s="217"/>
      <c r="K473" s="217"/>
      <c r="L473" s="221"/>
      <c r="M473" s="222"/>
      <c r="N473" s="223"/>
      <c r="O473" s="223"/>
      <c r="P473" s="223"/>
      <c r="Q473" s="223"/>
      <c r="R473" s="223"/>
      <c r="S473" s="223"/>
      <c r="T473" s="224"/>
      <c r="AT473" s="225" t="s">
        <v>144</v>
      </c>
      <c r="AU473" s="225" t="s">
        <v>84</v>
      </c>
      <c r="AV473" s="12" t="s">
        <v>82</v>
      </c>
      <c r="AW473" s="12" t="s">
        <v>38</v>
      </c>
      <c r="AX473" s="12" t="s">
        <v>74</v>
      </c>
      <c r="AY473" s="225" t="s">
        <v>134</v>
      </c>
    </row>
    <row r="474" spans="2:51" s="11" customFormat="1" ht="13.5">
      <c r="B474" s="204"/>
      <c r="C474" s="205"/>
      <c r="D474" s="206" t="s">
        <v>144</v>
      </c>
      <c r="E474" s="207" t="s">
        <v>21</v>
      </c>
      <c r="F474" s="208" t="s">
        <v>604</v>
      </c>
      <c r="G474" s="205"/>
      <c r="H474" s="209">
        <v>3.195</v>
      </c>
      <c r="I474" s="210"/>
      <c r="J474" s="205"/>
      <c r="K474" s="205"/>
      <c r="L474" s="211"/>
      <c r="M474" s="212"/>
      <c r="N474" s="213"/>
      <c r="O474" s="213"/>
      <c r="P474" s="213"/>
      <c r="Q474" s="213"/>
      <c r="R474" s="213"/>
      <c r="S474" s="213"/>
      <c r="T474" s="214"/>
      <c r="AT474" s="215" t="s">
        <v>144</v>
      </c>
      <c r="AU474" s="215" t="s">
        <v>84</v>
      </c>
      <c r="AV474" s="11" t="s">
        <v>84</v>
      </c>
      <c r="AW474" s="11" t="s">
        <v>38</v>
      </c>
      <c r="AX474" s="11" t="s">
        <v>74</v>
      </c>
      <c r="AY474" s="215" t="s">
        <v>134</v>
      </c>
    </row>
    <row r="475" spans="2:51" s="12" customFormat="1" ht="13.5">
      <c r="B475" s="216"/>
      <c r="C475" s="217"/>
      <c r="D475" s="206" t="s">
        <v>144</v>
      </c>
      <c r="E475" s="218" t="s">
        <v>21</v>
      </c>
      <c r="F475" s="219" t="s">
        <v>153</v>
      </c>
      <c r="G475" s="217"/>
      <c r="H475" s="218" t="s">
        <v>21</v>
      </c>
      <c r="I475" s="220"/>
      <c r="J475" s="217"/>
      <c r="K475" s="217"/>
      <c r="L475" s="221"/>
      <c r="M475" s="222"/>
      <c r="N475" s="223"/>
      <c r="O475" s="223"/>
      <c r="P475" s="223"/>
      <c r="Q475" s="223"/>
      <c r="R475" s="223"/>
      <c r="S475" s="223"/>
      <c r="T475" s="224"/>
      <c r="AT475" s="225" t="s">
        <v>144</v>
      </c>
      <c r="AU475" s="225" t="s">
        <v>84</v>
      </c>
      <c r="AV475" s="12" t="s">
        <v>82</v>
      </c>
      <c r="AW475" s="12" t="s">
        <v>38</v>
      </c>
      <c r="AX475" s="12" t="s">
        <v>74</v>
      </c>
      <c r="AY475" s="225" t="s">
        <v>134</v>
      </c>
    </row>
    <row r="476" spans="2:51" s="11" customFormat="1" ht="13.5">
      <c r="B476" s="204"/>
      <c r="C476" s="205"/>
      <c r="D476" s="206" t="s">
        <v>144</v>
      </c>
      <c r="E476" s="207" t="s">
        <v>21</v>
      </c>
      <c r="F476" s="208" t="s">
        <v>281</v>
      </c>
      <c r="G476" s="205"/>
      <c r="H476" s="209">
        <v>5.456</v>
      </c>
      <c r="I476" s="210"/>
      <c r="J476" s="205"/>
      <c r="K476" s="205"/>
      <c r="L476" s="211"/>
      <c r="M476" s="212"/>
      <c r="N476" s="213"/>
      <c r="O476" s="213"/>
      <c r="P476" s="213"/>
      <c r="Q476" s="213"/>
      <c r="R476" s="213"/>
      <c r="S476" s="213"/>
      <c r="T476" s="214"/>
      <c r="AT476" s="215" t="s">
        <v>144</v>
      </c>
      <c r="AU476" s="215" t="s">
        <v>84</v>
      </c>
      <c r="AV476" s="11" t="s">
        <v>84</v>
      </c>
      <c r="AW476" s="11" t="s">
        <v>38</v>
      </c>
      <c r="AX476" s="11" t="s">
        <v>74</v>
      </c>
      <c r="AY476" s="215" t="s">
        <v>134</v>
      </c>
    </row>
    <row r="477" spans="2:51" s="11" customFormat="1" ht="13.5">
      <c r="B477" s="204"/>
      <c r="C477" s="205"/>
      <c r="D477" s="206" t="s">
        <v>144</v>
      </c>
      <c r="E477" s="207" t="s">
        <v>21</v>
      </c>
      <c r="F477" s="208" t="s">
        <v>282</v>
      </c>
      <c r="G477" s="205"/>
      <c r="H477" s="209">
        <v>6.424</v>
      </c>
      <c r="I477" s="210"/>
      <c r="J477" s="205"/>
      <c r="K477" s="205"/>
      <c r="L477" s="211"/>
      <c r="M477" s="212"/>
      <c r="N477" s="213"/>
      <c r="O477" s="213"/>
      <c r="P477" s="213"/>
      <c r="Q477" s="213"/>
      <c r="R477" s="213"/>
      <c r="S477" s="213"/>
      <c r="T477" s="214"/>
      <c r="AT477" s="215" t="s">
        <v>144</v>
      </c>
      <c r="AU477" s="215" t="s">
        <v>84</v>
      </c>
      <c r="AV477" s="11" t="s">
        <v>84</v>
      </c>
      <c r="AW477" s="11" t="s">
        <v>38</v>
      </c>
      <c r="AX477" s="11" t="s">
        <v>74</v>
      </c>
      <c r="AY477" s="215" t="s">
        <v>134</v>
      </c>
    </row>
    <row r="478" spans="2:51" s="12" customFormat="1" ht="13.5">
      <c r="B478" s="216"/>
      <c r="C478" s="217"/>
      <c r="D478" s="206" t="s">
        <v>144</v>
      </c>
      <c r="E478" s="218" t="s">
        <v>21</v>
      </c>
      <c r="F478" s="219" t="s">
        <v>168</v>
      </c>
      <c r="G478" s="217"/>
      <c r="H478" s="218" t="s">
        <v>21</v>
      </c>
      <c r="I478" s="220"/>
      <c r="J478" s="217"/>
      <c r="K478" s="217"/>
      <c r="L478" s="221"/>
      <c r="M478" s="222"/>
      <c r="N478" s="223"/>
      <c r="O478" s="223"/>
      <c r="P478" s="223"/>
      <c r="Q478" s="223"/>
      <c r="R478" s="223"/>
      <c r="S478" s="223"/>
      <c r="T478" s="224"/>
      <c r="AT478" s="225" t="s">
        <v>144</v>
      </c>
      <c r="AU478" s="225" t="s">
        <v>84</v>
      </c>
      <c r="AV478" s="12" t="s">
        <v>82</v>
      </c>
      <c r="AW478" s="12" t="s">
        <v>38</v>
      </c>
      <c r="AX478" s="12" t="s">
        <v>74</v>
      </c>
      <c r="AY478" s="225" t="s">
        <v>134</v>
      </c>
    </row>
    <row r="479" spans="2:51" s="11" customFormat="1" ht="13.5">
      <c r="B479" s="204"/>
      <c r="C479" s="205"/>
      <c r="D479" s="206" t="s">
        <v>144</v>
      </c>
      <c r="E479" s="207" t="s">
        <v>21</v>
      </c>
      <c r="F479" s="208" t="s">
        <v>170</v>
      </c>
      <c r="G479" s="205"/>
      <c r="H479" s="209">
        <v>-1.8</v>
      </c>
      <c r="I479" s="210"/>
      <c r="J479" s="205"/>
      <c r="K479" s="205"/>
      <c r="L479" s="211"/>
      <c r="M479" s="212"/>
      <c r="N479" s="213"/>
      <c r="O479" s="213"/>
      <c r="P479" s="213"/>
      <c r="Q479" s="213"/>
      <c r="R479" s="213"/>
      <c r="S479" s="213"/>
      <c r="T479" s="214"/>
      <c r="AT479" s="215" t="s">
        <v>144</v>
      </c>
      <c r="AU479" s="215" t="s">
        <v>84</v>
      </c>
      <c r="AV479" s="11" t="s">
        <v>84</v>
      </c>
      <c r="AW479" s="11" t="s">
        <v>38</v>
      </c>
      <c r="AX479" s="11" t="s">
        <v>74</v>
      </c>
      <c r="AY479" s="215" t="s">
        <v>134</v>
      </c>
    </row>
    <row r="480" spans="2:51" s="11" customFormat="1" ht="13.5">
      <c r="B480" s="204"/>
      <c r="C480" s="205"/>
      <c r="D480" s="206" t="s">
        <v>144</v>
      </c>
      <c r="E480" s="207" t="s">
        <v>21</v>
      </c>
      <c r="F480" s="208" t="s">
        <v>283</v>
      </c>
      <c r="G480" s="205"/>
      <c r="H480" s="209">
        <v>-0.39</v>
      </c>
      <c r="I480" s="210"/>
      <c r="J480" s="205"/>
      <c r="K480" s="205"/>
      <c r="L480" s="211"/>
      <c r="M480" s="212"/>
      <c r="N480" s="213"/>
      <c r="O480" s="213"/>
      <c r="P480" s="213"/>
      <c r="Q480" s="213"/>
      <c r="R480" s="213"/>
      <c r="S480" s="213"/>
      <c r="T480" s="214"/>
      <c r="AT480" s="215" t="s">
        <v>144</v>
      </c>
      <c r="AU480" s="215" t="s">
        <v>84</v>
      </c>
      <c r="AV480" s="11" t="s">
        <v>84</v>
      </c>
      <c r="AW480" s="11" t="s">
        <v>38</v>
      </c>
      <c r="AX480" s="11" t="s">
        <v>74</v>
      </c>
      <c r="AY480" s="215" t="s">
        <v>134</v>
      </c>
    </row>
    <row r="481" spans="2:51" s="12" customFormat="1" ht="13.5">
      <c r="B481" s="216"/>
      <c r="C481" s="217"/>
      <c r="D481" s="206" t="s">
        <v>144</v>
      </c>
      <c r="E481" s="218" t="s">
        <v>21</v>
      </c>
      <c r="F481" s="219" t="s">
        <v>155</v>
      </c>
      <c r="G481" s="217"/>
      <c r="H481" s="218" t="s">
        <v>21</v>
      </c>
      <c r="I481" s="220"/>
      <c r="J481" s="217"/>
      <c r="K481" s="217"/>
      <c r="L481" s="221"/>
      <c r="M481" s="222"/>
      <c r="N481" s="223"/>
      <c r="O481" s="223"/>
      <c r="P481" s="223"/>
      <c r="Q481" s="223"/>
      <c r="R481" s="223"/>
      <c r="S481" s="223"/>
      <c r="T481" s="224"/>
      <c r="AT481" s="225" t="s">
        <v>144</v>
      </c>
      <c r="AU481" s="225" t="s">
        <v>84</v>
      </c>
      <c r="AV481" s="12" t="s">
        <v>82</v>
      </c>
      <c r="AW481" s="12" t="s">
        <v>38</v>
      </c>
      <c r="AX481" s="12" t="s">
        <v>74</v>
      </c>
      <c r="AY481" s="225" t="s">
        <v>134</v>
      </c>
    </row>
    <row r="482" spans="2:51" s="11" customFormat="1" ht="13.5">
      <c r="B482" s="204"/>
      <c r="C482" s="205"/>
      <c r="D482" s="206" t="s">
        <v>144</v>
      </c>
      <c r="E482" s="207" t="s">
        <v>21</v>
      </c>
      <c r="F482" s="208" t="s">
        <v>599</v>
      </c>
      <c r="G482" s="205"/>
      <c r="H482" s="209">
        <v>0.806</v>
      </c>
      <c r="I482" s="210"/>
      <c r="J482" s="205"/>
      <c r="K482" s="205"/>
      <c r="L482" s="211"/>
      <c r="M482" s="212"/>
      <c r="N482" s="213"/>
      <c r="O482" s="213"/>
      <c r="P482" s="213"/>
      <c r="Q482" s="213"/>
      <c r="R482" s="213"/>
      <c r="S482" s="213"/>
      <c r="T482" s="214"/>
      <c r="AT482" s="215" t="s">
        <v>144</v>
      </c>
      <c r="AU482" s="215" t="s">
        <v>84</v>
      </c>
      <c r="AV482" s="11" t="s">
        <v>84</v>
      </c>
      <c r="AW482" s="11" t="s">
        <v>38</v>
      </c>
      <c r="AX482" s="11" t="s">
        <v>74</v>
      </c>
      <c r="AY482" s="215" t="s">
        <v>134</v>
      </c>
    </row>
    <row r="483" spans="2:51" s="13" customFormat="1" ht="13.5">
      <c r="B483" s="226"/>
      <c r="C483" s="227"/>
      <c r="D483" s="206" t="s">
        <v>144</v>
      </c>
      <c r="E483" s="228" t="s">
        <v>21</v>
      </c>
      <c r="F483" s="229" t="s">
        <v>157</v>
      </c>
      <c r="G483" s="227"/>
      <c r="H483" s="230">
        <v>13.691</v>
      </c>
      <c r="I483" s="231"/>
      <c r="J483" s="227"/>
      <c r="K483" s="227"/>
      <c r="L483" s="232"/>
      <c r="M483" s="233"/>
      <c r="N483" s="234"/>
      <c r="O483" s="234"/>
      <c r="P483" s="234"/>
      <c r="Q483" s="234"/>
      <c r="R483" s="234"/>
      <c r="S483" s="234"/>
      <c r="T483" s="235"/>
      <c r="AT483" s="236" t="s">
        <v>144</v>
      </c>
      <c r="AU483" s="236" t="s">
        <v>84</v>
      </c>
      <c r="AV483" s="13" t="s">
        <v>142</v>
      </c>
      <c r="AW483" s="13" t="s">
        <v>38</v>
      </c>
      <c r="AX483" s="13" t="s">
        <v>82</v>
      </c>
      <c r="AY483" s="236" t="s">
        <v>134</v>
      </c>
    </row>
    <row r="484" spans="2:65" s="1" customFormat="1" ht="38.25" customHeight="1">
      <c r="B484" s="41"/>
      <c r="C484" s="192" t="s">
        <v>635</v>
      </c>
      <c r="D484" s="192" t="s">
        <v>137</v>
      </c>
      <c r="E484" s="193" t="s">
        <v>636</v>
      </c>
      <c r="F484" s="194" t="s">
        <v>637</v>
      </c>
      <c r="G484" s="195" t="s">
        <v>248</v>
      </c>
      <c r="H484" s="196">
        <v>0.228</v>
      </c>
      <c r="I484" s="197"/>
      <c r="J484" s="198">
        <f>ROUND(I484*H484,2)</f>
        <v>0</v>
      </c>
      <c r="K484" s="194" t="s">
        <v>141</v>
      </c>
      <c r="L484" s="61"/>
      <c r="M484" s="199" t="s">
        <v>21</v>
      </c>
      <c r="N484" s="200" t="s">
        <v>45</v>
      </c>
      <c r="O484" s="42"/>
      <c r="P484" s="201">
        <f>O484*H484</f>
        <v>0</v>
      </c>
      <c r="Q484" s="201">
        <v>0</v>
      </c>
      <c r="R484" s="201">
        <f>Q484*H484</f>
        <v>0</v>
      </c>
      <c r="S484" s="201">
        <v>0</v>
      </c>
      <c r="T484" s="202">
        <f>S484*H484</f>
        <v>0</v>
      </c>
      <c r="AR484" s="24" t="s">
        <v>245</v>
      </c>
      <c r="AT484" s="24" t="s">
        <v>137</v>
      </c>
      <c r="AU484" s="24" t="s">
        <v>84</v>
      </c>
      <c r="AY484" s="24" t="s">
        <v>134</v>
      </c>
      <c r="BE484" s="203">
        <f>IF(N484="základní",J484,0)</f>
        <v>0</v>
      </c>
      <c r="BF484" s="203">
        <f>IF(N484="snížená",J484,0)</f>
        <v>0</v>
      </c>
      <c r="BG484" s="203">
        <f>IF(N484="zákl. přenesená",J484,0)</f>
        <v>0</v>
      </c>
      <c r="BH484" s="203">
        <f>IF(N484="sníž. přenesená",J484,0)</f>
        <v>0</v>
      </c>
      <c r="BI484" s="203">
        <f>IF(N484="nulová",J484,0)</f>
        <v>0</v>
      </c>
      <c r="BJ484" s="24" t="s">
        <v>82</v>
      </c>
      <c r="BK484" s="203">
        <f>ROUND(I484*H484,2)</f>
        <v>0</v>
      </c>
      <c r="BL484" s="24" t="s">
        <v>245</v>
      </c>
      <c r="BM484" s="24" t="s">
        <v>638</v>
      </c>
    </row>
    <row r="485" spans="2:63" s="10" customFormat="1" ht="29.85" customHeight="1">
      <c r="B485" s="176"/>
      <c r="C485" s="177"/>
      <c r="D485" s="178" t="s">
        <v>73</v>
      </c>
      <c r="E485" s="190" t="s">
        <v>639</v>
      </c>
      <c r="F485" s="190" t="s">
        <v>640</v>
      </c>
      <c r="G485" s="177"/>
      <c r="H485" s="177"/>
      <c r="I485" s="180"/>
      <c r="J485" s="191">
        <f>BK485</f>
        <v>0</v>
      </c>
      <c r="K485" s="177"/>
      <c r="L485" s="182"/>
      <c r="M485" s="183"/>
      <c r="N485" s="184"/>
      <c r="O485" s="184"/>
      <c r="P485" s="185">
        <f>SUM(P486:P650)</f>
        <v>0</v>
      </c>
      <c r="Q485" s="184"/>
      <c r="R485" s="185">
        <f>SUM(R486:R650)</f>
        <v>0.07979866</v>
      </c>
      <c r="S485" s="184"/>
      <c r="T485" s="186">
        <f>SUM(T486:T650)</f>
        <v>0.026409259999999997</v>
      </c>
      <c r="AR485" s="187" t="s">
        <v>84</v>
      </c>
      <c r="AT485" s="188" t="s">
        <v>73</v>
      </c>
      <c r="AU485" s="188" t="s">
        <v>82</v>
      </c>
      <c r="AY485" s="187" t="s">
        <v>134</v>
      </c>
      <c r="BK485" s="189">
        <f>SUM(BK486:BK650)</f>
        <v>0</v>
      </c>
    </row>
    <row r="486" spans="2:65" s="1" customFormat="1" ht="16.5" customHeight="1">
      <c r="B486" s="41"/>
      <c r="C486" s="192" t="s">
        <v>641</v>
      </c>
      <c r="D486" s="192" t="s">
        <v>137</v>
      </c>
      <c r="E486" s="193" t="s">
        <v>642</v>
      </c>
      <c r="F486" s="194" t="s">
        <v>643</v>
      </c>
      <c r="G486" s="195" t="s">
        <v>140</v>
      </c>
      <c r="H486" s="196">
        <v>64.687</v>
      </c>
      <c r="I486" s="197"/>
      <c r="J486" s="198">
        <f>ROUND(I486*H486,2)</f>
        <v>0</v>
      </c>
      <c r="K486" s="194" t="s">
        <v>141</v>
      </c>
      <c r="L486" s="61"/>
      <c r="M486" s="199" t="s">
        <v>21</v>
      </c>
      <c r="N486" s="200" t="s">
        <v>45</v>
      </c>
      <c r="O486" s="42"/>
      <c r="P486" s="201">
        <f>O486*H486</f>
        <v>0</v>
      </c>
      <c r="Q486" s="201">
        <v>0</v>
      </c>
      <c r="R486" s="201">
        <f>Q486*H486</f>
        <v>0</v>
      </c>
      <c r="S486" s="201">
        <v>0.00015</v>
      </c>
      <c r="T486" s="202">
        <f>S486*H486</f>
        <v>0.00970305</v>
      </c>
      <c r="AR486" s="24" t="s">
        <v>245</v>
      </c>
      <c r="AT486" s="24" t="s">
        <v>137</v>
      </c>
      <c r="AU486" s="24" t="s">
        <v>84</v>
      </c>
      <c r="AY486" s="24" t="s">
        <v>134</v>
      </c>
      <c r="BE486" s="203">
        <f>IF(N486="základní",J486,0)</f>
        <v>0</v>
      </c>
      <c r="BF486" s="203">
        <f>IF(N486="snížená",J486,0)</f>
        <v>0</v>
      </c>
      <c r="BG486" s="203">
        <f>IF(N486="zákl. přenesená",J486,0)</f>
        <v>0</v>
      </c>
      <c r="BH486" s="203">
        <f>IF(N486="sníž. přenesená",J486,0)</f>
        <v>0</v>
      </c>
      <c r="BI486" s="203">
        <f>IF(N486="nulová",J486,0)</f>
        <v>0</v>
      </c>
      <c r="BJ486" s="24" t="s">
        <v>82</v>
      </c>
      <c r="BK486" s="203">
        <f>ROUND(I486*H486,2)</f>
        <v>0</v>
      </c>
      <c r="BL486" s="24" t="s">
        <v>245</v>
      </c>
      <c r="BM486" s="24" t="s">
        <v>644</v>
      </c>
    </row>
    <row r="487" spans="2:51" s="12" customFormat="1" ht="13.5">
      <c r="B487" s="216"/>
      <c r="C487" s="217"/>
      <c r="D487" s="206" t="s">
        <v>144</v>
      </c>
      <c r="E487" s="218" t="s">
        <v>21</v>
      </c>
      <c r="F487" s="219" t="s">
        <v>151</v>
      </c>
      <c r="G487" s="217"/>
      <c r="H487" s="218" t="s">
        <v>21</v>
      </c>
      <c r="I487" s="220"/>
      <c r="J487" s="217"/>
      <c r="K487" s="217"/>
      <c r="L487" s="221"/>
      <c r="M487" s="222"/>
      <c r="N487" s="223"/>
      <c r="O487" s="223"/>
      <c r="P487" s="223"/>
      <c r="Q487" s="223"/>
      <c r="R487" s="223"/>
      <c r="S487" s="223"/>
      <c r="T487" s="224"/>
      <c r="AT487" s="225" t="s">
        <v>144</v>
      </c>
      <c r="AU487" s="225" t="s">
        <v>84</v>
      </c>
      <c r="AV487" s="12" t="s">
        <v>82</v>
      </c>
      <c r="AW487" s="12" t="s">
        <v>38</v>
      </c>
      <c r="AX487" s="12" t="s">
        <v>74</v>
      </c>
      <c r="AY487" s="225" t="s">
        <v>134</v>
      </c>
    </row>
    <row r="488" spans="2:51" s="11" customFormat="1" ht="13.5">
      <c r="B488" s="204"/>
      <c r="C488" s="205"/>
      <c r="D488" s="206" t="s">
        <v>144</v>
      </c>
      <c r="E488" s="207" t="s">
        <v>21</v>
      </c>
      <c r="F488" s="208" t="s">
        <v>166</v>
      </c>
      <c r="G488" s="205"/>
      <c r="H488" s="209">
        <v>16.902</v>
      </c>
      <c r="I488" s="210"/>
      <c r="J488" s="205"/>
      <c r="K488" s="205"/>
      <c r="L488" s="211"/>
      <c r="M488" s="212"/>
      <c r="N488" s="213"/>
      <c r="O488" s="213"/>
      <c r="P488" s="213"/>
      <c r="Q488" s="213"/>
      <c r="R488" s="213"/>
      <c r="S488" s="213"/>
      <c r="T488" s="214"/>
      <c r="AT488" s="215" t="s">
        <v>144</v>
      </c>
      <c r="AU488" s="215" t="s">
        <v>84</v>
      </c>
      <c r="AV488" s="11" t="s">
        <v>84</v>
      </c>
      <c r="AW488" s="11" t="s">
        <v>38</v>
      </c>
      <c r="AX488" s="11" t="s">
        <v>74</v>
      </c>
      <c r="AY488" s="215" t="s">
        <v>134</v>
      </c>
    </row>
    <row r="489" spans="2:51" s="11" customFormat="1" ht="13.5">
      <c r="B489" s="204"/>
      <c r="C489" s="205"/>
      <c r="D489" s="206" t="s">
        <v>144</v>
      </c>
      <c r="E489" s="207" t="s">
        <v>21</v>
      </c>
      <c r="F489" s="208" t="s">
        <v>167</v>
      </c>
      <c r="G489" s="205"/>
      <c r="H489" s="209">
        <v>10.692</v>
      </c>
      <c r="I489" s="210"/>
      <c r="J489" s="205"/>
      <c r="K489" s="205"/>
      <c r="L489" s="211"/>
      <c r="M489" s="212"/>
      <c r="N489" s="213"/>
      <c r="O489" s="213"/>
      <c r="P489" s="213"/>
      <c r="Q489" s="213"/>
      <c r="R489" s="213"/>
      <c r="S489" s="213"/>
      <c r="T489" s="214"/>
      <c r="AT489" s="215" t="s">
        <v>144</v>
      </c>
      <c r="AU489" s="215" t="s">
        <v>84</v>
      </c>
      <c r="AV489" s="11" t="s">
        <v>84</v>
      </c>
      <c r="AW489" s="11" t="s">
        <v>38</v>
      </c>
      <c r="AX489" s="11" t="s">
        <v>74</v>
      </c>
      <c r="AY489" s="215" t="s">
        <v>134</v>
      </c>
    </row>
    <row r="490" spans="2:51" s="12" customFormat="1" ht="13.5">
      <c r="B490" s="216"/>
      <c r="C490" s="217"/>
      <c r="D490" s="206" t="s">
        <v>144</v>
      </c>
      <c r="E490" s="218" t="s">
        <v>21</v>
      </c>
      <c r="F490" s="219" t="s">
        <v>193</v>
      </c>
      <c r="G490" s="217"/>
      <c r="H490" s="218" t="s">
        <v>21</v>
      </c>
      <c r="I490" s="220"/>
      <c r="J490" s="217"/>
      <c r="K490" s="217"/>
      <c r="L490" s="221"/>
      <c r="M490" s="222"/>
      <c r="N490" s="223"/>
      <c r="O490" s="223"/>
      <c r="P490" s="223"/>
      <c r="Q490" s="223"/>
      <c r="R490" s="223"/>
      <c r="S490" s="223"/>
      <c r="T490" s="224"/>
      <c r="AT490" s="225" t="s">
        <v>144</v>
      </c>
      <c r="AU490" s="225" t="s">
        <v>84</v>
      </c>
      <c r="AV490" s="12" t="s">
        <v>82</v>
      </c>
      <c r="AW490" s="12" t="s">
        <v>38</v>
      </c>
      <c r="AX490" s="12" t="s">
        <v>74</v>
      </c>
      <c r="AY490" s="225" t="s">
        <v>134</v>
      </c>
    </row>
    <row r="491" spans="2:51" s="11" customFormat="1" ht="13.5">
      <c r="B491" s="204"/>
      <c r="C491" s="205"/>
      <c r="D491" s="206" t="s">
        <v>144</v>
      </c>
      <c r="E491" s="207" t="s">
        <v>21</v>
      </c>
      <c r="F491" s="208" t="s">
        <v>152</v>
      </c>
      <c r="G491" s="205"/>
      <c r="H491" s="209">
        <v>6.197</v>
      </c>
      <c r="I491" s="210"/>
      <c r="J491" s="205"/>
      <c r="K491" s="205"/>
      <c r="L491" s="211"/>
      <c r="M491" s="212"/>
      <c r="N491" s="213"/>
      <c r="O491" s="213"/>
      <c r="P491" s="213"/>
      <c r="Q491" s="213"/>
      <c r="R491" s="213"/>
      <c r="S491" s="213"/>
      <c r="T491" s="214"/>
      <c r="AT491" s="215" t="s">
        <v>144</v>
      </c>
      <c r="AU491" s="215" t="s">
        <v>84</v>
      </c>
      <c r="AV491" s="11" t="s">
        <v>84</v>
      </c>
      <c r="AW491" s="11" t="s">
        <v>38</v>
      </c>
      <c r="AX491" s="11" t="s">
        <v>74</v>
      </c>
      <c r="AY491" s="215" t="s">
        <v>134</v>
      </c>
    </row>
    <row r="492" spans="2:51" s="12" customFormat="1" ht="13.5">
      <c r="B492" s="216"/>
      <c r="C492" s="217"/>
      <c r="D492" s="206" t="s">
        <v>144</v>
      </c>
      <c r="E492" s="218" t="s">
        <v>21</v>
      </c>
      <c r="F492" s="219" t="s">
        <v>168</v>
      </c>
      <c r="G492" s="217"/>
      <c r="H492" s="218" t="s">
        <v>21</v>
      </c>
      <c r="I492" s="220"/>
      <c r="J492" s="217"/>
      <c r="K492" s="217"/>
      <c r="L492" s="221"/>
      <c r="M492" s="222"/>
      <c r="N492" s="223"/>
      <c r="O492" s="223"/>
      <c r="P492" s="223"/>
      <c r="Q492" s="223"/>
      <c r="R492" s="223"/>
      <c r="S492" s="223"/>
      <c r="T492" s="224"/>
      <c r="AT492" s="225" t="s">
        <v>144</v>
      </c>
      <c r="AU492" s="225" t="s">
        <v>84</v>
      </c>
      <c r="AV492" s="12" t="s">
        <v>82</v>
      </c>
      <c r="AW492" s="12" t="s">
        <v>38</v>
      </c>
      <c r="AX492" s="12" t="s">
        <v>74</v>
      </c>
      <c r="AY492" s="225" t="s">
        <v>134</v>
      </c>
    </row>
    <row r="493" spans="2:51" s="11" customFormat="1" ht="13.5">
      <c r="B493" s="204"/>
      <c r="C493" s="205"/>
      <c r="D493" s="206" t="s">
        <v>144</v>
      </c>
      <c r="E493" s="207" t="s">
        <v>21</v>
      </c>
      <c r="F493" s="208" t="s">
        <v>169</v>
      </c>
      <c r="G493" s="205"/>
      <c r="H493" s="209">
        <v>-1.182</v>
      </c>
      <c r="I493" s="210"/>
      <c r="J493" s="205"/>
      <c r="K493" s="205"/>
      <c r="L493" s="211"/>
      <c r="M493" s="212"/>
      <c r="N493" s="213"/>
      <c r="O493" s="213"/>
      <c r="P493" s="213"/>
      <c r="Q493" s="213"/>
      <c r="R493" s="213"/>
      <c r="S493" s="213"/>
      <c r="T493" s="214"/>
      <c r="AT493" s="215" t="s">
        <v>144</v>
      </c>
      <c r="AU493" s="215" t="s">
        <v>84</v>
      </c>
      <c r="AV493" s="11" t="s">
        <v>84</v>
      </c>
      <c r="AW493" s="11" t="s">
        <v>38</v>
      </c>
      <c r="AX493" s="11" t="s">
        <v>74</v>
      </c>
      <c r="AY493" s="215" t="s">
        <v>134</v>
      </c>
    </row>
    <row r="494" spans="2:51" s="11" customFormat="1" ht="13.5">
      <c r="B494" s="204"/>
      <c r="C494" s="205"/>
      <c r="D494" s="206" t="s">
        <v>144</v>
      </c>
      <c r="E494" s="207" t="s">
        <v>21</v>
      </c>
      <c r="F494" s="208" t="s">
        <v>598</v>
      </c>
      <c r="G494" s="205"/>
      <c r="H494" s="209">
        <v>-1.36</v>
      </c>
      <c r="I494" s="210"/>
      <c r="J494" s="205"/>
      <c r="K494" s="205"/>
      <c r="L494" s="211"/>
      <c r="M494" s="212"/>
      <c r="N494" s="213"/>
      <c r="O494" s="213"/>
      <c r="P494" s="213"/>
      <c r="Q494" s="213"/>
      <c r="R494" s="213"/>
      <c r="S494" s="213"/>
      <c r="T494" s="214"/>
      <c r="AT494" s="215" t="s">
        <v>144</v>
      </c>
      <c r="AU494" s="215" t="s">
        <v>84</v>
      </c>
      <c r="AV494" s="11" t="s">
        <v>84</v>
      </c>
      <c r="AW494" s="11" t="s">
        <v>38</v>
      </c>
      <c r="AX494" s="11" t="s">
        <v>74</v>
      </c>
      <c r="AY494" s="215" t="s">
        <v>134</v>
      </c>
    </row>
    <row r="495" spans="2:51" s="11" customFormat="1" ht="13.5">
      <c r="B495" s="204"/>
      <c r="C495" s="205"/>
      <c r="D495" s="206" t="s">
        <v>144</v>
      </c>
      <c r="E495" s="207" t="s">
        <v>21</v>
      </c>
      <c r="F495" s="208" t="s">
        <v>171</v>
      </c>
      <c r="G495" s="205"/>
      <c r="H495" s="209">
        <v>-2.25</v>
      </c>
      <c r="I495" s="210"/>
      <c r="J495" s="205"/>
      <c r="K495" s="205"/>
      <c r="L495" s="211"/>
      <c r="M495" s="212"/>
      <c r="N495" s="213"/>
      <c r="O495" s="213"/>
      <c r="P495" s="213"/>
      <c r="Q495" s="213"/>
      <c r="R495" s="213"/>
      <c r="S495" s="213"/>
      <c r="T495" s="214"/>
      <c r="AT495" s="215" t="s">
        <v>144</v>
      </c>
      <c r="AU495" s="215" t="s">
        <v>84</v>
      </c>
      <c r="AV495" s="11" t="s">
        <v>84</v>
      </c>
      <c r="AW495" s="11" t="s">
        <v>38</v>
      </c>
      <c r="AX495" s="11" t="s">
        <v>74</v>
      </c>
      <c r="AY495" s="215" t="s">
        <v>134</v>
      </c>
    </row>
    <row r="496" spans="2:51" s="14" customFormat="1" ht="13.5">
      <c r="B496" s="237"/>
      <c r="C496" s="238"/>
      <c r="D496" s="206" t="s">
        <v>144</v>
      </c>
      <c r="E496" s="239" t="s">
        <v>21</v>
      </c>
      <c r="F496" s="240" t="s">
        <v>172</v>
      </c>
      <c r="G496" s="238"/>
      <c r="H496" s="241">
        <v>28.999</v>
      </c>
      <c r="I496" s="242"/>
      <c r="J496" s="238"/>
      <c r="K496" s="238"/>
      <c r="L496" s="243"/>
      <c r="M496" s="244"/>
      <c r="N496" s="245"/>
      <c r="O496" s="245"/>
      <c r="P496" s="245"/>
      <c r="Q496" s="245"/>
      <c r="R496" s="245"/>
      <c r="S496" s="245"/>
      <c r="T496" s="246"/>
      <c r="AT496" s="247" t="s">
        <v>144</v>
      </c>
      <c r="AU496" s="247" t="s">
        <v>84</v>
      </c>
      <c r="AV496" s="14" t="s">
        <v>135</v>
      </c>
      <c r="AW496" s="14" t="s">
        <v>38</v>
      </c>
      <c r="AX496" s="14" t="s">
        <v>74</v>
      </c>
      <c r="AY496" s="247" t="s">
        <v>134</v>
      </c>
    </row>
    <row r="497" spans="2:51" s="12" customFormat="1" ht="13.5">
      <c r="B497" s="216"/>
      <c r="C497" s="217"/>
      <c r="D497" s="206" t="s">
        <v>144</v>
      </c>
      <c r="E497" s="218" t="s">
        <v>21</v>
      </c>
      <c r="F497" s="219" t="s">
        <v>153</v>
      </c>
      <c r="G497" s="217"/>
      <c r="H497" s="218" t="s">
        <v>21</v>
      </c>
      <c r="I497" s="220"/>
      <c r="J497" s="217"/>
      <c r="K497" s="217"/>
      <c r="L497" s="221"/>
      <c r="M497" s="222"/>
      <c r="N497" s="223"/>
      <c r="O497" s="223"/>
      <c r="P497" s="223"/>
      <c r="Q497" s="223"/>
      <c r="R497" s="223"/>
      <c r="S497" s="223"/>
      <c r="T497" s="224"/>
      <c r="AT497" s="225" t="s">
        <v>144</v>
      </c>
      <c r="AU497" s="225" t="s">
        <v>84</v>
      </c>
      <c r="AV497" s="12" t="s">
        <v>82</v>
      </c>
      <c r="AW497" s="12" t="s">
        <v>38</v>
      </c>
      <c r="AX497" s="12" t="s">
        <v>74</v>
      </c>
      <c r="AY497" s="225" t="s">
        <v>134</v>
      </c>
    </row>
    <row r="498" spans="2:51" s="11" customFormat="1" ht="13.5">
      <c r="B498" s="204"/>
      <c r="C498" s="205"/>
      <c r="D498" s="206" t="s">
        <v>144</v>
      </c>
      <c r="E498" s="207" t="s">
        <v>21</v>
      </c>
      <c r="F498" s="208" t="s">
        <v>173</v>
      </c>
      <c r="G498" s="205"/>
      <c r="H498" s="209">
        <v>6.696</v>
      </c>
      <c r="I498" s="210"/>
      <c r="J498" s="205"/>
      <c r="K498" s="205"/>
      <c r="L498" s="211"/>
      <c r="M498" s="212"/>
      <c r="N498" s="213"/>
      <c r="O498" s="213"/>
      <c r="P498" s="213"/>
      <c r="Q498" s="213"/>
      <c r="R498" s="213"/>
      <c r="S498" s="213"/>
      <c r="T498" s="214"/>
      <c r="AT498" s="215" t="s">
        <v>144</v>
      </c>
      <c r="AU498" s="215" t="s">
        <v>84</v>
      </c>
      <c r="AV498" s="11" t="s">
        <v>84</v>
      </c>
      <c r="AW498" s="11" t="s">
        <v>38</v>
      </c>
      <c r="AX498" s="11" t="s">
        <v>74</v>
      </c>
      <c r="AY498" s="215" t="s">
        <v>134</v>
      </c>
    </row>
    <row r="499" spans="2:51" s="11" customFormat="1" ht="13.5">
      <c r="B499" s="204"/>
      <c r="C499" s="205"/>
      <c r="D499" s="206" t="s">
        <v>144</v>
      </c>
      <c r="E499" s="207" t="s">
        <v>21</v>
      </c>
      <c r="F499" s="208" t="s">
        <v>174</v>
      </c>
      <c r="G499" s="205"/>
      <c r="H499" s="209">
        <v>7.884</v>
      </c>
      <c r="I499" s="210"/>
      <c r="J499" s="205"/>
      <c r="K499" s="205"/>
      <c r="L499" s="211"/>
      <c r="M499" s="212"/>
      <c r="N499" s="213"/>
      <c r="O499" s="213"/>
      <c r="P499" s="213"/>
      <c r="Q499" s="213"/>
      <c r="R499" s="213"/>
      <c r="S499" s="213"/>
      <c r="T499" s="214"/>
      <c r="AT499" s="215" t="s">
        <v>144</v>
      </c>
      <c r="AU499" s="215" t="s">
        <v>84</v>
      </c>
      <c r="AV499" s="11" t="s">
        <v>84</v>
      </c>
      <c r="AW499" s="11" t="s">
        <v>38</v>
      </c>
      <c r="AX499" s="11" t="s">
        <v>74</v>
      </c>
      <c r="AY499" s="215" t="s">
        <v>134</v>
      </c>
    </row>
    <row r="500" spans="2:51" s="12" customFormat="1" ht="13.5">
      <c r="B500" s="216"/>
      <c r="C500" s="217"/>
      <c r="D500" s="206" t="s">
        <v>144</v>
      </c>
      <c r="E500" s="218" t="s">
        <v>21</v>
      </c>
      <c r="F500" s="219" t="s">
        <v>193</v>
      </c>
      <c r="G500" s="217"/>
      <c r="H500" s="218" t="s">
        <v>21</v>
      </c>
      <c r="I500" s="220"/>
      <c r="J500" s="217"/>
      <c r="K500" s="217"/>
      <c r="L500" s="221"/>
      <c r="M500" s="222"/>
      <c r="N500" s="223"/>
      <c r="O500" s="223"/>
      <c r="P500" s="223"/>
      <c r="Q500" s="223"/>
      <c r="R500" s="223"/>
      <c r="S500" s="223"/>
      <c r="T500" s="224"/>
      <c r="AT500" s="225" t="s">
        <v>144</v>
      </c>
      <c r="AU500" s="225" t="s">
        <v>84</v>
      </c>
      <c r="AV500" s="12" t="s">
        <v>82</v>
      </c>
      <c r="AW500" s="12" t="s">
        <v>38</v>
      </c>
      <c r="AX500" s="12" t="s">
        <v>74</v>
      </c>
      <c r="AY500" s="225" t="s">
        <v>134</v>
      </c>
    </row>
    <row r="501" spans="2:51" s="11" customFormat="1" ht="13.5">
      <c r="B501" s="204"/>
      <c r="C501" s="205"/>
      <c r="D501" s="206" t="s">
        <v>144</v>
      </c>
      <c r="E501" s="207" t="s">
        <v>21</v>
      </c>
      <c r="F501" s="208" t="s">
        <v>154</v>
      </c>
      <c r="G501" s="205"/>
      <c r="H501" s="209">
        <v>1.81</v>
      </c>
      <c r="I501" s="210"/>
      <c r="J501" s="205"/>
      <c r="K501" s="205"/>
      <c r="L501" s="211"/>
      <c r="M501" s="212"/>
      <c r="N501" s="213"/>
      <c r="O501" s="213"/>
      <c r="P501" s="213"/>
      <c r="Q501" s="213"/>
      <c r="R501" s="213"/>
      <c r="S501" s="213"/>
      <c r="T501" s="214"/>
      <c r="AT501" s="215" t="s">
        <v>144</v>
      </c>
      <c r="AU501" s="215" t="s">
        <v>84</v>
      </c>
      <c r="AV501" s="11" t="s">
        <v>84</v>
      </c>
      <c r="AW501" s="11" t="s">
        <v>38</v>
      </c>
      <c r="AX501" s="11" t="s">
        <v>74</v>
      </c>
      <c r="AY501" s="215" t="s">
        <v>134</v>
      </c>
    </row>
    <row r="502" spans="2:51" s="12" customFormat="1" ht="13.5">
      <c r="B502" s="216"/>
      <c r="C502" s="217"/>
      <c r="D502" s="206" t="s">
        <v>144</v>
      </c>
      <c r="E502" s="218" t="s">
        <v>21</v>
      </c>
      <c r="F502" s="219" t="s">
        <v>168</v>
      </c>
      <c r="G502" s="217"/>
      <c r="H502" s="218" t="s">
        <v>21</v>
      </c>
      <c r="I502" s="220"/>
      <c r="J502" s="217"/>
      <c r="K502" s="217"/>
      <c r="L502" s="221"/>
      <c r="M502" s="222"/>
      <c r="N502" s="223"/>
      <c r="O502" s="223"/>
      <c r="P502" s="223"/>
      <c r="Q502" s="223"/>
      <c r="R502" s="223"/>
      <c r="S502" s="223"/>
      <c r="T502" s="224"/>
      <c r="AT502" s="225" t="s">
        <v>144</v>
      </c>
      <c r="AU502" s="225" t="s">
        <v>84</v>
      </c>
      <c r="AV502" s="12" t="s">
        <v>82</v>
      </c>
      <c r="AW502" s="12" t="s">
        <v>38</v>
      </c>
      <c r="AX502" s="12" t="s">
        <v>74</v>
      </c>
      <c r="AY502" s="225" t="s">
        <v>134</v>
      </c>
    </row>
    <row r="503" spans="2:51" s="11" customFormat="1" ht="13.5">
      <c r="B503" s="204"/>
      <c r="C503" s="205"/>
      <c r="D503" s="206" t="s">
        <v>144</v>
      </c>
      <c r="E503" s="207" t="s">
        <v>21</v>
      </c>
      <c r="F503" s="208" t="s">
        <v>170</v>
      </c>
      <c r="G503" s="205"/>
      <c r="H503" s="209">
        <v>-1.8</v>
      </c>
      <c r="I503" s="210"/>
      <c r="J503" s="205"/>
      <c r="K503" s="205"/>
      <c r="L503" s="211"/>
      <c r="M503" s="212"/>
      <c r="N503" s="213"/>
      <c r="O503" s="213"/>
      <c r="P503" s="213"/>
      <c r="Q503" s="213"/>
      <c r="R503" s="213"/>
      <c r="S503" s="213"/>
      <c r="T503" s="214"/>
      <c r="AT503" s="215" t="s">
        <v>144</v>
      </c>
      <c r="AU503" s="215" t="s">
        <v>84</v>
      </c>
      <c r="AV503" s="11" t="s">
        <v>84</v>
      </c>
      <c r="AW503" s="11" t="s">
        <v>38</v>
      </c>
      <c r="AX503" s="11" t="s">
        <v>74</v>
      </c>
      <c r="AY503" s="215" t="s">
        <v>134</v>
      </c>
    </row>
    <row r="504" spans="2:51" s="11" customFormat="1" ht="13.5">
      <c r="B504" s="204"/>
      <c r="C504" s="205"/>
      <c r="D504" s="206" t="s">
        <v>144</v>
      </c>
      <c r="E504" s="207" t="s">
        <v>21</v>
      </c>
      <c r="F504" s="208" t="s">
        <v>199</v>
      </c>
      <c r="G504" s="205"/>
      <c r="H504" s="209">
        <v>-0.51</v>
      </c>
      <c r="I504" s="210"/>
      <c r="J504" s="205"/>
      <c r="K504" s="205"/>
      <c r="L504" s="211"/>
      <c r="M504" s="212"/>
      <c r="N504" s="213"/>
      <c r="O504" s="213"/>
      <c r="P504" s="213"/>
      <c r="Q504" s="213"/>
      <c r="R504" s="213"/>
      <c r="S504" s="213"/>
      <c r="T504" s="214"/>
      <c r="AT504" s="215" t="s">
        <v>144</v>
      </c>
      <c r="AU504" s="215" t="s">
        <v>84</v>
      </c>
      <c r="AV504" s="11" t="s">
        <v>84</v>
      </c>
      <c r="AW504" s="11" t="s">
        <v>38</v>
      </c>
      <c r="AX504" s="11" t="s">
        <v>74</v>
      </c>
      <c r="AY504" s="215" t="s">
        <v>134</v>
      </c>
    </row>
    <row r="505" spans="2:51" s="14" customFormat="1" ht="13.5">
      <c r="B505" s="237"/>
      <c r="C505" s="238"/>
      <c r="D505" s="206" t="s">
        <v>144</v>
      </c>
      <c r="E505" s="239" t="s">
        <v>21</v>
      </c>
      <c r="F505" s="240" t="s">
        <v>172</v>
      </c>
      <c r="G505" s="238"/>
      <c r="H505" s="241">
        <v>14.08</v>
      </c>
      <c r="I505" s="242"/>
      <c r="J505" s="238"/>
      <c r="K505" s="238"/>
      <c r="L505" s="243"/>
      <c r="M505" s="244"/>
      <c r="N505" s="245"/>
      <c r="O505" s="245"/>
      <c r="P505" s="245"/>
      <c r="Q505" s="245"/>
      <c r="R505" s="245"/>
      <c r="S505" s="245"/>
      <c r="T505" s="246"/>
      <c r="AT505" s="247" t="s">
        <v>144</v>
      </c>
      <c r="AU505" s="247" t="s">
        <v>84</v>
      </c>
      <c r="AV505" s="14" t="s">
        <v>135</v>
      </c>
      <c r="AW505" s="14" t="s">
        <v>38</v>
      </c>
      <c r="AX505" s="14" t="s">
        <v>74</v>
      </c>
      <c r="AY505" s="247" t="s">
        <v>134</v>
      </c>
    </row>
    <row r="506" spans="2:51" s="12" customFormat="1" ht="13.5">
      <c r="B506" s="216"/>
      <c r="C506" s="217"/>
      <c r="D506" s="206" t="s">
        <v>144</v>
      </c>
      <c r="E506" s="218" t="s">
        <v>21</v>
      </c>
      <c r="F506" s="219" t="s">
        <v>155</v>
      </c>
      <c r="G506" s="217"/>
      <c r="H506" s="218" t="s">
        <v>21</v>
      </c>
      <c r="I506" s="220"/>
      <c r="J506" s="217"/>
      <c r="K506" s="217"/>
      <c r="L506" s="221"/>
      <c r="M506" s="222"/>
      <c r="N506" s="223"/>
      <c r="O506" s="223"/>
      <c r="P506" s="223"/>
      <c r="Q506" s="223"/>
      <c r="R506" s="223"/>
      <c r="S506" s="223"/>
      <c r="T506" s="224"/>
      <c r="AT506" s="225" t="s">
        <v>144</v>
      </c>
      <c r="AU506" s="225" t="s">
        <v>84</v>
      </c>
      <c r="AV506" s="12" t="s">
        <v>82</v>
      </c>
      <c r="AW506" s="12" t="s">
        <v>38</v>
      </c>
      <c r="AX506" s="12" t="s">
        <v>74</v>
      </c>
      <c r="AY506" s="225" t="s">
        <v>134</v>
      </c>
    </row>
    <row r="507" spans="2:51" s="11" customFormat="1" ht="13.5">
      <c r="B507" s="204"/>
      <c r="C507" s="205"/>
      <c r="D507" s="206" t="s">
        <v>144</v>
      </c>
      <c r="E507" s="207" t="s">
        <v>21</v>
      </c>
      <c r="F507" s="208" t="s">
        <v>176</v>
      </c>
      <c r="G507" s="205"/>
      <c r="H507" s="209">
        <v>4.212</v>
      </c>
      <c r="I507" s="210"/>
      <c r="J507" s="205"/>
      <c r="K507" s="205"/>
      <c r="L507" s="211"/>
      <c r="M507" s="212"/>
      <c r="N507" s="213"/>
      <c r="O507" s="213"/>
      <c r="P507" s="213"/>
      <c r="Q507" s="213"/>
      <c r="R507" s="213"/>
      <c r="S507" s="213"/>
      <c r="T507" s="214"/>
      <c r="AT507" s="215" t="s">
        <v>144</v>
      </c>
      <c r="AU507" s="215" t="s">
        <v>84</v>
      </c>
      <c r="AV507" s="11" t="s">
        <v>84</v>
      </c>
      <c r="AW507" s="11" t="s">
        <v>38</v>
      </c>
      <c r="AX507" s="11" t="s">
        <v>74</v>
      </c>
      <c r="AY507" s="215" t="s">
        <v>134</v>
      </c>
    </row>
    <row r="508" spans="2:51" s="11" customFormat="1" ht="13.5">
      <c r="B508" s="204"/>
      <c r="C508" s="205"/>
      <c r="D508" s="206" t="s">
        <v>144</v>
      </c>
      <c r="E508" s="207" t="s">
        <v>21</v>
      </c>
      <c r="F508" s="208" t="s">
        <v>174</v>
      </c>
      <c r="G508" s="205"/>
      <c r="H508" s="209">
        <v>7.884</v>
      </c>
      <c r="I508" s="210"/>
      <c r="J508" s="205"/>
      <c r="K508" s="205"/>
      <c r="L508" s="211"/>
      <c r="M508" s="212"/>
      <c r="N508" s="213"/>
      <c r="O508" s="213"/>
      <c r="P508" s="213"/>
      <c r="Q508" s="213"/>
      <c r="R508" s="213"/>
      <c r="S508" s="213"/>
      <c r="T508" s="214"/>
      <c r="AT508" s="215" t="s">
        <v>144</v>
      </c>
      <c r="AU508" s="215" t="s">
        <v>84</v>
      </c>
      <c r="AV508" s="11" t="s">
        <v>84</v>
      </c>
      <c r="AW508" s="11" t="s">
        <v>38</v>
      </c>
      <c r="AX508" s="11" t="s">
        <v>74</v>
      </c>
      <c r="AY508" s="215" t="s">
        <v>134</v>
      </c>
    </row>
    <row r="509" spans="2:51" s="11" customFormat="1" ht="13.5">
      <c r="B509" s="204"/>
      <c r="C509" s="205"/>
      <c r="D509" s="206" t="s">
        <v>144</v>
      </c>
      <c r="E509" s="207" t="s">
        <v>21</v>
      </c>
      <c r="F509" s="208" t="s">
        <v>177</v>
      </c>
      <c r="G509" s="205"/>
      <c r="H509" s="209">
        <v>11.826</v>
      </c>
      <c r="I509" s="210"/>
      <c r="J509" s="205"/>
      <c r="K509" s="205"/>
      <c r="L509" s="211"/>
      <c r="M509" s="212"/>
      <c r="N509" s="213"/>
      <c r="O509" s="213"/>
      <c r="P509" s="213"/>
      <c r="Q509" s="213"/>
      <c r="R509" s="213"/>
      <c r="S509" s="213"/>
      <c r="T509" s="214"/>
      <c r="AT509" s="215" t="s">
        <v>144</v>
      </c>
      <c r="AU509" s="215" t="s">
        <v>84</v>
      </c>
      <c r="AV509" s="11" t="s">
        <v>84</v>
      </c>
      <c r="AW509" s="11" t="s">
        <v>38</v>
      </c>
      <c r="AX509" s="11" t="s">
        <v>74</v>
      </c>
      <c r="AY509" s="215" t="s">
        <v>134</v>
      </c>
    </row>
    <row r="510" spans="2:51" s="12" customFormat="1" ht="13.5">
      <c r="B510" s="216"/>
      <c r="C510" s="217"/>
      <c r="D510" s="206" t="s">
        <v>144</v>
      </c>
      <c r="E510" s="218" t="s">
        <v>21</v>
      </c>
      <c r="F510" s="219" t="s">
        <v>193</v>
      </c>
      <c r="G510" s="217"/>
      <c r="H510" s="218" t="s">
        <v>21</v>
      </c>
      <c r="I510" s="220"/>
      <c r="J510" s="217"/>
      <c r="K510" s="217"/>
      <c r="L510" s="221"/>
      <c r="M510" s="222"/>
      <c r="N510" s="223"/>
      <c r="O510" s="223"/>
      <c r="P510" s="223"/>
      <c r="Q510" s="223"/>
      <c r="R510" s="223"/>
      <c r="S510" s="223"/>
      <c r="T510" s="224"/>
      <c r="AT510" s="225" t="s">
        <v>144</v>
      </c>
      <c r="AU510" s="225" t="s">
        <v>84</v>
      </c>
      <c r="AV510" s="12" t="s">
        <v>82</v>
      </c>
      <c r="AW510" s="12" t="s">
        <v>38</v>
      </c>
      <c r="AX510" s="12" t="s">
        <v>74</v>
      </c>
      <c r="AY510" s="225" t="s">
        <v>134</v>
      </c>
    </row>
    <row r="511" spans="2:51" s="11" customFormat="1" ht="13.5">
      <c r="B511" s="204"/>
      <c r="C511" s="205"/>
      <c r="D511" s="206" t="s">
        <v>144</v>
      </c>
      <c r="E511" s="207" t="s">
        <v>21</v>
      </c>
      <c r="F511" s="208" t="s">
        <v>156</v>
      </c>
      <c r="G511" s="205"/>
      <c r="H511" s="209">
        <v>2.252</v>
      </c>
      <c r="I511" s="210"/>
      <c r="J511" s="205"/>
      <c r="K511" s="205"/>
      <c r="L511" s="211"/>
      <c r="M511" s="212"/>
      <c r="N511" s="213"/>
      <c r="O511" s="213"/>
      <c r="P511" s="213"/>
      <c r="Q511" s="213"/>
      <c r="R511" s="213"/>
      <c r="S511" s="213"/>
      <c r="T511" s="214"/>
      <c r="AT511" s="215" t="s">
        <v>144</v>
      </c>
      <c r="AU511" s="215" t="s">
        <v>84</v>
      </c>
      <c r="AV511" s="11" t="s">
        <v>84</v>
      </c>
      <c r="AW511" s="11" t="s">
        <v>38</v>
      </c>
      <c r="AX511" s="11" t="s">
        <v>74</v>
      </c>
      <c r="AY511" s="215" t="s">
        <v>134</v>
      </c>
    </row>
    <row r="512" spans="2:51" s="12" customFormat="1" ht="13.5">
      <c r="B512" s="216"/>
      <c r="C512" s="217"/>
      <c r="D512" s="206" t="s">
        <v>144</v>
      </c>
      <c r="E512" s="218" t="s">
        <v>21</v>
      </c>
      <c r="F512" s="219" t="s">
        <v>168</v>
      </c>
      <c r="G512" s="217"/>
      <c r="H512" s="218" t="s">
        <v>21</v>
      </c>
      <c r="I512" s="220"/>
      <c r="J512" s="217"/>
      <c r="K512" s="217"/>
      <c r="L512" s="221"/>
      <c r="M512" s="222"/>
      <c r="N512" s="223"/>
      <c r="O512" s="223"/>
      <c r="P512" s="223"/>
      <c r="Q512" s="223"/>
      <c r="R512" s="223"/>
      <c r="S512" s="223"/>
      <c r="T512" s="224"/>
      <c r="AT512" s="225" t="s">
        <v>144</v>
      </c>
      <c r="AU512" s="225" t="s">
        <v>84</v>
      </c>
      <c r="AV512" s="12" t="s">
        <v>82</v>
      </c>
      <c r="AW512" s="12" t="s">
        <v>38</v>
      </c>
      <c r="AX512" s="12" t="s">
        <v>74</v>
      </c>
      <c r="AY512" s="225" t="s">
        <v>134</v>
      </c>
    </row>
    <row r="513" spans="2:51" s="11" customFormat="1" ht="13.5">
      <c r="B513" s="204"/>
      <c r="C513" s="205"/>
      <c r="D513" s="206" t="s">
        <v>144</v>
      </c>
      <c r="E513" s="207" t="s">
        <v>21</v>
      </c>
      <c r="F513" s="208" t="s">
        <v>178</v>
      </c>
      <c r="G513" s="205"/>
      <c r="H513" s="209">
        <v>-3.546</v>
      </c>
      <c r="I513" s="210"/>
      <c r="J513" s="205"/>
      <c r="K513" s="205"/>
      <c r="L513" s="211"/>
      <c r="M513" s="212"/>
      <c r="N513" s="213"/>
      <c r="O513" s="213"/>
      <c r="P513" s="213"/>
      <c r="Q513" s="213"/>
      <c r="R513" s="213"/>
      <c r="S513" s="213"/>
      <c r="T513" s="214"/>
      <c r="AT513" s="215" t="s">
        <v>144</v>
      </c>
      <c r="AU513" s="215" t="s">
        <v>84</v>
      </c>
      <c r="AV513" s="11" t="s">
        <v>84</v>
      </c>
      <c r="AW513" s="11" t="s">
        <v>38</v>
      </c>
      <c r="AX513" s="11" t="s">
        <v>74</v>
      </c>
      <c r="AY513" s="215" t="s">
        <v>134</v>
      </c>
    </row>
    <row r="514" spans="2:51" s="11" customFormat="1" ht="13.5">
      <c r="B514" s="204"/>
      <c r="C514" s="205"/>
      <c r="D514" s="206" t="s">
        <v>144</v>
      </c>
      <c r="E514" s="207" t="s">
        <v>21</v>
      </c>
      <c r="F514" s="208" t="s">
        <v>179</v>
      </c>
      <c r="G514" s="205"/>
      <c r="H514" s="209">
        <v>-1.02</v>
      </c>
      <c r="I514" s="210"/>
      <c r="J514" s="205"/>
      <c r="K514" s="205"/>
      <c r="L514" s="211"/>
      <c r="M514" s="212"/>
      <c r="N514" s="213"/>
      <c r="O514" s="213"/>
      <c r="P514" s="213"/>
      <c r="Q514" s="213"/>
      <c r="R514" s="213"/>
      <c r="S514" s="213"/>
      <c r="T514" s="214"/>
      <c r="AT514" s="215" t="s">
        <v>144</v>
      </c>
      <c r="AU514" s="215" t="s">
        <v>84</v>
      </c>
      <c r="AV514" s="11" t="s">
        <v>84</v>
      </c>
      <c r="AW514" s="11" t="s">
        <v>38</v>
      </c>
      <c r="AX514" s="11" t="s">
        <v>74</v>
      </c>
      <c r="AY514" s="215" t="s">
        <v>134</v>
      </c>
    </row>
    <row r="515" spans="2:51" s="14" customFormat="1" ht="13.5">
      <c r="B515" s="237"/>
      <c r="C515" s="238"/>
      <c r="D515" s="206" t="s">
        <v>144</v>
      </c>
      <c r="E515" s="239" t="s">
        <v>21</v>
      </c>
      <c r="F515" s="240" t="s">
        <v>172</v>
      </c>
      <c r="G515" s="238"/>
      <c r="H515" s="241">
        <v>21.608</v>
      </c>
      <c r="I515" s="242"/>
      <c r="J515" s="238"/>
      <c r="K515" s="238"/>
      <c r="L515" s="243"/>
      <c r="M515" s="244"/>
      <c r="N515" s="245"/>
      <c r="O515" s="245"/>
      <c r="P515" s="245"/>
      <c r="Q515" s="245"/>
      <c r="R515" s="245"/>
      <c r="S515" s="245"/>
      <c r="T515" s="246"/>
      <c r="AT515" s="247" t="s">
        <v>144</v>
      </c>
      <c r="AU515" s="247" t="s">
        <v>84</v>
      </c>
      <c r="AV515" s="14" t="s">
        <v>135</v>
      </c>
      <c r="AW515" s="14" t="s">
        <v>38</v>
      </c>
      <c r="AX515" s="14" t="s">
        <v>74</v>
      </c>
      <c r="AY515" s="247" t="s">
        <v>134</v>
      </c>
    </row>
    <row r="516" spans="2:51" s="13" customFormat="1" ht="13.5">
      <c r="B516" s="226"/>
      <c r="C516" s="227"/>
      <c r="D516" s="206" t="s">
        <v>144</v>
      </c>
      <c r="E516" s="228" t="s">
        <v>21</v>
      </c>
      <c r="F516" s="229" t="s">
        <v>157</v>
      </c>
      <c r="G516" s="227"/>
      <c r="H516" s="230">
        <v>64.687</v>
      </c>
      <c r="I516" s="231"/>
      <c r="J516" s="227"/>
      <c r="K516" s="227"/>
      <c r="L516" s="232"/>
      <c r="M516" s="233"/>
      <c r="N516" s="234"/>
      <c r="O516" s="234"/>
      <c r="P516" s="234"/>
      <c r="Q516" s="234"/>
      <c r="R516" s="234"/>
      <c r="S516" s="234"/>
      <c r="T516" s="235"/>
      <c r="AT516" s="236" t="s">
        <v>144</v>
      </c>
      <c r="AU516" s="236" t="s">
        <v>84</v>
      </c>
      <c r="AV516" s="13" t="s">
        <v>142</v>
      </c>
      <c r="AW516" s="13" t="s">
        <v>38</v>
      </c>
      <c r="AX516" s="13" t="s">
        <v>82</v>
      </c>
      <c r="AY516" s="236" t="s">
        <v>134</v>
      </c>
    </row>
    <row r="517" spans="2:65" s="1" customFormat="1" ht="16.5" customHeight="1">
      <c r="B517" s="41"/>
      <c r="C517" s="192" t="s">
        <v>645</v>
      </c>
      <c r="D517" s="192" t="s">
        <v>137</v>
      </c>
      <c r="E517" s="193" t="s">
        <v>646</v>
      </c>
      <c r="F517" s="194" t="s">
        <v>647</v>
      </c>
      <c r="G517" s="195" t="s">
        <v>140</v>
      </c>
      <c r="H517" s="196">
        <v>64.687</v>
      </c>
      <c r="I517" s="197"/>
      <c r="J517" s="198">
        <f>ROUND(I517*H517,2)</f>
        <v>0</v>
      </c>
      <c r="K517" s="194" t="s">
        <v>141</v>
      </c>
      <c r="L517" s="61"/>
      <c r="M517" s="199" t="s">
        <v>21</v>
      </c>
      <c r="N517" s="200" t="s">
        <v>45</v>
      </c>
      <c r="O517" s="42"/>
      <c r="P517" s="201">
        <f>O517*H517</f>
        <v>0</v>
      </c>
      <c r="Q517" s="201">
        <v>0</v>
      </c>
      <c r="R517" s="201">
        <f>Q517*H517</f>
        <v>0</v>
      </c>
      <c r="S517" s="201">
        <v>0</v>
      </c>
      <c r="T517" s="202">
        <f>S517*H517</f>
        <v>0</v>
      </c>
      <c r="AR517" s="24" t="s">
        <v>245</v>
      </c>
      <c r="AT517" s="24" t="s">
        <v>137</v>
      </c>
      <c r="AU517" s="24" t="s">
        <v>84</v>
      </c>
      <c r="AY517" s="24" t="s">
        <v>134</v>
      </c>
      <c r="BE517" s="203">
        <f>IF(N517="základní",J517,0)</f>
        <v>0</v>
      </c>
      <c r="BF517" s="203">
        <f>IF(N517="snížená",J517,0)</f>
        <v>0</v>
      </c>
      <c r="BG517" s="203">
        <f>IF(N517="zákl. přenesená",J517,0)</f>
        <v>0</v>
      </c>
      <c r="BH517" s="203">
        <f>IF(N517="sníž. přenesená",J517,0)</f>
        <v>0</v>
      </c>
      <c r="BI517" s="203">
        <f>IF(N517="nulová",J517,0)</f>
        <v>0</v>
      </c>
      <c r="BJ517" s="24" t="s">
        <v>82</v>
      </c>
      <c r="BK517" s="203">
        <f>ROUND(I517*H517,2)</f>
        <v>0</v>
      </c>
      <c r="BL517" s="24" t="s">
        <v>245</v>
      </c>
      <c r="BM517" s="24" t="s">
        <v>648</v>
      </c>
    </row>
    <row r="518" spans="2:51" s="12" customFormat="1" ht="13.5">
      <c r="B518" s="216"/>
      <c r="C518" s="217"/>
      <c r="D518" s="206" t="s">
        <v>144</v>
      </c>
      <c r="E518" s="218" t="s">
        <v>21</v>
      </c>
      <c r="F518" s="219" t="s">
        <v>151</v>
      </c>
      <c r="G518" s="217"/>
      <c r="H518" s="218" t="s">
        <v>21</v>
      </c>
      <c r="I518" s="220"/>
      <c r="J518" s="217"/>
      <c r="K518" s="217"/>
      <c r="L518" s="221"/>
      <c r="M518" s="222"/>
      <c r="N518" s="223"/>
      <c r="O518" s="223"/>
      <c r="P518" s="223"/>
      <c r="Q518" s="223"/>
      <c r="R518" s="223"/>
      <c r="S518" s="223"/>
      <c r="T518" s="224"/>
      <c r="AT518" s="225" t="s">
        <v>144</v>
      </c>
      <c r="AU518" s="225" t="s">
        <v>84</v>
      </c>
      <c r="AV518" s="12" t="s">
        <v>82</v>
      </c>
      <c r="AW518" s="12" t="s">
        <v>38</v>
      </c>
      <c r="AX518" s="12" t="s">
        <v>74</v>
      </c>
      <c r="AY518" s="225" t="s">
        <v>134</v>
      </c>
    </row>
    <row r="519" spans="2:51" s="11" customFormat="1" ht="13.5">
      <c r="B519" s="204"/>
      <c r="C519" s="205"/>
      <c r="D519" s="206" t="s">
        <v>144</v>
      </c>
      <c r="E519" s="207" t="s">
        <v>21</v>
      </c>
      <c r="F519" s="208" t="s">
        <v>166</v>
      </c>
      <c r="G519" s="205"/>
      <c r="H519" s="209">
        <v>16.902</v>
      </c>
      <c r="I519" s="210"/>
      <c r="J519" s="205"/>
      <c r="K519" s="205"/>
      <c r="L519" s="211"/>
      <c r="M519" s="212"/>
      <c r="N519" s="213"/>
      <c r="O519" s="213"/>
      <c r="P519" s="213"/>
      <c r="Q519" s="213"/>
      <c r="R519" s="213"/>
      <c r="S519" s="213"/>
      <c r="T519" s="214"/>
      <c r="AT519" s="215" t="s">
        <v>144</v>
      </c>
      <c r="AU519" s="215" t="s">
        <v>84</v>
      </c>
      <c r="AV519" s="11" t="s">
        <v>84</v>
      </c>
      <c r="AW519" s="11" t="s">
        <v>38</v>
      </c>
      <c r="AX519" s="11" t="s">
        <v>74</v>
      </c>
      <c r="AY519" s="215" t="s">
        <v>134</v>
      </c>
    </row>
    <row r="520" spans="2:51" s="11" customFormat="1" ht="13.5">
      <c r="B520" s="204"/>
      <c r="C520" s="205"/>
      <c r="D520" s="206" t="s">
        <v>144</v>
      </c>
      <c r="E520" s="207" t="s">
        <v>21</v>
      </c>
      <c r="F520" s="208" t="s">
        <v>167</v>
      </c>
      <c r="G520" s="205"/>
      <c r="H520" s="209">
        <v>10.692</v>
      </c>
      <c r="I520" s="210"/>
      <c r="J520" s="205"/>
      <c r="K520" s="205"/>
      <c r="L520" s="211"/>
      <c r="M520" s="212"/>
      <c r="N520" s="213"/>
      <c r="O520" s="213"/>
      <c r="P520" s="213"/>
      <c r="Q520" s="213"/>
      <c r="R520" s="213"/>
      <c r="S520" s="213"/>
      <c r="T520" s="214"/>
      <c r="AT520" s="215" t="s">
        <v>144</v>
      </c>
      <c r="AU520" s="215" t="s">
        <v>84</v>
      </c>
      <c r="AV520" s="11" t="s">
        <v>84</v>
      </c>
      <c r="AW520" s="11" t="s">
        <v>38</v>
      </c>
      <c r="AX520" s="11" t="s">
        <v>74</v>
      </c>
      <c r="AY520" s="215" t="s">
        <v>134</v>
      </c>
    </row>
    <row r="521" spans="2:51" s="12" customFormat="1" ht="13.5">
      <c r="B521" s="216"/>
      <c r="C521" s="217"/>
      <c r="D521" s="206" t="s">
        <v>144</v>
      </c>
      <c r="E521" s="218" t="s">
        <v>21</v>
      </c>
      <c r="F521" s="219" t="s">
        <v>193</v>
      </c>
      <c r="G521" s="217"/>
      <c r="H521" s="218" t="s">
        <v>21</v>
      </c>
      <c r="I521" s="220"/>
      <c r="J521" s="217"/>
      <c r="K521" s="217"/>
      <c r="L521" s="221"/>
      <c r="M521" s="222"/>
      <c r="N521" s="223"/>
      <c r="O521" s="223"/>
      <c r="P521" s="223"/>
      <c r="Q521" s="223"/>
      <c r="R521" s="223"/>
      <c r="S521" s="223"/>
      <c r="T521" s="224"/>
      <c r="AT521" s="225" t="s">
        <v>144</v>
      </c>
      <c r="AU521" s="225" t="s">
        <v>84</v>
      </c>
      <c r="AV521" s="12" t="s">
        <v>82</v>
      </c>
      <c r="AW521" s="12" t="s">
        <v>38</v>
      </c>
      <c r="AX521" s="12" t="s">
        <v>74</v>
      </c>
      <c r="AY521" s="225" t="s">
        <v>134</v>
      </c>
    </row>
    <row r="522" spans="2:51" s="11" customFormat="1" ht="13.5">
      <c r="B522" s="204"/>
      <c r="C522" s="205"/>
      <c r="D522" s="206" t="s">
        <v>144</v>
      </c>
      <c r="E522" s="207" t="s">
        <v>21</v>
      </c>
      <c r="F522" s="208" t="s">
        <v>152</v>
      </c>
      <c r="G522" s="205"/>
      <c r="H522" s="209">
        <v>6.197</v>
      </c>
      <c r="I522" s="210"/>
      <c r="J522" s="205"/>
      <c r="K522" s="205"/>
      <c r="L522" s="211"/>
      <c r="M522" s="212"/>
      <c r="N522" s="213"/>
      <c r="O522" s="213"/>
      <c r="P522" s="213"/>
      <c r="Q522" s="213"/>
      <c r="R522" s="213"/>
      <c r="S522" s="213"/>
      <c r="T522" s="214"/>
      <c r="AT522" s="215" t="s">
        <v>144</v>
      </c>
      <c r="AU522" s="215" t="s">
        <v>84</v>
      </c>
      <c r="AV522" s="11" t="s">
        <v>84</v>
      </c>
      <c r="AW522" s="11" t="s">
        <v>38</v>
      </c>
      <c r="AX522" s="11" t="s">
        <v>74</v>
      </c>
      <c r="AY522" s="215" t="s">
        <v>134</v>
      </c>
    </row>
    <row r="523" spans="2:51" s="12" customFormat="1" ht="13.5">
      <c r="B523" s="216"/>
      <c r="C523" s="217"/>
      <c r="D523" s="206" t="s">
        <v>144</v>
      </c>
      <c r="E523" s="218" t="s">
        <v>21</v>
      </c>
      <c r="F523" s="219" t="s">
        <v>168</v>
      </c>
      <c r="G523" s="217"/>
      <c r="H523" s="218" t="s">
        <v>21</v>
      </c>
      <c r="I523" s="220"/>
      <c r="J523" s="217"/>
      <c r="K523" s="217"/>
      <c r="L523" s="221"/>
      <c r="M523" s="222"/>
      <c r="N523" s="223"/>
      <c r="O523" s="223"/>
      <c r="P523" s="223"/>
      <c r="Q523" s="223"/>
      <c r="R523" s="223"/>
      <c r="S523" s="223"/>
      <c r="T523" s="224"/>
      <c r="AT523" s="225" t="s">
        <v>144</v>
      </c>
      <c r="AU523" s="225" t="s">
        <v>84</v>
      </c>
      <c r="AV523" s="12" t="s">
        <v>82</v>
      </c>
      <c r="AW523" s="12" t="s">
        <v>38</v>
      </c>
      <c r="AX523" s="12" t="s">
        <v>74</v>
      </c>
      <c r="AY523" s="225" t="s">
        <v>134</v>
      </c>
    </row>
    <row r="524" spans="2:51" s="11" customFormat="1" ht="13.5">
      <c r="B524" s="204"/>
      <c r="C524" s="205"/>
      <c r="D524" s="206" t="s">
        <v>144</v>
      </c>
      <c r="E524" s="207" t="s">
        <v>21</v>
      </c>
      <c r="F524" s="208" t="s">
        <v>169</v>
      </c>
      <c r="G524" s="205"/>
      <c r="H524" s="209">
        <v>-1.182</v>
      </c>
      <c r="I524" s="210"/>
      <c r="J524" s="205"/>
      <c r="K524" s="205"/>
      <c r="L524" s="211"/>
      <c r="M524" s="212"/>
      <c r="N524" s="213"/>
      <c r="O524" s="213"/>
      <c r="P524" s="213"/>
      <c r="Q524" s="213"/>
      <c r="R524" s="213"/>
      <c r="S524" s="213"/>
      <c r="T524" s="214"/>
      <c r="AT524" s="215" t="s">
        <v>144</v>
      </c>
      <c r="AU524" s="215" t="s">
        <v>84</v>
      </c>
      <c r="AV524" s="11" t="s">
        <v>84</v>
      </c>
      <c r="AW524" s="11" t="s">
        <v>38</v>
      </c>
      <c r="AX524" s="11" t="s">
        <v>74</v>
      </c>
      <c r="AY524" s="215" t="s">
        <v>134</v>
      </c>
    </row>
    <row r="525" spans="2:51" s="11" customFormat="1" ht="13.5">
      <c r="B525" s="204"/>
      <c r="C525" s="205"/>
      <c r="D525" s="206" t="s">
        <v>144</v>
      </c>
      <c r="E525" s="207" t="s">
        <v>21</v>
      </c>
      <c r="F525" s="208" t="s">
        <v>598</v>
      </c>
      <c r="G525" s="205"/>
      <c r="H525" s="209">
        <v>-1.36</v>
      </c>
      <c r="I525" s="210"/>
      <c r="J525" s="205"/>
      <c r="K525" s="205"/>
      <c r="L525" s="211"/>
      <c r="M525" s="212"/>
      <c r="N525" s="213"/>
      <c r="O525" s="213"/>
      <c r="P525" s="213"/>
      <c r="Q525" s="213"/>
      <c r="R525" s="213"/>
      <c r="S525" s="213"/>
      <c r="T525" s="214"/>
      <c r="AT525" s="215" t="s">
        <v>144</v>
      </c>
      <c r="AU525" s="215" t="s">
        <v>84</v>
      </c>
      <c r="AV525" s="11" t="s">
        <v>84</v>
      </c>
      <c r="AW525" s="11" t="s">
        <v>38</v>
      </c>
      <c r="AX525" s="11" t="s">
        <v>74</v>
      </c>
      <c r="AY525" s="215" t="s">
        <v>134</v>
      </c>
    </row>
    <row r="526" spans="2:51" s="11" customFormat="1" ht="13.5">
      <c r="B526" s="204"/>
      <c r="C526" s="205"/>
      <c r="D526" s="206" t="s">
        <v>144</v>
      </c>
      <c r="E526" s="207" t="s">
        <v>21</v>
      </c>
      <c r="F526" s="208" t="s">
        <v>171</v>
      </c>
      <c r="G526" s="205"/>
      <c r="H526" s="209">
        <v>-2.25</v>
      </c>
      <c r="I526" s="210"/>
      <c r="J526" s="205"/>
      <c r="K526" s="205"/>
      <c r="L526" s="211"/>
      <c r="M526" s="212"/>
      <c r="N526" s="213"/>
      <c r="O526" s="213"/>
      <c r="P526" s="213"/>
      <c r="Q526" s="213"/>
      <c r="R526" s="213"/>
      <c r="S526" s="213"/>
      <c r="T526" s="214"/>
      <c r="AT526" s="215" t="s">
        <v>144</v>
      </c>
      <c r="AU526" s="215" t="s">
        <v>84</v>
      </c>
      <c r="AV526" s="11" t="s">
        <v>84</v>
      </c>
      <c r="AW526" s="11" t="s">
        <v>38</v>
      </c>
      <c r="AX526" s="11" t="s">
        <v>74</v>
      </c>
      <c r="AY526" s="215" t="s">
        <v>134</v>
      </c>
    </row>
    <row r="527" spans="2:51" s="14" customFormat="1" ht="13.5">
      <c r="B527" s="237"/>
      <c r="C527" s="238"/>
      <c r="D527" s="206" t="s">
        <v>144</v>
      </c>
      <c r="E527" s="239" t="s">
        <v>21</v>
      </c>
      <c r="F527" s="240" t="s">
        <v>172</v>
      </c>
      <c r="G527" s="238"/>
      <c r="H527" s="241">
        <v>28.999</v>
      </c>
      <c r="I527" s="242"/>
      <c r="J527" s="238"/>
      <c r="K527" s="238"/>
      <c r="L527" s="243"/>
      <c r="M527" s="244"/>
      <c r="N527" s="245"/>
      <c r="O527" s="245"/>
      <c r="P527" s="245"/>
      <c r="Q527" s="245"/>
      <c r="R527" s="245"/>
      <c r="S527" s="245"/>
      <c r="T527" s="246"/>
      <c r="AT527" s="247" t="s">
        <v>144</v>
      </c>
      <c r="AU527" s="247" t="s">
        <v>84</v>
      </c>
      <c r="AV527" s="14" t="s">
        <v>135</v>
      </c>
      <c r="AW527" s="14" t="s">
        <v>38</v>
      </c>
      <c r="AX527" s="14" t="s">
        <v>74</v>
      </c>
      <c r="AY527" s="247" t="s">
        <v>134</v>
      </c>
    </row>
    <row r="528" spans="2:51" s="12" customFormat="1" ht="13.5">
      <c r="B528" s="216"/>
      <c r="C528" s="217"/>
      <c r="D528" s="206" t="s">
        <v>144</v>
      </c>
      <c r="E528" s="218" t="s">
        <v>21</v>
      </c>
      <c r="F528" s="219" t="s">
        <v>153</v>
      </c>
      <c r="G528" s="217"/>
      <c r="H528" s="218" t="s">
        <v>21</v>
      </c>
      <c r="I528" s="220"/>
      <c r="J528" s="217"/>
      <c r="K528" s="217"/>
      <c r="L528" s="221"/>
      <c r="M528" s="222"/>
      <c r="N528" s="223"/>
      <c r="O528" s="223"/>
      <c r="P528" s="223"/>
      <c r="Q528" s="223"/>
      <c r="R528" s="223"/>
      <c r="S528" s="223"/>
      <c r="T528" s="224"/>
      <c r="AT528" s="225" t="s">
        <v>144</v>
      </c>
      <c r="AU528" s="225" t="s">
        <v>84</v>
      </c>
      <c r="AV528" s="12" t="s">
        <v>82</v>
      </c>
      <c r="AW528" s="12" t="s">
        <v>38</v>
      </c>
      <c r="AX528" s="12" t="s">
        <v>74</v>
      </c>
      <c r="AY528" s="225" t="s">
        <v>134</v>
      </c>
    </row>
    <row r="529" spans="2:51" s="11" customFormat="1" ht="13.5">
      <c r="B529" s="204"/>
      <c r="C529" s="205"/>
      <c r="D529" s="206" t="s">
        <v>144</v>
      </c>
      <c r="E529" s="207" t="s">
        <v>21</v>
      </c>
      <c r="F529" s="208" t="s">
        <v>173</v>
      </c>
      <c r="G529" s="205"/>
      <c r="H529" s="209">
        <v>6.696</v>
      </c>
      <c r="I529" s="210"/>
      <c r="J529" s="205"/>
      <c r="K529" s="205"/>
      <c r="L529" s="211"/>
      <c r="M529" s="212"/>
      <c r="N529" s="213"/>
      <c r="O529" s="213"/>
      <c r="P529" s="213"/>
      <c r="Q529" s="213"/>
      <c r="R529" s="213"/>
      <c r="S529" s="213"/>
      <c r="T529" s="214"/>
      <c r="AT529" s="215" t="s">
        <v>144</v>
      </c>
      <c r="AU529" s="215" t="s">
        <v>84</v>
      </c>
      <c r="AV529" s="11" t="s">
        <v>84</v>
      </c>
      <c r="AW529" s="11" t="s">
        <v>38</v>
      </c>
      <c r="AX529" s="11" t="s">
        <v>74</v>
      </c>
      <c r="AY529" s="215" t="s">
        <v>134</v>
      </c>
    </row>
    <row r="530" spans="2:51" s="11" customFormat="1" ht="13.5">
      <c r="B530" s="204"/>
      <c r="C530" s="205"/>
      <c r="D530" s="206" t="s">
        <v>144</v>
      </c>
      <c r="E530" s="207" t="s">
        <v>21</v>
      </c>
      <c r="F530" s="208" t="s">
        <v>174</v>
      </c>
      <c r="G530" s="205"/>
      <c r="H530" s="209">
        <v>7.884</v>
      </c>
      <c r="I530" s="210"/>
      <c r="J530" s="205"/>
      <c r="K530" s="205"/>
      <c r="L530" s="211"/>
      <c r="M530" s="212"/>
      <c r="N530" s="213"/>
      <c r="O530" s="213"/>
      <c r="P530" s="213"/>
      <c r="Q530" s="213"/>
      <c r="R530" s="213"/>
      <c r="S530" s="213"/>
      <c r="T530" s="214"/>
      <c r="AT530" s="215" t="s">
        <v>144</v>
      </c>
      <c r="AU530" s="215" t="s">
        <v>84</v>
      </c>
      <c r="AV530" s="11" t="s">
        <v>84</v>
      </c>
      <c r="AW530" s="11" t="s">
        <v>38</v>
      </c>
      <c r="AX530" s="11" t="s">
        <v>74</v>
      </c>
      <c r="AY530" s="215" t="s">
        <v>134</v>
      </c>
    </row>
    <row r="531" spans="2:51" s="12" customFormat="1" ht="13.5">
      <c r="B531" s="216"/>
      <c r="C531" s="217"/>
      <c r="D531" s="206" t="s">
        <v>144</v>
      </c>
      <c r="E531" s="218" t="s">
        <v>21</v>
      </c>
      <c r="F531" s="219" t="s">
        <v>193</v>
      </c>
      <c r="G531" s="217"/>
      <c r="H531" s="218" t="s">
        <v>21</v>
      </c>
      <c r="I531" s="220"/>
      <c r="J531" s="217"/>
      <c r="K531" s="217"/>
      <c r="L531" s="221"/>
      <c r="M531" s="222"/>
      <c r="N531" s="223"/>
      <c r="O531" s="223"/>
      <c r="P531" s="223"/>
      <c r="Q531" s="223"/>
      <c r="R531" s="223"/>
      <c r="S531" s="223"/>
      <c r="T531" s="224"/>
      <c r="AT531" s="225" t="s">
        <v>144</v>
      </c>
      <c r="AU531" s="225" t="s">
        <v>84</v>
      </c>
      <c r="AV531" s="12" t="s">
        <v>82</v>
      </c>
      <c r="AW531" s="12" t="s">
        <v>38</v>
      </c>
      <c r="AX531" s="12" t="s">
        <v>74</v>
      </c>
      <c r="AY531" s="225" t="s">
        <v>134</v>
      </c>
    </row>
    <row r="532" spans="2:51" s="11" customFormat="1" ht="13.5">
      <c r="B532" s="204"/>
      <c r="C532" s="205"/>
      <c r="D532" s="206" t="s">
        <v>144</v>
      </c>
      <c r="E532" s="207" t="s">
        <v>21</v>
      </c>
      <c r="F532" s="208" t="s">
        <v>154</v>
      </c>
      <c r="G532" s="205"/>
      <c r="H532" s="209">
        <v>1.81</v>
      </c>
      <c r="I532" s="210"/>
      <c r="J532" s="205"/>
      <c r="K532" s="205"/>
      <c r="L532" s="211"/>
      <c r="M532" s="212"/>
      <c r="N532" s="213"/>
      <c r="O532" s="213"/>
      <c r="P532" s="213"/>
      <c r="Q532" s="213"/>
      <c r="R532" s="213"/>
      <c r="S532" s="213"/>
      <c r="T532" s="214"/>
      <c r="AT532" s="215" t="s">
        <v>144</v>
      </c>
      <c r="AU532" s="215" t="s">
        <v>84</v>
      </c>
      <c r="AV532" s="11" t="s">
        <v>84</v>
      </c>
      <c r="AW532" s="11" t="s">
        <v>38</v>
      </c>
      <c r="AX532" s="11" t="s">
        <v>74</v>
      </c>
      <c r="AY532" s="215" t="s">
        <v>134</v>
      </c>
    </row>
    <row r="533" spans="2:51" s="12" customFormat="1" ht="13.5">
      <c r="B533" s="216"/>
      <c r="C533" s="217"/>
      <c r="D533" s="206" t="s">
        <v>144</v>
      </c>
      <c r="E533" s="218" t="s">
        <v>21</v>
      </c>
      <c r="F533" s="219" t="s">
        <v>168</v>
      </c>
      <c r="G533" s="217"/>
      <c r="H533" s="218" t="s">
        <v>21</v>
      </c>
      <c r="I533" s="220"/>
      <c r="J533" s="217"/>
      <c r="K533" s="217"/>
      <c r="L533" s="221"/>
      <c r="M533" s="222"/>
      <c r="N533" s="223"/>
      <c r="O533" s="223"/>
      <c r="P533" s="223"/>
      <c r="Q533" s="223"/>
      <c r="R533" s="223"/>
      <c r="S533" s="223"/>
      <c r="T533" s="224"/>
      <c r="AT533" s="225" t="s">
        <v>144</v>
      </c>
      <c r="AU533" s="225" t="s">
        <v>84</v>
      </c>
      <c r="AV533" s="12" t="s">
        <v>82</v>
      </c>
      <c r="AW533" s="12" t="s">
        <v>38</v>
      </c>
      <c r="AX533" s="12" t="s">
        <v>74</v>
      </c>
      <c r="AY533" s="225" t="s">
        <v>134</v>
      </c>
    </row>
    <row r="534" spans="2:51" s="11" customFormat="1" ht="13.5">
      <c r="B534" s="204"/>
      <c r="C534" s="205"/>
      <c r="D534" s="206" t="s">
        <v>144</v>
      </c>
      <c r="E534" s="207" t="s">
        <v>21</v>
      </c>
      <c r="F534" s="208" t="s">
        <v>170</v>
      </c>
      <c r="G534" s="205"/>
      <c r="H534" s="209">
        <v>-1.8</v>
      </c>
      <c r="I534" s="210"/>
      <c r="J534" s="205"/>
      <c r="K534" s="205"/>
      <c r="L534" s="211"/>
      <c r="M534" s="212"/>
      <c r="N534" s="213"/>
      <c r="O534" s="213"/>
      <c r="P534" s="213"/>
      <c r="Q534" s="213"/>
      <c r="R534" s="213"/>
      <c r="S534" s="213"/>
      <c r="T534" s="214"/>
      <c r="AT534" s="215" t="s">
        <v>144</v>
      </c>
      <c r="AU534" s="215" t="s">
        <v>84</v>
      </c>
      <c r="AV534" s="11" t="s">
        <v>84</v>
      </c>
      <c r="AW534" s="11" t="s">
        <v>38</v>
      </c>
      <c r="AX534" s="11" t="s">
        <v>74</v>
      </c>
      <c r="AY534" s="215" t="s">
        <v>134</v>
      </c>
    </row>
    <row r="535" spans="2:51" s="11" customFormat="1" ht="13.5">
      <c r="B535" s="204"/>
      <c r="C535" s="205"/>
      <c r="D535" s="206" t="s">
        <v>144</v>
      </c>
      <c r="E535" s="207" t="s">
        <v>21</v>
      </c>
      <c r="F535" s="208" t="s">
        <v>199</v>
      </c>
      <c r="G535" s="205"/>
      <c r="H535" s="209">
        <v>-0.51</v>
      </c>
      <c r="I535" s="210"/>
      <c r="J535" s="205"/>
      <c r="K535" s="205"/>
      <c r="L535" s="211"/>
      <c r="M535" s="212"/>
      <c r="N535" s="213"/>
      <c r="O535" s="213"/>
      <c r="P535" s="213"/>
      <c r="Q535" s="213"/>
      <c r="R535" s="213"/>
      <c r="S535" s="213"/>
      <c r="T535" s="214"/>
      <c r="AT535" s="215" t="s">
        <v>144</v>
      </c>
      <c r="AU535" s="215" t="s">
        <v>84</v>
      </c>
      <c r="AV535" s="11" t="s">
        <v>84</v>
      </c>
      <c r="AW535" s="11" t="s">
        <v>38</v>
      </c>
      <c r="AX535" s="11" t="s">
        <v>74</v>
      </c>
      <c r="AY535" s="215" t="s">
        <v>134</v>
      </c>
    </row>
    <row r="536" spans="2:51" s="14" customFormat="1" ht="13.5">
      <c r="B536" s="237"/>
      <c r="C536" s="238"/>
      <c r="D536" s="206" t="s">
        <v>144</v>
      </c>
      <c r="E536" s="239" t="s">
        <v>21</v>
      </c>
      <c r="F536" s="240" t="s">
        <v>172</v>
      </c>
      <c r="G536" s="238"/>
      <c r="H536" s="241">
        <v>14.08</v>
      </c>
      <c r="I536" s="242"/>
      <c r="J536" s="238"/>
      <c r="K536" s="238"/>
      <c r="L536" s="243"/>
      <c r="M536" s="244"/>
      <c r="N536" s="245"/>
      <c r="O536" s="245"/>
      <c r="P536" s="245"/>
      <c r="Q536" s="245"/>
      <c r="R536" s="245"/>
      <c r="S536" s="245"/>
      <c r="T536" s="246"/>
      <c r="AT536" s="247" t="s">
        <v>144</v>
      </c>
      <c r="AU536" s="247" t="s">
        <v>84</v>
      </c>
      <c r="AV536" s="14" t="s">
        <v>135</v>
      </c>
      <c r="AW536" s="14" t="s">
        <v>38</v>
      </c>
      <c r="AX536" s="14" t="s">
        <v>74</v>
      </c>
      <c r="AY536" s="247" t="s">
        <v>134</v>
      </c>
    </row>
    <row r="537" spans="2:51" s="12" customFormat="1" ht="13.5">
      <c r="B537" s="216"/>
      <c r="C537" s="217"/>
      <c r="D537" s="206" t="s">
        <v>144</v>
      </c>
      <c r="E537" s="218" t="s">
        <v>21</v>
      </c>
      <c r="F537" s="219" t="s">
        <v>155</v>
      </c>
      <c r="G537" s="217"/>
      <c r="H537" s="218" t="s">
        <v>21</v>
      </c>
      <c r="I537" s="220"/>
      <c r="J537" s="217"/>
      <c r="K537" s="217"/>
      <c r="L537" s="221"/>
      <c r="M537" s="222"/>
      <c r="N537" s="223"/>
      <c r="O537" s="223"/>
      <c r="P537" s="223"/>
      <c r="Q537" s="223"/>
      <c r="R537" s="223"/>
      <c r="S537" s="223"/>
      <c r="T537" s="224"/>
      <c r="AT537" s="225" t="s">
        <v>144</v>
      </c>
      <c r="AU537" s="225" t="s">
        <v>84</v>
      </c>
      <c r="AV537" s="12" t="s">
        <v>82</v>
      </c>
      <c r="AW537" s="12" t="s">
        <v>38</v>
      </c>
      <c r="AX537" s="12" t="s">
        <v>74</v>
      </c>
      <c r="AY537" s="225" t="s">
        <v>134</v>
      </c>
    </row>
    <row r="538" spans="2:51" s="11" customFormat="1" ht="13.5">
      <c r="B538" s="204"/>
      <c r="C538" s="205"/>
      <c r="D538" s="206" t="s">
        <v>144</v>
      </c>
      <c r="E538" s="207" t="s">
        <v>21</v>
      </c>
      <c r="F538" s="208" t="s">
        <v>176</v>
      </c>
      <c r="G538" s="205"/>
      <c r="H538" s="209">
        <v>4.212</v>
      </c>
      <c r="I538" s="210"/>
      <c r="J538" s="205"/>
      <c r="K538" s="205"/>
      <c r="L538" s="211"/>
      <c r="M538" s="212"/>
      <c r="N538" s="213"/>
      <c r="O538" s="213"/>
      <c r="P538" s="213"/>
      <c r="Q538" s="213"/>
      <c r="R538" s="213"/>
      <c r="S538" s="213"/>
      <c r="T538" s="214"/>
      <c r="AT538" s="215" t="s">
        <v>144</v>
      </c>
      <c r="AU538" s="215" t="s">
        <v>84</v>
      </c>
      <c r="AV538" s="11" t="s">
        <v>84</v>
      </c>
      <c r="AW538" s="11" t="s">
        <v>38</v>
      </c>
      <c r="AX538" s="11" t="s">
        <v>74</v>
      </c>
      <c r="AY538" s="215" t="s">
        <v>134</v>
      </c>
    </row>
    <row r="539" spans="2:51" s="11" customFormat="1" ht="13.5">
      <c r="B539" s="204"/>
      <c r="C539" s="205"/>
      <c r="D539" s="206" t="s">
        <v>144</v>
      </c>
      <c r="E539" s="207" t="s">
        <v>21</v>
      </c>
      <c r="F539" s="208" t="s">
        <v>174</v>
      </c>
      <c r="G539" s="205"/>
      <c r="H539" s="209">
        <v>7.884</v>
      </c>
      <c r="I539" s="210"/>
      <c r="J539" s="205"/>
      <c r="K539" s="205"/>
      <c r="L539" s="211"/>
      <c r="M539" s="212"/>
      <c r="N539" s="213"/>
      <c r="O539" s="213"/>
      <c r="P539" s="213"/>
      <c r="Q539" s="213"/>
      <c r="R539" s="213"/>
      <c r="S539" s="213"/>
      <c r="T539" s="214"/>
      <c r="AT539" s="215" t="s">
        <v>144</v>
      </c>
      <c r="AU539" s="215" t="s">
        <v>84</v>
      </c>
      <c r="AV539" s="11" t="s">
        <v>84</v>
      </c>
      <c r="AW539" s="11" t="s">
        <v>38</v>
      </c>
      <c r="AX539" s="11" t="s">
        <v>74</v>
      </c>
      <c r="AY539" s="215" t="s">
        <v>134</v>
      </c>
    </row>
    <row r="540" spans="2:51" s="11" customFormat="1" ht="13.5">
      <c r="B540" s="204"/>
      <c r="C540" s="205"/>
      <c r="D540" s="206" t="s">
        <v>144</v>
      </c>
      <c r="E540" s="207" t="s">
        <v>21</v>
      </c>
      <c r="F540" s="208" t="s">
        <v>177</v>
      </c>
      <c r="G540" s="205"/>
      <c r="H540" s="209">
        <v>11.826</v>
      </c>
      <c r="I540" s="210"/>
      <c r="J540" s="205"/>
      <c r="K540" s="205"/>
      <c r="L540" s="211"/>
      <c r="M540" s="212"/>
      <c r="N540" s="213"/>
      <c r="O540" s="213"/>
      <c r="P540" s="213"/>
      <c r="Q540" s="213"/>
      <c r="R540" s="213"/>
      <c r="S540" s="213"/>
      <c r="T540" s="214"/>
      <c r="AT540" s="215" t="s">
        <v>144</v>
      </c>
      <c r="AU540" s="215" t="s">
        <v>84</v>
      </c>
      <c r="AV540" s="11" t="s">
        <v>84</v>
      </c>
      <c r="AW540" s="11" t="s">
        <v>38</v>
      </c>
      <c r="AX540" s="11" t="s">
        <v>74</v>
      </c>
      <c r="AY540" s="215" t="s">
        <v>134</v>
      </c>
    </row>
    <row r="541" spans="2:51" s="12" customFormat="1" ht="13.5">
      <c r="B541" s="216"/>
      <c r="C541" s="217"/>
      <c r="D541" s="206" t="s">
        <v>144</v>
      </c>
      <c r="E541" s="218" t="s">
        <v>21</v>
      </c>
      <c r="F541" s="219" t="s">
        <v>193</v>
      </c>
      <c r="G541" s="217"/>
      <c r="H541" s="218" t="s">
        <v>21</v>
      </c>
      <c r="I541" s="220"/>
      <c r="J541" s="217"/>
      <c r="K541" s="217"/>
      <c r="L541" s="221"/>
      <c r="M541" s="222"/>
      <c r="N541" s="223"/>
      <c r="O541" s="223"/>
      <c r="P541" s="223"/>
      <c r="Q541" s="223"/>
      <c r="R541" s="223"/>
      <c r="S541" s="223"/>
      <c r="T541" s="224"/>
      <c r="AT541" s="225" t="s">
        <v>144</v>
      </c>
      <c r="AU541" s="225" t="s">
        <v>84</v>
      </c>
      <c r="AV541" s="12" t="s">
        <v>82</v>
      </c>
      <c r="AW541" s="12" t="s">
        <v>38</v>
      </c>
      <c r="AX541" s="12" t="s">
        <v>74</v>
      </c>
      <c r="AY541" s="225" t="s">
        <v>134</v>
      </c>
    </row>
    <row r="542" spans="2:51" s="11" customFormat="1" ht="13.5">
      <c r="B542" s="204"/>
      <c r="C542" s="205"/>
      <c r="D542" s="206" t="s">
        <v>144</v>
      </c>
      <c r="E542" s="207" t="s">
        <v>21</v>
      </c>
      <c r="F542" s="208" t="s">
        <v>156</v>
      </c>
      <c r="G542" s="205"/>
      <c r="H542" s="209">
        <v>2.252</v>
      </c>
      <c r="I542" s="210"/>
      <c r="J542" s="205"/>
      <c r="K542" s="205"/>
      <c r="L542" s="211"/>
      <c r="M542" s="212"/>
      <c r="N542" s="213"/>
      <c r="O542" s="213"/>
      <c r="P542" s="213"/>
      <c r="Q542" s="213"/>
      <c r="R542" s="213"/>
      <c r="S542" s="213"/>
      <c r="T542" s="214"/>
      <c r="AT542" s="215" t="s">
        <v>144</v>
      </c>
      <c r="AU542" s="215" t="s">
        <v>84</v>
      </c>
      <c r="AV542" s="11" t="s">
        <v>84</v>
      </c>
      <c r="AW542" s="11" t="s">
        <v>38</v>
      </c>
      <c r="AX542" s="11" t="s">
        <v>74</v>
      </c>
      <c r="AY542" s="215" t="s">
        <v>134</v>
      </c>
    </row>
    <row r="543" spans="2:51" s="12" customFormat="1" ht="13.5">
      <c r="B543" s="216"/>
      <c r="C543" s="217"/>
      <c r="D543" s="206" t="s">
        <v>144</v>
      </c>
      <c r="E543" s="218" t="s">
        <v>21</v>
      </c>
      <c r="F543" s="219" t="s">
        <v>168</v>
      </c>
      <c r="G543" s="217"/>
      <c r="H543" s="218" t="s">
        <v>21</v>
      </c>
      <c r="I543" s="220"/>
      <c r="J543" s="217"/>
      <c r="K543" s="217"/>
      <c r="L543" s="221"/>
      <c r="M543" s="222"/>
      <c r="N543" s="223"/>
      <c r="O543" s="223"/>
      <c r="P543" s="223"/>
      <c r="Q543" s="223"/>
      <c r="R543" s="223"/>
      <c r="S543" s="223"/>
      <c r="T543" s="224"/>
      <c r="AT543" s="225" t="s">
        <v>144</v>
      </c>
      <c r="AU543" s="225" t="s">
        <v>84</v>
      </c>
      <c r="AV543" s="12" t="s">
        <v>82</v>
      </c>
      <c r="AW543" s="12" t="s">
        <v>38</v>
      </c>
      <c r="AX543" s="12" t="s">
        <v>74</v>
      </c>
      <c r="AY543" s="225" t="s">
        <v>134</v>
      </c>
    </row>
    <row r="544" spans="2:51" s="11" customFormat="1" ht="13.5">
      <c r="B544" s="204"/>
      <c r="C544" s="205"/>
      <c r="D544" s="206" t="s">
        <v>144</v>
      </c>
      <c r="E544" s="207" t="s">
        <v>21</v>
      </c>
      <c r="F544" s="208" t="s">
        <v>178</v>
      </c>
      <c r="G544" s="205"/>
      <c r="H544" s="209">
        <v>-3.546</v>
      </c>
      <c r="I544" s="210"/>
      <c r="J544" s="205"/>
      <c r="K544" s="205"/>
      <c r="L544" s="211"/>
      <c r="M544" s="212"/>
      <c r="N544" s="213"/>
      <c r="O544" s="213"/>
      <c r="P544" s="213"/>
      <c r="Q544" s="213"/>
      <c r="R544" s="213"/>
      <c r="S544" s="213"/>
      <c r="T544" s="214"/>
      <c r="AT544" s="215" t="s">
        <v>144</v>
      </c>
      <c r="AU544" s="215" t="s">
        <v>84</v>
      </c>
      <c r="AV544" s="11" t="s">
        <v>84</v>
      </c>
      <c r="AW544" s="11" t="s">
        <v>38</v>
      </c>
      <c r="AX544" s="11" t="s">
        <v>74</v>
      </c>
      <c r="AY544" s="215" t="s">
        <v>134</v>
      </c>
    </row>
    <row r="545" spans="2:51" s="11" customFormat="1" ht="13.5">
      <c r="B545" s="204"/>
      <c r="C545" s="205"/>
      <c r="D545" s="206" t="s">
        <v>144</v>
      </c>
      <c r="E545" s="207" t="s">
        <v>21</v>
      </c>
      <c r="F545" s="208" t="s">
        <v>179</v>
      </c>
      <c r="G545" s="205"/>
      <c r="H545" s="209">
        <v>-1.02</v>
      </c>
      <c r="I545" s="210"/>
      <c r="J545" s="205"/>
      <c r="K545" s="205"/>
      <c r="L545" s="211"/>
      <c r="M545" s="212"/>
      <c r="N545" s="213"/>
      <c r="O545" s="213"/>
      <c r="P545" s="213"/>
      <c r="Q545" s="213"/>
      <c r="R545" s="213"/>
      <c r="S545" s="213"/>
      <c r="T545" s="214"/>
      <c r="AT545" s="215" t="s">
        <v>144</v>
      </c>
      <c r="AU545" s="215" t="s">
        <v>84</v>
      </c>
      <c r="AV545" s="11" t="s">
        <v>84</v>
      </c>
      <c r="AW545" s="11" t="s">
        <v>38</v>
      </c>
      <c r="AX545" s="11" t="s">
        <v>74</v>
      </c>
      <c r="AY545" s="215" t="s">
        <v>134</v>
      </c>
    </row>
    <row r="546" spans="2:51" s="14" customFormat="1" ht="13.5">
      <c r="B546" s="237"/>
      <c r="C546" s="238"/>
      <c r="D546" s="206" t="s">
        <v>144</v>
      </c>
      <c r="E546" s="239" t="s">
        <v>21</v>
      </c>
      <c r="F546" s="240" t="s">
        <v>172</v>
      </c>
      <c r="G546" s="238"/>
      <c r="H546" s="241">
        <v>21.608</v>
      </c>
      <c r="I546" s="242"/>
      <c r="J546" s="238"/>
      <c r="K546" s="238"/>
      <c r="L546" s="243"/>
      <c r="M546" s="244"/>
      <c r="N546" s="245"/>
      <c r="O546" s="245"/>
      <c r="P546" s="245"/>
      <c r="Q546" s="245"/>
      <c r="R546" s="245"/>
      <c r="S546" s="245"/>
      <c r="T546" s="246"/>
      <c r="AT546" s="247" t="s">
        <v>144</v>
      </c>
      <c r="AU546" s="247" t="s">
        <v>84</v>
      </c>
      <c r="AV546" s="14" t="s">
        <v>135</v>
      </c>
      <c r="AW546" s="14" t="s">
        <v>38</v>
      </c>
      <c r="AX546" s="14" t="s">
        <v>74</v>
      </c>
      <c r="AY546" s="247" t="s">
        <v>134</v>
      </c>
    </row>
    <row r="547" spans="2:51" s="13" customFormat="1" ht="13.5">
      <c r="B547" s="226"/>
      <c r="C547" s="227"/>
      <c r="D547" s="206" t="s">
        <v>144</v>
      </c>
      <c r="E547" s="228" t="s">
        <v>21</v>
      </c>
      <c r="F547" s="229" t="s">
        <v>157</v>
      </c>
      <c r="G547" s="227"/>
      <c r="H547" s="230">
        <v>64.687</v>
      </c>
      <c r="I547" s="231"/>
      <c r="J547" s="227"/>
      <c r="K547" s="227"/>
      <c r="L547" s="232"/>
      <c r="M547" s="233"/>
      <c r="N547" s="234"/>
      <c r="O547" s="234"/>
      <c r="P547" s="234"/>
      <c r="Q547" s="234"/>
      <c r="R547" s="234"/>
      <c r="S547" s="234"/>
      <c r="T547" s="235"/>
      <c r="AT547" s="236" t="s">
        <v>144</v>
      </c>
      <c r="AU547" s="236" t="s">
        <v>84</v>
      </c>
      <c r="AV547" s="13" t="s">
        <v>142</v>
      </c>
      <c r="AW547" s="13" t="s">
        <v>38</v>
      </c>
      <c r="AX547" s="13" t="s">
        <v>82</v>
      </c>
      <c r="AY547" s="236" t="s">
        <v>134</v>
      </c>
    </row>
    <row r="548" spans="2:65" s="1" customFormat="1" ht="16.5" customHeight="1">
      <c r="B548" s="41"/>
      <c r="C548" s="192" t="s">
        <v>649</v>
      </c>
      <c r="D548" s="192" t="s">
        <v>137</v>
      </c>
      <c r="E548" s="193" t="s">
        <v>650</v>
      </c>
      <c r="F548" s="194" t="s">
        <v>651</v>
      </c>
      <c r="G548" s="195" t="s">
        <v>140</v>
      </c>
      <c r="H548" s="196">
        <v>53.891</v>
      </c>
      <c r="I548" s="197"/>
      <c r="J548" s="198">
        <f>ROUND(I548*H548,2)</f>
        <v>0</v>
      </c>
      <c r="K548" s="194" t="s">
        <v>141</v>
      </c>
      <c r="L548" s="61"/>
      <c r="M548" s="199" t="s">
        <v>21</v>
      </c>
      <c r="N548" s="200" t="s">
        <v>45</v>
      </c>
      <c r="O548" s="42"/>
      <c r="P548" s="201">
        <f>O548*H548</f>
        <v>0</v>
      </c>
      <c r="Q548" s="201">
        <v>0.001</v>
      </c>
      <c r="R548" s="201">
        <f>Q548*H548</f>
        <v>0.053891</v>
      </c>
      <c r="S548" s="201">
        <v>0.00031</v>
      </c>
      <c r="T548" s="202">
        <f>S548*H548</f>
        <v>0.01670621</v>
      </c>
      <c r="AR548" s="24" t="s">
        <v>245</v>
      </c>
      <c r="AT548" s="24" t="s">
        <v>137</v>
      </c>
      <c r="AU548" s="24" t="s">
        <v>84</v>
      </c>
      <c r="AY548" s="24" t="s">
        <v>134</v>
      </c>
      <c r="BE548" s="203">
        <f>IF(N548="základní",J548,0)</f>
        <v>0</v>
      </c>
      <c r="BF548" s="203">
        <f>IF(N548="snížená",J548,0)</f>
        <v>0</v>
      </c>
      <c r="BG548" s="203">
        <f>IF(N548="zákl. přenesená",J548,0)</f>
        <v>0</v>
      </c>
      <c r="BH548" s="203">
        <f>IF(N548="sníž. přenesená",J548,0)</f>
        <v>0</v>
      </c>
      <c r="BI548" s="203">
        <f>IF(N548="nulová",J548,0)</f>
        <v>0</v>
      </c>
      <c r="BJ548" s="24" t="s">
        <v>82</v>
      </c>
      <c r="BK548" s="203">
        <f>ROUND(I548*H548,2)</f>
        <v>0</v>
      </c>
      <c r="BL548" s="24" t="s">
        <v>245</v>
      </c>
      <c r="BM548" s="24" t="s">
        <v>652</v>
      </c>
    </row>
    <row r="549" spans="2:51" s="12" customFormat="1" ht="13.5">
      <c r="B549" s="216"/>
      <c r="C549" s="217"/>
      <c r="D549" s="206" t="s">
        <v>144</v>
      </c>
      <c r="E549" s="218" t="s">
        <v>21</v>
      </c>
      <c r="F549" s="219" t="s">
        <v>151</v>
      </c>
      <c r="G549" s="217"/>
      <c r="H549" s="218" t="s">
        <v>21</v>
      </c>
      <c r="I549" s="220"/>
      <c r="J549" s="217"/>
      <c r="K549" s="217"/>
      <c r="L549" s="221"/>
      <c r="M549" s="222"/>
      <c r="N549" s="223"/>
      <c r="O549" s="223"/>
      <c r="P549" s="223"/>
      <c r="Q549" s="223"/>
      <c r="R549" s="223"/>
      <c r="S549" s="223"/>
      <c r="T549" s="224"/>
      <c r="AT549" s="225" t="s">
        <v>144</v>
      </c>
      <c r="AU549" s="225" t="s">
        <v>84</v>
      </c>
      <c r="AV549" s="12" t="s">
        <v>82</v>
      </c>
      <c r="AW549" s="12" t="s">
        <v>38</v>
      </c>
      <c r="AX549" s="12" t="s">
        <v>74</v>
      </c>
      <c r="AY549" s="225" t="s">
        <v>134</v>
      </c>
    </row>
    <row r="550" spans="2:51" s="11" customFormat="1" ht="13.5">
      <c r="B550" s="204"/>
      <c r="C550" s="205"/>
      <c r="D550" s="206" t="s">
        <v>144</v>
      </c>
      <c r="E550" s="207" t="s">
        <v>21</v>
      </c>
      <c r="F550" s="208" t="s">
        <v>166</v>
      </c>
      <c r="G550" s="205"/>
      <c r="H550" s="209">
        <v>16.902</v>
      </c>
      <c r="I550" s="210"/>
      <c r="J550" s="205"/>
      <c r="K550" s="205"/>
      <c r="L550" s="211"/>
      <c r="M550" s="212"/>
      <c r="N550" s="213"/>
      <c r="O550" s="213"/>
      <c r="P550" s="213"/>
      <c r="Q550" s="213"/>
      <c r="R550" s="213"/>
      <c r="S550" s="213"/>
      <c r="T550" s="214"/>
      <c r="AT550" s="215" t="s">
        <v>144</v>
      </c>
      <c r="AU550" s="215" t="s">
        <v>84</v>
      </c>
      <c r="AV550" s="11" t="s">
        <v>84</v>
      </c>
      <c r="AW550" s="11" t="s">
        <v>38</v>
      </c>
      <c r="AX550" s="11" t="s">
        <v>74</v>
      </c>
      <c r="AY550" s="215" t="s">
        <v>134</v>
      </c>
    </row>
    <row r="551" spans="2:51" s="11" customFormat="1" ht="13.5">
      <c r="B551" s="204"/>
      <c r="C551" s="205"/>
      <c r="D551" s="206" t="s">
        <v>144</v>
      </c>
      <c r="E551" s="207" t="s">
        <v>21</v>
      </c>
      <c r="F551" s="208" t="s">
        <v>167</v>
      </c>
      <c r="G551" s="205"/>
      <c r="H551" s="209">
        <v>10.692</v>
      </c>
      <c r="I551" s="210"/>
      <c r="J551" s="205"/>
      <c r="K551" s="205"/>
      <c r="L551" s="211"/>
      <c r="M551" s="212"/>
      <c r="N551" s="213"/>
      <c r="O551" s="213"/>
      <c r="P551" s="213"/>
      <c r="Q551" s="213"/>
      <c r="R551" s="213"/>
      <c r="S551" s="213"/>
      <c r="T551" s="214"/>
      <c r="AT551" s="215" t="s">
        <v>144</v>
      </c>
      <c r="AU551" s="215" t="s">
        <v>84</v>
      </c>
      <c r="AV551" s="11" t="s">
        <v>84</v>
      </c>
      <c r="AW551" s="11" t="s">
        <v>38</v>
      </c>
      <c r="AX551" s="11" t="s">
        <v>74</v>
      </c>
      <c r="AY551" s="215" t="s">
        <v>134</v>
      </c>
    </row>
    <row r="552" spans="2:51" s="12" customFormat="1" ht="13.5">
      <c r="B552" s="216"/>
      <c r="C552" s="217"/>
      <c r="D552" s="206" t="s">
        <v>144</v>
      </c>
      <c r="E552" s="218" t="s">
        <v>21</v>
      </c>
      <c r="F552" s="219" t="s">
        <v>193</v>
      </c>
      <c r="G552" s="217"/>
      <c r="H552" s="218" t="s">
        <v>21</v>
      </c>
      <c r="I552" s="220"/>
      <c r="J552" s="217"/>
      <c r="K552" s="217"/>
      <c r="L552" s="221"/>
      <c r="M552" s="222"/>
      <c r="N552" s="223"/>
      <c r="O552" s="223"/>
      <c r="P552" s="223"/>
      <c r="Q552" s="223"/>
      <c r="R552" s="223"/>
      <c r="S552" s="223"/>
      <c r="T552" s="224"/>
      <c r="AT552" s="225" t="s">
        <v>144</v>
      </c>
      <c r="AU552" s="225" t="s">
        <v>84</v>
      </c>
      <c r="AV552" s="12" t="s">
        <v>82</v>
      </c>
      <c r="AW552" s="12" t="s">
        <v>38</v>
      </c>
      <c r="AX552" s="12" t="s">
        <v>74</v>
      </c>
      <c r="AY552" s="225" t="s">
        <v>134</v>
      </c>
    </row>
    <row r="553" spans="2:51" s="11" customFormat="1" ht="13.5">
      <c r="B553" s="204"/>
      <c r="C553" s="205"/>
      <c r="D553" s="206" t="s">
        <v>144</v>
      </c>
      <c r="E553" s="207" t="s">
        <v>21</v>
      </c>
      <c r="F553" s="208" t="s">
        <v>152</v>
      </c>
      <c r="G553" s="205"/>
      <c r="H553" s="209">
        <v>6.197</v>
      </c>
      <c r="I553" s="210"/>
      <c r="J553" s="205"/>
      <c r="K553" s="205"/>
      <c r="L553" s="211"/>
      <c r="M553" s="212"/>
      <c r="N553" s="213"/>
      <c r="O553" s="213"/>
      <c r="P553" s="213"/>
      <c r="Q553" s="213"/>
      <c r="R553" s="213"/>
      <c r="S553" s="213"/>
      <c r="T553" s="214"/>
      <c r="AT553" s="215" t="s">
        <v>144</v>
      </c>
      <c r="AU553" s="215" t="s">
        <v>84</v>
      </c>
      <c r="AV553" s="11" t="s">
        <v>84</v>
      </c>
      <c r="AW553" s="11" t="s">
        <v>38</v>
      </c>
      <c r="AX553" s="11" t="s">
        <v>74</v>
      </c>
      <c r="AY553" s="215" t="s">
        <v>134</v>
      </c>
    </row>
    <row r="554" spans="2:51" s="12" customFormat="1" ht="13.5">
      <c r="B554" s="216"/>
      <c r="C554" s="217"/>
      <c r="D554" s="206" t="s">
        <v>144</v>
      </c>
      <c r="E554" s="218" t="s">
        <v>21</v>
      </c>
      <c r="F554" s="219" t="s">
        <v>168</v>
      </c>
      <c r="G554" s="217"/>
      <c r="H554" s="218" t="s">
        <v>21</v>
      </c>
      <c r="I554" s="220"/>
      <c r="J554" s="217"/>
      <c r="K554" s="217"/>
      <c r="L554" s="221"/>
      <c r="M554" s="222"/>
      <c r="N554" s="223"/>
      <c r="O554" s="223"/>
      <c r="P554" s="223"/>
      <c r="Q554" s="223"/>
      <c r="R554" s="223"/>
      <c r="S554" s="223"/>
      <c r="T554" s="224"/>
      <c r="AT554" s="225" t="s">
        <v>144</v>
      </c>
      <c r="AU554" s="225" t="s">
        <v>84</v>
      </c>
      <c r="AV554" s="12" t="s">
        <v>82</v>
      </c>
      <c r="AW554" s="12" t="s">
        <v>38</v>
      </c>
      <c r="AX554" s="12" t="s">
        <v>74</v>
      </c>
      <c r="AY554" s="225" t="s">
        <v>134</v>
      </c>
    </row>
    <row r="555" spans="2:51" s="11" customFormat="1" ht="13.5">
      <c r="B555" s="204"/>
      <c r="C555" s="205"/>
      <c r="D555" s="206" t="s">
        <v>144</v>
      </c>
      <c r="E555" s="207" t="s">
        <v>21</v>
      </c>
      <c r="F555" s="208" t="s">
        <v>169</v>
      </c>
      <c r="G555" s="205"/>
      <c r="H555" s="209">
        <v>-1.182</v>
      </c>
      <c r="I555" s="210"/>
      <c r="J555" s="205"/>
      <c r="K555" s="205"/>
      <c r="L555" s="211"/>
      <c r="M555" s="212"/>
      <c r="N555" s="213"/>
      <c r="O555" s="213"/>
      <c r="P555" s="213"/>
      <c r="Q555" s="213"/>
      <c r="R555" s="213"/>
      <c r="S555" s="213"/>
      <c r="T555" s="214"/>
      <c r="AT555" s="215" t="s">
        <v>144</v>
      </c>
      <c r="AU555" s="215" t="s">
        <v>84</v>
      </c>
      <c r="AV555" s="11" t="s">
        <v>84</v>
      </c>
      <c r="AW555" s="11" t="s">
        <v>38</v>
      </c>
      <c r="AX555" s="11" t="s">
        <v>74</v>
      </c>
      <c r="AY555" s="215" t="s">
        <v>134</v>
      </c>
    </row>
    <row r="556" spans="2:51" s="11" customFormat="1" ht="13.5">
      <c r="B556" s="204"/>
      <c r="C556" s="205"/>
      <c r="D556" s="206" t="s">
        <v>144</v>
      </c>
      <c r="E556" s="207" t="s">
        <v>21</v>
      </c>
      <c r="F556" s="208" t="s">
        <v>598</v>
      </c>
      <c r="G556" s="205"/>
      <c r="H556" s="209">
        <v>-1.36</v>
      </c>
      <c r="I556" s="210"/>
      <c r="J556" s="205"/>
      <c r="K556" s="205"/>
      <c r="L556" s="211"/>
      <c r="M556" s="212"/>
      <c r="N556" s="213"/>
      <c r="O556" s="213"/>
      <c r="P556" s="213"/>
      <c r="Q556" s="213"/>
      <c r="R556" s="213"/>
      <c r="S556" s="213"/>
      <c r="T556" s="214"/>
      <c r="AT556" s="215" t="s">
        <v>144</v>
      </c>
      <c r="AU556" s="215" t="s">
        <v>84</v>
      </c>
      <c r="AV556" s="11" t="s">
        <v>84</v>
      </c>
      <c r="AW556" s="11" t="s">
        <v>38</v>
      </c>
      <c r="AX556" s="11" t="s">
        <v>74</v>
      </c>
      <c r="AY556" s="215" t="s">
        <v>134</v>
      </c>
    </row>
    <row r="557" spans="2:51" s="12" customFormat="1" ht="13.5">
      <c r="B557" s="216"/>
      <c r="C557" s="217"/>
      <c r="D557" s="206" t="s">
        <v>144</v>
      </c>
      <c r="E557" s="218" t="s">
        <v>21</v>
      </c>
      <c r="F557" s="219" t="s">
        <v>189</v>
      </c>
      <c r="G557" s="217"/>
      <c r="H557" s="218" t="s">
        <v>21</v>
      </c>
      <c r="I557" s="220"/>
      <c r="J557" s="217"/>
      <c r="K557" s="217"/>
      <c r="L557" s="221"/>
      <c r="M557" s="222"/>
      <c r="N557" s="223"/>
      <c r="O557" s="223"/>
      <c r="P557" s="223"/>
      <c r="Q557" s="223"/>
      <c r="R557" s="223"/>
      <c r="S557" s="223"/>
      <c r="T557" s="224"/>
      <c r="AT557" s="225" t="s">
        <v>144</v>
      </c>
      <c r="AU557" s="225" t="s">
        <v>84</v>
      </c>
      <c r="AV557" s="12" t="s">
        <v>82</v>
      </c>
      <c r="AW557" s="12" t="s">
        <v>38</v>
      </c>
      <c r="AX557" s="12" t="s">
        <v>74</v>
      </c>
      <c r="AY557" s="225" t="s">
        <v>134</v>
      </c>
    </row>
    <row r="558" spans="2:51" s="11" customFormat="1" ht="13.5">
      <c r="B558" s="204"/>
      <c r="C558" s="205"/>
      <c r="D558" s="206" t="s">
        <v>144</v>
      </c>
      <c r="E558" s="207" t="s">
        <v>21</v>
      </c>
      <c r="F558" s="208" t="s">
        <v>190</v>
      </c>
      <c r="G558" s="205"/>
      <c r="H558" s="209">
        <v>-2.55</v>
      </c>
      <c r="I558" s="210"/>
      <c r="J558" s="205"/>
      <c r="K558" s="205"/>
      <c r="L558" s="211"/>
      <c r="M558" s="212"/>
      <c r="N558" s="213"/>
      <c r="O558" s="213"/>
      <c r="P558" s="213"/>
      <c r="Q558" s="213"/>
      <c r="R558" s="213"/>
      <c r="S558" s="213"/>
      <c r="T558" s="214"/>
      <c r="AT558" s="215" t="s">
        <v>144</v>
      </c>
      <c r="AU558" s="215" t="s">
        <v>84</v>
      </c>
      <c r="AV558" s="11" t="s">
        <v>84</v>
      </c>
      <c r="AW558" s="11" t="s">
        <v>38</v>
      </c>
      <c r="AX558" s="11" t="s">
        <v>74</v>
      </c>
      <c r="AY558" s="215" t="s">
        <v>134</v>
      </c>
    </row>
    <row r="559" spans="2:51" s="14" customFormat="1" ht="13.5">
      <c r="B559" s="237"/>
      <c r="C559" s="238"/>
      <c r="D559" s="206" t="s">
        <v>144</v>
      </c>
      <c r="E559" s="239" t="s">
        <v>21</v>
      </c>
      <c r="F559" s="240" t="s">
        <v>172</v>
      </c>
      <c r="G559" s="238"/>
      <c r="H559" s="241">
        <v>28.699</v>
      </c>
      <c r="I559" s="242"/>
      <c r="J559" s="238"/>
      <c r="K559" s="238"/>
      <c r="L559" s="243"/>
      <c r="M559" s="244"/>
      <c r="N559" s="245"/>
      <c r="O559" s="245"/>
      <c r="P559" s="245"/>
      <c r="Q559" s="245"/>
      <c r="R559" s="245"/>
      <c r="S559" s="245"/>
      <c r="T559" s="246"/>
      <c r="AT559" s="247" t="s">
        <v>144</v>
      </c>
      <c r="AU559" s="247" t="s">
        <v>84</v>
      </c>
      <c r="AV559" s="14" t="s">
        <v>135</v>
      </c>
      <c r="AW559" s="14" t="s">
        <v>38</v>
      </c>
      <c r="AX559" s="14" t="s">
        <v>74</v>
      </c>
      <c r="AY559" s="247" t="s">
        <v>134</v>
      </c>
    </row>
    <row r="560" spans="2:51" s="12" customFormat="1" ht="13.5">
      <c r="B560" s="216"/>
      <c r="C560" s="217"/>
      <c r="D560" s="206" t="s">
        <v>144</v>
      </c>
      <c r="E560" s="218" t="s">
        <v>21</v>
      </c>
      <c r="F560" s="219" t="s">
        <v>153</v>
      </c>
      <c r="G560" s="217"/>
      <c r="H560" s="218" t="s">
        <v>21</v>
      </c>
      <c r="I560" s="220"/>
      <c r="J560" s="217"/>
      <c r="K560" s="217"/>
      <c r="L560" s="221"/>
      <c r="M560" s="222"/>
      <c r="N560" s="223"/>
      <c r="O560" s="223"/>
      <c r="P560" s="223"/>
      <c r="Q560" s="223"/>
      <c r="R560" s="223"/>
      <c r="S560" s="223"/>
      <c r="T560" s="224"/>
      <c r="AT560" s="225" t="s">
        <v>144</v>
      </c>
      <c r="AU560" s="225" t="s">
        <v>84</v>
      </c>
      <c r="AV560" s="12" t="s">
        <v>82</v>
      </c>
      <c r="AW560" s="12" t="s">
        <v>38</v>
      </c>
      <c r="AX560" s="12" t="s">
        <v>74</v>
      </c>
      <c r="AY560" s="225" t="s">
        <v>134</v>
      </c>
    </row>
    <row r="561" spans="2:51" s="11" customFormat="1" ht="13.5">
      <c r="B561" s="204"/>
      <c r="C561" s="205"/>
      <c r="D561" s="206" t="s">
        <v>144</v>
      </c>
      <c r="E561" s="207" t="s">
        <v>21</v>
      </c>
      <c r="F561" s="208" t="s">
        <v>191</v>
      </c>
      <c r="G561" s="205"/>
      <c r="H561" s="209">
        <v>1.24</v>
      </c>
      <c r="I561" s="210"/>
      <c r="J561" s="205"/>
      <c r="K561" s="205"/>
      <c r="L561" s="211"/>
      <c r="M561" s="212"/>
      <c r="N561" s="213"/>
      <c r="O561" s="213"/>
      <c r="P561" s="213"/>
      <c r="Q561" s="213"/>
      <c r="R561" s="213"/>
      <c r="S561" s="213"/>
      <c r="T561" s="214"/>
      <c r="AT561" s="215" t="s">
        <v>144</v>
      </c>
      <c r="AU561" s="215" t="s">
        <v>84</v>
      </c>
      <c r="AV561" s="11" t="s">
        <v>84</v>
      </c>
      <c r="AW561" s="11" t="s">
        <v>38</v>
      </c>
      <c r="AX561" s="11" t="s">
        <v>74</v>
      </c>
      <c r="AY561" s="215" t="s">
        <v>134</v>
      </c>
    </row>
    <row r="562" spans="2:51" s="11" customFormat="1" ht="13.5">
      <c r="B562" s="204"/>
      <c r="C562" s="205"/>
      <c r="D562" s="206" t="s">
        <v>144</v>
      </c>
      <c r="E562" s="207" t="s">
        <v>21</v>
      </c>
      <c r="F562" s="208" t="s">
        <v>192</v>
      </c>
      <c r="G562" s="205"/>
      <c r="H562" s="209">
        <v>1.46</v>
      </c>
      <c r="I562" s="210"/>
      <c r="J562" s="205"/>
      <c r="K562" s="205"/>
      <c r="L562" s="211"/>
      <c r="M562" s="212"/>
      <c r="N562" s="213"/>
      <c r="O562" s="213"/>
      <c r="P562" s="213"/>
      <c r="Q562" s="213"/>
      <c r="R562" s="213"/>
      <c r="S562" s="213"/>
      <c r="T562" s="214"/>
      <c r="AT562" s="215" t="s">
        <v>144</v>
      </c>
      <c r="AU562" s="215" t="s">
        <v>84</v>
      </c>
      <c r="AV562" s="11" t="s">
        <v>84</v>
      </c>
      <c r="AW562" s="11" t="s">
        <v>38</v>
      </c>
      <c r="AX562" s="11" t="s">
        <v>74</v>
      </c>
      <c r="AY562" s="215" t="s">
        <v>134</v>
      </c>
    </row>
    <row r="563" spans="2:51" s="12" customFormat="1" ht="13.5">
      <c r="B563" s="216"/>
      <c r="C563" s="217"/>
      <c r="D563" s="206" t="s">
        <v>144</v>
      </c>
      <c r="E563" s="218" t="s">
        <v>21</v>
      </c>
      <c r="F563" s="219" t="s">
        <v>193</v>
      </c>
      <c r="G563" s="217"/>
      <c r="H563" s="218" t="s">
        <v>21</v>
      </c>
      <c r="I563" s="220"/>
      <c r="J563" s="217"/>
      <c r="K563" s="217"/>
      <c r="L563" s="221"/>
      <c r="M563" s="222"/>
      <c r="N563" s="223"/>
      <c r="O563" s="223"/>
      <c r="P563" s="223"/>
      <c r="Q563" s="223"/>
      <c r="R563" s="223"/>
      <c r="S563" s="223"/>
      <c r="T563" s="224"/>
      <c r="AT563" s="225" t="s">
        <v>144</v>
      </c>
      <c r="AU563" s="225" t="s">
        <v>84</v>
      </c>
      <c r="AV563" s="12" t="s">
        <v>82</v>
      </c>
      <c r="AW563" s="12" t="s">
        <v>38</v>
      </c>
      <c r="AX563" s="12" t="s">
        <v>74</v>
      </c>
      <c r="AY563" s="225" t="s">
        <v>134</v>
      </c>
    </row>
    <row r="564" spans="2:51" s="11" customFormat="1" ht="13.5">
      <c r="B564" s="204"/>
      <c r="C564" s="205"/>
      <c r="D564" s="206" t="s">
        <v>144</v>
      </c>
      <c r="E564" s="207" t="s">
        <v>21</v>
      </c>
      <c r="F564" s="208" t="s">
        <v>154</v>
      </c>
      <c r="G564" s="205"/>
      <c r="H564" s="209">
        <v>1.81</v>
      </c>
      <c r="I564" s="210"/>
      <c r="J564" s="205"/>
      <c r="K564" s="205"/>
      <c r="L564" s="211"/>
      <c r="M564" s="212"/>
      <c r="N564" s="213"/>
      <c r="O564" s="213"/>
      <c r="P564" s="213"/>
      <c r="Q564" s="213"/>
      <c r="R564" s="213"/>
      <c r="S564" s="213"/>
      <c r="T564" s="214"/>
      <c r="AT564" s="215" t="s">
        <v>144</v>
      </c>
      <c r="AU564" s="215" t="s">
        <v>84</v>
      </c>
      <c r="AV564" s="11" t="s">
        <v>84</v>
      </c>
      <c r="AW564" s="11" t="s">
        <v>38</v>
      </c>
      <c r="AX564" s="11" t="s">
        <v>74</v>
      </c>
      <c r="AY564" s="215" t="s">
        <v>134</v>
      </c>
    </row>
    <row r="565" spans="2:51" s="12" customFormat="1" ht="13.5">
      <c r="B565" s="216"/>
      <c r="C565" s="217"/>
      <c r="D565" s="206" t="s">
        <v>144</v>
      </c>
      <c r="E565" s="218" t="s">
        <v>21</v>
      </c>
      <c r="F565" s="219" t="s">
        <v>168</v>
      </c>
      <c r="G565" s="217"/>
      <c r="H565" s="218" t="s">
        <v>21</v>
      </c>
      <c r="I565" s="220"/>
      <c r="J565" s="217"/>
      <c r="K565" s="217"/>
      <c r="L565" s="221"/>
      <c r="M565" s="222"/>
      <c r="N565" s="223"/>
      <c r="O565" s="223"/>
      <c r="P565" s="223"/>
      <c r="Q565" s="223"/>
      <c r="R565" s="223"/>
      <c r="S565" s="223"/>
      <c r="T565" s="224"/>
      <c r="AT565" s="225" t="s">
        <v>144</v>
      </c>
      <c r="AU565" s="225" t="s">
        <v>84</v>
      </c>
      <c r="AV565" s="12" t="s">
        <v>82</v>
      </c>
      <c r="AW565" s="12" t="s">
        <v>38</v>
      </c>
      <c r="AX565" s="12" t="s">
        <v>74</v>
      </c>
      <c r="AY565" s="225" t="s">
        <v>134</v>
      </c>
    </row>
    <row r="566" spans="2:51" s="11" customFormat="1" ht="13.5">
      <c r="B566" s="204"/>
      <c r="C566" s="205"/>
      <c r="D566" s="206" t="s">
        <v>144</v>
      </c>
      <c r="E566" s="207" t="s">
        <v>21</v>
      </c>
      <c r="F566" s="208" t="s">
        <v>175</v>
      </c>
      <c r="G566" s="205"/>
      <c r="H566" s="209">
        <v>-0.12</v>
      </c>
      <c r="I566" s="210"/>
      <c r="J566" s="205"/>
      <c r="K566" s="205"/>
      <c r="L566" s="211"/>
      <c r="M566" s="212"/>
      <c r="N566" s="213"/>
      <c r="O566" s="213"/>
      <c r="P566" s="213"/>
      <c r="Q566" s="213"/>
      <c r="R566" s="213"/>
      <c r="S566" s="213"/>
      <c r="T566" s="214"/>
      <c r="AT566" s="215" t="s">
        <v>144</v>
      </c>
      <c r="AU566" s="215" t="s">
        <v>84</v>
      </c>
      <c r="AV566" s="11" t="s">
        <v>84</v>
      </c>
      <c r="AW566" s="11" t="s">
        <v>38</v>
      </c>
      <c r="AX566" s="11" t="s">
        <v>74</v>
      </c>
      <c r="AY566" s="215" t="s">
        <v>134</v>
      </c>
    </row>
    <row r="567" spans="2:51" s="14" customFormat="1" ht="13.5">
      <c r="B567" s="237"/>
      <c r="C567" s="238"/>
      <c r="D567" s="206" t="s">
        <v>144</v>
      </c>
      <c r="E567" s="239" t="s">
        <v>21</v>
      </c>
      <c r="F567" s="240" t="s">
        <v>172</v>
      </c>
      <c r="G567" s="238"/>
      <c r="H567" s="241">
        <v>4.39</v>
      </c>
      <c r="I567" s="242"/>
      <c r="J567" s="238"/>
      <c r="K567" s="238"/>
      <c r="L567" s="243"/>
      <c r="M567" s="244"/>
      <c r="N567" s="245"/>
      <c r="O567" s="245"/>
      <c r="P567" s="245"/>
      <c r="Q567" s="245"/>
      <c r="R567" s="245"/>
      <c r="S567" s="245"/>
      <c r="T567" s="246"/>
      <c r="AT567" s="247" t="s">
        <v>144</v>
      </c>
      <c r="AU567" s="247" t="s">
        <v>84</v>
      </c>
      <c r="AV567" s="14" t="s">
        <v>135</v>
      </c>
      <c r="AW567" s="14" t="s">
        <v>38</v>
      </c>
      <c r="AX567" s="14" t="s">
        <v>74</v>
      </c>
      <c r="AY567" s="247" t="s">
        <v>134</v>
      </c>
    </row>
    <row r="568" spans="2:51" s="12" customFormat="1" ht="13.5">
      <c r="B568" s="216"/>
      <c r="C568" s="217"/>
      <c r="D568" s="206" t="s">
        <v>144</v>
      </c>
      <c r="E568" s="218" t="s">
        <v>21</v>
      </c>
      <c r="F568" s="219" t="s">
        <v>155</v>
      </c>
      <c r="G568" s="217"/>
      <c r="H568" s="218" t="s">
        <v>21</v>
      </c>
      <c r="I568" s="220"/>
      <c r="J568" s="217"/>
      <c r="K568" s="217"/>
      <c r="L568" s="221"/>
      <c r="M568" s="222"/>
      <c r="N568" s="223"/>
      <c r="O568" s="223"/>
      <c r="P568" s="223"/>
      <c r="Q568" s="223"/>
      <c r="R568" s="223"/>
      <c r="S568" s="223"/>
      <c r="T568" s="224"/>
      <c r="AT568" s="225" t="s">
        <v>144</v>
      </c>
      <c r="AU568" s="225" t="s">
        <v>84</v>
      </c>
      <c r="AV568" s="12" t="s">
        <v>82</v>
      </c>
      <c r="AW568" s="12" t="s">
        <v>38</v>
      </c>
      <c r="AX568" s="12" t="s">
        <v>74</v>
      </c>
      <c r="AY568" s="225" t="s">
        <v>134</v>
      </c>
    </row>
    <row r="569" spans="2:51" s="11" customFormat="1" ht="13.5">
      <c r="B569" s="204"/>
      <c r="C569" s="205"/>
      <c r="D569" s="206" t="s">
        <v>144</v>
      </c>
      <c r="E569" s="207" t="s">
        <v>21</v>
      </c>
      <c r="F569" s="208" t="s">
        <v>176</v>
      </c>
      <c r="G569" s="205"/>
      <c r="H569" s="209">
        <v>4.212</v>
      </c>
      <c r="I569" s="210"/>
      <c r="J569" s="205"/>
      <c r="K569" s="205"/>
      <c r="L569" s="211"/>
      <c r="M569" s="212"/>
      <c r="N569" s="213"/>
      <c r="O569" s="213"/>
      <c r="P569" s="213"/>
      <c r="Q569" s="213"/>
      <c r="R569" s="213"/>
      <c r="S569" s="213"/>
      <c r="T569" s="214"/>
      <c r="AT569" s="215" t="s">
        <v>144</v>
      </c>
      <c r="AU569" s="215" t="s">
        <v>84</v>
      </c>
      <c r="AV569" s="11" t="s">
        <v>84</v>
      </c>
      <c r="AW569" s="11" t="s">
        <v>38</v>
      </c>
      <c r="AX569" s="11" t="s">
        <v>74</v>
      </c>
      <c r="AY569" s="215" t="s">
        <v>134</v>
      </c>
    </row>
    <row r="570" spans="2:51" s="11" customFormat="1" ht="13.5">
      <c r="B570" s="204"/>
      <c r="C570" s="205"/>
      <c r="D570" s="206" t="s">
        <v>144</v>
      </c>
      <c r="E570" s="207" t="s">
        <v>21</v>
      </c>
      <c r="F570" s="208" t="s">
        <v>174</v>
      </c>
      <c r="G570" s="205"/>
      <c r="H570" s="209">
        <v>7.884</v>
      </c>
      <c r="I570" s="210"/>
      <c r="J570" s="205"/>
      <c r="K570" s="205"/>
      <c r="L570" s="211"/>
      <c r="M570" s="212"/>
      <c r="N570" s="213"/>
      <c r="O570" s="213"/>
      <c r="P570" s="213"/>
      <c r="Q570" s="213"/>
      <c r="R570" s="213"/>
      <c r="S570" s="213"/>
      <c r="T570" s="214"/>
      <c r="AT570" s="215" t="s">
        <v>144</v>
      </c>
      <c r="AU570" s="215" t="s">
        <v>84</v>
      </c>
      <c r="AV570" s="11" t="s">
        <v>84</v>
      </c>
      <c r="AW570" s="11" t="s">
        <v>38</v>
      </c>
      <c r="AX570" s="11" t="s">
        <v>74</v>
      </c>
      <c r="AY570" s="215" t="s">
        <v>134</v>
      </c>
    </row>
    <row r="571" spans="2:51" s="11" customFormat="1" ht="13.5">
      <c r="B571" s="204"/>
      <c r="C571" s="205"/>
      <c r="D571" s="206" t="s">
        <v>144</v>
      </c>
      <c r="E571" s="207" t="s">
        <v>21</v>
      </c>
      <c r="F571" s="208" t="s">
        <v>177</v>
      </c>
      <c r="G571" s="205"/>
      <c r="H571" s="209">
        <v>11.826</v>
      </c>
      <c r="I571" s="210"/>
      <c r="J571" s="205"/>
      <c r="K571" s="205"/>
      <c r="L571" s="211"/>
      <c r="M571" s="212"/>
      <c r="N571" s="213"/>
      <c r="O571" s="213"/>
      <c r="P571" s="213"/>
      <c r="Q571" s="213"/>
      <c r="R571" s="213"/>
      <c r="S571" s="213"/>
      <c r="T571" s="214"/>
      <c r="AT571" s="215" t="s">
        <v>144</v>
      </c>
      <c r="AU571" s="215" t="s">
        <v>84</v>
      </c>
      <c r="AV571" s="11" t="s">
        <v>84</v>
      </c>
      <c r="AW571" s="11" t="s">
        <v>38</v>
      </c>
      <c r="AX571" s="11" t="s">
        <v>74</v>
      </c>
      <c r="AY571" s="215" t="s">
        <v>134</v>
      </c>
    </row>
    <row r="572" spans="2:51" s="12" customFormat="1" ht="13.5">
      <c r="B572" s="216"/>
      <c r="C572" s="217"/>
      <c r="D572" s="206" t="s">
        <v>144</v>
      </c>
      <c r="E572" s="218" t="s">
        <v>21</v>
      </c>
      <c r="F572" s="219" t="s">
        <v>193</v>
      </c>
      <c r="G572" s="217"/>
      <c r="H572" s="218" t="s">
        <v>21</v>
      </c>
      <c r="I572" s="220"/>
      <c r="J572" s="217"/>
      <c r="K572" s="217"/>
      <c r="L572" s="221"/>
      <c r="M572" s="222"/>
      <c r="N572" s="223"/>
      <c r="O572" s="223"/>
      <c r="P572" s="223"/>
      <c r="Q572" s="223"/>
      <c r="R572" s="223"/>
      <c r="S572" s="223"/>
      <c r="T572" s="224"/>
      <c r="AT572" s="225" t="s">
        <v>144</v>
      </c>
      <c r="AU572" s="225" t="s">
        <v>84</v>
      </c>
      <c r="AV572" s="12" t="s">
        <v>82</v>
      </c>
      <c r="AW572" s="12" t="s">
        <v>38</v>
      </c>
      <c r="AX572" s="12" t="s">
        <v>74</v>
      </c>
      <c r="AY572" s="225" t="s">
        <v>134</v>
      </c>
    </row>
    <row r="573" spans="2:51" s="11" customFormat="1" ht="13.5">
      <c r="B573" s="204"/>
      <c r="C573" s="205"/>
      <c r="D573" s="206" t="s">
        <v>144</v>
      </c>
      <c r="E573" s="207" t="s">
        <v>21</v>
      </c>
      <c r="F573" s="208" t="s">
        <v>156</v>
      </c>
      <c r="G573" s="205"/>
      <c r="H573" s="209">
        <v>2.252</v>
      </c>
      <c r="I573" s="210"/>
      <c r="J573" s="205"/>
      <c r="K573" s="205"/>
      <c r="L573" s="211"/>
      <c r="M573" s="212"/>
      <c r="N573" s="213"/>
      <c r="O573" s="213"/>
      <c r="P573" s="213"/>
      <c r="Q573" s="213"/>
      <c r="R573" s="213"/>
      <c r="S573" s="213"/>
      <c r="T573" s="214"/>
      <c r="AT573" s="215" t="s">
        <v>144</v>
      </c>
      <c r="AU573" s="215" t="s">
        <v>84</v>
      </c>
      <c r="AV573" s="11" t="s">
        <v>84</v>
      </c>
      <c r="AW573" s="11" t="s">
        <v>38</v>
      </c>
      <c r="AX573" s="11" t="s">
        <v>74</v>
      </c>
      <c r="AY573" s="215" t="s">
        <v>134</v>
      </c>
    </row>
    <row r="574" spans="2:51" s="12" customFormat="1" ht="13.5">
      <c r="B574" s="216"/>
      <c r="C574" s="217"/>
      <c r="D574" s="206" t="s">
        <v>144</v>
      </c>
      <c r="E574" s="218" t="s">
        <v>21</v>
      </c>
      <c r="F574" s="219" t="s">
        <v>168</v>
      </c>
      <c r="G574" s="217"/>
      <c r="H574" s="218" t="s">
        <v>21</v>
      </c>
      <c r="I574" s="220"/>
      <c r="J574" s="217"/>
      <c r="K574" s="217"/>
      <c r="L574" s="221"/>
      <c r="M574" s="222"/>
      <c r="N574" s="223"/>
      <c r="O574" s="223"/>
      <c r="P574" s="223"/>
      <c r="Q574" s="223"/>
      <c r="R574" s="223"/>
      <c r="S574" s="223"/>
      <c r="T574" s="224"/>
      <c r="AT574" s="225" t="s">
        <v>144</v>
      </c>
      <c r="AU574" s="225" t="s">
        <v>84</v>
      </c>
      <c r="AV574" s="12" t="s">
        <v>82</v>
      </c>
      <c r="AW574" s="12" t="s">
        <v>38</v>
      </c>
      <c r="AX574" s="12" t="s">
        <v>74</v>
      </c>
      <c r="AY574" s="225" t="s">
        <v>134</v>
      </c>
    </row>
    <row r="575" spans="2:51" s="11" customFormat="1" ht="13.5">
      <c r="B575" s="204"/>
      <c r="C575" s="205"/>
      <c r="D575" s="206" t="s">
        <v>144</v>
      </c>
      <c r="E575" s="207" t="s">
        <v>21</v>
      </c>
      <c r="F575" s="208" t="s">
        <v>178</v>
      </c>
      <c r="G575" s="205"/>
      <c r="H575" s="209">
        <v>-3.546</v>
      </c>
      <c r="I575" s="210"/>
      <c r="J575" s="205"/>
      <c r="K575" s="205"/>
      <c r="L575" s="211"/>
      <c r="M575" s="212"/>
      <c r="N575" s="213"/>
      <c r="O575" s="213"/>
      <c r="P575" s="213"/>
      <c r="Q575" s="213"/>
      <c r="R575" s="213"/>
      <c r="S575" s="213"/>
      <c r="T575" s="214"/>
      <c r="AT575" s="215" t="s">
        <v>144</v>
      </c>
      <c r="AU575" s="215" t="s">
        <v>84</v>
      </c>
      <c r="AV575" s="11" t="s">
        <v>84</v>
      </c>
      <c r="AW575" s="11" t="s">
        <v>38</v>
      </c>
      <c r="AX575" s="11" t="s">
        <v>74</v>
      </c>
      <c r="AY575" s="215" t="s">
        <v>134</v>
      </c>
    </row>
    <row r="576" spans="2:51" s="11" customFormat="1" ht="13.5">
      <c r="B576" s="204"/>
      <c r="C576" s="205"/>
      <c r="D576" s="206" t="s">
        <v>144</v>
      </c>
      <c r="E576" s="207" t="s">
        <v>21</v>
      </c>
      <c r="F576" s="208" t="s">
        <v>179</v>
      </c>
      <c r="G576" s="205"/>
      <c r="H576" s="209">
        <v>-1.02</v>
      </c>
      <c r="I576" s="210"/>
      <c r="J576" s="205"/>
      <c r="K576" s="205"/>
      <c r="L576" s="211"/>
      <c r="M576" s="212"/>
      <c r="N576" s="213"/>
      <c r="O576" s="213"/>
      <c r="P576" s="213"/>
      <c r="Q576" s="213"/>
      <c r="R576" s="213"/>
      <c r="S576" s="213"/>
      <c r="T576" s="214"/>
      <c r="AT576" s="215" t="s">
        <v>144</v>
      </c>
      <c r="AU576" s="215" t="s">
        <v>84</v>
      </c>
      <c r="AV576" s="11" t="s">
        <v>84</v>
      </c>
      <c r="AW576" s="11" t="s">
        <v>38</v>
      </c>
      <c r="AX576" s="11" t="s">
        <v>74</v>
      </c>
      <c r="AY576" s="215" t="s">
        <v>134</v>
      </c>
    </row>
    <row r="577" spans="2:51" s="12" customFormat="1" ht="13.5">
      <c r="B577" s="216"/>
      <c r="C577" s="217"/>
      <c r="D577" s="206" t="s">
        <v>144</v>
      </c>
      <c r="E577" s="218" t="s">
        <v>21</v>
      </c>
      <c r="F577" s="219" t="s">
        <v>653</v>
      </c>
      <c r="G577" s="217"/>
      <c r="H577" s="218" t="s">
        <v>21</v>
      </c>
      <c r="I577" s="220"/>
      <c r="J577" s="217"/>
      <c r="K577" s="217"/>
      <c r="L577" s="221"/>
      <c r="M577" s="222"/>
      <c r="N577" s="223"/>
      <c r="O577" s="223"/>
      <c r="P577" s="223"/>
      <c r="Q577" s="223"/>
      <c r="R577" s="223"/>
      <c r="S577" s="223"/>
      <c r="T577" s="224"/>
      <c r="AT577" s="225" t="s">
        <v>144</v>
      </c>
      <c r="AU577" s="225" t="s">
        <v>84</v>
      </c>
      <c r="AV577" s="12" t="s">
        <v>82</v>
      </c>
      <c r="AW577" s="12" t="s">
        <v>38</v>
      </c>
      <c r="AX577" s="12" t="s">
        <v>74</v>
      </c>
      <c r="AY577" s="225" t="s">
        <v>134</v>
      </c>
    </row>
    <row r="578" spans="2:51" s="11" customFormat="1" ht="13.5">
      <c r="B578" s="204"/>
      <c r="C578" s="205"/>
      <c r="D578" s="206" t="s">
        <v>144</v>
      </c>
      <c r="E578" s="207" t="s">
        <v>21</v>
      </c>
      <c r="F578" s="208" t="s">
        <v>654</v>
      </c>
      <c r="G578" s="205"/>
      <c r="H578" s="209">
        <v>-0.806</v>
      </c>
      <c r="I578" s="210"/>
      <c r="J578" s="205"/>
      <c r="K578" s="205"/>
      <c r="L578" s="211"/>
      <c r="M578" s="212"/>
      <c r="N578" s="213"/>
      <c r="O578" s="213"/>
      <c r="P578" s="213"/>
      <c r="Q578" s="213"/>
      <c r="R578" s="213"/>
      <c r="S578" s="213"/>
      <c r="T578" s="214"/>
      <c r="AT578" s="215" t="s">
        <v>144</v>
      </c>
      <c r="AU578" s="215" t="s">
        <v>84</v>
      </c>
      <c r="AV578" s="11" t="s">
        <v>84</v>
      </c>
      <c r="AW578" s="11" t="s">
        <v>38</v>
      </c>
      <c r="AX578" s="11" t="s">
        <v>74</v>
      </c>
      <c r="AY578" s="215" t="s">
        <v>134</v>
      </c>
    </row>
    <row r="579" spans="2:51" s="14" customFormat="1" ht="13.5">
      <c r="B579" s="237"/>
      <c r="C579" s="238"/>
      <c r="D579" s="206" t="s">
        <v>144</v>
      </c>
      <c r="E579" s="239" t="s">
        <v>21</v>
      </c>
      <c r="F579" s="240" t="s">
        <v>172</v>
      </c>
      <c r="G579" s="238"/>
      <c r="H579" s="241">
        <v>20.802</v>
      </c>
      <c r="I579" s="242"/>
      <c r="J579" s="238"/>
      <c r="K579" s="238"/>
      <c r="L579" s="243"/>
      <c r="M579" s="244"/>
      <c r="N579" s="245"/>
      <c r="O579" s="245"/>
      <c r="P579" s="245"/>
      <c r="Q579" s="245"/>
      <c r="R579" s="245"/>
      <c r="S579" s="245"/>
      <c r="T579" s="246"/>
      <c r="AT579" s="247" t="s">
        <v>144</v>
      </c>
      <c r="AU579" s="247" t="s">
        <v>84</v>
      </c>
      <c r="AV579" s="14" t="s">
        <v>135</v>
      </c>
      <c r="AW579" s="14" t="s">
        <v>38</v>
      </c>
      <c r="AX579" s="14" t="s">
        <v>74</v>
      </c>
      <c r="AY579" s="247" t="s">
        <v>134</v>
      </c>
    </row>
    <row r="580" spans="2:51" s="13" customFormat="1" ht="13.5">
      <c r="B580" s="226"/>
      <c r="C580" s="227"/>
      <c r="D580" s="206" t="s">
        <v>144</v>
      </c>
      <c r="E580" s="228" t="s">
        <v>21</v>
      </c>
      <c r="F580" s="229" t="s">
        <v>157</v>
      </c>
      <c r="G580" s="227"/>
      <c r="H580" s="230">
        <v>53.891</v>
      </c>
      <c r="I580" s="231"/>
      <c r="J580" s="227"/>
      <c r="K580" s="227"/>
      <c r="L580" s="232"/>
      <c r="M580" s="233"/>
      <c r="N580" s="234"/>
      <c r="O580" s="234"/>
      <c r="P580" s="234"/>
      <c r="Q580" s="234"/>
      <c r="R580" s="234"/>
      <c r="S580" s="234"/>
      <c r="T580" s="235"/>
      <c r="AT580" s="236" t="s">
        <v>144</v>
      </c>
      <c r="AU580" s="236" t="s">
        <v>84</v>
      </c>
      <c r="AV580" s="13" t="s">
        <v>142</v>
      </c>
      <c r="AW580" s="13" t="s">
        <v>38</v>
      </c>
      <c r="AX580" s="13" t="s">
        <v>82</v>
      </c>
      <c r="AY580" s="236" t="s">
        <v>134</v>
      </c>
    </row>
    <row r="581" spans="2:65" s="1" customFormat="1" ht="25.5" customHeight="1">
      <c r="B581" s="41"/>
      <c r="C581" s="192" t="s">
        <v>655</v>
      </c>
      <c r="D581" s="192" t="s">
        <v>137</v>
      </c>
      <c r="E581" s="193" t="s">
        <v>656</v>
      </c>
      <c r="F581" s="194" t="s">
        <v>657</v>
      </c>
      <c r="G581" s="195" t="s">
        <v>140</v>
      </c>
      <c r="H581" s="196">
        <v>56.321</v>
      </c>
      <c r="I581" s="197"/>
      <c r="J581" s="198">
        <f>ROUND(I581*H581,2)</f>
        <v>0</v>
      </c>
      <c r="K581" s="194" t="s">
        <v>141</v>
      </c>
      <c r="L581" s="61"/>
      <c r="M581" s="199" t="s">
        <v>21</v>
      </c>
      <c r="N581" s="200" t="s">
        <v>45</v>
      </c>
      <c r="O581" s="42"/>
      <c r="P581" s="201">
        <f>O581*H581</f>
        <v>0</v>
      </c>
      <c r="Q581" s="201">
        <v>0.0002</v>
      </c>
      <c r="R581" s="201">
        <f>Q581*H581</f>
        <v>0.0112642</v>
      </c>
      <c r="S581" s="201">
        <v>0</v>
      </c>
      <c r="T581" s="202">
        <f>S581*H581</f>
        <v>0</v>
      </c>
      <c r="AR581" s="24" t="s">
        <v>245</v>
      </c>
      <c r="AT581" s="24" t="s">
        <v>137</v>
      </c>
      <c r="AU581" s="24" t="s">
        <v>84</v>
      </c>
      <c r="AY581" s="24" t="s">
        <v>134</v>
      </c>
      <c r="BE581" s="203">
        <f>IF(N581="základní",J581,0)</f>
        <v>0</v>
      </c>
      <c r="BF581" s="203">
        <f>IF(N581="snížená",J581,0)</f>
        <v>0</v>
      </c>
      <c r="BG581" s="203">
        <f>IF(N581="zákl. přenesená",J581,0)</f>
        <v>0</v>
      </c>
      <c r="BH581" s="203">
        <f>IF(N581="sníž. přenesená",J581,0)</f>
        <v>0</v>
      </c>
      <c r="BI581" s="203">
        <f>IF(N581="nulová",J581,0)</f>
        <v>0</v>
      </c>
      <c r="BJ581" s="24" t="s">
        <v>82</v>
      </c>
      <c r="BK581" s="203">
        <f>ROUND(I581*H581,2)</f>
        <v>0</v>
      </c>
      <c r="BL581" s="24" t="s">
        <v>245</v>
      </c>
      <c r="BM581" s="24" t="s">
        <v>658</v>
      </c>
    </row>
    <row r="582" spans="2:51" s="12" customFormat="1" ht="13.5">
      <c r="B582" s="216"/>
      <c r="C582" s="217"/>
      <c r="D582" s="206" t="s">
        <v>144</v>
      </c>
      <c r="E582" s="218" t="s">
        <v>21</v>
      </c>
      <c r="F582" s="219" t="s">
        <v>151</v>
      </c>
      <c r="G582" s="217"/>
      <c r="H582" s="218" t="s">
        <v>21</v>
      </c>
      <c r="I582" s="220"/>
      <c r="J582" s="217"/>
      <c r="K582" s="217"/>
      <c r="L582" s="221"/>
      <c r="M582" s="222"/>
      <c r="N582" s="223"/>
      <c r="O582" s="223"/>
      <c r="P582" s="223"/>
      <c r="Q582" s="223"/>
      <c r="R582" s="223"/>
      <c r="S582" s="223"/>
      <c r="T582" s="224"/>
      <c r="AT582" s="225" t="s">
        <v>144</v>
      </c>
      <c r="AU582" s="225" t="s">
        <v>84</v>
      </c>
      <c r="AV582" s="12" t="s">
        <v>82</v>
      </c>
      <c r="AW582" s="12" t="s">
        <v>38</v>
      </c>
      <c r="AX582" s="12" t="s">
        <v>74</v>
      </c>
      <c r="AY582" s="225" t="s">
        <v>134</v>
      </c>
    </row>
    <row r="583" spans="2:51" s="11" customFormat="1" ht="13.5">
      <c r="B583" s="204"/>
      <c r="C583" s="205"/>
      <c r="D583" s="206" t="s">
        <v>144</v>
      </c>
      <c r="E583" s="207" t="s">
        <v>21</v>
      </c>
      <c r="F583" s="208" t="s">
        <v>166</v>
      </c>
      <c r="G583" s="205"/>
      <c r="H583" s="209">
        <v>16.902</v>
      </c>
      <c r="I583" s="210"/>
      <c r="J583" s="205"/>
      <c r="K583" s="205"/>
      <c r="L583" s="211"/>
      <c r="M583" s="212"/>
      <c r="N583" s="213"/>
      <c r="O583" s="213"/>
      <c r="P583" s="213"/>
      <c r="Q583" s="213"/>
      <c r="R583" s="213"/>
      <c r="S583" s="213"/>
      <c r="T583" s="214"/>
      <c r="AT583" s="215" t="s">
        <v>144</v>
      </c>
      <c r="AU583" s="215" t="s">
        <v>84</v>
      </c>
      <c r="AV583" s="11" t="s">
        <v>84</v>
      </c>
      <c r="AW583" s="11" t="s">
        <v>38</v>
      </c>
      <c r="AX583" s="11" t="s">
        <v>74</v>
      </c>
      <c r="AY583" s="215" t="s">
        <v>134</v>
      </c>
    </row>
    <row r="584" spans="2:51" s="11" customFormat="1" ht="13.5">
      <c r="B584" s="204"/>
      <c r="C584" s="205"/>
      <c r="D584" s="206" t="s">
        <v>144</v>
      </c>
      <c r="E584" s="207" t="s">
        <v>21</v>
      </c>
      <c r="F584" s="208" t="s">
        <v>167</v>
      </c>
      <c r="G584" s="205"/>
      <c r="H584" s="209">
        <v>10.692</v>
      </c>
      <c r="I584" s="210"/>
      <c r="J584" s="205"/>
      <c r="K584" s="205"/>
      <c r="L584" s="211"/>
      <c r="M584" s="212"/>
      <c r="N584" s="213"/>
      <c r="O584" s="213"/>
      <c r="P584" s="213"/>
      <c r="Q584" s="213"/>
      <c r="R584" s="213"/>
      <c r="S584" s="213"/>
      <c r="T584" s="214"/>
      <c r="AT584" s="215" t="s">
        <v>144</v>
      </c>
      <c r="AU584" s="215" t="s">
        <v>84</v>
      </c>
      <c r="AV584" s="11" t="s">
        <v>84</v>
      </c>
      <c r="AW584" s="11" t="s">
        <v>38</v>
      </c>
      <c r="AX584" s="11" t="s">
        <v>74</v>
      </c>
      <c r="AY584" s="215" t="s">
        <v>134</v>
      </c>
    </row>
    <row r="585" spans="2:51" s="12" customFormat="1" ht="13.5">
      <c r="B585" s="216"/>
      <c r="C585" s="217"/>
      <c r="D585" s="206" t="s">
        <v>144</v>
      </c>
      <c r="E585" s="218" t="s">
        <v>21</v>
      </c>
      <c r="F585" s="219" t="s">
        <v>193</v>
      </c>
      <c r="G585" s="217"/>
      <c r="H585" s="218" t="s">
        <v>21</v>
      </c>
      <c r="I585" s="220"/>
      <c r="J585" s="217"/>
      <c r="K585" s="217"/>
      <c r="L585" s="221"/>
      <c r="M585" s="222"/>
      <c r="N585" s="223"/>
      <c r="O585" s="223"/>
      <c r="P585" s="223"/>
      <c r="Q585" s="223"/>
      <c r="R585" s="223"/>
      <c r="S585" s="223"/>
      <c r="T585" s="224"/>
      <c r="AT585" s="225" t="s">
        <v>144</v>
      </c>
      <c r="AU585" s="225" t="s">
        <v>84</v>
      </c>
      <c r="AV585" s="12" t="s">
        <v>82</v>
      </c>
      <c r="AW585" s="12" t="s">
        <v>38</v>
      </c>
      <c r="AX585" s="12" t="s">
        <v>74</v>
      </c>
      <c r="AY585" s="225" t="s">
        <v>134</v>
      </c>
    </row>
    <row r="586" spans="2:51" s="11" customFormat="1" ht="13.5">
      <c r="B586" s="204"/>
      <c r="C586" s="205"/>
      <c r="D586" s="206" t="s">
        <v>144</v>
      </c>
      <c r="E586" s="207" t="s">
        <v>21</v>
      </c>
      <c r="F586" s="208" t="s">
        <v>152</v>
      </c>
      <c r="G586" s="205"/>
      <c r="H586" s="209">
        <v>6.197</v>
      </c>
      <c r="I586" s="210"/>
      <c r="J586" s="205"/>
      <c r="K586" s="205"/>
      <c r="L586" s="211"/>
      <c r="M586" s="212"/>
      <c r="N586" s="213"/>
      <c r="O586" s="213"/>
      <c r="P586" s="213"/>
      <c r="Q586" s="213"/>
      <c r="R586" s="213"/>
      <c r="S586" s="213"/>
      <c r="T586" s="214"/>
      <c r="AT586" s="215" t="s">
        <v>144</v>
      </c>
      <c r="AU586" s="215" t="s">
        <v>84</v>
      </c>
      <c r="AV586" s="11" t="s">
        <v>84</v>
      </c>
      <c r="AW586" s="11" t="s">
        <v>38</v>
      </c>
      <c r="AX586" s="11" t="s">
        <v>74</v>
      </c>
      <c r="AY586" s="215" t="s">
        <v>134</v>
      </c>
    </row>
    <row r="587" spans="2:51" s="12" customFormat="1" ht="13.5">
      <c r="B587" s="216"/>
      <c r="C587" s="217"/>
      <c r="D587" s="206" t="s">
        <v>144</v>
      </c>
      <c r="E587" s="218" t="s">
        <v>21</v>
      </c>
      <c r="F587" s="219" t="s">
        <v>168</v>
      </c>
      <c r="G587" s="217"/>
      <c r="H587" s="218" t="s">
        <v>21</v>
      </c>
      <c r="I587" s="220"/>
      <c r="J587" s="217"/>
      <c r="K587" s="217"/>
      <c r="L587" s="221"/>
      <c r="M587" s="222"/>
      <c r="N587" s="223"/>
      <c r="O587" s="223"/>
      <c r="P587" s="223"/>
      <c r="Q587" s="223"/>
      <c r="R587" s="223"/>
      <c r="S587" s="223"/>
      <c r="T587" s="224"/>
      <c r="AT587" s="225" t="s">
        <v>144</v>
      </c>
      <c r="AU587" s="225" t="s">
        <v>84</v>
      </c>
      <c r="AV587" s="12" t="s">
        <v>82</v>
      </c>
      <c r="AW587" s="12" t="s">
        <v>38</v>
      </c>
      <c r="AX587" s="12" t="s">
        <v>74</v>
      </c>
      <c r="AY587" s="225" t="s">
        <v>134</v>
      </c>
    </row>
    <row r="588" spans="2:51" s="11" customFormat="1" ht="13.5">
      <c r="B588" s="204"/>
      <c r="C588" s="205"/>
      <c r="D588" s="206" t="s">
        <v>144</v>
      </c>
      <c r="E588" s="207" t="s">
        <v>21</v>
      </c>
      <c r="F588" s="208" t="s">
        <v>169</v>
      </c>
      <c r="G588" s="205"/>
      <c r="H588" s="209">
        <v>-1.182</v>
      </c>
      <c r="I588" s="210"/>
      <c r="J588" s="205"/>
      <c r="K588" s="205"/>
      <c r="L588" s="211"/>
      <c r="M588" s="212"/>
      <c r="N588" s="213"/>
      <c r="O588" s="213"/>
      <c r="P588" s="213"/>
      <c r="Q588" s="213"/>
      <c r="R588" s="213"/>
      <c r="S588" s="213"/>
      <c r="T588" s="214"/>
      <c r="AT588" s="215" t="s">
        <v>144</v>
      </c>
      <c r="AU588" s="215" t="s">
        <v>84</v>
      </c>
      <c r="AV588" s="11" t="s">
        <v>84</v>
      </c>
      <c r="AW588" s="11" t="s">
        <v>38</v>
      </c>
      <c r="AX588" s="11" t="s">
        <v>74</v>
      </c>
      <c r="AY588" s="215" t="s">
        <v>134</v>
      </c>
    </row>
    <row r="589" spans="2:51" s="11" customFormat="1" ht="13.5">
      <c r="B589" s="204"/>
      <c r="C589" s="205"/>
      <c r="D589" s="206" t="s">
        <v>144</v>
      </c>
      <c r="E589" s="207" t="s">
        <v>21</v>
      </c>
      <c r="F589" s="208" t="s">
        <v>170</v>
      </c>
      <c r="G589" s="205"/>
      <c r="H589" s="209">
        <v>-1.8</v>
      </c>
      <c r="I589" s="210"/>
      <c r="J589" s="205"/>
      <c r="K589" s="205"/>
      <c r="L589" s="211"/>
      <c r="M589" s="212"/>
      <c r="N589" s="213"/>
      <c r="O589" s="213"/>
      <c r="P589" s="213"/>
      <c r="Q589" s="213"/>
      <c r="R589" s="213"/>
      <c r="S589" s="213"/>
      <c r="T589" s="214"/>
      <c r="AT589" s="215" t="s">
        <v>144</v>
      </c>
      <c r="AU589" s="215" t="s">
        <v>84</v>
      </c>
      <c r="AV589" s="11" t="s">
        <v>84</v>
      </c>
      <c r="AW589" s="11" t="s">
        <v>38</v>
      </c>
      <c r="AX589" s="11" t="s">
        <v>74</v>
      </c>
      <c r="AY589" s="215" t="s">
        <v>134</v>
      </c>
    </row>
    <row r="590" spans="2:51" s="11" customFormat="1" ht="13.5">
      <c r="B590" s="204"/>
      <c r="C590" s="205"/>
      <c r="D590" s="206" t="s">
        <v>144</v>
      </c>
      <c r="E590" s="207" t="s">
        <v>21</v>
      </c>
      <c r="F590" s="208" t="s">
        <v>171</v>
      </c>
      <c r="G590" s="205"/>
      <c r="H590" s="209">
        <v>-2.25</v>
      </c>
      <c r="I590" s="210"/>
      <c r="J590" s="205"/>
      <c r="K590" s="205"/>
      <c r="L590" s="211"/>
      <c r="M590" s="212"/>
      <c r="N590" s="213"/>
      <c r="O590" s="213"/>
      <c r="P590" s="213"/>
      <c r="Q590" s="213"/>
      <c r="R590" s="213"/>
      <c r="S590" s="213"/>
      <c r="T590" s="214"/>
      <c r="AT590" s="215" t="s">
        <v>144</v>
      </c>
      <c r="AU590" s="215" t="s">
        <v>84</v>
      </c>
      <c r="AV590" s="11" t="s">
        <v>84</v>
      </c>
      <c r="AW590" s="11" t="s">
        <v>38</v>
      </c>
      <c r="AX590" s="11" t="s">
        <v>74</v>
      </c>
      <c r="AY590" s="215" t="s">
        <v>134</v>
      </c>
    </row>
    <row r="591" spans="2:51" s="12" customFormat="1" ht="13.5">
      <c r="B591" s="216"/>
      <c r="C591" s="217"/>
      <c r="D591" s="206" t="s">
        <v>144</v>
      </c>
      <c r="E591" s="218" t="s">
        <v>21</v>
      </c>
      <c r="F591" s="219" t="s">
        <v>189</v>
      </c>
      <c r="G591" s="217"/>
      <c r="H591" s="218" t="s">
        <v>21</v>
      </c>
      <c r="I591" s="220"/>
      <c r="J591" s="217"/>
      <c r="K591" s="217"/>
      <c r="L591" s="221"/>
      <c r="M591" s="222"/>
      <c r="N591" s="223"/>
      <c r="O591" s="223"/>
      <c r="P591" s="223"/>
      <c r="Q591" s="223"/>
      <c r="R591" s="223"/>
      <c r="S591" s="223"/>
      <c r="T591" s="224"/>
      <c r="AT591" s="225" t="s">
        <v>144</v>
      </c>
      <c r="AU591" s="225" t="s">
        <v>84</v>
      </c>
      <c r="AV591" s="12" t="s">
        <v>82</v>
      </c>
      <c r="AW591" s="12" t="s">
        <v>38</v>
      </c>
      <c r="AX591" s="12" t="s">
        <v>74</v>
      </c>
      <c r="AY591" s="225" t="s">
        <v>134</v>
      </c>
    </row>
    <row r="592" spans="2:51" s="11" customFormat="1" ht="13.5">
      <c r="B592" s="204"/>
      <c r="C592" s="205"/>
      <c r="D592" s="206" t="s">
        <v>144</v>
      </c>
      <c r="E592" s="207" t="s">
        <v>21</v>
      </c>
      <c r="F592" s="208" t="s">
        <v>190</v>
      </c>
      <c r="G592" s="205"/>
      <c r="H592" s="209">
        <v>-2.55</v>
      </c>
      <c r="I592" s="210"/>
      <c r="J592" s="205"/>
      <c r="K592" s="205"/>
      <c r="L592" s="211"/>
      <c r="M592" s="212"/>
      <c r="N592" s="213"/>
      <c r="O592" s="213"/>
      <c r="P592" s="213"/>
      <c r="Q592" s="213"/>
      <c r="R592" s="213"/>
      <c r="S592" s="213"/>
      <c r="T592" s="214"/>
      <c r="AT592" s="215" t="s">
        <v>144</v>
      </c>
      <c r="AU592" s="215" t="s">
        <v>84</v>
      </c>
      <c r="AV592" s="11" t="s">
        <v>84</v>
      </c>
      <c r="AW592" s="11" t="s">
        <v>38</v>
      </c>
      <c r="AX592" s="11" t="s">
        <v>74</v>
      </c>
      <c r="AY592" s="215" t="s">
        <v>134</v>
      </c>
    </row>
    <row r="593" spans="2:51" s="14" customFormat="1" ht="13.5">
      <c r="B593" s="237"/>
      <c r="C593" s="238"/>
      <c r="D593" s="206" t="s">
        <v>144</v>
      </c>
      <c r="E593" s="239" t="s">
        <v>21</v>
      </c>
      <c r="F593" s="240" t="s">
        <v>172</v>
      </c>
      <c r="G593" s="238"/>
      <c r="H593" s="241">
        <v>26.009</v>
      </c>
      <c r="I593" s="242"/>
      <c r="J593" s="238"/>
      <c r="K593" s="238"/>
      <c r="L593" s="243"/>
      <c r="M593" s="244"/>
      <c r="N593" s="245"/>
      <c r="O593" s="245"/>
      <c r="P593" s="245"/>
      <c r="Q593" s="245"/>
      <c r="R593" s="245"/>
      <c r="S593" s="245"/>
      <c r="T593" s="246"/>
      <c r="AT593" s="247" t="s">
        <v>144</v>
      </c>
      <c r="AU593" s="247" t="s">
        <v>84</v>
      </c>
      <c r="AV593" s="14" t="s">
        <v>135</v>
      </c>
      <c r="AW593" s="14" t="s">
        <v>38</v>
      </c>
      <c r="AX593" s="14" t="s">
        <v>74</v>
      </c>
      <c r="AY593" s="247" t="s">
        <v>134</v>
      </c>
    </row>
    <row r="594" spans="2:51" s="12" customFormat="1" ht="13.5">
      <c r="B594" s="216"/>
      <c r="C594" s="217"/>
      <c r="D594" s="206" t="s">
        <v>144</v>
      </c>
      <c r="E594" s="218" t="s">
        <v>21</v>
      </c>
      <c r="F594" s="219" t="s">
        <v>153</v>
      </c>
      <c r="G594" s="217"/>
      <c r="H594" s="218" t="s">
        <v>21</v>
      </c>
      <c r="I594" s="220"/>
      <c r="J594" s="217"/>
      <c r="K594" s="217"/>
      <c r="L594" s="221"/>
      <c r="M594" s="222"/>
      <c r="N594" s="223"/>
      <c r="O594" s="223"/>
      <c r="P594" s="223"/>
      <c r="Q594" s="223"/>
      <c r="R594" s="223"/>
      <c r="S594" s="223"/>
      <c r="T594" s="224"/>
      <c r="AT594" s="225" t="s">
        <v>144</v>
      </c>
      <c r="AU594" s="225" t="s">
        <v>84</v>
      </c>
      <c r="AV594" s="12" t="s">
        <v>82</v>
      </c>
      <c r="AW594" s="12" t="s">
        <v>38</v>
      </c>
      <c r="AX594" s="12" t="s">
        <v>74</v>
      </c>
      <c r="AY594" s="225" t="s">
        <v>134</v>
      </c>
    </row>
    <row r="595" spans="2:51" s="11" customFormat="1" ht="13.5">
      <c r="B595" s="204"/>
      <c r="C595" s="205"/>
      <c r="D595" s="206" t="s">
        <v>144</v>
      </c>
      <c r="E595" s="207" t="s">
        <v>21</v>
      </c>
      <c r="F595" s="208" t="s">
        <v>191</v>
      </c>
      <c r="G595" s="205"/>
      <c r="H595" s="209">
        <v>1.24</v>
      </c>
      <c r="I595" s="210"/>
      <c r="J595" s="205"/>
      <c r="K595" s="205"/>
      <c r="L595" s="211"/>
      <c r="M595" s="212"/>
      <c r="N595" s="213"/>
      <c r="O595" s="213"/>
      <c r="P595" s="213"/>
      <c r="Q595" s="213"/>
      <c r="R595" s="213"/>
      <c r="S595" s="213"/>
      <c r="T595" s="214"/>
      <c r="AT595" s="215" t="s">
        <v>144</v>
      </c>
      <c r="AU595" s="215" t="s">
        <v>84</v>
      </c>
      <c r="AV595" s="11" t="s">
        <v>84</v>
      </c>
      <c r="AW595" s="11" t="s">
        <v>38</v>
      </c>
      <c r="AX595" s="11" t="s">
        <v>74</v>
      </c>
      <c r="AY595" s="215" t="s">
        <v>134</v>
      </c>
    </row>
    <row r="596" spans="2:51" s="11" customFormat="1" ht="13.5">
      <c r="B596" s="204"/>
      <c r="C596" s="205"/>
      <c r="D596" s="206" t="s">
        <v>144</v>
      </c>
      <c r="E596" s="207" t="s">
        <v>21</v>
      </c>
      <c r="F596" s="208" t="s">
        <v>192</v>
      </c>
      <c r="G596" s="205"/>
      <c r="H596" s="209">
        <v>1.46</v>
      </c>
      <c r="I596" s="210"/>
      <c r="J596" s="205"/>
      <c r="K596" s="205"/>
      <c r="L596" s="211"/>
      <c r="M596" s="212"/>
      <c r="N596" s="213"/>
      <c r="O596" s="213"/>
      <c r="P596" s="213"/>
      <c r="Q596" s="213"/>
      <c r="R596" s="213"/>
      <c r="S596" s="213"/>
      <c r="T596" s="214"/>
      <c r="AT596" s="215" t="s">
        <v>144</v>
      </c>
      <c r="AU596" s="215" t="s">
        <v>84</v>
      </c>
      <c r="AV596" s="11" t="s">
        <v>84</v>
      </c>
      <c r="AW596" s="11" t="s">
        <v>38</v>
      </c>
      <c r="AX596" s="11" t="s">
        <v>74</v>
      </c>
      <c r="AY596" s="215" t="s">
        <v>134</v>
      </c>
    </row>
    <row r="597" spans="2:51" s="12" customFormat="1" ht="13.5">
      <c r="B597" s="216"/>
      <c r="C597" s="217"/>
      <c r="D597" s="206" t="s">
        <v>144</v>
      </c>
      <c r="E597" s="218" t="s">
        <v>21</v>
      </c>
      <c r="F597" s="219" t="s">
        <v>193</v>
      </c>
      <c r="G597" s="217"/>
      <c r="H597" s="218" t="s">
        <v>21</v>
      </c>
      <c r="I597" s="220"/>
      <c r="J597" s="217"/>
      <c r="K597" s="217"/>
      <c r="L597" s="221"/>
      <c r="M597" s="222"/>
      <c r="N597" s="223"/>
      <c r="O597" s="223"/>
      <c r="P597" s="223"/>
      <c r="Q597" s="223"/>
      <c r="R597" s="223"/>
      <c r="S597" s="223"/>
      <c r="T597" s="224"/>
      <c r="AT597" s="225" t="s">
        <v>144</v>
      </c>
      <c r="AU597" s="225" t="s">
        <v>84</v>
      </c>
      <c r="AV597" s="12" t="s">
        <v>82</v>
      </c>
      <c r="AW597" s="12" t="s">
        <v>38</v>
      </c>
      <c r="AX597" s="12" t="s">
        <v>74</v>
      </c>
      <c r="AY597" s="225" t="s">
        <v>134</v>
      </c>
    </row>
    <row r="598" spans="2:51" s="11" customFormat="1" ht="13.5">
      <c r="B598" s="204"/>
      <c r="C598" s="205"/>
      <c r="D598" s="206" t="s">
        <v>144</v>
      </c>
      <c r="E598" s="207" t="s">
        <v>21</v>
      </c>
      <c r="F598" s="208" t="s">
        <v>154</v>
      </c>
      <c r="G598" s="205"/>
      <c r="H598" s="209">
        <v>1.81</v>
      </c>
      <c r="I598" s="210"/>
      <c r="J598" s="205"/>
      <c r="K598" s="205"/>
      <c r="L598" s="211"/>
      <c r="M598" s="212"/>
      <c r="N598" s="213"/>
      <c r="O598" s="213"/>
      <c r="P598" s="213"/>
      <c r="Q598" s="213"/>
      <c r="R598" s="213"/>
      <c r="S598" s="213"/>
      <c r="T598" s="214"/>
      <c r="AT598" s="215" t="s">
        <v>144</v>
      </c>
      <c r="AU598" s="215" t="s">
        <v>84</v>
      </c>
      <c r="AV598" s="11" t="s">
        <v>84</v>
      </c>
      <c r="AW598" s="11" t="s">
        <v>38</v>
      </c>
      <c r="AX598" s="11" t="s">
        <v>74</v>
      </c>
      <c r="AY598" s="215" t="s">
        <v>134</v>
      </c>
    </row>
    <row r="599" spans="2:51" s="12" customFormat="1" ht="13.5">
      <c r="B599" s="216"/>
      <c r="C599" s="217"/>
      <c r="D599" s="206" t="s">
        <v>144</v>
      </c>
      <c r="E599" s="218" t="s">
        <v>21</v>
      </c>
      <c r="F599" s="219" t="s">
        <v>168</v>
      </c>
      <c r="G599" s="217"/>
      <c r="H599" s="218" t="s">
        <v>21</v>
      </c>
      <c r="I599" s="220"/>
      <c r="J599" s="217"/>
      <c r="K599" s="217"/>
      <c r="L599" s="221"/>
      <c r="M599" s="222"/>
      <c r="N599" s="223"/>
      <c r="O599" s="223"/>
      <c r="P599" s="223"/>
      <c r="Q599" s="223"/>
      <c r="R599" s="223"/>
      <c r="S599" s="223"/>
      <c r="T599" s="224"/>
      <c r="AT599" s="225" t="s">
        <v>144</v>
      </c>
      <c r="AU599" s="225" t="s">
        <v>84</v>
      </c>
      <c r="AV599" s="12" t="s">
        <v>82</v>
      </c>
      <c r="AW599" s="12" t="s">
        <v>38</v>
      </c>
      <c r="AX599" s="12" t="s">
        <v>74</v>
      </c>
      <c r="AY599" s="225" t="s">
        <v>134</v>
      </c>
    </row>
    <row r="600" spans="2:51" s="11" customFormat="1" ht="13.5">
      <c r="B600" s="204"/>
      <c r="C600" s="205"/>
      <c r="D600" s="206" t="s">
        <v>144</v>
      </c>
      <c r="E600" s="207" t="s">
        <v>21</v>
      </c>
      <c r="F600" s="208" t="s">
        <v>175</v>
      </c>
      <c r="G600" s="205"/>
      <c r="H600" s="209">
        <v>-0.12</v>
      </c>
      <c r="I600" s="210"/>
      <c r="J600" s="205"/>
      <c r="K600" s="205"/>
      <c r="L600" s="211"/>
      <c r="M600" s="212"/>
      <c r="N600" s="213"/>
      <c r="O600" s="213"/>
      <c r="P600" s="213"/>
      <c r="Q600" s="213"/>
      <c r="R600" s="213"/>
      <c r="S600" s="213"/>
      <c r="T600" s="214"/>
      <c r="AT600" s="215" t="s">
        <v>144</v>
      </c>
      <c r="AU600" s="215" t="s">
        <v>84</v>
      </c>
      <c r="AV600" s="11" t="s">
        <v>84</v>
      </c>
      <c r="AW600" s="11" t="s">
        <v>38</v>
      </c>
      <c r="AX600" s="11" t="s">
        <v>74</v>
      </c>
      <c r="AY600" s="215" t="s">
        <v>134</v>
      </c>
    </row>
    <row r="601" spans="2:51" s="14" customFormat="1" ht="13.5">
      <c r="B601" s="237"/>
      <c r="C601" s="238"/>
      <c r="D601" s="206" t="s">
        <v>144</v>
      </c>
      <c r="E601" s="239" t="s">
        <v>21</v>
      </c>
      <c r="F601" s="240" t="s">
        <v>172</v>
      </c>
      <c r="G601" s="238"/>
      <c r="H601" s="241">
        <v>4.39</v>
      </c>
      <c r="I601" s="242"/>
      <c r="J601" s="238"/>
      <c r="K601" s="238"/>
      <c r="L601" s="243"/>
      <c r="M601" s="244"/>
      <c r="N601" s="245"/>
      <c r="O601" s="245"/>
      <c r="P601" s="245"/>
      <c r="Q601" s="245"/>
      <c r="R601" s="245"/>
      <c r="S601" s="245"/>
      <c r="T601" s="246"/>
      <c r="AT601" s="247" t="s">
        <v>144</v>
      </c>
      <c r="AU601" s="247" t="s">
        <v>84</v>
      </c>
      <c r="AV601" s="14" t="s">
        <v>135</v>
      </c>
      <c r="AW601" s="14" t="s">
        <v>38</v>
      </c>
      <c r="AX601" s="14" t="s">
        <v>74</v>
      </c>
      <c r="AY601" s="247" t="s">
        <v>134</v>
      </c>
    </row>
    <row r="602" spans="2:51" s="12" customFormat="1" ht="13.5">
      <c r="B602" s="216"/>
      <c r="C602" s="217"/>
      <c r="D602" s="206" t="s">
        <v>144</v>
      </c>
      <c r="E602" s="218" t="s">
        <v>21</v>
      </c>
      <c r="F602" s="219" t="s">
        <v>155</v>
      </c>
      <c r="G602" s="217"/>
      <c r="H602" s="218" t="s">
        <v>21</v>
      </c>
      <c r="I602" s="220"/>
      <c r="J602" s="217"/>
      <c r="K602" s="217"/>
      <c r="L602" s="221"/>
      <c r="M602" s="222"/>
      <c r="N602" s="223"/>
      <c r="O602" s="223"/>
      <c r="P602" s="223"/>
      <c r="Q602" s="223"/>
      <c r="R602" s="223"/>
      <c r="S602" s="223"/>
      <c r="T602" s="224"/>
      <c r="AT602" s="225" t="s">
        <v>144</v>
      </c>
      <c r="AU602" s="225" t="s">
        <v>84</v>
      </c>
      <c r="AV602" s="12" t="s">
        <v>82</v>
      </c>
      <c r="AW602" s="12" t="s">
        <v>38</v>
      </c>
      <c r="AX602" s="12" t="s">
        <v>74</v>
      </c>
      <c r="AY602" s="225" t="s">
        <v>134</v>
      </c>
    </row>
    <row r="603" spans="2:51" s="11" customFormat="1" ht="13.5">
      <c r="B603" s="204"/>
      <c r="C603" s="205"/>
      <c r="D603" s="206" t="s">
        <v>144</v>
      </c>
      <c r="E603" s="207" t="s">
        <v>21</v>
      </c>
      <c r="F603" s="208" t="s">
        <v>176</v>
      </c>
      <c r="G603" s="205"/>
      <c r="H603" s="209">
        <v>4.212</v>
      </c>
      <c r="I603" s="210"/>
      <c r="J603" s="205"/>
      <c r="K603" s="205"/>
      <c r="L603" s="211"/>
      <c r="M603" s="212"/>
      <c r="N603" s="213"/>
      <c r="O603" s="213"/>
      <c r="P603" s="213"/>
      <c r="Q603" s="213"/>
      <c r="R603" s="213"/>
      <c r="S603" s="213"/>
      <c r="T603" s="214"/>
      <c r="AT603" s="215" t="s">
        <v>144</v>
      </c>
      <c r="AU603" s="215" t="s">
        <v>84</v>
      </c>
      <c r="AV603" s="11" t="s">
        <v>84</v>
      </c>
      <c r="AW603" s="11" t="s">
        <v>38</v>
      </c>
      <c r="AX603" s="11" t="s">
        <v>74</v>
      </c>
      <c r="AY603" s="215" t="s">
        <v>134</v>
      </c>
    </row>
    <row r="604" spans="2:51" s="11" customFormat="1" ht="13.5">
      <c r="B604" s="204"/>
      <c r="C604" s="205"/>
      <c r="D604" s="206" t="s">
        <v>144</v>
      </c>
      <c r="E604" s="207" t="s">
        <v>21</v>
      </c>
      <c r="F604" s="208" t="s">
        <v>174</v>
      </c>
      <c r="G604" s="205"/>
      <c r="H604" s="209">
        <v>7.884</v>
      </c>
      <c r="I604" s="210"/>
      <c r="J604" s="205"/>
      <c r="K604" s="205"/>
      <c r="L604" s="211"/>
      <c r="M604" s="212"/>
      <c r="N604" s="213"/>
      <c r="O604" s="213"/>
      <c r="P604" s="213"/>
      <c r="Q604" s="213"/>
      <c r="R604" s="213"/>
      <c r="S604" s="213"/>
      <c r="T604" s="214"/>
      <c r="AT604" s="215" t="s">
        <v>144</v>
      </c>
      <c r="AU604" s="215" t="s">
        <v>84</v>
      </c>
      <c r="AV604" s="11" t="s">
        <v>84</v>
      </c>
      <c r="AW604" s="11" t="s">
        <v>38</v>
      </c>
      <c r="AX604" s="11" t="s">
        <v>74</v>
      </c>
      <c r="AY604" s="215" t="s">
        <v>134</v>
      </c>
    </row>
    <row r="605" spans="2:51" s="11" customFormat="1" ht="13.5">
      <c r="B605" s="204"/>
      <c r="C605" s="205"/>
      <c r="D605" s="206" t="s">
        <v>144</v>
      </c>
      <c r="E605" s="207" t="s">
        <v>21</v>
      </c>
      <c r="F605" s="208" t="s">
        <v>177</v>
      </c>
      <c r="G605" s="205"/>
      <c r="H605" s="209">
        <v>11.826</v>
      </c>
      <c r="I605" s="210"/>
      <c r="J605" s="205"/>
      <c r="K605" s="205"/>
      <c r="L605" s="211"/>
      <c r="M605" s="212"/>
      <c r="N605" s="213"/>
      <c r="O605" s="213"/>
      <c r="P605" s="213"/>
      <c r="Q605" s="213"/>
      <c r="R605" s="213"/>
      <c r="S605" s="213"/>
      <c r="T605" s="214"/>
      <c r="AT605" s="215" t="s">
        <v>144</v>
      </c>
      <c r="AU605" s="215" t="s">
        <v>84</v>
      </c>
      <c r="AV605" s="11" t="s">
        <v>84</v>
      </c>
      <c r="AW605" s="11" t="s">
        <v>38</v>
      </c>
      <c r="AX605" s="11" t="s">
        <v>74</v>
      </c>
      <c r="AY605" s="215" t="s">
        <v>134</v>
      </c>
    </row>
    <row r="606" spans="2:51" s="12" customFormat="1" ht="13.5">
      <c r="B606" s="216"/>
      <c r="C606" s="217"/>
      <c r="D606" s="206" t="s">
        <v>144</v>
      </c>
      <c r="E606" s="218" t="s">
        <v>21</v>
      </c>
      <c r="F606" s="219" t="s">
        <v>193</v>
      </c>
      <c r="G606" s="217"/>
      <c r="H606" s="218" t="s">
        <v>21</v>
      </c>
      <c r="I606" s="220"/>
      <c r="J606" s="217"/>
      <c r="K606" s="217"/>
      <c r="L606" s="221"/>
      <c r="M606" s="222"/>
      <c r="N606" s="223"/>
      <c r="O606" s="223"/>
      <c r="P606" s="223"/>
      <c r="Q606" s="223"/>
      <c r="R606" s="223"/>
      <c r="S606" s="223"/>
      <c r="T606" s="224"/>
      <c r="AT606" s="225" t="s">
        <v>144</v>
      </c>
      <c r="AU606" s="225" t="s">
        <v>84</v>
      </c>
      <c r="AV606" s="12" t="s">
        <v>82</v>
      </c>
      <c r="AW606" s="12" t="s">
        <v>38</v>
      </c>
      <c r="AX606" s="12" t="s">
        <v>74</v>
      </c>
      <c r="AY606" s="225" t="s">
        <v>134</v>
      </c>
    </row>
    <row r="607" spans="2:51" s="11" customFormat="1" ht="13.5">
      <c r="B607" s="204"/>
      <c r="C607" s="205"/>
      <c r="D607" s="206" t="s">
        <v>144</v>
      </c>
      <c r="E607" s="207" t="s">
        <v>21</v>
      </c>
      <c r="F607" s="208" t="s">
        <v>156</v>
      </c>
      <c r="G607" s="205"/>
      <c r="H607" s="209">
        <v>2.252</v>
      </c>
      <c r="I607" s="210"/>
      <c r="J607" s="205"/>
      <c r="K607" s="205"/>
      <c r="L607" s="211"/>
      <c r="M607" s="212"/>
      <c r="N607" s="213"/>
      <c r="O607" s="213"/>
      <c r="P607" s="213"/>
      <c r="Q607" s="213"/>
      <c r="R607" s="213"/>
      <c r="S607" s="213"/>
      <c r="T607" s="214"/>
      <c r="AT607" s="215" t="s">
        <v>144</v>
      </c>
      <c r="AU607" s="215" t="s">
        <v>84</v>
      </c>
      <c r="AV607" s="11" t="s">
        <v>84</v>
      </c>
      <c r="AW607" s="11" t="s">
        <v>38</v>
      </c>
      <c r="AX607" s="11" t="s">
        <v>74</v>
      </c>
      <c r="AY607" s="215" t="s">
        <v>134</v>
      </c>
    </row>
    <row r="608" spans="2:51" s="12" customFormat="1" ht="13.5">
      <c r="B608" s="216"/>
      <c r="C608" s="217"/>
      <c r="D608" s="206" t="s">
        <v>144</v>
      </c>
      <c r="E608" s="218" t="s">
        <v>21</v>
      </c>
      <c r="F608" s="219" t="s">
        <v>168</v>
      </c>
      <c r="G608" s="217"/>
      <c r="H608" s="218" t="s">
        <v>21</v>
      </c>
      <c r="I608" s="220"/>
      <c r="J608" s="217"/>
      <c r="K608" s="217"/>
      <c r="L608" s="221"/>
      <c r="M608" s="222"/>
      <c r="N608" s="223"/>
      <c r="O608" s="223"/>
      <c r="P608" s="223"/>
      <c r="Q608" s="223"/>
      <c r="R608" s="223"/>
      <c r="S608" s="223"/>
      <c r="T608" s="224"/>
      <c r="AT608" s="225" t="s">
        <v>144</v>
      </c>
      <c r="AU608" s="225" t="s">
        <v>84</v>
      </c>
      <c r="AV608" s="12" t="s">
        <v>82</v>
      </c>
      <c r="AW608" s="12" t="s">
        <v>38</v>
      </c>
      <c r="AX608" s="12" t="s">
        <v>74</v>
      </c>
      <c r="AY608" s="225" t="s">
        <v>134</v>
      </c>
    </row>
    <row r="609" spans="2:51" s="11" customFormat="1" ht="13.5">
      <c r="B609" s="204"/>
      <c r="C609" s="205"/>
      <c r="D609" s="206" t="s">
        <v>144</v>
      </c>
      <c r="E609" s="207" t="s">
        <v>21</v>
      </c>
      <c r="F609" s="208" t="s">
        <v>178</v>
      </c>
      <c r="G609" s="205"/>
      <c r="H609" s="209">
        <v>-3.546</v>
      </c>
      <c r="I609" s="210"/>
      <c r="J609" s="205"/>
      <c r="K609" s="205"/>
      <c r="L609" s="211"/>
      <c r="M609" s="212"/>
      <c r="N609" s="213"/>
      <c r="O609" s="213"/>
      <c r="P609" s="213"/>
      <c r="Q609" s="213"/>
      <c r="R609" s="213"/>
      <c r="S609" s="213"/>
      <c r="T609" s="214"/>
      <c r="AT609" s="215" t="s">
        <v>144</v>
      </c>
      <c r="AU609" s="215" t="s">
        <v>84</v>
      </c>
      <c r="AV609" s="11" t="s">
        <v>84</v>
      </c>
      <c r="AW609" s="11" t="s">
        <v>38</v>
      </c>
      <c r="AX609" s="11" t="s">
        <v>74</v>
      </c>
      <c r="AY609" s="215" t="s">
        <v>134</v>
      </c>
    </row>
    <row r="610" spans="2:51" s="11" customFormat="1" ht="13.5">
      <c r="B610" s="204"/>
      <c r="C610" s="205"/>
      <c r="D610" s="206" t="s">
        <v>144</v>
      </c>
      <c r="E610" s="207" t="s">
        <v>21</v>
      </c>
      <c r="F610" s="208" t="s">
        <v>179</v>
      </c>
      <c r="G610" s="205"/>
      <c r="H610" s="209">
        <v>-1.02</v>
      </c>
      <c r="I610" s="210"/>
      <c r="J610" s="205"/>
      <c r="K610" s="205"/>
      <c r="L610" s="211"/>
      <c r="M610" s="212"/>
      <c r="N610" s="213"/>
      <c r="O610" s="213"/>
      <c r="P610" s="213"/>
      <c r="Q610" s="213"/>
      <c r="R610" s="213"/>
      <c r="S610" s="213"/>
      <c r="T610" s="214"/>
      <c r="AT610" s="215" t="s">
        <v>144</v>
      </c>
      <c r="AU610" s="215" t="s">
        <v>84</v>
      </c>
      <c r="AV610" s="11" t="s">
        <v>84</v>
      </c>
      <c r="AW610" s="11" t="s">
        <v>38</v>
      </c>
      <c r="AX610" s="11" t="s">
        <v>74</v>
      </c>
      <c r="AY610" s="215" t="s">
        <v>134</v>
      </c>
    </row>
    <row r="611" spans="2:51" s="12" customFormat="1" ht="13.5">
      <c r="B611" s="216"/>
      <c r="C611" s="217"/>
      <c r="D611" s="206" t="s">
        <v>144</v>
      </c>
      <c r="E611" s="218" t="s">
        <v>21</v>
      </c>
      <c r="F611" s="219" t="s">
        <v>653</v>
      </c>
      <c r="G611" s="217"/>
      <c r="H611" s="218" t="s">
        <v>21</v>
      </c>
      <c r="I611" s="220"/>
      <c r="J611" s="217"/>
      <c r="K611" s="217"/>
      <c r="L611" s="221"/>
      <c r="M611" s="222"/>
      <c r="N611" s="223"/>
      <c r="O611" s="223"/>
      <c r="P611" s="223"/>
      <c r="Q611" s="223"/>
      <c r="R611" s="223"/>
      <c r="S611" s="223"/>
      <c r="T611" s="224"/>
      <c r="AT611" s="225" t="s">
        <v>144</v>
      </c>
      <c r="AU611" s="225" t="s">
        <v>84</v>
      </c>
      <c r="AV611" s="12" t="s">
        <v>82</v>
      </c>
      <c r="AW611" s="12" t="s">
        <v>38</v>
      </c>
      <c r="AX611" s="12" t="s">
        <v>74</v>
      </c>
      <c r="AY611" s="225" t="s">
        <v>134</v>
      </c>
    </row>
    <row r="612" spans="2:51" s="11" customFormat="1" ht="13.5">
      <c r="B612" s="204"/>
      <c r="C612" s="205"/>
      <c r="D612" s="206" t="s">
        <v>144</v>
      </c>
      <c r="E612" s="207" t="s">
        <v>21</v>
      </c>
      <c r="F612" s="208" t="s">
        <v>654</v>
      </c>
      <c r="G612" s="205"/>
      <c r="H612" s="209">
        <v>-0.806</v>
      </c>
      <c r="I612" s="210"/>
      <c r="J612" s="205"/>
      <c r="K612" s="205"/>
      <c r="L612" s="211"/>
      <c r="M612" s="212"/>
      <c r="N612" s="213"/>
      <c r="O612" s="213"/>
      <c r="P612" s="213"/>
      <c r="Q612" s="213"/>
      <c r="R612" s="213"/>
      <c r="S612" s="213"/>
      <c r="T612" s="214"/>
      <c r="AT612" s="215" t="s">
        <v>144</v>
      </c>
      <c r="AU612" s="215" t="s">
        <v>84</v>
      </c>
      <c r="AV612" s="11" t="s">
        <v>84</v>
      </c>
      <c r="AW612" s="11" t="s">
        <v>38</v>
      </c>
      <c r="AX612" s="11" t="s">
        <v>74</v>
      </c>
      <c r="AY612" s="215" t="s">
        <v>134</v>
      </c>
    </row>
    <row r="613" spans="2:51" s="14" customFormat="1" ht="13.5">
      <c r="B613" s="237"/>
      <c r="C613" s="238"/>
      <c r="D613" s="206" t="s">
        <v>144</v>
      </c>
      <c r="E613" s="239" t="s">
        <v>21</v>
      </c>
      <c r="F613" s="240" t="s">
        <v>172</v>
      </c>
      <c r="G613" s="238"/>
      <c r="H613" s="241">
        <v>20.802</v>
      </c>
      <c r="I613" s="242"/>
      <c r="J613" s="238"/>
      <c r="K613" s="238"/>
      <c r="L613" s="243"/>
      <c r="M613" s="244"/>
      <c r="N613" s="245"/>
      <c r="O613" s="245"/>
      <c r="P613" s="245"/>
      <c r="Q613" s="245"/>
      <c r="R613" s="245"/>
      <c r="S613" s="245"/>
      <c r="T613" s="246"/>
      <c r="AT613" s="247" t="s">
        <v>144</v>
      </c>
      <c r="AU613" s="247" t="s">
        <v>84</v>
      </c>
      <c r="AV613" s="14" t="s">
        <v>135</v>
      </c>
      <c r="AW613" s="14" t="s">
        <v>38</v>
      </c>
      <c r="AX613" s="14" t="s">
        <v>74</v>
      </c>
      <c r="AY613" s="247" t="s">
        <v>134</v>
      </c>
    </row>
    <row r="614" spans="2:51" s="13" customFormat="1" ht="13.5">
      <c r="B614" s="226"/>
      <c r="C614" s="227"/>
      <c r="D614" s="206" t="s">
        <v>144</v>
      </c>
      <c r="E614" s="228" t="s">
        <v>21</v>
      </c>
      <c r="F614" s="229" t="s">
        <v>157</v>
      </c>
      <c r="G614" s="227"/>
      <c r="H614" s="230">
        <v>51.201</v>
      </c>
      <c r="I614" s="231"/>
      <c r="J614" s="227"/>
      <c r="K614" s="227"/>
      <c r="L614" s="232"/>
      <c r="M614" s="233"/>
      <c r="N614" s="234"/>
      <c r="O614" s="234"/>
      <c r="P614" s="234"/>
      <c r="Q614" s="234"/>
      <c r="R614" s="234"/>
      <c r="S614" s="234"/>
      <c r="T614" s="235"/>
      <c r="AT614" s="236" t="s">
        <v>144</v>
      </c>
      <c r="AU614" s="236" t="s">
        <v>84</v>
      </c>
      <c r="AV614" s="13" t="s">
        <v>142</v>
      </c>
      <c r="AW614" s="13" t="s">
        <v>38</v>
      </c>
      <c r="AX614" s="13" t="s">
        <v>82</v>
      </c>
      <c r="AY614" s="236" t="s">
        <v>134</v>
      </c>
    </row>
    <row r="615" spans="2:51" s="11" customFormat="1" ht="13.5">
      <c r="B615" s="204"/>
      <c r="C615" s="205"/>
      <c r="D615" s="206" t="s">
        <v>144</v>
      </c>
      <c r="E615" s="205"/>
      <c r="F615" s="208" t="s">
        <v>659</v>
      </c>
      <c r="G615" s="205"/>
      <c r="H615" s="209">
        <v>56.321</v>
      </c>
      <c r="I615" s="210"/>
      <c r="J615" s="205"/>
      <c r="K615" s="205"/>
      <c r="L615" s="211"/>
      <c r="M615" s="212"/>
      <c r="N615" s="213"/>
      <c r="O615" s="213"/>
      <c r="P615" s="213"/>
      <c r="Q615" s="213"/>
      <c r="R615" s="213"/>
      <c r="S615" s="213"/>
      <c r="T615" s="214"/>
      <c r="AT615" s="215" t="s">
        <v>144</v>
      </c>
      <c r="AU615" s="215" t="s">
        <v>84</v>
      </c>
      <c r="AV615" s="11" t="s">
        <v>84</v>
      </c>
      <c r="AW615" s="11" t="s">
        <v>6</v>
      </c>
      <c r="AX615" s="11" t="s">
        <v>82</v>
      </c>
      <c r="AY615" s="215" t="s">
        <v>134</v>
      </c>
    </row>
    <row r="616" spans="2:65" s="1" customFormat="1" ht="25.5" customHeight="1">
      <c r="B616" s="41"/>
      <c r="C616" s="192" t="s">
        <v>660</v>
      </c>
      <c r="D616" s="192" t="s">
        <v>137</v>
      </c>
      <c r="E616" s="193" t="s">
        <v>661</v>
      </c>
      <c r="F616" s="194" t="s">
        <v>662</v>
      </c>
      <c r="G616" s="195" t="s">
        <v>140</v>
      </c>
      <c r="H616" s="196">
        <v>56.321</v>
      </c>
      <c r="I616" s="197"/>
      <c r="J616" s="198">
        <f>ROUND(I616*H616,2)</f>
        <v>0</v>
      </c>
      <c r="K616" s="194" t="s">
        <v>141</v>
      </c>
      <c r="L616" s="61"/>
      <c r="M616" s="199" t="s">
        <v>21</v>
      </c>
      <c r="N616" s="200" t="s">
        <v>45</v>
      </c>
      <c r="O616" s="42"/>
      <c r="P616" s="201">
        <f>O616*H616</f>
        <v>0</v>
      </c>
      <c r="Q616" s="201">
        <v>0.00026</v>
      </c>
      <c r="R616" s="201">
        <f>Q616*H616</f>
        <v>0.014643459999999999</v>
      </c>
      <c r="S616" s="201">
        <v>0</v>
      </c>
      <c r="T616" s="202">
        <f>S616*H616</f>
        <v>0</v>
      </c>
      <c r="AR616" s="24" t="s">
        <v>245</v>
      </c>
      <c r="AT616" s="24" t="s">
        <v>137</v>
      </c>
      <c r="AU616" s="24" t="s">
        <v>84</v>
      </c>
      <c r="AY616" s="24" t="s">
        <v>134</v>
      </c>
      <c r="BE616" s="203">
        <f>IF(N616="základní",J616,0)</f>
        <v>0</v>
      </c>
      <c r="BF616" s="203">
        <f>IF(N616="snížená",J616,0)</f>
        <v>0</v>
      </c>
      <c r="BG616" s="203">
        <f>IF(N616="zákl. přenesená",J616,0)</f>
        <v>0</v>
      </c>
      <c r="BH616" s="203">
        <f>IF(N616="sníž. přenesená",J616,0)</f>
        <v>0</v>
      </c>
      <c r="BI616" s="203">
        <f>IF(N616="nulová",J616,0)</f>
        <v>0</v>
      </c>
      <c r="BJ616" s="24" t="s">
        <v>82</v>
      </c>
      <c r="BK616" s="203">
        <f>ROUND(I616*H616,2)</f>
        <v>0</v>
      </c>
      <c r="BL616" s="24" t="s">
        <v>245</v>
      </c>
      <c r="BM616" s="24" t="s">
        <v>663</v>
      </c>
    </row>
    <row r="617" spans="2:51" s="12" customFormat="1" ht="13.5">
      <c r="B617" s="216"/>
      <c r="C617" s="217"/>
      <c r="D617" s="206" t="s">
        <v>144</v>
      </c>
      <c r="E617" s="218" t="s">
        <v>21</v>
      </c>
      <c r="F617" s="219" t="s">
        <v>151</v>
      </c>
      <c r="G617" s="217"/>
      <c r="H617" s="218" t="s">
        <v>21</v>
      </c>
      <c r="I617" s="220"/>
      <c r="J617" s="217"/>
      <c r="K617" s="217"/>
      <c r="L617" s="221"/>
      <c r="M617" s="222"/>
      <c r="N617" s="223"/>
      <c r="O617" s="223"/>
      <c r="P617" s="223"/>
      <c r="Q617" s="223"/>
      <c r="R617" s="223"/>
      <c r="S617" s="223"/>
      <c r="T617" s="224"/>
      <c r="AT617" s="225" t="s">
        <v>144</v>
      </c>
      <c r="AU617" s="225" t="s">
        <v>84</v>
      </c>
      <c r="AV617" s="12" t="s">
        <v>82</v>
      </c>
      <c r="AW617" s="12" t="s">
        <v>38</v>
      </c>
      <c r="AX617" s="12" t="s">
        <v>74</v>
      </c>
      <c r="AY617" s="225" t="s">
        <v>134</v>
      </c>
    </row>
    <row r="618" spans="2:51" s="11" customFormat="1" ht="13.5">
      <c r="B618" s="204"/>
      <c r="C618" s="205"/>
      <c r="D618" s="206" t="s">
        <v>144</v>
      </c>
      <c r="E618" s="207" t="s">
        <v>21</v>
      </c>
      <c r="F618" s="208" t="s">
        <v>166</v>
      </c>
      <c r="G618" s="205"/>
      <c r="H618" s="209">
        <v>16.902</v>
      </c>
      <c r="I618" s="210"/>
      <c r="J618" s="205"/>
      <c r="K618" s="205"/>
      <c r="L618" s="211"/>
      <c r="M618" s="212"/>
      <c r="N618" s="213"/>
      <c r="O618" s="213"/>
      <c r="P618" s="213"/>
      <c r="Q618" s="213"/>
      <c r="R618" s="213"/>
      <c r="S618" s="213"/>
      <c r="T618" s="214"/>
      <c r="AT618" s="215" t="s">
        <v>144</v>
      </c>
      <c r="AU618" s="215" t="s">
        <v>84</v>
      </c>
      <c r="AV618" s="11" t="s">
        <v>84</v>
      </c>
      <c r="AW618" s="11" t="s">
        <v>38</v>
      </c>
      <c r="AX618" s="11" t="s">
        <v>74</v>
      </c>
      <c r="AY618" s="215" t="s">
        <v>134</v>
      </c>
    </row>
    <row r="619" spans="2:51" s="11" customFormat="1" ht="13.5">
      <c r="B619" s="204"/>
      <c r="C619" s="205"/>
      <c r="D619" s="206" t="s">
        <v>144</v>
      </c>
      <c r="E619" s="207" t="s">
        <v>21</v>
      </c>
      <c r="F619" s="208" t="s">
        <v>167</v>
      </c>
      <c r="G619" s="205"/>
      <c r="H619" s="209">
        <v>10.692</v>
      </c>
      <c r="I619" s="210"/>
      <c r="J619" s="205"/>
      <c r="K619" s="205"/>
      <c r="L619" s="211"/>
      <c r="M619" s="212"/>
      <c r="N619" s="213"/>
      <c r="O619" s="213"/>
      <c r="P619" s="213"/>
      <c r="Q619" s="213"/>
      <c r="R619" s="213"/>
      <c r="S619" s="213"/>
      <c r="T619" s="214"/>
      <c r="AT619" s="215" t="s">
        <v>144</v>
      </c>
      <c r="AU619" s="215" t="s">
        <v>84</v>
      </c>
      <c r="AV619" s="11" t="s">
        <v>84</v>
      </c>
      <c r="AW619" s="11" t="s">
        <v>38</v>
      </c>
      <c r="AX619" s="11" t="s">
        <v>74</v>
      </c>
      <c r="AY619" s="215" t="s">
        <v>134</v>
      </c>
    </row>
    <row r="620" spans="2:51" s="12" customFormat="1" ht="13.5">
      <c r="B620" s="216"/>
      <c r="C620" s="217"/>
      <c r="D620" s="206" t="s">
        <v>144</v>
      </c>
      <c r="E620" s="218" t="s">
        <v>21</v>
      </c>
      <c r="F620" s="219" t="s">
        <v>193</v>
      </c>
      <c r="G620" s="217"/>
      <c r="H620" s="218" t="s">
        <v>21</v>
      </c>
      <c r="I620" s="220"/>
      <c r="J620" s="217"/>
      <c r="K620" s="217"/>
      <c r="L620" s="221"/>
      <c r="M620" s="222"/>
      <c r="N620" s="223"/>
      <c r="O620" s="223"/>
      <c r="P620" s="223"/>
      <c r="Q620" s="223"/>
      <c r="R620" s="223"/>
      <c r="S620" s="223"/>
      <c r="T620" s="224"/>
      <c r="AT620" s="225" t="s">
        <v>144</v>
      </c>
      <c r="AU620" s="225" t="s">
        <v>84</v>
      </c>
      <c r="AV620" s="12" t="s">
        <v>82</v>
      </c>
      <c r="AW620" s="12" t="s">
        <v>38</v>
      </c>
      <c r="AX620" s="12" t="s">
        <v>74</v>
      </c>
      <c r="AY620" s="225" t="s">
        <v>134</v>
      </c>
    </row>
    <row r="621" spans="2:51" s="11" customFormat="1" ht="13.5">
      <c r="B621" s="204"/>
      <c r="C621" s="205"/>
      <c r="D621" s="206" t="s">
        <v>144</v>
      </c>
      <c r="E621" s="207" t="s">
        <v>21</v>
      </c>
      <c r="F621" s="208" t="s">
        <v>152</v>
      </c>
      <c r="G621" s="205"/>
      <c r="H621" s="209">
        <v>6.197</v>
      </c>
      <c r="I621" s="210"/>
      <c r="J621" s="205"/>
      <c r="K621" s="205"/>
      <c r="L621" s="211"/>
      <c r="M621" s="212"/>
      <c r="N621" s="213"/>
      <c r="O621" s="213"/>
      <c r="P621" s="213"/>
      <c r="Q621" s="213"/>
      <c r="R621" s="213"/>
      <c r="S621" s="213"/>
      <c r="T621" s="214"/>
      <c r="AT621" s="215" t="s">
        <v>144</v>
      </c>
      <c r="AU621" s="215" t="s">
        <v>84</v>
      </c>
      <c r="AV621" s="11" t="s">
        <v>84</v>
      </c>
      <c r="AW621" s="11" t="s">
        <v>38</v>
      </c>
      <c r="AX621" s="11" t="s">
        <v>74</v>
      </c>
      <c r="AY621" s="215" t="s">
        <v>134</v>
      </c>
    </row>
    <row r="622" spans="2:51" s="12" customFormat="1" ht="13.5">
      <c r="B622" s="216"/>
      <c r="C622" s="217"/>
      <c r="D622" s="206" t="s">
        <v>144</v>
      </c>
      <c r="E622" s="218" t="s">
        <v>21</v>
      </c>
      <c r="F622" s="219" t="s">
        <v>168</v>
      </c>
      <c r="G622" s="217"/>
      <c r="H622" s="218" t="s">
        <v>21</v>
      </c>
      <c r="I622" s="220"/>
      <c r="J622" s="217"/>
      <c r="K622" s="217"/>
      <c r="L622" s="221"/>
      <c r="M622" s="222"/>
      <c r="N622" s="223"/>
      <c r="O622" s="223"/>
      <c r="P622" s="223"/>
      <c r="Q622" s="223"/>
      <c r="R622" s="223"/>
      <c r="S622" s="223"/>
      <c r="T622" s="224"/>
      <c r="AT622" s="225" t="s">
        <v>144</v>
      </c>
      <c r="AU622" s="225" t="s">
        <v>84</v>
      </c>
      <c r="AV622" s="12" t="s">
        <v>82</v>
      </c>
      <c r="AW622" s="12" t="s">
        <v>38</v>
      </c>
      <c r="AX622" s="12" t="s">
        <v>74</v>
      </c>
      <c r="AY622" s="225" t="s">
        <v>134</v>
      </c>
    </row>
    <row r="623" spans="2:51" s="11" customFormat="1" ht="13.5">
      <c r="B623" s="204"/>
      <c r="C623" s="205"/>
      <c r="D623" s="206" t="s">
        <v>144</v>
      </c>
      <c r="E623" s="207" t="s">
        <v>21</v>
      </c>
      <c r="F623" s="208" t="s">
        <v>169</v>
      </c>
      <c r="G623" s="205"/>
      <c r="H623" s="209">
        <v>-1.182</v>
      </c>
      <c r="I623" s="210"/>
      <c r="J623" s="205"/>
      <c r="K623" s="205"/>
      <c r="L623" s="211"/>
      <c r="M623" s="212"/>
      <c r="N623" s="213"/>
      <c r="O623" s="213"/>
      <c r="P623" s="213"/>
      <c r="Q623" s="213"/>
      <c r="R623" s="213"/>
      <c r="S623" s="213"/>
      <c r="T623" s="214"/>
      <c r="AT623" s="215" t="s">
        <v>144</v>
      </c>
      <c r="AU623" s="215" t="s">
        <v>84</v>
      </c>
      <c r="AV623" s="11" t="s">
        <v>84</v>
      </c>
      <c r="AW623" s="11" t="s">
        <v>38</v>
      </c>
      <c r="AX623" s="11" t="s">
        <v>74</v>
      </c>
      <c r="AY623" s="215" t="s">
        <v>134</v>
      </c>
    </row>
    <row r="624" spans="2:51" s="11" customFormat="1" ht="13.5">
      <c r="B624" s="204"/>
      <c r="C624" s="205"/>
      <c r="D624" s="206" t="s">
        <v>144</v>
      </c>
      <c r="E624" s="207" t="s">
        <v>21</v>
      </c>
      <c r="F624" s="208" t="s">
        <v>170</v>
      </c>
      <c r="G624" s="205"/>
      <c r="H624" s="209">
        <v>-1.8</v>
      </c>
      <c r="I624" s="210"/>
      <c r="J624" s="205"/>
      <c r="K624" s="205"/>
      <c r="L624" s="211"/>
      <c r="M624" s="212"/>
      <c r="N624" s="213"/>
      <c r="O624" s="213"/>
      <c r="P624" s="213"/>
      <c r="Q624" s="213"/>
      <c r="R624" s="213"/>
      <c r="S624" s="213"/>
      <c r="T624" s="214"/>
      <c r="AT624" s="215" t="s">
        <v>144</v>
      </c>
      <c r="AU624" s="215" t="s">
        <v>84</v>
      </c>
      <c r="AV624" s="11" t="s">
        <v>84</v>
      </c>
      <c r="AW624" s="11" t="s">
        <v>38</v>
      </c>
      <c r="AX624" s="11" t="s">
        <v>74</v>
      </c>
      <c r="AY624" s="215" t="s">
        <v>134</v>
      </c>
    </row>
    <row r="625" spans="2:51" s="11" customFormat="1" ht="13.5">
      <c r="B625" s="204"/>
      <c r="C625" s="205"/>
      <c r="D625" s="206" t="s">
        <v>144</v>
      </c>
      <c r="E625" s="207" t="s">
        <v>21</v>
      </c>
      <c r="F625" s="208" t="s">
        <v>171</v>
      </c>
      <c r="G625" s="205"/>
      <c r="H625" s="209">
        <v>-2.25</v>
      </c>
      <c r="I625" s="210"/>
      <c r="J625" s="205"/>
      <c r="K625" s="205"/>
      <c r="L625" s="211"/>
      <c r="M625" s="212"/>
      <c r="N625" s="213"/>
      <c r="O625" s="213"/>
      <c r="P625" s="213"/>
      <c r="Q625" s="213"/>
      <c r="R625" s="213"/>
      <c r="S625" s="213"/>
      <c r="T625" s="214"/>
      <c r="AT625" s="215" t="s">
        <v>144</v>
      </c>
      <c r="AU625" s="215" t="s">
        <v>84</v>
      </c>
      <c r="AV625" s="11" t="s">
        <v>84</v>
      </c>
      <c r="AW625" s="11" t="s">
        <v>38</v>
      </c>
      <c r="AX625" s="11" t="s">
        <v>74</v>
      </c>
      <c r="AY625" s="215" t="s">
        <v>134</v>
      </c>
    </row>
    <row r="626" spans="2:51" s="12" customFormat="1" ht="13.5">
      <c r="B626" s="216"/>
      <c r="C626" s="217"/>
      <c r="D626" s="206" t="s">
        <v>144</v>
      </c>
      <c r="E626" s="218" t="s">
        <v>21</v>
      </c>
      <c r="F626" s="219" t="s">
        <v>189</v>
      </c>
      <c r="G626" s="217"/>
      <c r="H626" s="218" t="s">
        <v>21</v>
      </c>
      <c r="I626" s="220"/>
      <c r="J626" s="217"/>
      <c r="K626" s="217"/>
      <c r="L626" s="221"/>
      <c r="M626" s="222"/>
      <c r="N626" s="223"/>
      <c r="O626" s="223"/>
      <c r="P626" s="223"/>
      <c r="Q626" s="223"/>
      <c r="R626" s="223"/>
      <c r="S626" s="223"/>
      <c r="T626" s="224"/>
      <c r="AT626" s="225" t="s">
        <v>144</v>
      </c>
      <c r="AU626" s="225" t="s">
        <v>84</v>
      </c>
      <c r="AV626" s="12" t="s">
        <v>82</v>
      </c>
      <c r="AW626" s="12" t="s">
        <v>38</v>
      </c>
      <c r="AX626" s="12" t="s">
        <v>74</v>
      </c>
      <c r="AY626" s="225" t="s">
        <v>134</v>
      </c>
    </row>
    <row r="627" spans="2:51" s="11" customFormat="1" ht="13.5">
      <c r="B627" s="204"/>
      <c r="C627" s="205"/>
      <c r="D627" s="206" t="s">
        <v>144</v>
      </c>
      <c r="E627" s="207" t="s">
        <v>21</v>
      </c>
      <c r="F627" s="208" t="s">
        <v>190</v>
      </c>
      <c r="G627" s="205"/>
      <c r="H627" s="209">
        <v>-2.55</v>
      </c>
      <c r="I627" s="210"/>
      <c r="J627" s="205"/>
      <c r="K627" s="205"/>
      <c r="L627" s="211"/>
      <c r="M627" s="212"/>
      <c r="N627" s="213"/>
      <c r="O627" s="213"/>
      <c r="P627" s="213"/>
      <c r="Q627" s="213"/>
      <c r="R627" s="213"/>
      <c r="S627" s="213"/>
      <c r="T627" s="214"/>
      <c r="AT627" s="215" t="s">
        <v>144</v>
      </c>
      <c r="AU627" s="215" t="s">
        <v>84</v>
      </c>
      <c r="AV627" s="11" t="s">
        <v>84</v>
      </c>
      <c r="AW627" s="11" t="s">
        <v>38</v>
      </c>
      <c r="AX627" s="11" t="s">
        <v>74</v>
      </c>
      <c r="AY627" s="215" t="s">
        <v>134</v>
      </c>
    </row>
    <row r="628" spans="2:51" s="14" customFormat="1" ht="13.5">
      <c r="B628" s="237"/>
      <c r="C628" s="238"/>
      <c r="D628" s="206" t="s">
        <v>144</v>
      </c>
      <c r="E628" s="239" t="s">
        <v>21</v>
      </c>
      <c r="F628" s="240" t="s">
        <v>172</v>
      </c>
      <c r="G628" s="238"/>
      <c r="H628" s="241">
        <v>26.009</v>
      </c>
      <c r="I628" s="242"/>
      <c r="J628" s="238"/>
      <c r="K628" s="238"/>
      <c r="L628" s="243"/>
      <c r="M628" s="244"/>
      <c r="N628" s="245"/>
      <c r="O628" s="245"/>
      <c r="P628" s="245"/>
      <c r="Q628" s="245"/>
      <c r="R628" s="245"/>
      <c r="S628" s="245"/>
      <c r="T628" s="246"/>
      <c r="AT628" s="247" t="s">
        <v>144</v>
      </c>
      <c r="AU628" s="247" t="s">
        <v>84</v>
      </c>
      <c r="AV628" s="14" t="s">
        <v>135</v>
      </c>
      <c r="AW628" s="14" t="s">
        <v>38</v>
      </c>
      <c r="AX628" s="14" t="s">
        <v>74</v>
      </c>
      <c r="AY628" s="247" t="s">
        <v>134</v>
      </c>
    </row>
    <row r="629" spans="2:51" s="12" customFormat="1" ht="13.5">
      <c r="B629" s="216"/>
      <c r="C629" s="217"/>
      <c r="D629" s="206" t="s">
        <v>144</v>
      </c>
      <c r="E629" s="218" t="s">
        <v>21</v>
      </c>
      <c r="F629" s="219" t="s">
        <v>153</v>
      </c>
      <c r="G629" s="217"/>
      <c r="H629" s="218" t="s">
        <v>21</v>
      </c>
      <c r="I629" s="220"/>
      <c r="J629" s="217"/>
      <c r="K629" s="217"/>
      <c r="L629" s="221"/>
      <c r="M629" s="222"/>
      <c r="N629" s="223"/>
      <c r="O629" s="223"/>
      <c r="P629" s="223"/>
      <c r="Q629" s="223"/>
      <c r="R629" s="223"/>
      <c r="S629" s="223"/>
      <c r="T629" s="224"/>
      <c r="AT629" s="225" t="s">
        <v>144</v>
      </c>
      <c r="AU629" s="225" t="s">
        <v>84</v>
      </c>
      <c r="AV629" s="12" t="s">
        <v>82</v>
      </c>
      <c r="AW629" s="12" t="s">
        <v>38</v>
      </c>
      <c r="AX629" s="12" t="s">
        <v>74</v>
      </c>
      <c r="AY629" s="225" t="s">
        <v>134</v>
      </c>
    </row>
    <row r="630" spans="2:51" s="11" customFormat="1" ht="13.5">
      <c r="B630" s="204"/>
      <c r="C630" s="205"/>
      <c r="D630" s="206" t="s">
        <v>144</v>
      </c>
      <c r="E630" s="207" t="s">
        <v>21</v>
      </c>
      <c r="F630" s="208" t="s">
        <v>191</v>
      </c>
      <c r="G630" s="205"/>
      <c r="H630" s="209">
        <v>1.24</v>
      </c>
      <c r="I630" s="210"/>
      <c r="J630" s="205"/>
      <c r="K630" s="205"/>
      <c r="L630" s="211"/>
      <c r="M630" s="212"/>
      <c r="N630" s="213"/>
      <c r="O630" s="213"/>
      <c r="P630" s="213"/>
      <c r="Q630" s="213"/>
      <c r="R630" s="213"/>
      <c r="S630" s="213"/>
      <c r="T630" s="214"/>
      <c r="AT630" s="215" t="s">
        <v>144</v>
      </c>
      <c r="AU630" s="215" t="s">
        <v>84</v>
      </c>
      <c r="AV630" s="11" t="s">
        <v>84</v>
      </c>
      <c r="AW630" s="11" t="s">
        <v>38</v>
      </c>
      <c r="AX630" s="11" t="s">
        <v>74</v>
      </c>
      <c r="AY630" s="215" t="s">
        <v>134</v>
      </c>
    </row>
    <row r="631" spans="2:51" s="11" customFormat="1" ht="13.5">
      <c r="B631" s="204"/>
      <c r="C631" s="205"/>
      <c r="D631" s="206" t="s">
        <v>144</v>
      </c>
      <c r="E631" s="207" t="s">
        <v>21</v>
      </c>
      <c r="F631" s="208" t="s">
        <v>192</v>
      </c>
      <c r="G631" s="205"/>
      <c r="H631" s="209">
        <v>1.46</v>
      </c>
      <c r="I631" s="210"/>
      <c r="J631" s="205"/>
      <c r="K631" s="205"/>
      <c r="L631" s="211"/>
      <c r="M631" s="212"/>
      <c r="N631" s="213"/>
      <c r="O631" s="213"/>
      <c r="P631" s="213"/>
      <c r="Q631" s="213"/>
      <c r="R631" s="213"/>
      <c r="S631" s="213"/>
      <c r="T631" s="214"/>
      <c r="AT631" s="215" t="s">
        <v>144</v>
      </c>
      <c r="AU631" s="215" t="s">
        <v>84</v>
      </c>
      <c r="AV631" s="11" t="s">
        <v>84</v>
      </c>
      <c r="AW631" s="11" t="s">
        <v>38</v>
      </c>
      <c r="AX631" s="11" t="s">
        <v>74</v>
      </c>
      <c r="AY631" s="215" t="s">
        <v>134</v>
      </c>
    </row>
    <row r="632" spans="2:51" s="12" customFormat="1" ht="13.5">
      <c r="B632" s="216"/>
      <c r="C632" s="217"/>
      <c r="D632" s="206" t="s">
        <v>144</v>
      </c>
      <c r="E632" s="218" t="s">
        <v>21</v>
      </c>
      <c r="F632" s="219" t="s">
        <v>193</v>
      </c>
      <c r="G632" s="217"/>
      <c r="H632" s="218" t="s">
        <v>21</v>
      </c>
      <c r="I632" s="220"/>
      <c r="J632" s="217"/>
      <c r="K632" s="217"/>
      <c r="L632" s="221"/>
      <c r="M632" s="222"/>
      <c r="N632" s="223"/>
      <c r="O632" s="223"/>
      <c r="P632" s="223"/>
      <c r="Q632" s="223"/>
      <c r="R632" s="223"/>
      <c r="S632" s="223"/>
      <c r="T632" s="224"/>
      <c r="AT632" s="225" t="s">
        <v>144</v>
      </c>
      <c r="AU632" s="225" t="s">
        <v>84</v>
      </c>
      <c r="AV632" s="12" t="s">
        <v>82</v>
      </c>
      <c r="AW632" s="12" t="s">
        <v>38</v>
      </c>
      <c r="AX632" s="12" t="s">
        <v>74</v>
      </c>
      <c r="AY632" s="225" t="s">
        <v>134</v>
      </c>
    </row>
    <row r="633" spans="2:51" s="11" customFormat="1" ht="13.5">
      <c r="B633" s="204"/>
      <c r="C633" s="205"/>
      <c r="D633" s="206" t="s">
        <v>144</v>
      </c>
      <c r="E633" s="207" t="s">
        <v>21</v>
      </c>
      <c r="F633" s="208" t="s">
        <v>154</v>
      </c>
      <c r="G633" s="205"/>
      <c r="H633" s="209">
        <v>1.81</v>
      </c>
      <c r="I633" s="210"/>
      <c r="J633" s="205"/>
      <c r="K633" s="205"/>
      <c r="L633" s="211"/>
      <c r="M633" s="212"/>
      <c r="N633" s="213"/>
      <c r="O633" s="213"/>
      <c r="P633" s="213"/>
      <c r="Q633" s="213"/>
      <c r="R633" s="213"/>
      <c r="S633" s="213"/>
      <c r="T633" s="214"/>
      <c r="AT633" s="215" t="s">
        <v>144</v>
      </c>
      <c r="AU633" s="215" t="s">
        <v>84</v>
      </c>
      <c r="AV633" s="11" t="s">
        <v>84</v>
      </c>
      <c r="AW633" s="11" t="s">
        <v>38</v>
      </c>
      <c r="AX633" s="11" t="s">
        <v>74</v>
      </c>
      <c r="AY633" s="215" t="s">
        <v>134</v>
      </c>
    </row>
    <row r="634" spans="2:51" s="12" customFormat="1" ht="13.5">
      <c r="B634" s="216"/>
      <c r="C634" s="217"/>
      <c r="D634" s="206" t="s">
        <v>144</v>
      </c>
      <c r="E634" s="218" t="s">
        <v>21</v>
      </c>
      <c r="F634" s="219" t="s">
        <v>168</v>
      </c>
      <c r="G634" s="217"/>
      <c r="H634" s="218" t="s">
        <v>21</v>
      </c>
      <c r="I634" s="220"/>
      <c r="J634" s="217"/>
      <c r="K634" s="217"/>
      <c r="L634" s="221"/>
      <c r="M634" s="222"/>
      <c r="N634" s="223"/>
      <c r="O634" s="223"/>
      <c r="P634" s="223"/>
      <c r="Q634" s="223"/>
      <c r="R634" s="223"/>
      <c r="S634" s="223"/>
      <c r="T634" s="224"/>
      <c r="AT634" s="225" t="s">
        <v>144</v>
      </c>
      <c r="AU634" s="225" t="s">
        <v>84</v>
      </c>
      <c r="AV634" s="12" t="s">
        <v>82</v>
      </c>
      <c r="AW634" s="12" t="s">
        <v>38</v>
      </c>
      <c r="AX634" s="12" t="s">
        <v>74</v>
      </c>
      <c r="AY634" s="225" t="s">
        <v>134</v>
      </c>
    </row>
    <row r="635" spans="2:51" s="11" customFormat="1" ht="13.5">
      <c r="B635" s="204"/>
      <c r="C635" s="205"/>
      <c r="D635" s="206" t="s">
        <v>144</v>
      </c>
      <c r="E635" s="207" t="s">
        <v>21</v>
      </c>
      <c r="F635" s="208" t="s">
        <v>175</v>
      </c>
      <c r="G635" s="205"/>
      <c r="H635" s="209">
        <v>-0.12</v>
      </c>
      <c r="I635" s="210"/>
      <c r="J635" s="205"/>
      <c r="K635" s="205"/>
      <c r="L635" s="211"/>
      <c r="M635" s="212"/>
      <c r="N635" s="213"/>
      <c r="O635" s="213"/>
      <c r="P635" s="213"/>
      <c r="Q635" s="213"/>
      <c r="R635" s="213"/>
      <c r="S635" s="213"/>
      <c r="T635" s="214"/>
      <c r="AT635" s="215" t="s">
        <v>144</v>
      </c>
      <c r="AU635" s="215" t="s">
        <v>84</v>
      </c>
      <c r="AV635" s="11" t="s">
        <v>84</v>
      </c>
      <c r="AW635" s="11" t="s">
        <v>38</v>
      </c>
      <c r="AX635" s="11" t="s">
        <v>74</v>
      </c>
      <c r="AY635" s="215" t="s">
        <v>134</v>
      </c>
    </row>
    <row r="636" spans="2:51" s="14" customFormat="1" ht="13.5">
      <c r="B636" s="237"/>
      <c r="C636" s="238"/>
      <c r="D636" s="206" t="s">
        <v>144</v>
      </c>
      <c r="E636" s="239" t="s">
        <v>21</v>
      </c>
      <c r="F636" s="240" t="s">
        <v>172</v>
      </c>
      <c r="G636" s="238"/>
      <c r="H636" s="241">
        <v>4.39</v>
      </c>
      <c r="I636" s="242"/>
      <c r="J636" s="238"/>
      <c r="K636" s="238"/>
      <c r="L636" s="243"/>
      <c r="M636" s="244"/>
      <c r="N636" s="245"/>
      <c r="O636" s="245"/>
      <c r="P636" s="245"/>
      <c r="Q636" s="245"/>
      <c r="R636" s="245"/>
      <c r="S636" s="245"/>
      <c r="T636" s="246"/>
      <c r="AT636" s="247" t="s">
        <v>144</v>
      </c>
      <c r="AU636" s="247" t="s">
        <v>84</v>
      </c>
      <c r="AV636" s="14" t="s">
        <v>135</v>
      </c>
      <c r="AW636" s="14" t="s">
        <v>38</v>
      </c>
      <c r="AX636" s="14" t="s">
        <v>74</v>
      </c>
      <c r="AY636" s="247" t="s">
        <v>134</v>
      </c>
    </row>
    <row r="637" spans="2:51" s="12" customFormat="1" ht="13.5">
      <c r="B637" s="216"/>
      <c r="C637" s="217"/>
      <c r="D637" s="206" t="s">
        <v>144</v>
      </c>
      <c r="E637" s="218" t="s">
        <v>21</v>
      </c>
      <c r="F637" s="219" t="s">
        <v>155</v>
      </c>
      <c r="G637" s="217"/>
      <c r="H637" s="218" t="s">
        <v>21</v>
      </c>
      <c r="I637" s="220"/>
      <c r="J637" s="217"/>
      <c r="K637" s="217"/>
      <c r="L637" s="221"/>
      <c r="M637" s="222"/>
      <c r="N637" s="223"/>
      <c r="O637" s="223"/>
      <c r="P637" s="223"/>
      <c r="Q637" s="223"/>
      <c r="R637" s="223"/>
      <c r="S637" s="223"/>
      <c r="T637" s="224"/>
      <c r="AT637" s="225" t="s">
        <v>144</v>
      </c>
      <c r="AU637" s="225" t="s">
        <v>84</v>
      </c>
      <c r="AV637" s="12" t="s">
        <v>82</v>
      </c>
      <c r="AW637" s="12" t="s">
        <v>38</v>
      </c>
      <c r="AX637" s="12" t="s">
        <v>74</v>
      </c>
      <c r="AY637" s="225" t="s">
        <v>134</v>
      </c>
    </row>
    <row r="638" spans="2:51" s="11" customFormat="1" ht="13.5">
      <c r="B638" s="204"/>
      <c r="C638" s="205"/>
      <c r="D638" s="206" t="s">
        <v>144</v>
      </c>
      <c r="E638" s="207" t="s">
        <v>21</v>
      </c>
      <c r="F638" s="208" t="s">
        <v>176</v>
      </c>
      <c r="G638" s="205"/>
      <c r="H638" s="209">
        <v>4.212</v>
      </c>
      <c r="I638" s="210"/>
      <c r="J638" s="205"/>
      <c r="K638" s="205"/>
      <c r="L638" s="211"/>
      <c r="M638" s="212"/>
      <c r="N638" s="213"/>
      <c r="O638" s="213"/>
      <c r="P638" s="213"/>
      <c r="Q638" s="213"/>
      <c r="R638" s="213"/>
      <c r="S638" s="213"/>
      <c r="T638" s="214"/>
      <c r="AT638" s="215" t="s">
        <v>144</v>
      </c>
      <c r="AU638" s="215" t="s">
        <v>84</v>
      </c>
      <c r="AV638" s="11" t="s">
        <v>84</v>
      </c>
      <c r="AW638" s="11" t="s">
        <v>38</v>
      </c>
      <c r="AX638" s="11" t="s">
        <v>74</v>
      </c>
      <c r="AY638" s="215" t="s">
        <v>134</v>
      </c>
    </row>
    <row r="639" spans="2:51" s="11" customFormat="1" ht="13.5">
      <c r="B639" s="204"/>
      <c r="C639" s="205"/>
      <c r="D639" s="206" t="s">
        <v>144</v>
      </c>
      <c r="E639" s="207" t="s">
        <v>21</v>
      </c>
      <c r="F639" s="208" t="s">
        <v>174</v>
      </c>
      <c r="G639" s="205"/>
      <c r="H639" s="209">
        <v>7.884</v>
      </c>
      <c r="I639" s="210"/>
      <c r="J639" s="205"/>
      <c r="K639" s="205"/>
      <c r="L639" s="211"/>
      <c r="M639" s="212"/>
      <c r="N639" s="213"/>
      <c r="O639" s="213"/>
      <c r="P639" s="213"/>
      <c r="Q639" s="213"/>
      <c r="R639" s="213"/>
      <c r="S639" s="213"/>
      <c r="T639" s="214"/>
      <c r="AT639" s="215" t="s">
        <v>144</v>
      </c>
      <c r="AU639" s="215" t="s">
        <v>84</v>
      </c>
      <c r="AV639" s="11" t="s">
        <v>84</v>
      </c>
      <c r="AW639" s="11" t="s">
        <v>38</v>
      </c>
      <c r="AX639" s="11" t="s">
        <v>74</v>
      </c>
      <c r="AY639" s="215" t="s">
        <v>134</v>
      </c>
    </row>
    <row r="640" spans="2:51" s="11" customFormat="1" ht="13.5">
      <c r="B640" s="204"/>
      <c r="C640" s="205"/>
      <c r="D640" s="206" t="s">
        <v>144</v>
      </c>
      <c r="E640" s="207" t="s">
        <v>21</v>
      </c>
      <c r="F640" s="208" t="s">
        <v>177</v>
      </c>
      <c r="G640" s="205"/>
      <c r="H640" s="209">
        <v>11.826</v>
      </c>
      <c r="I640" s="210"/>
      <c r="J640" s="205"/>
      <c r="K640" s="205"/>
      <c r="L640" s="211"/>
      <c r="M640" s="212"/>
      <c r="N640" s="213"/>
      <c r="O640" s="213"/>
      <c r="P640" s="213"/>
      <c r="Q640" s="213"/>
      <c r="R640" s="213"/>
      <c r="S640" s="213"/>
      <c r="T640" s="214"/>
      <c r="AT640" s="215" t="s">
        <v>144</v>
      </c>
      <c r="AU640" s="215" t="s">
        <v>84</v>
      </c>
      <c r="AV640" s="11" t="s">
        <v>84</v>
      </c>
      <c r="AW640" s="11" t="s">
        <v>38</v>
      </c>
      <c r="AX640" s="11" t="s">
        <v>74</v>
      </c>
      <c r="AY640" s="215" t="s">
        <v>134</v>
      </c>
    </row>
    <row r="641" spans="2:51" s="12" customFormat="1" ht="13.5">
      <c r="B641" s="216"/>
      <c r="C641" s="217"/>
      <c r="D641" s="206" t="s">
        <v>144</v>
      </c>
      <c r="E641" s="218" t="s">
        <v>21</v>
      </c>
      <c r="F641" s="219" t="s">
        <v>193</v>
      </c>
      <c r="G641" s="217"/>
      <c r="H641" s="218" t="s">
        <v>21</v>
      </c>
      <c r="I641" s="220"/>
      <c r="J641" s="217"/>
      <c r="K641" s="217"/>
      <c r="L641" s="221"/>
      <c r="M641" s="222"/>
      <c r="N641" s="223"/>
      <c r="O641" s="223"/>
      <c r="P641" s="223"/>
      <c r="Q641" s="223"/>
      <c r="R641" s="223"/>
      <c r="S641" s="223"/>
      <c r="T641" s="224"/>
      <c r="AT641" s="225" t="s">
        <v>144</v>
      </c>
      <c r="AU641" s="225" t="s">
        <v>84</v>
      </c>
      <c r="AV641" s="12" t="s">
        <v>82</v>
      </c>
      <c r="AW641" s="12" t="s">
        <v>38</v>
      </c>
      <c r="AX641" s="12" t="s">
        <v>74</v>
      </c>
      <c r="AY641" s="225" t="s">
        <v>134</v>
      </c>
    </row>
    <row r="642" spans="2:51" s="11" customFormat="1" ht="13.5">
      <c r="B642" s="204"/>
      <c r="C642" s="205"/>
      <c r="D642" s="206" t="s">
        <v>144</v>
      </c>
      <c r="E642" s="207" t="s">
        <v>21</v>
      </c>
      <c r="F642" s="208" t="s">
        <v>156</v>
      </c>
      <c r="G642" s="205"/>
      <c r="H642" s="209">
        <v>2.252</v>
      </c>
      <c r="I642" s="210"/>
      <c r="J642" s="205"/>
      <c r="K642" s="205"/>
      <c r="L642" s="211"/>
      <c r="M642" s="212"/>
      <c r="N642" s="213"/>
      <c r="O642" s="213"/>
      <c r="P642" s="213"/>
      <c r="Q642" s="213"/>
      <c r="R642" s="213"/>
      <c r="S642" s="213"/>
      <c r="T642" s="214"/>
      <c r="AT642" s="215" t="s">
        <v>144</v>
      </c>
      <c r="AU642" s="215" t="s">
        <v>84</v>
      </c>
      <c r="AV642" s="11" t="s">
        <v>84</v>
      </c>
      <c r="AW642" s="11" t="s">
        <v>38</v>
      </c>
      <c r="AX642" s="11" t="s">
        <v>74</v>
      </c>
      <c r="AY642" s="215" t="s">
        <v>134</v>
      </c>
    </row>
    <row r="643" spans="2:51" s="12" customFormat="1" ht="13.5">
      <c r="B643" s="216"/>
      <c r="C643" s="217"/>
      <c r="D643" s="206" t="s">
        <v>144</v>
      </c>
      <c r="E643" s="218" t="s">
        <v>21</v>
      </c>
      <c r="F643" s="219" t="s">
        <v>168</v>
      </c>
      <c r="G643" s="217"/>
      <c r="H643" s="218" t="s">
        <v>21</v>
      </c>
      <c r="I643" s="220"/>
      <c r="J643" s="217"/>
      <c r="K643" s="217"/>
      <c r="L643" s="221"/>
      <c r="M643" s="222"/>
      <c r="N643" s="223"/>
      <c r="O643" s="223"/>
      <c r="P643" s="223"/>
      <c r="Q643" s="223"/>
      <c r="R643" s="223"/>
      <c r="S643" s="223"/>
      <c r="T643" s="224"/>
      <c r="AT643" s="225" t="s">
        <v>144</v>
      </c>
      <c r="AU643" s="225" t="s">
        <v>84</v>
      </c>
      <c r="AV643" s="12" t="s">
        <v>82</v>
      </c>
      <c r="AW643" s="12" t="s">
        <v>38</v>
      </c>
      <c r="AX643" s="12" t="s">
        <v>74</v>
      </c>
      <c r="AY643" s="225" t="s">
        <v>134</v>
      </c>
    </row>
    <row r="644" spans="2:51" s="11" customFormat="1" ht="13.5">
      <c r="B644" s="204"/>
      <c r="C644" s="205"/>
      <c r="D644" s="206" t="s">
        <v>144</v>
      </c>
      <c r="E644" s="207" t="s">
        <v>21</v>
      </c>
      <c r="F644" s="208" t="s">
        <v>178</v>
      </c>
      <c r="G644" s="205"/>
      <c r="H644" s="209">
        <v>-3.546</v>
      </c>
      <c r="I644" s="210"/>
      <c r="J644" s="205"/>
      <c r="K644" s="205"/>
      <c r="L644" s="211"/>
      <c r="M644" s="212"/>
      <c r="N644" s="213"/>
      <c r="O644" s="213"/>
      <c r="P644" s="213"/>
      <c r="Q644" s="213"/>
      <c r="R644" s="213"/>
      <c r="S644" s="213"/>
      <c r="T644" s="214"/>
      <c r="AT644" s="215" t="s">
        <v>144</v>
      </c>
      <c r="AU644" s="215" t="s">
        <v>84</v>
      </c>
      <c r="AV644" s="11" t="s">
        <v>84</v>
      </c>
      <c r="AW644" s="11" t="s">
        <v>38</v>
      </c>
      <c r="AX644" s="11" t="s">
        <v>74</v>
      </c>
      <c r="AY644" s="215" t="s">
        <v>134</v>
      </c>
    </row>
    <row r="645" spans="2:51" s="11" customFormat="1" ht="13.5">
      <c r="B645" s="204"/>
      <c r="C645" s="205"/>
      <c r="D645" s="206" t="s">
        <v>144</v>
      </c>
      <c r="E645" s="207" t="s">
        <v>21</v>
      </c>
      <c r="F645" s="208" t="s">
        <v>179</v>
      </c>
      <c r="G645" s="205"/>
      <c r="H645" s="209">
        <v>-1.02</v>
      </c>
      <c r="I645" s="210"/>
      <c r="J645" s="205"/>
      <c r="K645" s="205"/>
      <c r="L645" s="211"/>
      <c r="M645" s="212"/>
      <c r="N645" s="213"/>
      <c r="O645" s="213"/>
      <c r="P645" s="213"/>
      <c r="Q645" s="213"/>
      <c r="R645" s="213"/>
      <c r="S645" s="213"/>
      <c r="T645" s="214"/>
      <c r="AT645" s="215" t="s">
        <v>144</v>
      </c>
      <c r="AU645" s="215" t="s">
        <v>84</v>
      </c>
      <c r="AV645" s="11" t="s">
        <v>84</v>
      </c>
      <c r="AW645" s="11" t="s">
        <v>38</v>
      </c>
      <c r="AX645" s="11" t="s">
        <v>74</v>
      </c>
      <c r="AY645" s="215" t="s">
        <v>134</v>
      </c>
    </row>
    <row r="646" spans="2:51" s="12" customFormat="1" ht="13.5">
      <c r="B646" s="216"/>
      <c r="C646" s="217"/>
      <c r="D646" s="206" t="s">
        <v>144</v>
      </c>
      <c r="E646" s="218" t="s">
        <v>21</v>
      </c>
      <c r="F646" s="219" t="s">
        <v>653</v>
      </c>
      <c r="G646" s="217"/>
      <c r="H646" s="218" t="s">
        <v>21</v>
      </c>
      <c r="I646" s="220"/>
      <c r="J646" s="217"/>
      <c r="K646" s="217"/>
      <c r="L646" s="221"/>
      <c r="M646" s="222"/>
      <c r="N646" s="223"/>
      <c r="O646" s="223"/>
      <c r="P646" s="223"/>
      <c r="Q646" s="223"/>
      <c r="R646" s="223"/>
      <c r="S646" s="223"/>
      <c r="T646" s="224"/>
      <c r="AT646" s="225" t="s">
        <v>144</v>
      </c>
      <c r="AU646" s="225" t="s">
        <v>84</v>
      </c>
      <c r="AV646" s="12" t="s">
        <v>82</v>
      </c>
      <c r="AW646" s="12" t="s">
        <v>38</v>
      </c>
      <c r="AX646" s="12" t="s">
        <v>74</v>
      </c>
      <c r="AY646" s="225" t="s">
        <v>134</v>
      </c>
    </row>
    <row r="647" spans="2:51" s="11" customFormat="1" ht="13.5">
      <c r="B647" s="204"/>
      <c r="C647" s="205"/>
      <c r="D647" s="206" t="s">
        <v>144</v>
      </c>
      <c r="E647" s="207" t="s">
        <v>21</v>
      </c>
      <c r="F647" s="208" t="s">
        <v>654</v>
      </c>
      <c r="G647" s="205"/>
      <c r="H647" s="209">
        <v>-0.806</v>
      </c>
      <c r="I647" s="210"/>
      <c r="J647" s="205"/>
      <c r="K647" s="205"/>
      <c r="L647" s="211"/>
      <c r="M647" s="212"/>
      <c r="N647" s="213"/>
      <c r="O647" s="213"/>
      <c r="P647" s="213"/>
      <c r="Q647" s="213"/>
      <c r="R647" s="213"/>
      <c r="S647" s="213"/>
      <c r="T647" s="214"/>
      <c r="AT647" s="215" t="s">
        <v>144</v>
      </c>
      <c r="AU647" s="215" t="s">
        <v>84</v>
      </c>
      <c r="AV647" s="11" t="s">
        <v>84</v>
      </c>
      <c r="AW647" s="11" t="s">
        <v>38</v>
      </c>
      <c r="AX647" s="11" t="s">
        <v>74</v>
      </c>
      <c r="AY647" s="215" t="s">
        <v>134</v>
      </c>
    </row>
    <row r="648" spans="2:51" s="14" customFormat="1" ht="13.5">
      <c r="B648" s="237"/>
      <c r="C648" s="238"/>
      <c r="D648" s="206" t="s">
        <v>144</v>
      </c>
      <c r="E648" s="239" t="s">
        <v>21</v>
      </c>
      <c r="F648" s="240" t="s">
        <v>172</v>
      </c>
      <c r="G648" s="238"/>
      <c r="H648" s="241">
        <v>20.802</v>
      </c>
      <c r="I648" s="242"/>
      <c r="J648" s="238"/>
      <c r="K648" s="238"/>
      <c r="L648" s="243"/>
      <c r="M648" s="244"/>
      <c r="N648" s="245"/>
      <c r="O648" s="245"/>
      <c r="P648" s="245"/>
      <c r="Q648" s="245"/>
      <c r="R648" s="245"/>
      <c r="S648" s="245"/>
      <c r="T648" s="246"/>
      <c r="AT648" s="247" t="s">
        <v>144</v>
      </c>
      <c r="AU648" s="247" t="s">
        <v>84</v>
      </c>
      <c r="AV648" s="14" t="s">
        <v>135</v>
      </c>
      <c r="AW648" s="14" t="s">
        <v>38</v>
      </c>
      <c r="AX648" s="14" t="s">
        <v>74</v>
      </c>
      <c r="AY648" s="247" t="s">
        <v>134</v>
      </c>
    </row>
    <row r="649" spans="2:51" s="13" customFormat="1" ht="13.5">
      <c r="B649" s="226"/>
      <c r="C649" s="227"/>
      <c r="D649" s="206" t="s">
        <v>144</v>
      </c>
      <c r="E649" s="228" t="s">
        <v>21</v>
      </c>
      <c r="F649" s="229" t="s">
        <v>157</v>
      </c>
      <c r="G649" s="227"/>
      <c r="H649" s="230">
        <v>51.201</v>
      </c>
      <c r="I649" s="231"/>
      <c r="J649" s="227"/>
      <c r="K649" s="227"/>
      <c r="L649" s="232"/>
      <c r="M649" s="233"/>
      <c r="N649" s="234"/>
      <c r="O649" s="234"/>
      <c r="P649" s="234"/>
      <c r="Q649" s="234"/>
      <c r="R649" s="234"/>
      <c r="S649" s="234"/>
      <c r="T649" s="235"/>
      <c r="AT649" s="236" t="s">
        <v>144</v>
      </c>
      <c r="AU649" s="236" t="s">
        <v>84</v>
      </c>
      <c r="AV649" s="13" t="s">
        <v>142</v>
      </c>
      <c r="AW649" s="13" t="s">
        <v>38</v>
      </c>
      <c r="AX649" s="13" t="s">
        <v>82</v>
      </c>
      <c r="AY649" s="236" t="s">
        <v>134</v>
      </c>
    </row>
    <row r="650" spans="2:51" s="11" customFormat="1" ht="13.5">
      <c r="B650" s="204"/>
      <c r="C650" s="205"/>
      <c r="D650" s="206" t="s">
        <v>144</v>
      </c>
      <c r="E650" s="205"/>
      <c r="F650" s="208" t="s">
        <v>659</v>
      </c>
      <c r="G650" s="205"/>
      <c r="H650" s="209">
        <v>56.321</v>
      </c>
      <c r="I650" s="210"/>
      <c r="J650" s="205"/>
      <c r="K650" s="205"/>
      <c r="L650" s="211"/>
      <c r="M650" s="258"/>
      <c r="N650" s="259"/>
      <c r="O650" s="259"/>
      <c r="P650" s="259"/>
      <c r="Q650" s="259"/>
      <c r="R650" s="259"/>
      <c r="S650" s="259"/>
      <c r="T650" s="260"/>
      <c r="AT650" s="215" t="s">
        <v>144</v>
      </c>
      <c r="AU650" s="215" t="s">
        <v>84</v>
      </c>
      <c r="AV650" s="11" t="s">
        <v>84</v>
      </c>
      <c r="AW650" s="11" t="s">
        <v>6</v>
      </c>
      <c r="AX650" s="11" t="s">
        <v>82</v>
      </c>
      <c r="AY650" s="215" t="s">
        <v>134</v>
      </c>
    </row>
    <row r="651" spans="2:12" s="1" customFormat="1" ht="6.95" customHeight="1">
      <c r="B651" s="56"/>
      <c r="C651" s="57"/>
      <c r="D651" s="57"/>
      <c r="E651" s="57"/>
      <c r="F651" s="57"/>
      <c r="G651" s="57"/>
      <c r="H651" s="57"/>
      <c r="I651" s="139"/>
      <c r="J651" s="57"/>
      <c r="K651" s="57"/>
      <c r="L651" s="61"/>
    </row>
  </sheetData>
  <sheetProtection algorithmName="SHA-512" hashValue="8iEACZ5pYJ+pfOQAdIVGGCflzXPgRXtNer8GEHOfmYMFsov3lMtLdnzDqeGW1G3fdNxXmLscOGxpemdRHIWRJQ==" saltValue="TjnAL5cuLidjtpjWHLwpiH6A6mIZbwj4QMCejETQjdOES+PcVJJo+LYliZTdzJejXKUbofILrgOpQbYBGYBpPw==" spinCount="100000" sheet="1" objects="1" scenarios="1" formatColumns="0" formatRows="0" autoFilter="0"/>
  <autoFilter ref="C92:K650"/>
  <mergeCells count="10">
    <mergeCell ref="J51:J52"/>
    <mergeCell ref="E83:H83"/>
    <mergeCell ref="E85:H8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88</v>
      </c>
      <c r="G1" s="389" t="s">
        <v>89</v>
      </c>
      <c r="H1" s="389"/>
      <c r="I1" s="115"/>
      <c r="J1" s="114" t="s">
        <v>90</v>
      </c>
      <c r="K1" s="113" t="s">
        <v>91</v>
      </c>
      <c r="L1" s="114" t="s">
        <v>92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24" t="s">
        <v>87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84</v>
      </c>
    </row>
    <row r="4" spans="2:46" ht="36.95" customHeight="1">
      <c r="B4" s="28"/>
      <c r="C4" s="29"/>
      <c r="D4" s="30" t="s">
        <v>93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1" t="str">
        <f>'Rekapitulace stavby'!K6</f>
        <v>ZŠ Liberec - Oblačná</v>
      </c>
      <c r="F7" s="382"/>
      <c r="G7" s="382"/>
      <c r="H7" s="382"/>
      <c r="I7" s="117"/>
      <c r="J7" s="29"/>
      <c r="K7" s="31"/>
    </row>
    <row r="8" spans="2:11" s="1" customFormat="1" ht="13.5">
      <c r="B8" s="41"/>
      <c r="C8" s="42"/>
      <c r="D8" s="37" t="s">
        <v>94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3" t="s">
        <v>664</v>
      </c>
      <c r="F9" s="384"/>
      <c r="G9" s="384"/>
      <c r="H9" s="384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13. 12. 2018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29</v>
      </c>
      <c r="K14" s="45"/>
    </row>
    <row r="15" spans="2:11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19" t="s">
        <v>31</v>
      </c>
      <c r="J15" s="35" t="s">
        <v>32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33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35</v>
      </c>
      <c r="E20" s="42"/>
      <c r="F20" s="42"/>
      <c r="G20" s="42"/>
      <c r="H20" s="42"/>
      <c r="I20" s="119" t="s">
        <v>28</v>
      </c>
      <c r="J20" s="35" t="s">
        <v>36</v>
      </c>
      <c r="K20" s="45"/>
    </row>
    <row r="21" spans="2:11" s="1" customFormat="1" ht="18" customHeight="1">
      <c r="B21" s="41"/>
      <c r="C21" s="42"/>
      <c r="D21" s="42"/>
      <c r="E21" s="35" t="s">
        <v>37</v>
      </c>
      <c r="F21" s="42"/>
      <c r="G21" s="42"/>
      <c r="H21" s="42"/>
      <c r="I21" s="119" t="s">
        <v>31</v>
      </c>
      <c r="J21" s="35" t="s">
        <v>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39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70" t="s">
        <v>21</v>
      </c>
      <c r="F24" s="370"/>
      <c r="G24" s="370"/>
      <c r="H24" s="370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40</v>
      </c>
      <c r="E27" s="42"/>
      <c r="F27" s="42"/>
      <c r="G27" s="42"/>
      <c r="H27" s="42"/>
      <c r="I27" s="118"/>
      <c r="J27" s="128">
        <f>ROUND(J78,2)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42</v>
      </c>
      <c r="G29" s="42"/>
      <c r="H29" s="42"/>
      <c r="I29" s="129" t="s">
        <v>41</v>
      </c>
      <c r="J29" s="46" t="s">
        <v>43</v>
      </c>
      <c r="K29" s="45"/>
    </row>
    <row r="30" spans="2:11" s="1" customFormat="1" ht="14.45" customHeight="1">
      <c r="B30" s="41"/>
      <c r="C30" s="42"/>
      <c r="D30" s="49" t="s">
        <v>44</v>
      </c>
      <c r="E30" s="49" t="s">
        <v>45</v>
      </c>
      <c r="F30" s="130">
        <f>ROUND(SUM(BE78:BE83),2)</f>
        <v>0</v>
      </c>
      <c r="G30" s="42"/>
      <c r="H30" s="42"/>
      <c r="I30" s="131">
        <v>0.21</v>
      </c>
      <c r="J30" s="130">
        <f>ROUND(ROUND((SUM(BE78:BE83)),2)*I30,2)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46</v>
      </c>
      <c r="F31" s="130">
        <f>ROUND(SUM(BF78:BF83),2)</f>
        <v>0</v>
      </c>
      <c r="G31" s="42"/>
      <c r="H31" s="42"/>
      <c r="I31" s="131">
        <v>0.15</v>
      </c>
      <c r="J31" s="130">
        <f>ROUND(ROUND((SUM(BF78:BF83)),2)*I31,2)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47</v>
      </c>
      <c r="F32" s="130">
        <f>ROUND(SUM(BG78:BG83),2)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48</v>
      </c>
      <c r="F33" s="130">
        <f>ROUND(SUM(BH78:BH83),2)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49</v>
      </c>
      <c r="F34" s="130">
        <f>ROUND(SUM(BI78:BI83),2)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50</v>
      </c>
      <c r="E36" s="79"/>
      <c r="F36" s="79"/>
      <c r="G36" s="134" t="s">
        <v>51</v>
      </c>
      <c r="H36" s="135" t="s">
        <v>52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96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1" t="str">
        <f>E7</f>
        <v>ZŠ Liberec - Oblačná</v>
      </c>
      <c r="F45" s="382"/>
      <c r="G45" s="382"/>
      <c r="H45" s="382"/>
      <c r="I45" s="118"/>
      <c r="J45" s="42"/>
      <c r="K45" s="45"/>
    </row>
    <row r="46" spans="2:11" s="1" customFormat="1" ht="14.45" customHeight="1">
      <c r="B46" s="41"/>
      <c r="C46" s="37" t="s">
        <v>94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3" t="str">
        <f>E9</f>
        <v>0002 - Vybavení kabinetu</v>
      </c>
      <c r="F47" s="384"/>
      <c r="G47" s="384"/>
      <c r="H47" s="384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Liberec</v>
      </c>
      <c r="G49" s="42"/>
      <c r="H49" s="42"/>
      <c r="I49" s="119" t="s">
        <v>25</v>
      </c>
      <c r="J49" s="120" t="str">
        <f>IF(J12="","",J12)</f>
        <v>13. 12. 2018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Statutární město Liberec</v>
      </c>
      <c r="G51" s="42"/>
      <c r="H51" s="42"/>
      <c r="I51" s="119" t="s">
        <v>35</v>
      </c>
      <c r="J51" s="370" t="str">
        <f>E21</f>
        <v>M3 Stavby v.o.s.</v>
      </c>
      <c r="K51" s="45"/>
    </row>
    <row r="52" spans="2:11" s="1" customFormat="1" ht="14.45" customHeight="1">
      <c r="B52" s="41"/>
      <c r="C52" s="37" t="s">
        <v>33</v>
      </c>
      <c r="D52" s="42"/>
      <c r="E52" s="42"/>
      <c r="F52" s="35" t="str">
        <f>IF(E18="","",E18)</f>
        <v/>
      </c>
      <c r="G52" s="42"/>
      <c r="H52" s="42"/>
      <c r="I52" s="118"/>
      <c r="J52" s="385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97</v>
      </c>
      <c r="D54" s="132"/>
      <c r="E54" s="132"/>
      <c r="F54" s="132"/>
      <c r="G54" s="132"/>
      <c r="H54" s="132"/>
      <c r="I54" s="145"/>
      <c r="J54" s="146" t="s">
        <v>98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99</v>
      </c>
      <c r="D56" s="42"/>
      <c r="E56" s="42"/>
      <c r="F56" s="42"/>
      <c r="G56" s="42"/>
      <c r="H56" s="42"/>
      <c r="I56" s="118"/>
      <c r="J56" s="128">
        <f>J78</f>
        <v>0</v>
      </c>
      <c r="K56" s="45"/>
      <c r="AU56" s="24" t="s">
        <v>100</v>
      </c>
    </row>
    <row r="57" spans="2:11" s="7" customFormat="1" ht="24.95" customHeight="1">
      <c r="B57" s="149"/>
      <c r="C57" s="150"/>
      <c r="D57" s="151" t="s">
        <v>665</v>
      </c>
      <c r="E57" s="152"/>
      <c r="F57" s="152"/>
      <c r="G57" s="152"/>
      <c r="H57" s="152"/>
      <c r="I57" s="153"/>
      <c r="J57" s="154">
        <f>J79</f>
        <v>0</v>
      </c>
      <c r="K57" s="155"/>
    </row>
    <row r="58" spans="2:11" s="8" customFormat="1" ht="19.9" customHeight="1">
      <c r="B58" s="156"/>
      <c r="C58" s="157"/>
      <c r="D58" s="158" t="s">
        <v>666</v>
      </c>
      <c r="E58" s="159"/>
      <c r="F58" s="159"/>
      <c r="G58" s="159"/>
      <c r="H58" s="159"/>
      <c r="I58" s="160"/>
      <c r="J58" s="161">
        <f>J80</f>
        <v>0</v>
      </c>
      <c r="K58" s="162"/>
    </row>
    <row r="59" spans="2:11" s="1" customFormat="1" ht="21.75" customHeight="1">
      <c r="B59" s="41"/>
      <c r="C59" s="42"/>
      <c r="D59" s="42"/>
      <c r="E59" s="42"/>
      <c r="F59" s="42"/>
      <c r="G59" s="42"/>
      <c r="H59" s="42"/>
      <c r="I59" s="118"/>
      <c r="J59" s="42"/>
      <c r="K59" s="45"/>
    </row>
    <row r="60" spans="2:11" s="1" customFormat="1" ht="6.95" customHeight="1">
      <c r="B60" s="56"/>
      <c r="C60" s="57"/>
      <c r="D60" s="57"/>
      <c r="E60" s="57"/>
      <c r="F60" s="57"/>
      <c r="G60" s="57"/>
      <c r="H60" s="57"/>
      <c r="I60" s="139"/>
      <c r="J60" s="57"/>
      <c r="K60" s="58"/>
    </row>
    <row r="64" spans="2:12" s="1" customFormat="1" ht="6.95" customHeight="1">
      <c r="B64" s="59"/>
      <c r="C64" s="60"/>
      <c r="D64" s="60"/>
      <c r="E64" s="60"/>
      <c r="F64" s="60"/>
      <c r="G64" s="60"/>
      <c r="H64" s="60"/>
      <c r="I64" s="142"/>
      <c r="J64" s="60"/>
      <c r="K64" s="60"/>
      <c r="L64" s="61"/>
    </row>
    <row r="65" spans="2:12" s="1" customFormat="1" ht="36.95" customHeight="1">
      <c r="B65" s="41"/>
      <c r="C65" s="62" t="s">
        <v>118</v>
      </c>
      <c r="D65" s="63"/>
      <c r="E65" s="63"/>
      <c r="F65" s="63"/>
      <c r="G65" s="63"/>
      <c r="H65" s="63"/>
      <c r="I65" s="163"/>
      <c r="J65" s="63"/>
      <c r="K65" s="63"/>
      <c r="L65" s="61"/>
    </row>
    <row r="66" spans="2:12" s="1" customFormat="1" ht="6.95" customHeight="1">
      <c r="B66" s="41"/>
      <c r="C66" s="63"/>
      <c r="D66" s="63"/>
      <c r="E66" s="63"/>
      <c r="F66" s="63"/>
      <c r="G66" s="63"/>
      <c r="H66" s="63"/>
      <c r="I66" s="163"/>
      <c r="J66" s="63"/>
      <c r="K66" s="63"/>
      <c r="L66" s="61"/>
    </row>
    <row r="67" spans="2:12" s="1" customFormat="1" ht="14.45" customHeight="1">
      <c r="B67" s="41"/>
      <c r="C67" s="65" t="s">
        <v>18</v>
      </c>
      <c r="D67" s="63"/>
      <c r="E67" s="63"/>
      <c r="F67" s="63"/>
      <c r="G67" s="63"/>
      <c r="H67" s="63"/>
      <c r="I67" s="163"/>
      <c r="J67" s="63"/>
      <c r="K67" s="63"/>
      <c r="L67" s="61"/>
    </row>
    <row r="68" spans="2:12" s="1" customFormat="1" ht="16.5" customHeight="1">
      <c r="B68" s="41"/>
      <c r="C68" s="63"/>
      <c r="D68" s="63"/>
      <c r="E68" s="386" t="str">
        <f>E7</f>
        <v>ZŠ Liberec - Oblačná</v>
      </c>
      <c r="F68" s="387"/>
      <c r="G68" s="387"/>
      <c r="H68" s="387"/>
      <c r="I68" s="163"/>
      <c r="J68" s="63"/>
      <c r="K68" s="63"/>
      <c r="L68" s="61"/>
    </row>
    <row r="69" spans="2:12" s="1" customFormat="1" ht="14.45" customHeight="1">
      <c r="B69" s="41"/>
      <c r="C69" s="65" t="s">
        <v>94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17.25" customHeight="1">
      <c r="B70" s="41"/>
      <c r="C70" s="63"/>
      <c r="D70" s="63"/>
      <c r="E70" s="377" t="str">
        <f>E9</f>
        <v>0002 - Vybavení kabinetu</v>
      </c>
      <c r="F70" s="388"/>
      <c r="G70" s="388"/>
      <c r="H70" s="388"/>
      <c r="I70" s="163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8" customHeight="1">
      <c r="B72" s="41"/>
      <c r="C72" s="65" t="s">
        <v>23</v>
      </c>
      <c r="D72" s="63"/>
      <c r="E72" s="63"/>
      <c r="F72" s="164" t="str">
        <f>F12</f>
        <v>Liberec</v>
      </c>
      <c r="G72" s="63"/>
      <c r="H72" s="63"/>
      <c r="I72" s="165" t="s">
        <v>25</v>
      </c>
      <c r="J72" s="73" t="str">
        <f>IF(J12="","",J12)</f>
        <v>13. 12. 2018</v>
      </c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3.5">
      <c r="B74" s="41"/>
      <c r="C74" s="65" t="s">
        <v>27</v>
      </c>
      <c r="D74" s="63"/>
      <c r="E74" s="63"/>
      <c r="F74" s="164" t="str">
        <f>E15</f>
        <v>Statutární město Liberec</v>
      </c>
      <c r="G74" s="63"/>
      <c r="H74" s="63"/>
      <c r="I74" s="165" t="s">
        <v>35</v>
      </c>
      <c r="J74" s="164" t="str">
        <f>E21</f>
        <v>M3 Stavby v.o.s.</v>
      </c>
      <c r="K74" s="63"/>
      <c r="L74" s="61"/>
    </row>
    <row r="75" spans="2:12" s="1" customFormat="1" ht="14.45" customHeight="1">
      <c r="B75" s="41"/>
      <c r="C75" s="65" t="s">
        <v>33</v>
      </c>
      <c r="D75" s="63"/>
      <c r="E75" s="63"/>
      <c r="F75" s="164" t="str">
        <f>IF(E18="","",E18)</f>
        <v/>
      </c>
      <c r="G75" s="63"/>
      <c r="H75" s="63"/>
      <c r="I75" s="163"/>
      <c r="J75" s="63"/>
      <c r="K75" s="63"/>
      <c r="L75" s="61"/>
    </row>
    <row r="76" spans="2:12" s="1" customFormat="1" ht="10.3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20" s="9" customFormat="1" ht="29.25" customHeight="1">
      <c r="B77" s="166"/>
      <c r="C77" s="167" t="s">
        <v>119</v>
      </c>
      <c r="D77" s="168" t="s">
        <v>59</v>
      </c>
      <c r="E77" s="168" t="s">
        <v>55</v>
      </c>
      <c r="F77" s="168" t="s">
        <v>120</v>
      </c>
      <c r="G77" s="168" t="s">
        <v>121</v>
      </c>
      <c r="H77" s="168" t="s">
        <v>122</v>
      </c>
      <c r="I77" s="169" t="s">
        <v>123</v>
      </c>
      <c r="J77" s="168" t="s">
        <v>98</v>
      </c>
      <c r="K77" s="170" t="s">
        <v>124</v>
      </c>
      <c r="L77" s="171"/>
      <c r="M77" s="81" t="s">
        <v>125</v>
      </c>
      <c r="N77" s="82" t="s">
        <v>44</v>
      </c>
      <c r="O77" s="82" t="s">
        <v>126</v>
      </c>
      <c r="P77" s="82" t="s">
        <v>127</v>
      </c>
      <c r="Q77" s="82" t="s">
        <v>128</v>
      </c>
      <c r="R77" s="82" t="s">
        <v>129</v>
      </c>
      <c r="S77" s="82" t="s">
        <v>130</v>
      </c>
      <c r="T77" s="83" t="s">
        <v>131</v>
      </c>
    </row>
    <row r="78" spans="2:63" s="1" customFormat="1" ht="29.25" customHeight="1">
      <c r="B78" s="41"/>
      <c r="C78" s="87" t="s">
        <v>99</v>
      </c>
      <c r="D78" s="63"/>
      <c r="E78" s="63"/>
      <c r="F78" s="63"/>
      <c r="G78" s="63"/>
      <c r="H78" s="63"/>
      <c r="I78" s="163"/>
      <c r="J78" s="172">
        <f>BK78</f>
        <v>0</v>
      </c>
      <c r="K78" s="63"/>
      <c r="L78" s="61"/>
      <c r="M78" s="84"/>
      <c r="N78" s="85"/>
      <c r="O78" s="85"/>
      <c r="P78" s="173">
        <f>P79</f>
        <v>0</v>
      </c>
      <c r="Q78" s="85"/>
      <c r="R78" s="173">
        <f>R79</f>
        <v>0</v>
      </c>
      <c r="S78" s="85"/>
      <c r="T78" s="174">
        <f>T79</f>
        <v>0</v>
      </c>
      <c r="AT78" s="24" t="s">
        <v>73</v>
      </c>
      <c r="AU78" s="24" t="s">
        <v>100</v>
      </c>
      <c r="BK78" s="175">
        <f>BK79</f>
        <v>0</v>
      </c>
    </row>
    <row r="79" spans="2:63" s="10" customFormat="1" ht="37.35" customHeight="1">
      <c r="B79" s="176"/>
      <c r="C79" s="177"/>
      <c r="D79" s="178" t="s">
        <v>73</v>
      </c>
      <c r="E79" s="179" t="s">
        <v>667</v>
      </c>
      <c r="F79" s="179" t="s">
        <v>668</v>
      </c>
      <c r="G79" s="177"/>
      <c r="H79" s="177"/>
      <c r="I79" s="180"/>
      <c r="J79" s="181">
        <f>BK79</f>
        <v>0</v>
      </c>
      <c r="K79" s="177"/>
      <c r="L79" s="182"/>
      <c r="M79" s="183"/>
      <c r="N79" s="184"/>
      <c r="O79" s="184"/>
      <c r="P79" s="185">
        <f>P80</f>
        <v>0</v>
      </c>
      <c r="Q79" s="184"/>
      <c r="R79" s="185">
        <f>R80</f>
        <v>0</v>
      </c>
      <c r="S79" s="184"/>
      <c r="T79" s="186">
        <f>T80</f>
        <v>0</v>
      </c>
      <c r="AR79" s="187" t="s">
        <v>142</v>
      </c>
      <c r="AT79" s="188" t="s">
        <v>73</v>
      </c>
      <c r="AU79" s="188" t="s">
        <v>74</v>
      </c>
      <c r="AY79" s="187" t="s">
        <v>134</v>
      </c>
      <c r="BK79" s="189">
        <f>BK80</f>
        <v>0</v>
      </c>
    </row>
    <row r="80" spans="2:63" s="10" customFormat="1" ht="19.9" customHeight="1">
      <c r="B80" s="176"/>
      <c r="C80" s="177"/>
      <c r="D80" s="178" t="s">
        <v>73</v>
      </c>
      <c r="E80" s="190" t="s">
        <v>669</v>
      </c>
      <c r="F80" s="190" t="s">
        <v>668</v>
      </c>
      <c r="G80" s="177"/>
      <c r="H80" s="177"/>
      <c r="I80" s="180"/>
      <c r="J80" s="191">
        <f>BK80</f>
        <v>0</v>
      </c>
      <c r="K80" s="177"/>
      <c r="L80" s="182"/>
      <c r="M80" s="183"/>
      <c r="N80" s="184"/>
      <c r="O80" s="184"/>
      <c r="P80" s="185">
        <f>SUM(P81:P83)</f>
        <v>0</v>
      </c>
      <c r="Q80" s="184"/>
      <c r="R80" s="185">
        <f>SUM(R81:R83)</f>
        <v>0</v>
      </c>
      <c r="S80" s="184"/>
      <c r="T80" s="186">
        <f>SUM(T81:T83)</f>
        <v>0</v>
      </c>
      <c r="AR80" s="187" t="s">
        <v>142</v>
      </c>
      <c r="AT80" s="188" t="s">
        <v>73</v>
      </c>
      <c r="AU80" s="188" t="s">
        <v>82</v>
      </c>
      <c r="AY80" s="187" t="s">
        <v>134</v>
      </c>
      <c r="BK80" s="189">
        <f>SUM(BK81:BK83)</f>
        <v>0</v>
      </c>
    </row>
    <row r="81" spans="2:65" s="1" customFormat="1" ht="16.5" customHeight="1">
      <c r="B81" s="41"/>
      <c r="C81" s="192" t="s">
        <v>82</v>
      </c>
      <c r="D81" s="192" t="s">
        <v>137</v>
      </c>
      <c r="E81" s="193" t="s">
        <v>79</v>
      </c>
      <c r="F81" s="194" t="s">
        <v>670</v>
      </c>
      <c r="G81" s="195" t="s">
        <v>354</v>
      </c>
      <c r="H81" s="196">
        <v>1</v>
      </c>
      <c r="I81" s="197"/>
      <c r="J81" s="198">
        <f>ROUND(I81*H81,2)</f>
        <v>0</v>
      </c>
      <c r="K81" s="194" t="s">
        <v>21</v>
      </c>
      <c r="L81" s="61"/>
      <c r="M81" s="199" t="s">
        <v>21</v>
      </c>
      <c r="N81" s="200" t="s">
        <v>45</v>
      </c>
      <c r="O81" s="42"/>
      <c r="P81" s="201">
        <f>O81*H81</f>
        <v>0</v>
      </c>
      <c r="Q81" s="201">
        <v>0</v>
      </c>
      <c r="R81" s="201">
        <f>Q81*H81</f>
        <v>0</v>
      </c>
      <c r="S81" s="201">
        <v>0</v>
      </c>
      <c r="T81" s="202">
        <f>S81*H81</f>
        <v>0</v>
      </c>
      <c r="AR81" s="24" t="s">
        <v>671</v>
      </c>
      <c r="AT81" s="24" t="s">
        <v>137</v>
      </c>
      <c r="AU81" s="24" t="s">
        <v>84</v>
      </c>
      <c r="AY81" s="24" t="s">
        <v>134</v>
      </c>
      <c r="BE81" s="203">
        <f>IF(N81="základní",J81,0)</f>
        <v>0</v>
      </c>
      <c r="BF81" s="203">
        <f>IF(N81="snížená",J81,0)</f>
        <v>0</v>
      </c>
      <c r="BG81" s="203">
        <f>IF(N81="zákl. přenesená",J81,0)</f>
        <v>0</v>
      </c>
      <c r="BH81" s="203">
        <f>IF(N81="sníž. přenesená",J81,0)</f>
        <v>0</v>
      </c>
      <c r="BI81" s="203">
        <f>IF(N81="nulová",J81,0)</f>
        <v>0</v>
      </c>
      <c r="BJ81" s="24" t="s">
        <v>82</v>
      </c>
      <c r="BK81" s="203">
        <f>ROUND(I81*H81,2)</f>
        <v>0</v>
      </c>
      <c r="BL81" s="24" t="s">
        <v>671</v>
      </c>
      <c r="BM81" s="24" t="s">
        <v>672</v>
      </c>
    </row>
    <row r="82" spans="2:65" s="1" customFormat="1" ht="16.5" customHeight="1">
      <c r="B82" s="41"/>
      <c r="C82" s="192" t="s">
        <v>84</v>
      </c>
      <c r="D82" s="192" t="s">
        <v>137</v>
      </c>
      <c r="E82" s="193" t="s">
        <v>85</v>
      </c>
      <c r="F82" s="194" t="s">
        <v>673</v>
      </c>
      <c r="G82" s="195" t="s">
        <v>354</v>
      </c>
      <c r="H82" s="196">
        <v>2</v>
      </c>
      <c r="I82" s="197"/>
      <c r="J82" s="198">
        <f>ROUND(I82*H82,2)</f>
        <v>0</v>
      </c>
      <c r="K82" s="194" t="s">
        <v>21</v>
      </c>
      <c r="L82" s="61"/>
      <c r="M82" s="199" t="s">
        <v>21</v>
      </c>
      <c r="N82" s="200" t="s">
        <v>45</v>
      </c>
      <c r="O82" s="42"/>
      <c r="P82" s="201">
        <f>O82*H82</f>
        <v>0</v>
      </c>
      <c r="Q82" s="201">
        <v>0</v>
      </c>
      <c r="R82" s="201">
        <f>Q82*H82</f>
        <v>0</v>
      </c>
      <c r="S82" s="201">
        <v>0</v>
      </c>
      <c r="T82" s="202">
        <f>S82*H82</f>
        <v>0</v>
      </c>
      <c r="AR82" s="24" t="s">
        <v>671</v>
      </c>
      <c r="AT82" s="24" t="s">
        <v>137</v>
      </c>
      <c r="AU82" s="24" t="s">
        <v>84</v>
      </c>
      <c r="AY82" s="24" t="s">
        <v>134</v>
      </c>
      <c r="BE82" s="203">
        <f>IF(N82="základní",J82,0)</f>
        <v>0</v>
      </c>
      <c r="BF82" s="203">
        <f>IF(N82="snížená",J82,0)</f>
        <v>0</v>
      </c>
      <c r="BG82" s="203">
        <f>IF(N82="zákl. přenesená",J82,0)</f>
        <v>0</v>
      </c>
      <c r="BH82" s="203">
        <f>IF(N82="sníž. přenesená",J82,0)</f>
        <v>0</v>
      </c>
      <c r="BI82" s="203">
        <f>IF(N82="nulová",J82,0)</f>
        <v>0</v>
      </c>
      <c r="BJ82" s="24" t="s">
        <v>82</v>
      </c>
      <c r="BK82" s="203">
        <f>ROUND(I82*H82,2)</f>
        <v>0</v>
      </c>
      <c r="BL82" s="24" t="s">
        <v>671</v>
      </c>
      <c r="BM82" s="24" t="s">
        <v>674</v>
      </c>
    </row>
    <row r="83" spans="2:65" s="1" customFormat="1" ht="16.5" customHeight="1">
      <c r="B83" s="41"/>
      <c r="C83" s="192" t="s">
        <v>135</v>
      </c>
      <c r="D83" s="192" t="s">
        <v>137</v>
      </c>
      <c r="E83" s="193" t="s">
        <v>675</v>
      </c>
      <c r="F83" s="194" t="s">
        <v>676</v>
      </c>
      <c r="G83" s="195" t="s">
        <v>354</v>
      </c>
      <c r="H83" s="196">
        <v>1</v>
      </c>
      <c r="I83" s="197"/>
      <c r="J83" s="198">
        <f>ROUND(I83*H83,2)</f>
        <v>0</v>
      </c>
      <c r="K83" s="194" t="s">
        <v>21</v>
      </c>
      <c r="L83" s="61"/>
      <c r="M83" s="199" t="s">
        <v>21</v>
      </c>
      <c r="N83" s="261" t="s">
        <v>45</v>
      </c>
      <c r="O83" s="262"/>
      <c r="P83" s="263">
        <f>O83*H83</f>
        <v>0</v>
      </c>
      <c r="Q83" s="263">
        <v>0</v>
      </c>
      <c r="R83" s="263">
        <f>Q83*H83</f>
        <v>0</v>
      </c>
      <c r="S83" s="263">
        <v>0</v>
      </c>
      <c r="T83" s="264">
        <f>S83*H83</f>
        <v>0</v>
      </c>
      <c r="AR83" s="24" t="s">
        <v>671</v>
      </c>
      <c r="AT83" s="24" t="s">
        <v>137</v>
      </c>
      <c r="AU83" s="24" t="s">
        <v>84</v>
      </c>
      <c r="AY83" s="24" t="s">
        <v>134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4" t="s">
        <v>82</v>
      </c>
      <c r="BK83" s="203">
        <f>ROUND(I83*H83,2)</f>
        <v>0</v>
      </c>
      <c r="BL83" s="24" t="s">
        <v>671</v>
      </c>
      <c r="BM83" s="24" t="s">
        <v>677</v>
      </c>
    </row>
    <row r="84" spans="2:12" s="1" customFormat="1" ht="6.95" customHeight="1">
      <c r="B84" s="56"/>
      <c r="C84" s="57"/>
      <c r="D84" s="57"/>
      <c r="E84" s="57"/>
      <c r="F84" s="57"/>
      <c r="G84" s="57"/>
      <c r="H84" s="57"/>
      <c r="I84" s="139"/>
      <c r="J84" s="57"/>
      <c r="K84" s="57"/>
      <c r="L84" s="61"/>
    </row>
  </sheetData>
  <sheetProtection algorithmName="SHA-512" hashValue="Z35bVMniKobuIBnJ9+h60WGjyduT+0amsVLSyrWELX8514NW83O0l1tjJVvbFuIxII0DOM/q+TCCr9BkYuNYQw==" saltValue="YvNjTj+onvDc7MWLG6lxCsHXm1eU5Je8Y9Lruj29HYjjKHVI2h5twZZDwlNjpYqDQxA7ow6SvKHFhqJBPxr82A==" spinCount="100000" sheet="1" objects="1" scenarios="1" formatColumns="0" formatRows="0" autoFilter="0"/>
  <autoFilter ref="C77:K83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5" customWidth="1"/>
    <col min="2" max="2" width="1.66796875" style="265" customWidth="1"/>
    <col min="3" max="4" width="5" style="265" customWidth="1"/>
    <col min="5" max="5" width="11.66015625" style="265" customWidth="1"/>
    <col min="6" max="6" width="9.16015625" style="265" customWidth="1"/>
    <col min="7" max="7" width="5" style="265" customWidth="1"/>
    <col min="8" max="8" width="77.83203125" style="265" customWidth="1"/>
    <col min="9" max="10" width="20" style="265" customWidth="1"/>
    <col min="11" max="11" width="1.66796875" style="265" customWidth="1"/>
  </cols>
  <sheetData>
    <row r="1" ht="37.5" customHeight="1"/>
    <row r="2" spans="2:11" ht="7.5" customHeight="1">
      <c r="B2" s="266"/>
      <c r="C2" s="267"/>
      <c r="D2" s="267"/>
      <c r="E2" s="267"/>
      <c r="F2" s="267"/>
      <c r="G2" s="267"/>
      <c r="H2" s="267"/>
      <c r="I2" s="267"/>
      <c r="J2" s="267"/>
      <c r="K2" s="268"/>
    </row>
    <row r="3" spans="2:11" s="15" customFormat="1" ht="45" customHeight="1">
      <c r="B3" s="269"/>
      <c r="C3" s="393" t="s">
        <v>678</v>
      </c>
      <c r="D3" s="393"/>
      <c r="E3" s="393"/>
      <c r="F3" s="393"/>
      <c r="G3" s="393"/>
      <c r="H3" s="393"/>
      <c r="I3" s="393"/>
      <c r="J3" s="393"/>
      <c r="K3" s="270"/>
    </row>
    <row r="4" spans="2:11" ht="25.5" customHeight="1">
      <c r="B4" s="271"/>
      <c r="C4" s="397" t="s">
        <v>679</v>
      </c>
      <c r="D4" s="397"/>
      <c r="E4" s="397"/>
      <c r="F4" s="397"/>
      <c r="G4" s="397"/>
      <c r="H4" s="397"/>
      <c r="I4" s="397"/>
      <c r="J4" s="397"/>
      <c r="K4" s="272"/>
    </row>
    <row r="5" spans="2:11" ht="5.25" customHeight="1">
      <c r="B5" s="271"/>
      <c r="C5" s="273"/>
      <c r="D5" s="273"/>
      <c r="E5" s="273"/>
      <c r="F5" s="273"/>
      <c r="G5" s="273"/>
      <c r="H5" s="273"/>
      <c r="I5" s="273"/>
      <c r="J5" s="273"/>
      <c r="K5" s="272"/>
    </row>
    <row r="6" spans="2:11" ht="15" customHeight="1">
      <c r="B6" s="271"/>
      <c r="C6" s="395" t="s">
        <v>680</v>
      </c>
      <c r="D6" s="395"/>
      <c r="E6" s="395"/>
      <c r="F6" s="395"/>
      <c r="G6" s="395"/>
      <c r="H6" s="395"/>
      <c r="I6" s="395"/>
      <c r="J6" s="395"/>
      <c r="K6" s="272"/>
    </row>
    <row r="7" spans="2:11" ht="15" customHeight="1">
      <c r="B7" s="275"/>
      <c r="C7" s="395" t="s">
        <v>681</v>
      </c>
      <c r="D7" s="395"/>
      <c r="E7" s="395"/>
      <c r="F7" s="395"/>
      <c r="G7" s="395"/>
      <c r="H7" s="395"/>
      <c r="I7" s="395"/>
      <c r="J7" s="395"/>
      <c r="K7" s="272"/>
    </row>
    <row r="8" spans="2:11" ht="12.75" customHeight="1">
      <c r="B8" s="275"/>
      <c r="C8" s="274"/>
      <c r="D8" s="274"/>
      <c r="E8" s="274"/>
      <c r="F8" s="274"/>
      <c r="G8" s="274"/>
      <c r="H8" s="274"/>
      <c r="I8" s="274"/>
      <c r="J8" s="274"/>
      <c r="K8" s="272"/>
    </row>
    <row r="9" spans="2:11" ht="15" customHeight="1">
      <c r="B9" s="275"/>
      <c r="C9" s="395" t="s">
        <v>682</v>
      </c>
      <c r="D9" s="395"/>
      <c r="E9" s="395"/>
      <c r="F9" s="395"/>
      <c r="G9" s="395"/>
      <c r="H9" s="395"/>
      <c r="I9" s="395"/>
      <c r="J9" s="395"/>
      <c r="K9" s="272"/>
    </row>
    <row r="10" spans="2:11" ht="15" customHeight="1">
      <c r="B10" s="275"/>
      <c r="C10" s="274"/>
      <c r="D10" s="395" t="s">
        <v>683</v>
      </c>
      <c r="E10" s="395"/>
      <c r="F10" s="395"/>
      <c r="G10" s="395"/>
      <c r="H10" s="395"/>
      <c r="I10" s="395"/>
      <c r="J10" s="395"/>
      <c r="K10" s="272"/>
    </row>
    <row r="11" spans="2:11" ht="15" customHeight="1">
      <c r="B11" s="275"/>
      <c r="C11" s="276"/>
      <c r="D11" s="395" t="s">
        <v>684</v>
      </c>
      <c r="E11" s="395"/>
      <c r="F11" s="395"/>
      <c r="G11" s="395"/>
      <c r="H11" s="395"/>
      <c r="I11" s="395"/>
      <c r="J11" s="395"/>
      <c r="K11" s="272"/>
    </row>
    <row r="12" spans="2:11" ht="12.75" customHeight="1">
      <c r="B12" s="275"/>
      <c r="C12" s="276"/>
      <c r="D12" s="276"/>
      <c r="E12" s="276"/>
      <c r="F12" s="276"/>
      <c r="G12" s="276"/>
      <c r="H12" s="276"/>
      <c r="I12" s="276"/>
      <c r="J12" s="276"/>
      <c r="K12" s="272"/>
    </row>
    <row r="13" spans="2:11" ht="15" customHeight="1">
      <c r="B13" s="275"/>
      <c r="C13" s="276"/>
      <c r="D13" s="395" t="s">
        <v>685</v>
      </c>
      <c r="E13" s="395"/>
      <c r="F13" s="395"/>
      <c r="G13" s="395"/>
      <c r="H13" s="395"/>
      <c r="I13" s="395"/>
      <c r="J13" s="395"/>
      <c r="K13" s="272"/>
    </row>
    <row r="14" spans="2:11" ht="15" customHeight="1">
      <c r="B14" s="275"/>
      <c r="C14" s="276"/>
      <c r="D14" s="395" t="s">
        <v>686</v>
      </c>
      <c r="E14" s="395"/>
      <c r="F14" s="395"/>
      <c r="G14" s="395"/>
      <c r="H14" s="395"/>
      <c r="I14" s="395"/>
      <c r="J14" s="395"/>
      <c r="K14" s="272"/>
    </row>
    <row r="15" spans="2:11" ht="15" customHeight="1">
      <c r="B15" s="275"/>
      <c r="C15" s="276"/>
      <c r="D15" s="395" t="s">
        <v>687</v>
      </c>
      <c r="E15" s="395"/>
      <c r="F15" s="395"/>
      <c r="G15" s="395"/>
      <c r="H15" s="395"/>
      <c r="I15" s="395"/>
      <c r="J15" s="395"/>
      <c r="K15" s="272"/>
    </row>
    <row r="16" spans="2:11" ht="15" customHeight="1">
      <c r="B16" s="275"/>
      <c r="C16" s="276"/>
      <c r="D16" s="276"/>
      <c r="E16" s="277" t="s">
        <v>81</v>
      </c>
      <c r="F16" s="395" t="s">
        <v>688</v>
      </c>
      <c r="G16" s="395"/>
      <c r="H16" s="395"/>
      <c r="I16" s="395"/>
      <c r="J16" s="395"/>
      <c r="K16" s="272"/>
    </row>
    <row r="17" spans="2:11" ht="15" customHeight="1">
      <c r="B17" s="275"/>
      <c r="C17" s="276"/>
      <c r="D17" s="276"/>
      <c r="E17" s="277" t="s">
        <v>689</v>
      </c>
      <c r="F17" s="395" t="s">
        <v>690</v>
      </c>
      <c r="G17" s="395"/>
      <c r="H17" s="395"/>
      <c r="I17" s="395"/>
      <c r="J17" s="395"/>
      <c r="K17" s="272"/>
    </row>
    <row r="18" spans="2:11" ht="15" customHeight="1">
      <c r="B18" s="275"/>
      <c r="C18" s="276"/>
      <c r="D18" s="276"/>
      <c r="E18" s="277" t="s">
        <v>691</v>
      </c>
      <c r="F18" s="395" t="s">
        <v>692</v>
      </c>
      <c r="G18" s="395"/>
      <c r="H18" s="395"/>
      <c r="I18" s="395"/>
      <c r="J18" s="395"/>
      <c r="K18" s="272"/>
    </row>
    <row r="19" spans="2:11" ht="15" customHeight="1">
      <c r="B19" s="275"/>
      <c r="C19" s="276"/>
      <c r="D19" s="276"/>
      <c r="E19" s="277" t="s">
        <v>693</v>
      </c>
      <c r="F19" s="395" t="s">
        <v>694</v>
      </c>
      <c r="G19" s="395"/>
      <c r="H19" s="395"/>
      <c r="I19" s="395"/>
      <c r="J19" s="395"/>
      <c r="K19" s="272"/>
    </row>
    <row r="20" spans="2:11" ht="15" customHeight="1">
      <c r="B20" s="275"/>
      <c r="C20" s="276"/>
      <c r="D20" s="276"/>
      <c r="E20" s="277" t="s">
        <v>695</v>
      </c>
      <c r="F20" s="395" t="s">
        <v>696</v>
      </c>
      <c r="G20" s="395"/>
      <c r="H20" s="395"/>
      <c r="I20" s="395"/>
      <c r="J20" s="395"/>
      <c r="K20" s="272"/>
    </row>
    <row r="21" spans="2:11" ht="15" customHeight="1">
      <c r="B21" s="275"/>
      <c r="C21" s="276"/>
      <c r="D21" s="276"/>
      <c r="E21" s="277" t="s">
        <v>697</v>
      </c>
      <c r="F21" s="395" t="s">
        <v>698</v>
      </c>
      <c r="G21" s="395"/>
      <c r="H21" s="395"/>
      <c r="I21" s="395"/>
      <c r="J21" s="395"/>
      <c r="K21" s="272"/>
    </row>
    <row r="22" spans="2:11" ht="12.75" customHeight="1">
      <c r="B22" s="275"/>
      <c r="C22" s="276"/>
      <c r="D22" s="276"/>
      <c r="E22" s="276"/>
      <c r="F22" s="276"/>
      <c r="G22" s="276"/>
      <c r="H22" s="276"/>
      <c r="I22" s="276"/>
      <c r="J22" s="276"/>
      <c r="K22" s="272"/>
    </row>
    <row r="23" spans="2:11" ht="15" customHeight="1">
      <c r="B23" s="275"/>
      <c r="C23" s="395" t="s">
        <v>699</v>
      </c>
      <c r="D23" s="395"/>
      <c r="E23" s="395"/>
      <c r="F23" s="395"/>
      <c r="G23" s="395"/>
      <c r="H23" s="395"/>
      <c r="I23" s="395"/>
      <c r="J23" s="395"/>
      <c r="K23" s="272"/>
    </row>
    <row r="24" spans="2:11" ht="15" customHeight="1">
      <c r="B24" s="275"/>
      <c r="C24" s="395" t="s">
        <v>700</v>
      </c>
      <c r="D24" s="395"/>
      <c r="E24" s="395"/>
      <c r="F24" s="395"/>
      <c r="G24" s="395"/>
      <c r="H24" s="395"/>
      <c r="I24" s="395"/>
      <c r="J24" s="395"/>
      <c r="K24" s="272"/>
    </row>
    <row r="25" spans="2:11" ht="15" customHeight="1">
      <c r="B25" s="275"/>
      <c r="C25" s="274"/>
      <c r="D25" s="395" t="s">
        <v>701</v>
      </c>
      <c r="E25" s="395"/>
      <c r="F25" s="395"/>
      <c r="G25" s="395"/>
      <c r="H25" s="395"/>
      <c r="I25" s="395"/>
      <c r="J25" s="395"/>
      <c r="K25" s="272"/>
    </row>
    <row r="26" spans="2:11" ht="15" customHeight="1">
      <c r="B26" s="275"/>
      <c r="C26" s="276"/>
      <c r="D26" s="395" t="s">
        <v>702</v>
      </c>
      <c r="E26" s="395"/>
      <c r="F26" s="395"/>
      <c r="G26" s="395"/>
      <c r="H26" s="395"/>
      <c r="I26" s="395"/>
      <c r="J26" s="395"/>
      <c r="K26" s="272"/>
    </row>
    <row r="27" spans="2:11" ht="12.75" customHeight="1">
      <c r="B27" s="275"/>
      <c r="C27" s="276"/>
      <c r="D27" s="276"/>
      <c r="E27" s="276"/>
      <c r="F27" s="276"/>
      <c r="G27" s="276"/>
      <c r="H27" s="276"/>
      <c r="I27" s="276"/>
      <c r="J27" s="276"/>
      <c r="K27" s="272"/>
    </row>
    <row r="28" spans="2:11" ht="15" customHeight="1">
      <c r="B28" s="275"/>
      <c r="C28" s="276"/>
      <c r="D28" s="395" t="s">
        <v>703</v>
      </c>
      <c r="E28" s="395"/>
      <c r="F28" s="395"/>
      <c r="G28" s="395"/>
      <c r="H28" s="395"/>
      <c r="I28" s="395"/>
      <c r="J28" s="395"/>
      <c r="K28" s="272"/>
    </row>
    <row r="29" spans="2:11" ht="15" customHeight="1">
      <c r="B29" s="275"/>
      <c r="C29" s="276"/>
      <c r="D29" s="395" t="s">
        <v>704</v>
      </c>
      <c r="E29" s="395"/>
      <c r="F29" s="395"/>
      <c r="G29" s="395"/>
      <c r="H29" s="395"/>
      <c r="I29" s="395"/>
      <c r="J29" s="395"/>
      <c r="K29" s="272"/>
    </row>
    <row r="30" spans="2:11" ht="12.75" customHeight="1">
      <c r="B30" s="275"/>
      <c r="C30" s="276"/>
      <c r="D30" s="276"/>
      <c r="E30" s="276"/>
      <c r="F30" s="276"/>
      <c r="G30" s="276"/>
      <c r="H30" s="276"/>
      <c r="I30" s="276"/>
      <c r="J30" s="276"/>
      <c r="K30" s="272"/>
    </row>
    <row r="31" spans="2:11" ht="15" customHeight="1">
      <c r="B31" s="275"/>
      <c r="C31" s="276"/>
      <c r="D31" s="395" t="s">
        <v>705</v>
      </c>
      <c r="E31" s="395"/>
      <c r="F31" s="395"/>
      <c r="G31" s="395"/>
      <c r="H31" s="395"/>
      <c r="I31" s="395"/>
      <c r="J31" s="395"/>
      <c r="K31" s="272"/>
    </row>
    <row r="32" spans="2:11" ht="15" customHeight="1">
      <c r="B32" s="275"/>
      <c r="C32" s="276"/>
      <c r="D32" s="395" t="s">
        <v>706</v>
      </c>
      <c r="E32" s="395"/>
      <c r="F32" s="395"/>
      <c r="G32" s="395"/>
      <c r="H32" s="395"/>
      <c r="I32" s="395"/>
      <c r="J32" s="395"/>
      <c r="K32" s="272"/>
    </row>
    <row r="33" spans="2:11" ht="15" customHeight="1">
      <c r="B33" s="275"/>
      <c r="C33" s="276"/>
      <c r="D33" s="395" t="s">
        <v>707</v>
      </c>
      <c r="E33" s="395"/>
      <c r="F33" s="395"/>
      <c r="G33" s="395"/>
      <c r="H33" s="395"/>
      <c r="I33" s="395"/>
      <c r="J33" s="395"/>
      <c r="K33" s="272"/>
    </row>
    <row r="34" spans="2:11" ht="15" customHeight="1">
      <c r="B34" s="275"/>
      <c r="C34" s="276"/>
      <c r="D34" s="274"/>
      <c r="E34" s="278" t="s">
        <v>119</v>
      </c>
      <c r="F34" s="274"/>
      <c r="G34" s="395" t="s">
        <v>708</v>
      </c>
      <c r="H34" s="395"/>
      <c r="I34" s="395"/>
      <c r="J34" s="395"/>
      <c r="K34" s="272"/>
    </row>
    <row r="35" spans="2:11" ht="30.75" customHeight="1">
      <c r="B35" s="275"/>
      <c r="C35" s="276"/>
      <c r="D35" s="274"/>
      <c r="E35" s="278" t="s">
        <v>709</v>
      </c>
      <c r="F35" s="274"/>
      <c r="G35" s="395" t="s">
        <v>710</v>
      </c>
      <c r="H35" s="395"/>
      <c r="I35" s="395"/>
      <c r="J35" s="395"/>
      <c r="K35" s="272"/>
    </row>
    <row r="36" spans="2:11" ht="15" customHeight="1">
      <c r="B36" s="275"/>
      <c r="C36" s="276"/>
      <c r="D36" s="274"/>
      <c r="E36" s="278" t="s">
        <v>55</v>
      </c>
      <c r="F36" s="274"/>
      <c r="G36" s="395" t="s">
        <v>711</v>
      </c>
      <c r="H36" s="395"/>
      <c r="I36" s="395"/>
      <c r="J36" s="395"/>
      <c r="K36" s="272"/>
    </row>
    <row r="37" spans="2:11" ht="15" customHeight="1">
      <c r="B37" s="275"/>
      <c r="C37" s="276"/>
      <c r="D37" s="274"/>
      <c r="E37" s="278" t="s">
        <v>120</v>
      </c>
      <c r="F37" s="274"/>
      <c r="G37" s="395" t="s">
        <v>712</v>
      </c>
      <c r="H37" s="395"/>
      <c r="I37" s="395"/>
      <c r="J37" s="395"/>
      <c r="K37" s="272"/>
    </row>
    <row r="38" spans="2:11" ht="15" customHeight="1">
      <c r="B38" s="275"/>
      <c r="C38" s="276"/>
      <c r="D38" s="274"/>
      <c r="E38" s="278" t="s">
        <v>121</v>
      </c>
      <c r="F38" s="274"/>
      <c r="G38" s="395" t="s">
        <v>713</v>
      </c>
      <c r="H38" s="395"/>
      <c r="I38" s="395"/>
      <c r="J38" s="395"/>
      <c r="K38" s="272"/>
    </row>
    <row r="39" spans="2:11" ht="15" customHeight="1">
      <c r="B39" s="275"/>
      <c r="C39" s="276"/>
      <c r="D39" s="274"/>
      <c r="E39" s="278" t="s">
        <v>122</v>
      </c>
      <c r="F39" s="274"/>
      <c r="G39" s="395" t="s">
        <v>714</v>
      </c>
      <c r="H39" s="395"/>
      <c r="I39" s="395"/>
      <c r="J39" s="395"/>
      <c r="K39" s="272"/>
    </row>
    <row r="40" spans="2:11" ht="15" customHeight="1">
      <c r="B40" s="275"/>
      <c r="C40" s="276"/>
      <c r="D40" s="274"/>
      <c r="E40" s="278" t="s">
        <v>715</v>
      </c>
      <c r="F40" s="274"/>
      <c r="G40" s="395" t="s">
        <v>716</v>
      </c>
      <c r="H40" s="395"/>
      <c r="I40" s="395"/>
      <c r="J40" s="395"/>
      <c r="K40" s="272"/>
    </row>
    <row r="41" spans="2:11" ht="15" customHeight="1">
      <c r="B41" s="275"/>
      <c r="C41" s="276"/>
      <c r="D41" s="274"/>
      <c r="E41" s="278"/>
      <c r="F41" s="274"/>
      <c r="G41" s="395" t="s">
        <v>717</v>
      </c>
      <c r="H41" s="395"/>
      <c r="I41" s="395"/>
      <c r="J41" s="395"/>
      <c r="K41" s="272"/>
    </row>
    <row r="42" spans="2:11" ht="15" customHeight="1">
      <c r="B42" s="275"/>
      <c r="C42" s="276"/>
      <c r="D42" s="274"/>
      <c r="E42" s="278" t="s">
        <v>718</v>
      </c>
      <c r="F42" s="274"/>
      <c r="G42" s="395" t="s">
        <v>719</v>
      </c>
      <c r="H42" s="395"/>
      <c r="I42" s="395"/>
      <c r="J42" s="395"/>
      <c r="K42" s="272"/>
    </row>
    <row r="43" spans="2:11" ht="15" customHeight="1">
      <c r="B43" s="275"/>
      <c r="C43" s="276"/>
      <c r="D43" s="274"/>
      <c r="E43" s="278" t="s">
        <v>124</v>
      </c>
      <c r="F43" s="274"/>
      <c r="G43" s="395" t="s">
        <v>720</v>
      </c>
      <c r="H43" s="395"/>
      <c r="I43" s="395"/>
      <c r="J43" s="395"/>
      <c r="K43" s="272"/>
    </row>
    <row r="44" spans="2:11" ht="12.75" customHeight="1">
      <c r="B44" s="275"/>
      <c r="C44" s="276"/>
      <c r="D44" s="274"/>
      <c r="E44" s="274"/>
      <c r="F44" s="274"/>
      <c r="G44" s="274"/>
      <c r="H44" s="274"/>
      <c r="I44" s="274"/>
      <c r="J44" s="274"/>
      <c r="K44" s="272"/>
    </row>
    <row r="45" spans="2:11" ht="15" customHeight="1">
      <c r="B45" s="275"/>
      <c r="C45" s="276"/>
      <c r="D45" s="395" t="s">
        <v>721</v>
      </c>
      <c r="E45" s="395"/>
      <c r="F45" s="395"/>
      <c r="G45" s="395"/>
      <c r="H45" s="395"/>
      <c r="I45" s="395"/>
      <c r="J45" s="395"/>
      <c r="K45" s="272"/>
    </row>
    <row r="46" spans="2:11" ht="15" customHeight="1">
      <c r="B46" s="275"/>
      <c r="C46" s="276"/>
      <c r="D46" s="276"/>
      <c r="E46" s="395" t="s">
        <v>722</v>
      </c>
      <c r="F46" s="395"/>
      <c r="G46" s="395"/>
      <c r="H46" s="395"/>
      <c r="I46" s="395"/>
      <c r="J46" s="395"/>
      <c r="K46" s="272"/>
    </row>
    <row r="47" spans="2:11" ht="15" customHeight="1">
      <c r="B47" s="275"/>
      <c r="C47" s="276"/>
      <c r="D47" s="276"/>
      <c r="E47" s="395" t="s">
        <v>723</v>
      </c>
      <c r="F47" s="395"/>
      <c r="G47" s="395"/>
      <c r="H47" s="395"/>
      <c r="I47" s="395"/>
      <c r="J47" s="395"/>
      <c r="K47" s="272"/>
    </row>
    <row r="48" spans="2:11" ht="15" customHeight="1">
      <c r="B48" s="275"/>
      <c r="C48" s="276"/>
      <c r="D48" s="276"/>
      <c r="E48" s="395" t="s">
        <v>724</v>
      </c>
      <c r="F48" s="395"/>
      <c r="G48" s="395"/>
      <c r="H48" s="395"/>
      <c r="I48" s="395"/>
      <c r="J48" s="395"/>
      <c r="K48" s="272"/>
    </row>
    <row r="49" spans="2:11" ht="15" customHeight="1">
      <c r="B49" s="275"/>
      <c r="C49" s="276"/>
      <c r="D49" s="395" t="s">
        <v>725</v>
      </c>
      <c r="E49" s="395"/>
      <c r="F49" s="395"/>
      <c r="G49" s="395"/>
      <c r="H49" s="395"/>
      <c r="I49" s="395"/>
      <c r="J49" s="395"/>
      <c r="K49" s="272"/>
    </row>
    <row r="50" spans="2:11" ht="25.5" customHeight="1">
      <c r="B50" s="271"/>
      <c r="C50" s="397" t="s">
        <v>726</v>
      </c>
      <c r="D50" s="397"/>
      <c r="E50" s="397"/>
      <c r="F50" s="397"/>
      <c r="G50" s="397"/>
      <c r="H50" s="397"/>
      <c r="I50" s="397"/>
      <c r="J50" s="397"/>
      <c r="K50" s="272"/>
    </row>
    <row r="51" spans="2:11" ht="5.25" customHeight="1">
      <c r="B51" s="271"/>
      <c r="C51" s="273"/>
      <c r="D51" s="273"/>
      <c r="E51" s="273"/>
      <c r="F51" s="273"/>
      <c r="G51" s="273"/>
      <c r="H51" s="273"/>
      <c r="I51" s="273"/>
      <c r="J51" s="273"/>
      <c r="K51" s="272"/>
    </row>
    <row r="52" spans="2:11" ht="15" customHeight="1">
      <c r="B52" s="271"/>
      <c r="C52" s="395" t="s">
        <v>727</v>
      </c>
      <c r="D52" s="395"/>
      <c r="E52" s="395"/>
      <c r="F52" s="395"/>
      <c r="G52" s="395"/>
      <c r="H52" s="395"/>
      <c r="I52" s="395"/>
      <c r="J52" s="395"/>
      <c r="K52" s="272"/>
    </row>
    <row r="53" spans="2:11" ht="15" customHeight="1">
      <c r="B53" s="271"/>
      <c r="C53" s="395" t="s">
        <v>728</v>
      </c>
      <c r="D53" s="395"/>
      <c r="E53" s="395"/>
      <c r="F53" s="395"/>
      <c r="G53" s="395"/>
      <c r="H53" s="395"/>
      <c r="I53" s="395"/>
      <c r="J53" s="395"/>
      <c r="K53" s="272"/>
    </row>
    <row r="54" spans="2:11" ht="12.75" customHeight="1">
      <c r="B54" s="271"/>
      <c r="C54" s="274"/>
      <c r="D54" s="274"/>
      <c r="E54" s="274"/>
      <c r="F54" s="274"/>
      <c r="G54" s="274"/>
      <c r="H54" s="274"/>
      <c r="I54" s="274"/>
      <c r="J54" s="274"/>
      <c r="K54" s="272"/>
    </row>
    <row r="55" spans="2:11" ht="15" customHeight="1">
      <c r="B55" s="271"/>
      <c r="C55" s="395" t="s">
        <v>729</v>
      </c>
      <c r="D55" s="395"/>
      <c r="E55" s="395"/>
      <c r="F55" s="395"/>
      <c r="G55" s="395"/>
      <c r="H55" s="395"/>
      <c r="I55" s="395"/>
      <c r="J55" s="395"/>
      <c r="K55" s="272"/>
    </row>
    <row r="56" spans="2:11" ht="15" customHeight="1">
      <c r="B56" s="271"/>
      <c r="C56" s="276"/>
      <c r="D56" s="395" t="s">
        <v>730</v>
      </c>
      <c r="E56" s="395"/>
      <c r="F56" s="395"/>
      <c r="G56" s="395"/>
      <c r="H56" s="395"/>
      <c r="I56" s="395"/>
      <c r="J56" s="395"/>
      <c r="K56" s="272"/>
    </row>
    <row r="57" spans="2:11" ht="15" customHeight="1">
      <c r="B57" s="271"/>
      <c r="C57" s="276"/>
      <c r="D57" s="395" t="s">
        <v>731</v>
      </c>
      <c r="E57" s="395"/>
      <c r="F57" s="395"/>
      <c r="G57" s="395"/>
      <c r="H57" s="395"/>
      <c r="I57" s="395"/>
      <c r="J57" s="395"/>
      <c r="K57" s="272"/>
    </row>
    <row r="58" spans="2:11" ht="15" customHeight="1">
      <c r="B58" s="271"/>
      <c r="C58" s="276"/>
      <c r="D58" s="395" t="s">
        <v>732</v>
      </c>
      <c r="E58" s="395"/>
      <c r="F58" s="395"/>
      <c r="G58" s="395"/>
      <c r="H58" s="395"/>
      <c r="I58" s="395"/>
      <c r="J58" s="395"/>
      <c r="K58" s="272"/>
    </row>
    <row r="59" spans="2:11" ht="15" customHeight="1">
      <c r="B59" s="271"/>
      <c r="C59" s="276"/>
      <c r="D59" s="395" t="s">
        <v>733</v>
      </c>
      <c r="E59" s="395"/>
      <c r="F59" s="395"/>
      <c r="G59" s="395"/>
      <c r="H59" s="395"/>
      <c r="I59" s="395"/>
      <c r="J59" s="395"/>
      <c r="K59" s="272"/>
    </row>
    <row r="60" spans="2:11" ht="15" customHeight="1">
      <c r="B60" s="271"/>
      <c r="C60" s="276"/>
      <c r="D60" s="396" t="s">
        <v>734</v>
      </c>
      <c r="E60" s="396"/>
      <c r="F60" s="396"/>
      <c r="G60" s="396"/>
      <c r="H60" s="396"/>
      <c r="I60" s="396"/>
      <c r="J60" s="396"/>
      <c r="K60" s="272"/>
    </row>
    <row r="61" spans="2:11" ht="15" customHeight="1">
      <c r="B61" s="271"/>
      <c r="C61" s="276"/>
      <c r="D61" s="395" t="s">
        <v>735</v>
      </c>
      <c r="E61" s="395"/>
      <c r="F61" s="395"/>
      <c r="G61" s="395"/>
      <c r="H61" s="395"/>
      <c r="I61" s="395"/>
      <c r="J61" s="395"/>
      <c r="K61" s="272"/>
    </row>
    <row r="62" spans="2:11" ht="12.75" customHeight="1">
      <c r="B62" s="271"/>
      <c r="C62" s="276"/>
      <c r="D62" s="276"/>
      <c r="E62" s="279"/>
      <c r="F62" s="276"/>
      <c r="G62" s="276"/>
      <c r="H62" s="276"/>
      <c r="I62" s="276"/>
      <c r="J62" s="276"/>
      <c r="K62" s="272"/>
    </row>
    <row r="63" spans="2:11" ht="15" customHeight="1">
      <c r="B63" s="271"/>
      <c r="C63" s="276"/>
      <c r="D63" s="395" t="s">
        <v>736</v>
      </c>
      <c r="E63" s="395"/>
      <c r="F63" s="395"/>
      <c r="G63" s="395"/>
      <c r="H63" s="395"/>
      <c r="I63" s="395"/>
      <c r="J63" s="395"/>
      <c r="K63" s="272"/>
    </row>
    <row r="64" spans="2:11" ht="15" customHeight="1">
      <c r="B64" s="271"/>
      <c r="C64" s="276"/>
      <c r="D64" s="396" t="s">
        <v>737</v>
      </c>
      <c r="E64" s="396"/>
      <c r="F64" s="396"/>
      <c r="G64" s="396"/>
      <c r="H64" s="396"/>
      <c r="I64" s="396"/>
      <c r="J64" s="396"/>
      <c r="K64" s="272"/>
    </row>
    <row r="65" spans="2:11" ht="15" customHeight="1">
      <c r="B65" s="271"/>
      <c r="C65" s="276"/>
      <c r="D65" s="395" t="s">
        <v>738</v>
      </c>
      <c r="E65" s="395"/>
      <c r="F65" s="395"/>
      <c r="G65" s="395"/>
      <c r="H65" s="395"/>
      <c r="I65" s="395"/>
      <c r="J65" s="395"/>
      <c r="K65" s="272"/>
    </row>
    <row r="66" spans="2:11" ht="15" customHeight="1">
      <c r="B66" s="271"/>
      <c r="C66" s="276"/>
      <c r="D66" s="395" t="s">
        <v>739</v>
      </c>
      <c r="E66" s="395"/>
      <c r="F66" s="395"/>
      <c r="G66" s="395"/>
      <c r="H66" s="395"/>
      <c r="I66" s="395"/>
      <c r="J66" s="395"/>
      <c r="K66" s="272"/>
    </row>
    <row r="67" spans="2:11" ht="15" customHeight="1">
      <c r="B67" s="271"/>
      <c r="C67" s="276"/>
      <c r="D67" s="395" t="s">
        <v>740</v>
      </c>
      <c r="E67" s="395"/>
      <c r="F67" s="395"/>
      <c r="G67" s="395"/>
      <c r="H67" s="395"/>
      <c r="I67" s="395"/>
      <c r="J67" s="395"/>
      <c r="K67" s="272"/>
    </row>
    <row r="68" spans="2:11" ht="15" customHeight="1">
      <c r="B68" s="271"/>
      <c r="C68" s="276"/>
      <c r="D68" s="395" t="s">
        <v>741</v>
      </c>
      <c r="E68" s="395"/>
      <c r="F68" s="395"/>
      <c r="G68" s="395"/>
      <c r="H68" s="395"/>
      <c r="I68" s="395"/>
      <c r="J68" s="395"/>
      <c r="K68" s="272"/>
    </row>
    <row r="69" spans="2:11" ht="12.75" customHeight="1">
      <c r="B69" s="280"/>
      <c r="C69" s="281"/>
      <c r="D69" s="281"/>
      <c r="E69" s="281"/>
      <c r="F69" s="281"/>
      <c r="G69" s="281"/>
      <c r="H69" s="281"/>
      <c r="I69" s="281"/>
      <c r="J69" s="281"/>
      <c r="K69" s="282"/>
    </row>
    <row r="70" spans="2:11" ht="18.75" customHeight="1">
      <c r="B70" s="283"/>
      <c r="C70" s="283"/>
      <c r="D70" s="283"/>
      <c r="E70" s="283"/>
      <c r="F70" s="283"/>
      <c r="G70" s="283"/>
      <c r="H70" s="283"/>
      <c r="I70" s="283"/>
      <c r="J70" s="283"/>
      <c r="K70" s="284"/>
    </row>
    <row r="71" spans="2:11" ht="18.75" customHeight="1">
      <c r="B71" s="284"/>
      <c r="C71" s="284"/>
      <c r="D71" s="284"/>
      <c r="E71" s="284"/>
      <c r="F71" s="284"/>
      <c r="G71" s="284"/>
      <c r="H71" s="284"/>
      <c r="I71" s="284"/>
      <c r="J71" s="284"/>
      <c r="K71" s="284"/>
    </row>
    <row r="72" spans="2:11" ht="7.5" customHeight="1">
      <c r="B72" s="285"/>
      <c r="C72" s="286"/>
      <c r="D72" s="286"/>
      <c r="E72" s="286"/>
      <c r="F72" s="286"/>
      <c r="G72" s="286"/>
      <c r="H72" s="286"/>
      <c r="I72" s="286"/>
      <c r="J72" s="286"/>
      <c r="K72" s="287"/>
    </row>
    <row r="73" spans="2:11" ht="45" customHeight="1">
      <c r="B73" s="288"/>
      <c r="C73" s="394" t="s">
        <v>92</v>
      </c>
      <c r="D73" s="394"/>
      <c r="E73" s="394"/>
      <c r="F73" s="394"/>
      <c r="G73" s="394"/>
      <c r="H73" s="394"/>
      <c r="I73" s="394"/>
      <c r="J73" s="394"/>
      <c r="K73" s="289"/>
    </row>
    <row r="74" spans="2:11" ht="17.25" customHeight="1">
      <c r="B74" s="288"/>
      <c r="C74" s="290" t="s">
        <v>742</v>
      </c>
      <c r="D74" s="290"/>
      <c r="E74" s="290"/>
      <c r="F74" s="290" t="s">
        <v>743</v>
      </c>
      <c r="G74" s="291"/>
      <c r="H74" s="290" t="s">
        <v>120</v>
      </c>
      <c r="I74" s="290" t="s">
        <v>59</v>
      </c>
      <c r="J74" s="290" t="s">
        <v>744</v>
      </c>
      <c r="K74" s="289"/>
    </row>
    <row r="75" spans="2:11" ht="17.25" customHeight="1">
      <c r="B75" s="288"/>
      <c r="C75" s="292" t="s">
        <v>745</v>
      </c>
      <c r="D75" s="292"/>
      <c r="E75" s="292"/>
      <c r="F75" s="293" t="s">
        <v>746</v>
      </c>
      <c r="G75" s="294"/>
      <c r="H75" s="292"/>
      <c r="I75" s="292"/>
      <c r="J75" s="292" t="s">
        <v>747</v>
      </c>
      <c r="K75" s="289"/>
    </row>
    <row r="76" spans="2:11" ht="5.25" customHeight="1">
      <c r="B76" s="288"/>
      <c r="C76" s="295"/>
      <c r="D76" s="295"/>
      <c r="E76" s="295"/>
      <c r="F76" s="295"/>
      <c r="G76" s="296"/>
      <c r="H76" s="295"/>
      <c r="I76" s="295"/>
      <c r="J76" s="295"/>
      <c r="K76" s="289"/>
    </row>
    <row r="77" spans="2:11" ht="15" customHeight="1">
      <c r="B77" s="288"/>
      <c r="C77" s="278" t="s">
        <v>55</v>
      </c>
      <c r="D77" s="295"/>
      <c r="E77" s="295"/>
      <c r="F77" s="297" t="s">
        <v>748</v>
      </c>
      <c r="G77" s="296"/>
      <c r="H77" s="278" t="s">
        <v>749</v>
      </c>
      <c r="I77" s="278" t="s">
        <v>750</v>
      </c>
      <c r="J77" s="278">
        <v>20</v>
      </c>
      <c r="K77" s="289"/>
    </row>
    <row r="78" spans="2:11" ht="15" customHeight="1">
      <c r="B78" s="288"/>
      <c r="C78" s="278" t="s">
        <v>751</v>
      </c>
      <c r="D78" s="278"/>
      <c r="E78" s="278"/>
      <c r="F78" s="297" t="s">
        <v>748</v>
      </c>
      <c r="G78" s="296"/>
      <c r="H78" s="278" t="s">
        <v>752</v>
      </c>
      <c r="I78" s="278" t="s">
        <v>750</v>
      </c>
      <c r="J78" s="278">
        <v>120</v>
      </c>
      <c r="K78" s="289"/>
    </row>
    <row r="79" spans="2:11" ht="15" customHeight="1">
      <c r="B79" s="298"/>
      <c r="C79" s="278" t="s">
        <v>753</v>
      </c>
      <c r="D79" s="278"/>
      <c r="E79" s="278"/>
      <c r="F79" s="297" t="s">
        <v>754</v>
      </c>
      <c r="G79" s="296"/>
      <c r="H79" s="278" t="s">
        <v>755</v>
      </c>
      <c r="I79" s="278" t="s">
        <v>750</v>
      </c>
      <c r="J79" s="278">
        <v>50</v>
      </c>
      <c r="K79" s="289"/>
    </row>
    <row r="80" spans="2:11" ht="15" customHeight="1">
      <c r="B80" s="298"/>
      <c r="C80" s="278" t="s">
        <v>756</v>
      </c>
      <c r="D80" s="278"/>
      <c r="E80" s="278"/>
      <c r="F80" s="297" t="s">
        <v>748</v>
      </c>
      <c r="G80" s="296"/>
      <c r="H80" s="278" t="s">
        <v>757</v>
      </c>
      <c r="I80" s="278" t="s">
        <v>758</v>
      </c>
      <c r="J80" s="278"/>
      <c r="K80" s="289"/>
    </row>
    <row r="81" spans="2:11" ht="15" customHeight="1">
      <c r="B81" s="298"/>
      <c r="C81" s="299" t="s">
        <v>759</v>
      </c>
      <c r="D81" s="299"/>
      <c r="E81" s="299"/>
      <c r="F81" s="300" t="s">
        <v>754</v>
      </c>
      <c r="G81" s="299"/>
      <c r="H81" s="299" t="s">
        <v>760</v>
      </c>
      <c r="I81" s="299" t="s">
        <v>750</v>
      </c>
      <c r="J81" s="299">
        <v>15</v>
      </c>
      <c r="K81" s="289"/>
    </row>
    <row r="82" spans="2:11" ht="15" customHeight="1">
      <c r="B82" s="298"/>
      <c r="C82" s="299" t="s">
        <v>761</v>
      </c>
      <c r="D82" s="299"/>
      <c r="E82" s="299"/>
      <c r="F82" s="300" t="s">
        <v>754</v>
      </c>
      <c r="G82" s="299"/>
      <c r="H82" s="299" t="s">
        <v>762</v>
      </c>
      <c r="I82" s="299" t="s">
        <v>750</v>
      </c>
      <c r="J82" s="299">
        <v>15</v>
      </c>
      <c r="K82" s="289"/>
    </row>
    <row r="83" spans="2:11" ht="15" customHeight="1">
      <c r="B83" s="298"/>
      <c r="C83" s="299" t="s">
        <v>763</v>
      </c>
      <c r="D83" s="299"/>
      <c r="E83" s="299"/>
      <c r="F83" s="300" t="s">
        <v>754</v>
      </c>
      <c r="G83" s="299"/>
      <c r="H83" s="299" t="s">
        <v>764</v>
      </c>
      <c r="I83" s="299" t="s">
        <v>750</v>
      </c>
      <c r="J83" s="299">
        <v>20</v>
      </c>
      <c r="K83" s="289"/>
    </row>
    <row r="84" spans="2:11" ht="15" customHeight="1">
      <c r="B84" s="298"/>
      <c r="C84" s="299" t="s">
        <v>765</v>
      </c>
      <c r="D84" s="299"/>
      <c r="E84" s="299"/>
      <c r="F84" s="300" t="s">
        <v>754</v>
      </c>
      <c r="G84" s="299"/>
      <c r="H84" s="299" t="s">
        <v>766</v>
      </c>
      <c r="I84" s="299" t="s">
        <v>750</v>
      </c>
      <c r="J84" s="299">
        <v>20</v>
      </c>
      <c r="K84" s="289"/>
    </row>
    <row r="85" spans="2:11" ht="15" customHeight="1">
      <c r="B85" s="298"/>
      <c r="C85" s="278" t="s">
        <v>767</v>
      </c>
      <c r="D85" s="278"/>
      <c r="E85" s="278"/>
      <c r="F85" s="297" t="s">
        <v>754</v>
      </c>
      <c r="G85" s="296"/>
      <c r="H85" s="278" t="s">
        <v>768</v>
      </c>
      <c r="I85" s="278" t="s">
        <v>750</v>
      </c>
      <c r="J85" s="278">
        <v>50</v>
      </c>
      <c r="K85" s="289"/>
    </row>
    <row r="86" spans="2:11" ht="15" customHeight="1">
      <c r="B86" s="298"/>
      <c r="C86" s="278" t="s">
        <v>769</v>
      </c>
      <c r="D86" s="278"/>
      <c r="E86" s="278"/>
      <c r="F86" s="297" t="s">
        <v>754</v>
      </c>
      <c r="G86" s="296"/>
      <c r="H86" s="278" t="s">
        <v>770</v>
      </c>
      <c r="I86" s="278" t="s">
        <v>750</v>
      </c>
      <c r="J86" s="278">
        <v>20</v>
      </c>
      <c r="K86" s="289"/>
    </row>
    <row r="87" spans="2:11" ht="15" customHeight="1">
      <c r="B87" s="298"/>
      <c r="C87" s="278" t="s">
        <v>771</v>
      </c>
      <c r="D87" s="278"/>
      <c r="E87" s="278"/>
      <c r="F87" s="297" t="s">
        <v>754</v>
      </c>
      <c r="G87" s="296"/>
      <c r="H87" s="278" t="s">
        <v>772</v>
      </c>
      <c r="I87" s="278" t="s">
        <v>750</v>
      </c>
      <c r="J87" s="278">
        <v>20</v>
      </c>
      <c r="K87" s="289"/>
    </row>
    <row r="88" spans="2:11" ht="15" customHeight="1">
      <c r="B88" s="298"/>
      <c r="C88" s="278" t="s">
        <v>773</v>
      </c>
      <c r="D88" s="278"/>
      <c r="E88" s="278"/>
      <c r="F88" s="297" t="s">
        <v>754</v>
      </c>
      <c r="G88" s="296"/>
      <c r="H88" s="278" t="s">
        <v>774</v>
      </c>
      <c r="I88" s="278" t="s">
        <v>750</v>
      </c>
      <c r="J88" s="278">
        <v>50</v>
      </c>
      <c r="K88" s="289"/>
    </row>
    <row r="89" spans="2:11" ht="15" customHeight="1">
      <c r="B89" s="298"/>
      <c r="C89" s="278" t="s">
        <v>775</v>
      </c>
      <c r="D89" s="278"/>
      <c r="E89" s="278"/>
      <c r="F89" s="297" t="s">
        <v>754</v>
      </c>
      <c r="G89" s="296"/>
      <c r="H89" s="278" t="s">
        <v>775</v>
      </c>
      <c r="I89" s="278" t="s">
        <v>750</v>
      </c>
      <c r="J89" s="278">
        <v>50</v>
      </c>
      <c r="K89" s="289"/>
    </row>
    <row r="90" spans="2:11" ht="15" customHeight="1">
      <c r="B90" s="298"/>
      <c r="C90" s="278" t="s">
        <v>125</v>
      </c>
      <c r="D90" s="278"/>
      <c r="E90" s="278"/>
      <c r="F90" s="297" t="s">
        <v>754</v>
      </c>
      <c r="G90" s="296"/>
      <c r="H90" s="278" t="s">
        <v>776</v>
      </c>
      <c r="I90" s="278" t="s">
        <v>750</v>
      </c>
      <c r="J90" s="278">
        <v>255</v>
      </c>
      <c r="K90" s="289"/>
    </row>
    <row r="91" spans="2:11" ht="15" customHeight="1">
      <c r="B91" s="298"/>
      <c r="C91" s="278" t="s">
        <v>777</v>
      </c>
      <c r="D91" s="278"/>
      <c r="E91" s="278"/>
      <c r="F91" s="297" t="s">
        <v>748</v>
      </c>
      <c r="G91" s="296"/>
      <c r="H91" s="278" t="s">
        <v>778</v>
      </c>
      <c r="I91" s="278" t="s">
        <v>779</v>
      </c>
      <c r="J91" s="278"/>
      <c r="K91" s="289"/>
    </row>
    <row r="92" spans="2:11" ht="15" customHeight="1">
      <c r="B92" s="298"/>
      <c r="C92" s="278" t="s">
        <v>780</v>
      </c>
      <c r="D92" s="278"/>
      <c r="E92" s="278"/>
      <c r="F92" s="297" t="s">
        <v>748</v>
      </c>
      <c r="G92" s="296"/>
      <c r="H92" s="278" t="s">
        <v>781</v>
      </c>
      <c r="I92" s="278" t="s">
        <v>782</v>
      </c>
      <c r="J92" s="278"/>
      <c r="K92" s="289"/>
    </row>
    <row r="93" spans="2:11" ht="15" customHeight="1">
      <c r="B93" s="298"/>
      <c r="C93" s="278" t="s">
        <v>783</v>
      </c>
      <c r="D93" s="278"/>
      <c r="E93" s="278"/>
      <c r="F93" s="297" t="s">
        <v>748</v>
      </c>
      <c r="G93" s="296"/>
      <c r="H93" s="278" t="s">
        <v>783</v>
      </c>
      <c r="I93" s="278" t="s">
        <v>782</v>
      </c>
      <c r="J93" s="278"/>
      <c r="K93" s="289"/>
    </row>
    <row r="94" spans="2:11" ht="15" customHeight="1">
      <c r="B94" s="298"/>
      <c r="C94" s="278" t="s">
        <v>40</v>
      </c>
      <c r="D94" s="278"/>
      <c r="E94" s="278"/>
      <c r="F94" s="297" t="s">
        <v>748</v>
      </c>
      <c r="G94" s="296"/>
      <c r="H94" s="278" t="s">
        <v>784</v>
      </c>
      <c r="I94" s="278" t="s">
        <v>782</v>
      </c>
      <c r="J94" s="278"/>
      <c r="K94" s="289"/>
    </row>
    <row r="95" spans="2:11" ht="15" customHeight="1">
      <c r="B95" s="298"/>
      <c r="C95" s="278" t="s">
        <v>50</v>
      </c>
      <c r="D95" s="278"/>
      <c r="E95" s="278"/>
      <c r="F95" s="297" t="s">
        <v>748</v>
      </c>
      <c r="G95" s="296"/>
      <c r="H95" s="278" t="s">
        <v>785</v>
      </c>
      <c r="I95" s="278" t="s">
        <v>782</v>
      </c>
      <c r="J95" s="278"/>
      <c r="K95" s="289"/>
    </row>
    <row r="96" spans="2:11" ht="15" customHeight="1">
      <c r="B96" s="301"/>
      <c r="C96" s="302"/>
      <c r="D96" s="302"/>
      <c r="E96" s="302"/>
      <c r="F96" s="302"/>
      <c r="G96" s="302"/>
      <c r="H96" s="302"/>
      <c r="I96" s="302"/>
      <c r="J96" s="302"/>
      <c r="K96" s="303"/>
    </row>
    <row r="97" spans="2:11" ht="18.75" customHeight="1">
      <c r="B97" s="304"/>
      <c r="C97" s="305"/>
      <c r="D97" s="305"/>
      <c r="E97" s="305"/>
      <c r="F97" s="305"/>
      <c r="G97" s="305"/>
      <c r="H97" s="305"/>
      <c r="I97" s="305"/>
      <c r="J97" s="305"/>
      <c r="K97" s="304"/>
    </row>
    <row r="98" spans="2:11" ht="18.75" customHeight="1">
      <c r="B98" s="284"/>
      <c r="C98" s="284"/>
      <c r="D98" s="284"/>
      <c r="E98" s="284"/>
      <c r="F98" s="284"/>
      <c r="G98" s="284"/>
      <c r="H98" s="284"/>
      <c r="I98" s="284"/>
      <c r="J98" s="284"/>
      <c r="K98" s="284"/>
    </row>
    <row r="99" spans="2:11" ht="7.5" customHeight="1">
      <c r="B99" s="285"/>
      <c r="C99" s="286"/>
      <c r="D99" s="286"/>
      <c r="E99" s="286"/>
      <c r="F99" s="286"/>
      <c r="G99" s="286"/>
      <c r="H99" s="286"/>
      <c r="I99" s="286"/>
      <c r="J99" s="286"/>
      <c r="K99" s="287"/>
    </row>
    <row r="100" spans="2:11" ht="45" customHeight="1">
      <c r="B100" s="288"/>
      <c r="C100" s="394" t="s">
        <v>786</v>
      </c>
      <c r="D100" s="394"/>
      <c r="E100" s="394"/>
      <c r="F100" s="394"/>
      <c r="G100" s="394"/>
      <c r="H100" s="394"/>
      <c r="I100" s="394"/>
      <c r="J100" s="394"/>
      <c r="K100" s="289"/>
    </row>
    <row r="101" spans="2:11" ht="17.25" customHeight="1">
      <c r="B101" s="288"/>
      <c r="C101" s="290" t="s">
        <v>742</v>
      </c>
      <c r="D101" s="290"/>
      <c r="E101" s="290"/>
      <c r="F101" s="290" t="s">
        <v>743</v>
      </c>
      <c r="G101" s="291"/>
      <c r="H101" s="290" t="s">
        <v>120</v>
      </c>
      <c r="I101" s="290" t="s">
        <v>59</v>
      </c>
      <c r="J101" s="290" t="s">
        <v>744</v>
      </c>
      <c r="K101" s="289"/>
    </row>
    <row r="102" spans="2:11" ht="17.25" customHeight="1">
      <c r="B102" s="288"/>
      <c r="C102" s="292" t="s">
        <v>745</v>
      </c>
      <c r="D102" s="292"/>
      <c r="E102" s="292"/>
      <c r="F102" s="293" t="s">
        <v>746</v>
      </c>
      <c r="G102" s="294"/>
      <c r="H102" s="292"/>
      <c r="I102" s="292"/>
      <c r="J102" s="292" t="s">
        <v>747</v>
      </c>
      <c r="K102" s="289"/>
    </row>
    <row r="103" spans="2:11" ht="5.25" customHeight="1">
      <c r="B103" s="288"/>
      <c r="C103" s="290"/>
      <c r="D103" s="290"/>
      <c r="E103" s="290"/>
      <c r="F103" s="290"/>
      <c r="G103" s="306"/>
      <c r="H103" s="290"/>
      <c r="I103" s="290"/>
      <c r="J103" s="290"/>
      <c r="K103" s="289"/>
    </row>
    <row r="104" spans="2:11" ht="15" customHeight="1">
      <c r="B104" s="288"/>
      <c r="C104" s="278" t="s">
        <v>55</v>
      </c>
      <c r="D104" s="295"/>
      <c r="E104" s="295"/>
      <c r="F104" s="297" t="s">
        <v>748</v>
      </c>
      <c r="G104" s="306"/>
      <c r="H104" s="278" t="s">
        <v>787</v>
      </c>
      <c r="I104" s="278" t="s">
        <v>750</v>
      </c>
      <c r="J104" s="278">
        <v>20</v>
      </c>
      <c r="K104" s="289"/>
    </row>
    <row r="105" spans="2:11" ht="15" customHeight="1">
      <c r="B105" s="288"/>
      <c r="C105" s="278" t="s">
        <v>751</v>
      </c>
      <c r="D105" s="278"/>
      <c r="E105" s="278"/>
      <c r="F105" s="297" t="s">
        <v>748</v>
      </c>
      <c r="G105" s="278"/>
      <c r="H105" s="278" t="s">
        <v>787</v>
      </c>
      <c r="I105" s="278" t="s">
        <v>750</v>
      </c>
      <c r="J105" s="278">
        <v>120</v>
      </c>
      <c r="K105" s="289"/>
    </row>
    <row r="106" spans="2:11" ht="15" customHeight="1">
      <c r="B106" s="298"/>
      <c r="C106" s="278" t="s">
        <v>753</v>
      </c>
      <c r="D106" s="278"/>
      <c r="E106" s="278"/>
      <c r="F106" s="297" t="s">
        <v>754</v>
      </c>
      <c r="G106" s="278"/>
      <c r="H106" s="278" t="s">
        <v>787</v>
      </c>
      <c r="I106" s="278" t="s">
        <v>750</v>
      </c>
      <c r="J106" s="278">
        <v>50</v>
      </c>
      <c r="K106" s="289"/>
    </row>
    <row r="107" spans="2:11" ht="15" customHeight="1">
      <c r="B107" s="298"/>
      <c r="C107" s="278" t="s">
        <v>756</v>
      </c>
      <c r="D107" s="278"/>
      <c r="E107" s="278"/>
      <c r="F107" s="297" t="s">
        <v>748</v>
      </c>
      <c r="G107" s="278"/>
      <c r="H107" s="278" t="s">
        <v>787</v>
      </c>
      <c r="I107" s="278" t="s">
        <v>758</v>
      </c>
      <c r="J107" s="278"/>
      <c r="K107" s="289"/>
    </row>
    <row r="108" spans="2:11" ht="15" customHeight="1">
      <c r="B108" s="298"/>
      <c r="C108" s="278" t="s">
        <v>767</v>
      </c>
      <c r="D108" s="278"/>
      <c r="E108" s="278"/>
      <c r="F108" s="297" t="s">
        <v>754</v>
      </c>
      <c r="G108" s="278"/>
      <c r="H108" s="278" t="s">
        <v>787</v>
      </c>
      <c r="I108" s="278" t="s">
        <v>750</v>
      </c>
      <c r="J108" s="278">
        <v>50</v>
      </c>
      <c r="K108" s="289"/>
    </row>
    <row r="109" spans="2:11" ht="15" customHeight="1">
      <c r="B109" s="298"/>
      <c r="C109" s="278" t="s">
        <v>775</v>
      </c>
      <c r="D109" s="278"/>
      <c r="E109" s="278"/>
      <c r="F109" s="297" t="s">
        <v>754</v>
      </c>
      <c r="G109" s="278"/>
      <c r="H109" s="278" t="s">
        <v>787</v>
      </c>
      <c r="I109" s="278" t="s">
        <v>750</v>
      </c>
      <c r="J109" s="278">
        <v>50</v>
      </c>
      <c r="K109" s="289"/>
    </row>
    <row r="110" spans="2:11" ht="15" customHeight="1">
      <c r="B110" s="298"/>
      <c r="C110" s="278" t="s">
        <v>773</v>
      </c>
      <c r="D110" s="278"/>
      <c r="E110" s="278"/>
      <c r="F110" s="297" t="s">
        <v>754</v>
      </c>
      <c r="G110" s="278"/>
      <c r="H110" s="278" t="s">
        <v>787</v>
      </c>
      <c r="I110" s="278" t="s">
        <v>750</v>
      </c>
      <c r="J110" s="278">
        <v>50</v>
      </c>
      <c r="K110" s="289"/>
    </row>
    <row r="111" spans="2:11" ht="15" customHeight="1">
      <c r="B111" s="298"/>
      <c r="C111" s="278" t="s">
        <v>55</v>
      </c>
      <c r="D111" s="278"/>
      <c r="E111" s="278"/>
      <c r="F111" s="297" t="s">
        <v>748</v>
      </c>
      <c r="G111" s="278"/>
      <c r="H111" s="278" t="s">
        <v>788</v>
      </c>
      <c r="I111" s="278" t="s">
        <v>750</v>
      </c>
      <c r="J111" s="278">
        <v>20</v>
      </c>
      <c r="K111" s="289"/>
    </row>
    <row r="112" spans="2:11" ht="15" customHeight="1">
      <c r="B112" s="298"/>
      <c r="C112" s="278" t="s">
        <v>789</v>
      </c>
      <c r="D112" s="278"/>
      <c r="E112" s="278"/>
      <c r="F112" s="297" t="s">
        <v>748</v>
      </c>
      <c r="G112" s="278"/>
      <c r="H112" s="278" t="s">
        <v>790</v>
      </c>
      <c r="I112" s="278" t="s">
        <v>750</v>
      </c>
      <c r="J112" s="278">
        <v>120</v>
      </c>
      <c r="K112" s="289"/>
    </row>
    <row r="113" spans="2:11" ht="15" customHeight="1">
      <c r="B113" s="298"/>
      <c r="C113" s="278" t="s">
        <v>40</v>
      </c>
      <c r="D113" s="278"/>
      <c r="E113" s="278"/>
      <c r="F113" s="297" t="s">
        <v>748</v>
      </c>
      <c r="G113" s="278"/>
      <c r="H113" s="278" t="s">
        <v>791</v>
      </c>
      <c r="I113" s="278" t="s">
        <v>782</v>
      </c>
      <c r="J113" s="278"/>
      <c r="K113" s="289"/>
    </row>
    <row r="114" spans="2:11" ht="15" customHeight="1">
      <c r="B114" s="298"/>
      <c r="C114" s="278" t="s">
        <v>50</v>
      </c>
      <c r="D114" s="278"/>
      <c r="E114" s="278"/>
      <c r="F114" s="297" t="s">
        <v>748</v>
      </c>
      <c r="G114" s="278"/>
      <c r="H114" s="278" t="s">
        <v>792</v>
      </c>
      <c r="I114" s="278" t="s">
        <v>782</v>
      </c>
      <c r="J114" s="278"/>
      <c r="K114" s="289"/>
    </row>
    <row r="115" spans="2:11" ht="15" customHeight="1">
      <c r="B115" s="298"/>
      <c r="C115" s="278" t="s">
        <v>59</v>
      </c>
      <c r="D115" s="278"/>
      <c r="E115" s="278"/>
      <c r="F115" s="297" t="s">
        <v>748</v>
      </c>
      <c r="G115" s="278"/>
      <c r="H115" s="278" t="s">
        <v>793</v>
      </c>
      <c r="I115" s="278" t="s">
        <v>794</v>
      </c>
      <c r="J115" s="278"/>
      <c r="K115" s="289"/>
    </row>
    <row r="116" spans="2:11" ht="15" customHeight="1">
      <c r="B116" s="301"/>
      <c r="C116" s="307"/>
      <c r="D116" s="307"/>
      <c r="E116" s="307"/>
      <c r="F116" s="307"/>
      <c r="G116" s="307"/>
      <c r="H116" s="307"/>
      <c r="I116" s="307"/>
      <c r="J116" s="307"/>
      <c r="K116" s="303"/>
    </row>
    <row r="117" spans="2:11" ht="18.75" customHeight="1">
      <c r="B117" s="308"/>
      <c r="C117" s="274"/>
      <c r="D117" s="274"/>
      <c r="E117" s="274"/>
      <c r="F117" s="309"/>
      <c r="G117" s="274"/>
      <c r="H117" s="274"/>
      <c r="I117" s="274"/>
      <c r="J117" s="274"/>
      <c r="K117" s="308"/>
    </row>
    <row r="118" spans="2:11" ht="18.75" customHeight="1"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</row>
    <row r="119" spans="2:11" ht="7.5" customHeight="1">
      <c r="B119" s="310"/>
      <c r="C119" s="311"/>
      <c r="D119" s="311"/>
      <c r="E119" s="311"/>
      <c r="F119" s="311"/>
      <c r="G119" s="311"/>
      <c r="H119" s="311"/>
      <c r="I119" s="311"/>
      <c r="J119" s="311"/>
      <c r="K119" s="312"/>
    </row>
    <row r="120" spans="2:11" ht="45" customHeight="1">
      <c r="B120" s="313"/>
      <c r="C120" s="393" t="s">
        <v>795</v>
      </c>
      <c r="D120" s="393"/>
      <c r="E120" s="393"/>
      <c r="F120" s="393"/>
      <c r="G120" s="393"/>
      <c r="H120" s="393"/>
      <c r="I120" s="393"/>
      <c r="J120" s="393"/>
      <c r="K120" s="314"/>
    </row>
    <row r="121" spans="2:11" ht="17.25" customHeight="1">
      <c r="B121" s="315"/>
      <c r="C121" s="290" t="s">
        <v>742</v>
      </c>
      <c r="D121" s="290"/>
      <c r="E121" s="290"/>
      <c r="F121" s="290" t="s">
        <v>743</v>
      </c>
      <c r="G121" s="291"/>
      <c r="H121" s="290" t="s">
        <v>120</v>
      </c>
      <c r="I121" s="290" t="s">
        <v>59</v>
      </c>
      <c r="J121" s="290" t="s">
        <v>744</v>
      </c>
      <c r="K121" s="316"/>
    </row>
    <row r="122" spans="2:11" ht="17.25" customHeight="1">
      <c r="B122" s="315"/>
      <c r="C122" s="292" t="s">
        <v>745</v>
      </c>
      <c r="D122" s="292"/>
      <c r="E122" s="292"/>
      <c r="F122" s="293" t="s">
        <v>746</v>
      </c>
      <c r="G122" s="294"/>
      <c r="H122" s="292"/>
      <c r="I122" s="292"/>
      <c r="J122" s="292" t="s">
        <v>747</v>
      </c>
      <c r="K122" s="316"/>
    </row>
    <row r="123" spans="2:11" ht="5.25" customHeight="1">
      <c r="B123" s="317"/>
      <c r="C123" s="295"/>
      <c r="D123" s="295"/>
      <c r="E123" s="295"/>
      <c r="F123" s="295"/>
      <c r="G123" s="278"/>
      <c r="H123" s="295"/>
      <c r="I123" s="295"/>
      <c r="J123" s="295"/>
      <c r="K123" s="318"/>
    </row>
    <row r="124" spans="2:11" ht="15" customHeight="1">
      <c r="B124" s="317"/>
      <c r="C124" s="278" t="s">
        <v>751</v>
      </c>
      <c r="D124" s="295"/>
      <c r="E124" s="295"/>
      <c r="F124" s="297" t="s">
        <v>748</v>
      </c>
      <c r="G124" s="278"/>
      <c r="H124" s="278" t="s">
        <v>787</v>
      </c>
      <c r="I124" s="278" t="s">
        <v>750</v>
      </c>
      <c r="J124" s="278">
        <v>120</v>
      </c>
      <c r="K124" s="319"/>
    </row>
    <row r="125" spans="2:11" ht="15" customHeight="1">
      <c r="B125" s="317"/>
      <c r="C125" s="278" t="s">
        <v>796</v>
      </c>
      <c r="D125" s="278"/>
      <c r="E125" s="278"/>
      <c r="F125" s="297" t="s">
        <v>748</v>
      </c>
      <c r="G125" s="278"/>
      <c r="H125" s="278" t="s">
        <v>797</v>
      </c>
      <c r="I125" s="278" t="s">
        <v>750</v>
      </c>
      <c r="J125" s="278" t="s">
        <v>798</v>
      </c>
      <c r="K125" s="319"/>
    </row>
    <row r="126" spans="2:11" ht="15" customHeight="1">
      <c r="B126" s="317"/>
      <c r="C126" s="278" t="s">
        <v>697</v>
      </c>
      <c r="D126" s="278"/>
      <c r="E126" s="278"/>
      <c r="F126" s="297" t="s">
        <v>748</v>
      </c>
      <c r="G126" s="278"/>
      <c r="H126" s="278" t="s">
        <v>799</v>
      </c>
      <c r="I126" s="278" t="s">
        <v>750</v>
      </c>
      <c r="J126" s="278" t="s">
        <v>798</v>
      </c>
      <c r="K126" s="319"/>
    </row>
    <row r="127" spans="2:11" ht="15" customHeight="1">
      <c r="B127" s="317"/>
      <c r="C127" s="278" t="s">
        <v>759</v>
      </c>
      <c r="D127" s="278"/>
      <c r="E127" s="278"/>
      <c r="F127" s="297" t="s">
        <v>754</v>
      </c>
      <c r="G127" s="278"/>
      <c r="H127" s="278" t="s">
        <v>760</v>
      </c>
      <c r="I127" s="278" t="s">
        <v>750</v>
      </c>
      <c r="J127" s="278">
        <v>15</v>
      </c>
      <c r="K127" s="319"/>
    </row>
    <row r="128" spans="2:11" ht="15" customHeight="1">
      <c r="B128" s="317"/>
      <c r="C128" s="299" t="s">
        <v>761</v>
      </c>
      <c r="D128" s="299"/>
      <c r="E128" s="299"/>
      <c r="F128" s="300" t="s">
        <v>754</v>
      </c>
      <c r="G128" s="299"/>
      <c r="H128" s="299" t="s">
        <v>762</v>
      </c>
      <c r="I128" s="299" t="s">
        <v>750</v>
      </c>
      <c r="J128" s="299">
        <v>15</v>
      </c>
      <c r="K128" s="319"/>
    </row>
    <row r="129" spans="2:11" ht="15" customHeight="1">
      <c r="B129" s="317"/>
      <c r="C129" s="299" t="s">
        <v>763</v>
      </c>
      <c r="D129" s="299"/>
      <c r="E129" s="299"/>
      <c r="F129" s="300" t="s">
        <v>754</v>
      </c>
      <c r="G129" s="299"/>
      <c r="H129" s="299" t="s">
        <v>764</v>
      </c>
      <c r="I129" s="299" t="s">
        <v>750</v>
      </c>
      <c r="J129" s="299">
        <v>20</v>
      </c>
      <c r="K129" s="319"/>
    </row>
    <row r="130" spans="2:11" ht="15" customHeight="1">
      <c r="B130" s="317"/>
      <c r="C130" s="299" t="s">
        <v>765</v>
      </c>
      <c r="D130" s="299"/>
      <c r="E130" s="299"/>
      <c r="F130" s="300" t="s">
        <v>754</v>
      </c>
      <c r="G130" s="299"/>
      <c r="H130" s="299" t="s">
        <v>766</v>
      </c>
      <c r="I130" s="299" t="s">
        <v>750</v>
      </c>
      <c r="J130" s="299">
        <v>20</v>
      </c>
      <c r="K130" s="319"/>
    </row>
    <row r="131" spans="2:11" ht="15" customHeight="1">
      <c r="B131" s="317"/>
      <c r="C131" s="278" t="s">
        <v>753</v>
      </c>
      <c r="D131" s="278"/>
      <c r="E131" s="278"/>
      <c r="F131" s="297" t="s">
        <v>754</v>
      </c>
      <c r="G131" s="278"/>
      <c r="H131" s="278" t="s">
        <v>787</v>
      </c>
      <c r="I131" s="278" t="s">
        <v>750</v>
      </c>
      <c r="J131" s="278">
        <v>50</v>
      </c>
      <c r="K131" s="319"/>
    </row>
    <row r="132" spans="2:11" ht="15" customHeight="1">
      <c r="B132" s="317"/>
      <c r="C132" s="278" t="s">
        <v>767</v>
      </c>
      <c r="D132" s="278"/>
      <c r="E132" s="278"/>
      <c r="F132" s="297" t="s">
        <v>754</v>
      </c>
      <c r="G132" s="278"/>
      <c r="H132" s="278" t="s">
        <v>787</v>
      </c>
      <c r="I132" s="278" t="s">
        <v>750</v>
      </c>
      <c r="J132" s="278">
        <v>50</v>
      </c>
      <c r="K132" s="319"/>
    </row>
    <row r="133" spans="2:11" ht="15" customHeight="1">
      <c r="B133" s="317"/>
      <c r="C133" s="278" t="s">
        <v>773</v>
      </c>
      <c r="D133" s="278"/>
      <c r="E133" s="278"/>
      <c r="F133" s="297" t="s">
        <v>754</v>
      </c>
      <c r="G133" s="278"/>
      <c r="H133" s="278" t="s">
        <v>787</v>
      </c>
      <c r="I133" s="278" t="s">
        <v>750</v>
      </c>
      <c r="J133" s="278">
        <v>50</v>
      </c>
      <c r="K133" s="319"/>
    </row>
    <row r="134" spans="2:11" ht="15" customHeight="1">
      <c r="B134" s="317"/>
      <c r="C134" s="278" t="s">
        <v>775</v>
      </c>
      <c r="D134" s="278"/>
      <c r="E134" s="278"/>
      <c r="F134" s="297" t="s">
        <v>754</v>
      </c>
      <c r="G134" s="278"/>
      <c r="H134" s="278" t="s">
        <v>787</v>
      </c>
      <c r="I134" s="278" t="s">
        <v>750</v>
      </c>
      <c r="J134" s="278">
        <v>50</v>
      </c>
      <c r="K134" s="319"/>
    </row>
    <row r="135" spans="2:11" ht="15" customHeight="1">
      <c r="B135" s="317"/>
      <c r="C135" s="278" t="s">
        <v>125</v>
      </c>
      <c r="D135" s="278"/>
      <c r="E135" s="278"/>
      <c r="F135" s="297" t="s">
        <v>754</v>
      </c>
      <c r="G135" s="278"/>
      <c r="H135" s="278" t="s">
        <v>800</v>
      </c>
      <c r="I135" s="278" t="s">
        <v>750</v>
      </c>
      <c r="J135" s="278">
        <v>255</v>
      </c>
      <c r="K135" s="319"/>
    </row>
    <row r="136" spans="2:11" ht="15" customHeight="1">
      <c r="B136" s="317"/>
      <c r="C136" s="278" t="s">
        <v>777</v>
      </c>
      <c r="D136" s="278"/>
      <c r="E136" s="278"/>
      <c r="F136" s="297" t="s">
        <v>748</v>
      </c>
      <c r="G136" s="278"/>
      <c r="H136" s="278" t="s">
        <v>801</v>
      </c>
      <c r="I136" s="278" t="s">
        <v>779</v>
      </c>
      <c r="J136" s="278"/>
      <c r="K136" s="319"/>
    </row>
    <row r="137" spans="2:11" ht="15" customHeight="1">
      <c r="B137" s="317"/>
      <c r="C137" s="278" t="s">
        <v>780</v>
      </c>
      <c r="D137" s="278"/>
      <c r="E137" s="278"/>
      <c r="F137" s="297" t="s">
        <v>748</v>
      </c>
      <c r="G137" s="278"/>
      <c r="H137" s="278" t="s">
        <v>802</v>
      </c>
      <c r="I137" s="278" t="s">
        <v>782</v>
      </c>
      <c r="J137" s="278"/>
      <c r="K137" s="319"/>
    </row>
    <row r="138" spans="2:11" ht="15" customHeight="1">
      <c r="B138" s="317"/>
      <c r="C138" s="278" t="s">
        <v>783</v>
      </c>
      <c r="D138" s="278"/>
      <c r="E138" s="278"/>
      <c r="F138" s="297" t="s">
        <v>748</v>
      </c>
      <c r="G138" s="278"/>
      <c r="H138" s="278" t="s">
        <v>783</v>
      </c>
      <c r="I138" s="278" t="s">
        <v>782</v>
      </c>
      <c r="J138" s="278"/>
      <c r="K138" s="319"/>
    </row>
    <row r="139" spans="2:11" ht="15" customHeight="1">
      <c r="B139" s="317"/>
      <c r="C139" s="278" t="s">
        <v>40</v>
      </c>
      <c r="D139" s="278"/>
      <c r="E139" s="278"/>
      <c r="F139" s="297" t="s">
        <v>748</v>
      </c>
      <c r="G139" s="278"/>
      <c r="H139" s="278" t="s">
        <v>803</v>
      </c>
      <c r="I139" s="278" t="s">
        <v>782</v>
      </c>
      <c r="J139" s="278"/>
      <c r="K139" s="319"/>
    </row>
    <row r="140" spans="2:11" ht="15" customHeight="1">
      <c r="B140" s="317"/>
      <c r="C140" s="278" t="s">
        <v>804</v>
      </c>
      <c r="D140" s="278"/>
      <c r="E140" s="278"/>
      <c r="F140" s="297" t="s">
        <v>748</v>
      </c>
      <c r="G140" s="278"/>
      <c r="H140" s="278" t="s">
        <v>805</v>
      </c>
      <c r="I140" s="278" t="s">
        <v>782</v>
      </c>
      <c r="J140" s="278"/>
      <c r="K140" s="319"/>
    </row>
    <row r="141" spans="2:11" ht="15" customHeight="1">
      <c r="B141" s="320"/>
      <c r="C141" s="321"/>
      <c r="D141" s="321"/>
      <c r="E141" s="321"/>
      <c r="F141" s="321"/>
      <c r="G141" s="321"/>
      <c r="H141" s="321"/>
      <c r="I141" s="321"/>
      <c r="J141" s="321"/>
      <c r="K141" s="322"/>
    </row>
    <row r="142" spans="2:11" ht="18.75" customHeight="1">
      <c r="B142" s="274"/>
      <c r="C142" s="274"/>
      <c r="D142" s="274"/>
      <c r="E142" s="274"/>
      <c r="F142" s="309"/>
      <c r="G142" s="274"/>
      <c r="H142" s="274"/>
      <c r="I142" s="274"/>
      <c r="J142" s="274"/>
      <c r="K142" s="274"/>
    </row>
    <row r="143" spans="2:11" ht="18.75" customHeight="1">
      <c r="B143" s="284"/>
      <c r="C143" s="284"/>
      <c r="D143" s="284"/>
      <c r="E143" s="284"/>
      <c r="F143" s="284"/>
      <c r="G143" s="284"/>
      <c r="H143" s="284"/>
      <c r="I143" s="284"/>
      <c r="J143" s="284"/>
      <c r="K143" s="284"/>
    </row>
    <row r="144" spans="2:11" ht="7.5" customHeight="1">
      <c r="B144" s="285"/>
      <c r="C144" s="286"/>
      <c r="D144" s="286"/>
      <c r="E144" s="286"/>
      <c r="F144" s="286"/>
      <c r="G144" s="286"/>
      <c r="H144" s="286"/>
      <c r="I144" s="286"/>
      <c r="J144" s="286"/>
      <c r="K144" s="287"/>
    </row>
    <row r="145" spans="2:11" ht="45" customHeight="1">
      <c r="B145" s="288"/>
      <c r="C145" s="394" t="s">
        <v>806</v>
      </c>
      <c r="D145" s="394"/>
      <c r="E145" s="394"/>
      <c r="F145" s="394"/>
      <c r="G145" s="394"/>
      <c r="H145" s="394"/>
      <c r="I145" s="394"/>
      <c r="J145" s="394"/>
      <c r="K145" s="289"/>
    </row>
    <row r="146" spans="2:11" ht="17.25" customHeight="1">
      <c r="B146" s="288"/>
      <c r="C146" s="290" t="s">
        <v>742</v>
      </c>
      <c r="D146" s="290"/>
      <c r="E146" s="290"/>
      <c r="F146" s="290" t="s">
        <v>743</v>
      </c>
      <c r="G146" s="291"/>
      <c r="H146" s="290" t="s">
        <v>120</v>
      </c>
      <c r="I146" s="290" t="s">
        <v>59</v>
      </c>
      <c r="J146" s="290" t="s">
        <v>744</v>
      </c>
      <c r="K146" s="289"/>
    </row>
    <row r="147" spans="2:11" ht="17.25" customHeight="1">
      <c r="B147" s="288"/>
      <c r="C147" s="292" t="s">
        <v>745</v>
      </c>
      <c r="D147" s="292"/>
      <c r="E147" s="292"/>
      <c r="F147" s="293" t="s">
        <v>746</v>
      </c>
      <c r="G147" s="294"/>
      <c r="H147" s="292"/>
      <c r="I147" s="292"/>
      <c r="J147" s="292" t="s">
        <v>747</v>
      </c>
      <c r="K147" s="289"/>
    </row>
    <row r="148" spans="2:11" ht="5.25" customHeight="1">
      <c r="B148" s="298"/>
      <c r="C148" s="295"/>
      <c r="D148" s="295"/>
      <c r="E148" s="295"/>
      <c r="F148" s="295"/>
      <c r="G148" s="296"/>
      <c r="H148" s="295"/>
      <c r="I148" s="295"/>
      <c r="J148" s="295"/>
      <c r="K148" s="319"/>
    </row>
    <row r="149" spans="2:11" ht="15" customHeight="1">
      <c r="B149" s="298"/>
      <c r="C149" s="323" t="s">
        <v>751</v>
      </c>
      <c r="D149" s="278"/>
      <c r="E149" s="278"/>
      <c r="F149" s="324" t="s">
        <v>748</v>
      </c>
      <c r="G149" s="278"/>
      <c r="H149" s="323" t="s">
        <v>787</v>
      </c>
      <c r="I149" s="323" t="s">
        <v>750</v>
      </c>
      <c r="J149" s="323">
        <v>120</v>
      </c>
      <c r="K149" s="319"/>
    </row>
    <row r="150" spans="2:11" ht="15" customHeight="1">
      <c r="B150" s="298"/>
      <c r="C150" s="323" t="s">
        <v>796</v>
      </c>
      <c r="D150" s="278"/>
      <c r="E150" s="278"/>
      <c r="F150" s="324" t="s">
        <v>748</v>
      </c>
      <c r="G150" s="278"/>
      <c r="H150" s="323" t="s">
        <v>807</v>
      </c>
      <c r="I150" s="323" t="s">
        <v>750</v>
      </c>
      <c r="J150" s="323" t="s">
        <v>798</v>
      </c>
      <c r="K150" s="319"/>
    </row>
    <row r="151" spans="2:11" ht="15" customHeight="1">
      <c r="B151" s="298"/>
      <c r="C151" s="323" t="s">
        <v>697</v>
      </c>
      <c r="D151" s="278"/>
      <c r="E151" s="278"/>
      <c r="F151" s="324" t="s">
        <v>748</v>
      </c>
      <c r="G151" s="278"/>
      <c r="H151" s="323" t="s">
        <v>808</v>
      </c>
      <c r="I151" s="323" t="s">
        <v>750</v>
      </c>
      <c r="J151" s="323" t="s">
        <v>798</v>
      </c>
      <c r="K151" s="319"/>
    </row>
    <row r="152" spans="2:11" ht="15" customHeight="1">
      <c r="B152" s="298"/>
      <c r="C152" s="323" t="s">
        <v>753</v>
      </c>
      <c r="D152" s="278"/>
      <c r="E152" s="278"/>
      <c r="F152" s="324" t="s">
        <v>754</v>
      </c>
      <c r="G152" s="278"/>
      <c r="H152" s="323" t="s">
        <v>787</v>
      </c>
      <c r="I152" s="323" t="s">
        <v>750</v>
      </c>
      <c r="J152" s="323">
        <v>50</v>
      </c>
      <c r="K152" s="319"/>
    </row>
    <row r="153" spans="2:11" ht="15" customHeight="1">
      <c r="B153" s="298"/>
      <c r="C153" s="323" t="s">
        <v>756</v>
      </c>
      <c r="D153" s="278"/>
      <c r="E153" s="278"/>
      <c r="F153" s="324" t="s">
        <v>748</v>
      </c>
      <c r="G153" s="278"/>
      <c r="H153" s="323" t="s">
        <v>787</v>
      </c>
      <c r="I153" s="323" t="s">
        <v>758</v>
      </c>
      <c r="J153" s="323"/>
      <c r="K153" s="319"/>
    </row>
    <row r="154" spans="2:11" ht="15" customHeight="1">
      <c r="B154" s="298"/>
      <c r="C154" s="323" t="s">
        <v>767</v>
      </c>
      <c r="D154" s="278"/>
      <c r="E154" s="278"/>
      <c r="F154" s="324" t="s">
        <v>754</v>
      </c>
      <c r="G154" s="278"/>
      <c r="H154" s="323" t="s">
        <v>787</v>
      </c>
      <c r="I154" s="323" t="s">
        <v>750</v>
      </c>
      <c r="J154" s="323">
        <v>50</v>
      </c>
      <c r="K154" s="319"/>
    </row>
    <row r="155" spans="2:11" ht="15" customHeight="1">
      <c r="B155" s="298"/>
      <c r="C155" s="323" t="s">
        <v>775</v>
      </c>
      <c r="D155" s="278"/>
      <c r="E155" s="278"/>
      <c r="F155" s="324" t="s">
        <v>754</v>
      </c>
      <c r="G155" s="278"/>
      <c r="H155" s="323" t="s">
        <v>787</v>
      </c>
      <c r="I155" s="323" t="s">
        <v>750</v>
      </c>
      <c r="J155" s="323">
        <v>50</v>
      </c>
      <c r="K155" s="319"/>
    </row>
    <row r="156" spans="2:11" ht="15" customHeight="1">
      <c r="B156" s="298"/>
      <c r="C156" s="323" t="s">
        <v>773</v>
      </c>
      <c r="D156" s="278"/>
      <c r="E156" s="278"/>
      <c r="F156" s="324" t="s">
        <v>754</v>
      </c>
      <c r="G156" s="278"/>
      <c r="H156" s="323" t="s">
        <v>787</v>
      </c>
      <c r="I156" s="323" t="s">
        <v>750</v>
      </c>
      <c r="J156" s="323">
        <v>50</v>
      </c>
      <c r="K156" s="319"/>
    </row>
    <row r="157" spans="2:11" ht="15" customHeight="1">
      <c r="B157" s="298"/>
      <c r="C157" s="323" t="s">
        <v>97</v>
      </c>
      <c r="D157" s="278"/>
      <c r="E157" s="278"/>
      <c r="F157" s="324" t="s">
        <v>748</v>
      </c>
      <c r="G157" s="278"/>
      <c r="H157" s="323" t="s">
        <v>809</v>
      </c>
      <c r="I157" s="323" t="s">
        <v>750</v>
      </c>
      <c r="J157" s="323" t="s">
        <v>810</v>
      </c>
      <c r="K157" s="319"/>
    </row>
    <row r="158" spans="2:11" ht="15" customHeight="1">
      <c r="B158" s="298"/>
      <c r="C158" s="323" t="s">
        <v>811</v>
      </c>
      <c r="D158" s="278"/>
      <c r="E158" s="278"/>
      <c r="F158" s="324" t="s">
        <v>748</v>
      </c>
      <c r="G158" s="278"/>
      <c r="H158" s="323" t="s">
        <v>812</v>
      </c>
      <c r="I158" s="323" t="s">
        <v>782</v>
      </c>
      <c r="J158" s="323"/>
      <c r="K158" s="319"/>
    </row>
    <row r="159" spans="2:11" ht="15" customHeight="1">
      <c r="B159" s="325"/>
      <c r="C159" s="307"/>
      <c r="D159" s="307"/>
      <c r="E159" s="307"/>
      <c r="F159" s="307"/>
      <c r="G159" s="307"/>
      <c r="H159" s="307"/>
      <c r="I159" s="307"/>
      <c r="J159" s="307"/>
      <c r="K159" s="326"/>
    </row>
    <row r="160" spans="2:11" ht="18.75" customHeight="1">
      <c r="B160" s="274"/>
      <c r="C160" s="278"/>
      <c r="D160" s="278"/>
      <c r="E160" s="278"/>
      <c r="F160" s="297"/>
      <c r="G160" s="278"/>
      <c r="H160" s="278"/>
      <c r="I160" s="278"/>
      <c r="J160" s="278"/>
      <c r="K160" s="274"/>
    </row>
    <row r="161" spans="2:11" ht="18.75" customHeight="1">
      <c r="B161" s="284"/>
      <c r="C161" s="284"/>
      <c r="D161" s="284"/>
      <c r="E161" s="284"/>
      <c r="F161" s="284"/>
      <c r="G161" s="284"/>
      <c r="H161" s="284"/>
      <c r="I161" s="284"/>
      <c r="J161" s="284"/>
      <c r="K161" s="284"/>
    </row>
    <row r="162" spans="2:11" ht="7.5" customHeight="1">
      <c r="B162" s="266"/>
      <c r="C162" s="267"/>
      <c r="D162" s="267"/>
      <c r="E162" s="267"/>
      <c r="F162" s="267"/>
      <c r="G162" s="267"/>
      <c r="H162" s="267"/>
      <c r="I162" s="267"/>
      <c r="J162" s="267"/>
      <c r="K162" s="268"/>
    </row>
    <row r="163" spans="2:11" ht="45" customHeight="1">
      <c r="B163" s="269"/>
      <c r="C163" s="393" t="s">
        <v>813</v>
      </c>
      <c r="D163" s="393"/>
      <c r="E163" s="393"/>
      <c r="F163" s="393"/>
      <c r="G163" s="393"/>
      <c r="H163" s="393"/>
      <c r="I163" s="393"/>
      <c r="J163" s="393"/>
      <c r="K163" s="270"/>
    </row>
    <row r="164" spans="2:11" ht="17.25" customHeight="1">
      <c r="B164" s="269"/>
      <c r="C164" s="290" t="s">
        <v>742</v>
      </c>
      <c r="D164" s="290"/>
      <c r="E164" s="290"/>
      <c r="F164" s="290" t="s">
        <v>743</v>
      </c>
      <c r="G164" s="327"/>
      <c r="H164" s="328" t="s">
        <v>120</v>
      </c>
      <c r="I164" s="328" t="s">
        <v>59</v>
      </c>
      <c r="J164" s="290" t="s">
        <v>744</v>
      </c>
      <c r="K164" s="270"/>
    </row>
    <row r="165" spans="2:11" ht="17.25" customHeight="1">
      <c r="B165" s="271"/>
      <c r="C165" s="292" t="s">
        <v>745</v>
      </c>
      <c r="D165" s="292"/>
      <c r="E165" s="292"/>
      <c r="F165" s="293" t="s">
        <v>746</v>
      </c>
      <c r="G165" s="329"/>
      <c r="H165" s="330"/>
      <c r="I165" s="330"/>
      <c r="J165" s="292" t="s">
        <v>747</v>
      </c>
      <c r="K165" s="272"/>
    </row>
    <row r="166" spans="2:11" ht="5.25" customHeight="1">
      <c r="B166" s="298"/>
      <c r="C166" s="295"/>
      <c r="D166" s="295"/>
      <c r="E166" s="295"/>
      <c r="F166" s="295"/>
      <c r="G166" s="296"/>
      <c r="H166" s="295"/>
      <c r="I166" s="295"/>
      <c r="J166" s="295"/>
      <c r="K166" s="319"/>
    </row>
    <row r="167" spans="2:11" ht="15" customHeight="1">
      <c r="B167" s="298"/>
      <c r="C167" s="278" t="s">
        <v>751</v>
      </c>
      <c r="D167" s="278"/>
      <c r="E167" s="278"/>
      <c r="F167" s="297" t="s">
        <v>748</v>
      </c>
      <c r="G167" s="278"/>
      <c r="H167" s="278" t="s">
        <v>787</v>
      </c>
      <c r="I167" s="278" t="s">
        <v>750</v>
      </c>
      <c r="J167" s="278">
        <v>120</v>
      </c>
      <c r="K167" s="319"/>
    </row>
    <row r="168" spans="2:11" ht="15" customHeight="1">
      <c r="B168" s="298"/>
      <c r="C168" s="278" t="s">
        <v>796</v>
      </c>
      <c r="D168" s="278"/>
      <c r="E168" s="278"/>
      <c r="F168" s="297" t="s">
        <v>748</v>
      </c>
      <c r="G168" s="278"/>
      <c r="H168" s="278" t="s">
        <v>797</v>
      </c>
      <c r="I168" s="278" t="s">
        <v>750</v>
      </c>
      <c r="J168" s="278" t="s">
        <v>798</v>
      </c>
      <c r="K168" s="319"/>
    </row>
    <row r="169" spans="2:11" ht="15" customHeight="1">
      <c r="B169" s="298"/>
      <c r="C169" s="278" t="s">
        <v>697</v>
      </c>
      <c r="D169" s="278"/>
      <c r="E169" s="278"/>
      <c r="F169" s="297" t="s">
        <v>748</v>
      </c>
      <c r="G169" s="278"/>
      <c r="H169" s="278" t="s">
        <v>814</v>
      </c>
      <c r="I169" s="278" t="s">
        <v>750</v>
      </c>
      <c r="J169" s="278" t="s">
        <v>798</v>
      </c>
      <c r="K169" s="319"/>
    </row>
    <row r="170" spans="2:11" ht="15" customHeight="1">
      <c r="B170" s="298"/>
      <c r="C170" s="278" t="s">
        <v>753</v>
      </c>
      <c r="D170" s="278"/>
      <c r="E170" s="278"/>
      <c r="F170" s="297" t="s">
        <v>754</v>
      </c>
      <c r="G170" s="278"/>
      <c r="H170" s="278" t="s">
        <v>814</v>
      </c>
      <c r="I170" s="278" t="s">
        <v>750</v>
      </c>
      <c r="J170" s="278">
        <v>50</v>
      </c>
      <c r="K170" s="319"/>
    </row>
    <row r="171" spans="2:11" ht="15" customHeight="1">
      <c r="B171" s="298"/>
      <c r="C171" s="278" t="s">
        <v>756</v>
      </c>
      <c r="D171" s="278"/>
      <c r="E171" s="278"/>
      <c r="F171" s="297" t="s">
        <v>748</v>
      </c>
      <c r="G171" s="278"/>
      <c r="H171" s="278" t="s">
        <v>814</v>
      </c>
      <c r="I171" s="278" t="s">
        <v>758</v>
      </c>
      <c r="J171" s="278"/>
      <c r="K171" s="319"/>
    </row>
    <row r="172" spans="2:11" ht="15" customHeight="1">
      <c r="B172" s="298"/>
      <c r="C172" s="278" t="s">
        <v>767</v>
      </c>
      <c r="D172" s="278"/>
      <c r="E172" s="278"/>
      <c r="F172" s="297" t="s">
        <v>754</v>
      </c>
      <c r="G172" s="278"/>
      <c r="H172" s="278" t="s">
        <v>814</v>
      </c>
      <c r="I172" s="278" t="s">
        <v>750</v>
      </c>
      <c r="J172" s="278">
        <v>50</v>
      </c>
      <c r="K172" s="319"/>
    </row>
    <row r="173" spans="2:11" ht="15" customHeight="1">
      <c r="B173" s="298"/>
      <c r="C173" s="278" t="s">
        <v>775</v>
      </c>
      <c r="D173" s="278"/>
      <c r="E173" s="278"/>
      <c r="F173" s="297" t="s">
        <v>754</v>
      </c>
      <c r="G173" s="278"/>
      <c r="H173" s="278" t="s">
        <v>814</v>
      </c>
      <c r="I173" s="278" t="s">
        <v>750</v>
      </c>
      <c r="J173" s="278">
        <v>50</v>
      </c>
      <c r="K173" s="319"/>
    </row>
    <row r="174" spans="2:11" ht="15" customHeight="1">
      <c r="B174" s="298"/>
      <c r="C174" s="278" t="s">
        <v>773</v>
      </c>
      <c r="D174" s="278"/>
      <c r="E174" s="278"/>
      <c r="F174" s="297" t="s">
        <v>754</v>
      </c>
      <c r="G174" s="278"/>
      <c r="H174" s="278" t="s">
        <v>814</v>
      </c>
      <c r="I174" s="278" t="s">
        <v>750</v>
      </c>
      <c r="J174" s="278">
        <v>50</v>
      </c>
      <c r="K174" s="319"/>
    </row>
    <row r="175" spans="2:11" ht="15" customHeight="1">
      <c r="B175" s="298"/>
      <c r="C175" s="278" t="s">
        <v>119</v>
      </c>
      <c r="D175" s="278"/>
      <c r="E175" s="278"/>
      <c r="F175" s="297" t="s">
        <v>748</v>
      </c>
      <c r="G175" s="278"/>
      <c r="H175" s="278" t="s">
        <v>815</v>
      </c>
      <c r="I175" s="278" t="s">
        <v>816</v>
      </c>
      <c r="J175" s="278"/>
      <c r="K175" s="319"/>
    </row>
    <row r="176" spans="2:11" ht="15" customHeight="1">
      <c r="B176" s="298"/>
      <c r="C176" s="278" t="s">
        <v>59</v>
      </c>
      <c r="D176" s="278"/>
      <c r="E176" s="278"/>
      <c r="F176" s="297" t="s">
        <v>748</v>
      </c>
      <c r="G176" s="278"/>
      <c r="H176" s="278" t="s">
        <v>817</v>
      </c>
      <c r="I176" s="278" t="s">
        <v>818</v>
      </c>
      <c r="J176" s="278">
        <v>1</v>
      </c>
      <c r="K176" s="319"/>
    </row>
    <row r="177" spans="2:11" ht="15" customHeight="1">
      <c r="B177" s="298"/>
      <c r="C177" s="278" t="s">
        <v>55</v>
      </c>
      <c r="D177" s="278"/>
      <c r="E177" s="278"/>
      <c r="F177" s="297" t="s">
        <v>748</v>
      </c>
      <c r="G177" s="278"/>
      <c r="H177" s="278" t="s">
        <v>819</v>
      </c>
      <c r="I177" s="278" t="s">
        <v>750</v>
      </c>
      <c r="J177" s="278">
        <v>20</v>
      </c>
      <c r="K177" s="319"/>
    </row>
    <row r="178" spans="2:11" ht="15" customHeight="1">
      <c r="B178" s="298"/>
      <c r="C178" s="278" t="s">
        <v>120</v>
      </c>
      <c r="D178" s="278"/>
      <c r="E178" s="278"/>
      <c r="F178" s="297" t="s">
        <v>748</v>
      </c>
      <c r="G178" s="278"/>
      <c r="H178" s="278" t="s">
        <v>820</v>
      </c>
      <c r="I178" s="278" t="s">
        <v>750</v>
      </c>
      <c r="J178" s="278">
        <v>255</v>
      </c>
      <c r="K178" s="319"/>
    </row>
    <row r="179" spans="2:11" ht="15" customHeight="1">
      <c r="B179" s="298"/>
      <c r="C179" s="278" t="s">
        <v>121</v>
      </c>
      <c r="D179" s="278"/>
      <c r="E179" s="278"/>
      <c r="F179" s="297" t="s">
        <v>748</v>
      </c>
      <c r="G179" s="278"/>
      <c r="H179" s="278" t="s">
        <v>713</v>
      </c>
      <c r="I179" s="278" t="s">
        <v>750</v>
      </c>
      <c r="J179" s="278">
        <v>10</v>
      </c>
      <c r="K179" s="319"/>
    </row>
    <row r="180" spans="2:11" ht="15" customHeight="1">
      <c r="B180" s="298"/>
      <c r="C180" s="278" t="s">
        <v>122</v>
      </c>
      <c r="D180" s="278"/>
      <c r="E180" s="278"/>
      <c r="F180" s="297" t="s">
        <v>748</v>
      </c>
      <c r="G180" s="278"/>
      <c r="H180" s="278" t="s">
        <v>821</v>
      </c>
      <c r="I180" s="278" t="s">
        <v>782</v>
      </c>
      <c r="J180" s="278"/>
      <c r="K180" s="319"/>
    </row>
    <row r="181" spans="2:11" ht="15" customHeight="1">
      <c r="B181" s="298"/>
      <c r="C181" s="278" t="s">
        <v>822</v>
      </c>
      <c r="D181" s="278"/>
      <c r="E181" s="278"/>
      <c r="F181" s="297" t="s">
        <v>748</v>
      </c>
      <c r="G181" s="278"/>
      <c r="H181" s="278" t="s">
        <v>823</v>
      </c>
      <c r="I181" s="278" t="s">
        <v>782</v>
      </c>
      <c r="J181" s="278"/>
      <c r="K181" s="319"/>
    </row>
    <row r="182" spans="2:11" ht="15" customHeight="1">
      <c r="B182" s="298"/>
      <c r="C182" s="278" t="s">
        <v>811</v>
      </c>
      <c r="D182" s="278"/>
      <c r="E182" s="278"/>
      <c r="F182" s="297" t="s">
        <v>748</v>
      </c>
      <c r="G182" s="278"/>
      <c r="H182" s="278" t="s">
        <v>824</v>
      </c>
      <c r="I182" s="278" t="s">
        <v>782</v>
      </c>
      <c r="J182" s="278"/>
      <c r="K182" s="319"/>
    </row>
    <row r="183" spans="2:11" ht="15" customHeight="1">
      <c r="B183" s="298"/>
      <c r="C183" s="278" t="s">
        <v>124</v>
      </c>
      <c r="D183" s="278"/>
      <c r="E183" s="278"/>
      <c r="F183" s="297" t="s">
        <v>754</v>
      </c>
      <c r="G183" s="278"/>
      <c r="H183" s="278" t="s">
        <v>825</v>
      </c>
      <c r="I183" s="278" t="s">
        <v>750</v>
      </c>
      <c r="J183" s="278">
        <v>50</v>
      </c>
      <c r="K183" s="319"/>
    </row>
    <row r="184" spans="2:11" ht="15" customHeight="1">
      <c r="B184" s="298"/>
      <c r="C184" s="278" t="s">
        <v>826</v>
      </c>
      <c r="D184" s="278"/>
      <c r="E184" s="278"/>
      <c r="F184" s="297" t="s">
        <v>754</v>
      </c>
      <c r="G184" s="278"/>
      <c r="H184" s="278" t="s">
        <v>827</v>
      </c>
      <c r="I184" s="278" t="s">
        <v>828</v>
      </c>
      <c r="J184" s="278"/>
      <c r="K184" s="319"/>
    </row>
    <row r="185" spans="2:11" ht="15" customHeight="1">
      <c r="B185" s="298"/>
      <c r="C185" s="278" t="s">
        <v>829</v>
      </c>
      <c r="D185" s="278"/>
      <c r="E185" s="278"/>
      <c r="F185" s="297" t="s">
        <v>754</v>
      </c>
      <c r="G185" s="278"/>
      <c r="H185" s="278" t="s">
        <v>830</v>
      </c>
      <c r="I185" s="278" t="s">
        <v>828</v>
      </c>
      <c r="J185" s="278"/>
      <c r="K185" s="319"/>
    </row>
    <row r="186" spans="2:11" ht="15" customHeight="1">
      <c r="B186" s="298"/>
      <c r="C186" s="278" t="s">
        <v>831</v>
      </c>
      <c r="D186" s="278"/>
      <c r="E186" s="278"/>
      <c r="F186" s="297" t="s">
        <v>754</v>
      </c>
      <c r="G186" s="278"/>
      <c r="H186" s="278" t="s">
        <v>832</v>
      </c>
      <c r="I186" s="278" t="s">
        <v>828</v>
      </c>
      <c r="J186" s="278"/>
      <c r="K186" s="319"/>
    </row>
    <row r="187" spans="2:11" ht="15" customHeight="1">
      <c r="B187" s="298"/>
      <c r="C187" s="331" t="s">
        <v>833</v>
      </c>
      <c r="D187" s="278"/>
      <c r="E187" s="278"/>
      <c r="F187" s="297" t="s">
        <v>754</v>
      </c>
      <c r="G187" s="278"/>
      <c r="H187" s="278" t="s">
        <v>834</v>
      </c>
      <c r="I187" s="278" t="s">
        <v>835</v>
      </c>
      <c r="J187" s="332" t="s">
        <v>836</v>
      </c>
      <c r="K187" s="319"/>
    </row>
    <row r="188" spans="2:11" ht="15" customHeight="1">
      <c r="B188" s="298"/>
      <c r="C188" s="283" t="s">
        <v>44</v>
      </c>
      <c r="D188" s="278"/>
      <c r="E188" s="278"/>
      <c r="F188" s="297" t="s">
        <v>748</v>
      </c>
      <c r="G188" s="278"/>
      <c r="H188" s="274" t="s">
        <v>837</v>
      </c>
      <c r="I188" s="278" t="s">
        <v>838</v>
      </c>
      <c r="J188" s="278"/>
      <c r="K188" s="319"/>
    </row>
    <row r="189" spans="2:11" ht="15" customHeight="1">
      <c r="B189" s="298"/>
      <c r="C189" s="283" t="s">
        <v>839</v>
      </c>
      <c r="D189" s="278"/>
      <c r="E189" s="278"/>
      <c r="F189" s="297" t="s">
        <v>748</v>
      </c>
      <c r="G189" s="278"/>
      <c r="H189" s="278" t="s">
        <v>840</v>
      </c>
      <c r="I189" s="278" t="s">
        <v>782</v>
      </c>
      <c r="J189" s="278"/>
      <c r="K189" s="319"/>
    </row>
    <row r="190" spans="2:11" ht="15" customHeight="1">
      <c r="B190" s="298"/>
      <c r="C190" s="283" t="s">
        <v>841</v>
      </c>
      <c r="D190" s="278"/>
      <c r="E190" s="278"/>
      <c r="F190" s="297" t="s">
        <v>748</v>
      </c>
      <c r="G190" s="278"/>
      <c r="H190" s="278" t="s">
        <v>842</v>
      </c>
      <c r="I190" s="278" t="s">
        <v>782</v>
      </c>
      <c r="J190" s="278"/>
      <c r="K190" s="319"/>
    </row>
    <row r="191" spans="2:11" ht="15" customHeight="1">
      <c r="B191" s="298"/>
      <c r="C191" s="283" t="s">
        <v>843</v>
      </c>
      <c r="D191" s="278"/>
      <c r="E191" s="278"/>
      <c r="F191" s="297" t="s">
        <v>754</v>
      </c>
      <c r="G191" s="278"/>
      <c r="H191" s="278" t="s">
        <v>844</v>
      </c>
      <c r="I191" s="278" t="s">
        <v>782</v>
      </c>
      <c r="J191" s="278"/>
      <c r="K191" s="319"/>
    </row>
    <row r="192" spans="2:11" ht="15" customHeight="1">
      <c r="B192" s="325"/>
      <c r="C192" s="333"/>
      <c r="D192" s="307"/>
      <c r="E192" s="307"/>
      <c r="F192" s="307"/>
      <c r="G192" s="307"/>
      <c r="H192" s="307"/>
      <c r="I192" s="307"/>
      <c r="J192" s="307"/>
      <c r="K192" s="326"/>
    </row>
    <row r="193" spans="2:11" ht="18.75" customHeight="1">
      <c r="B193" s="274"/>
      <c r="C193" s="278"/>
      <c r="D193" s="278"/>
      <c r="E193" s="278"/>
      <c r="F193" s="297"/>
      <c r="G193" s="278"/>
      <c r="H193" s="278"/>
      <c r="I193" s="278"/>
      <c r="J193" s="278"/>
      <c r="K193" s="274"/>
    </row>
    <row r="194" spans="2:11" ht="18.75" customHeight="1">
      <c r="B194" s="274"/>
      <c r="C194" s="278"/>
      <c r="D194" s="278"/>
      <c r="E194" s="278"/>
      <c r="F194" s="297"/>
      <c r="G194" s="278"/>
      <c r="H194" s="278"/>
      <c r="I194" s="278"/>
      <c r="J194" s="278"/>
      <c r="K194" s="274"/>
    </row>
    <row r="195" spans="2:11" ht="18.75" customHeight="1">
      <c r="B195" s="284"/>
      <c r="C195" s="284"/>
      <c r="D195" s="284"/>
      <c r="E195" s="284"/>
      <c r="F195" s="284"/>
      <c r="G195" s="284"/>
      <c r="H195" s="284"/>
      <c r="I195" s="284"/>
      <c r="J195" s="284"/>
      <c r="K195" s="284"/>
    </row>
    <row r="196" spans="2:11" ht="13.5">
      <c r="B196" s="266"/>
      <c r="C196" s="267"/>
      <c r="D196" s="267"/>
      <c r="E196" s="267"/>
      <c r="F196" s="267"/>
      <c r="G196" s="267"/>
      <c r="H196" s="267"/>
      <c r="I196" s="267"/>
      <c r="J196" s="267"/>
      <c r="K196" s="268"/>
    </row>
    <row r="197" spans="2:11" ht="21">
      <c r="B197" s="269"/>
      <c r="C197" s="393" t="s">
        <v>845</v>
      </c>
      <c r="D197" s="393"/>
      <c r="E197" s="393"/>
      <c r="F197" s="393"/>
      <c r="G197" s="393"/>
      <c r="H197" s="393"/>
      <c r="I197" s="393"/>
      <c r="J197" s="393"/>
      <c r="K197" s="270"/>
    </row>
    <row r="198" spans="2:11" ht="25.5" customHeight="1">
      <c r="B198" s="269"/>
      <c r="C198" s="334" t="s">
        <v>846</v>
      </c>
      <c r="D198" s="334"/>
      <c r="E198" s="334"/>
      <c r="F198" s="334" t="s">
        <v>847</v>
      </c>
      <c r="G198" s="335"/>
      <c r="H198" s="392" t="s">
        <v>848</v>
      </c>
      <c r="I198" s="392"/>
      <c r="J198" s="392"/>
      <c r="K198" s="270"/>
    </row>
    <row r="199" spans="2:11" ht="5.25" customHeight="1">
      <c r="B199" s="298"/>
      <c r="C199" s="295"/>
      <c r="D199" s="295"/>
      <c r="E199" s="295"/>
      <c r="F199" s="295"/>
      <c r="G199" s="278"/>
      <c r="H199" s="295"/>
      <c r="I199" s="295"/>
      <c r="J199" s="295"/>
      <c r="K199" s="319"/>
    </row>
    <row r="200" spans="2:11" ht="15" customHeight="1">
      <c r="B200" s="298"/>
      <c r="C200" s="278" t="s">
        <v>838</v>
      </c>
      <c r="D200" s="278"/>
      <c r="E200" s="278"/>
      <c r="F200" s="297" t="s">
        <v>45</v>
      </c>
      <c r="G200" s="278"/>
      <c r="H200" s="391" t="s">
        <v>849</v>
      </c>
      <c r="I200" s="391"/>
      <c r="J200" s="391"/>
      <c r="K200" s="319"/>
    </row>
    <row r="201" spans="2:11" ht="15" customHeight="1">
      <c r="B201" s="298"/>
      <c r="C201" s="304"/>
      <c r="D201" s="278"/>
      <c r="E201" s="278"/>
      <c r="F201" s="297" t="s">
        <v>46</v>
      </c>
      <c r="G201" s="278"/>
      <c r="H201" s="391" t="s">
        <v>850</v>
      </c>
      <c r="I201" s="391"/>
      <c r="J201" s="391"/>
      <c r="K201" s="319"/>
    </row>
    <row r="202" spans="2:11" ht="15" customHeight="1">
      <c r="B202" s="298"/>
      <c r="C202" s="304"/>
      <c r="D202" s="278"/>
      <c r="E202" s="278"/>
      <c r="F202" s="297" t="s">
        <v>49</v>
      </c>
      <c r="G202" s="278"/>
      <c r="H202" s="391" t="s">
        <v>851</v>
      </c>
      <c r="I202" s="391"/>
      <c r="J202" s="391"/>
      <c r="K202" s="319"/>
    </row>
    <row r="203" spans="2:11" ht="15" customHeight="1">
      <c r="B203" s="298"/>
      <c r="C203" s="278"/>
      <c r="D203" s="278"/>
      <c r="E203" s="278"/>
      <c r="F203" s="297" t="s">
        <v>47</v>
      </c>
      <c r="G203" s="278"/>
      <c r="H203" s="391" t="s">
        <v>852</v>
      </c>
      <c r="I203" s="391"/>
      <c r="J203" s="391"/>
      <c r="K203" s="319"/>
    </row>
    <row r="204" spans="2:11" ht="15" customHeight="1">
      <c r="B204" s="298"/>
      <c r="C204" s="278"/>
      <c r="D204" s="278"/>
      <c r="E204" s="278"/>
      <c r="F204" s="297" t="s">
        <v>48</v>
      </c>
      <c r="G204" s="278"/>
      <c r="H204" s="391" t="s">
        <v>853</v>
      </c>
      <c r="I204" s="391"/>
      <c r="J204" s="391"/>
      <c r="K204" s="319"/>
    </row>
    <row r="205" spans="2:11" ht="15" customHeight="1">
      <c r="B205" s="298"/>
      <c r="C205" s="278"/>
      <c r="D205" s="278"/>
      <c r="E205" s="278"/>
      <c r="F205" s="297"/>
      <c r="G205" s="278"/>
      <c r="H205" s="278"/>
      <c r="I205" s="278"/>
      <c r="J205" s="278"/>
      <c r="K205" s="319"/>
    </row>
    <row r="206" spans="2:11" ht="15" customHeight="1">
      <c r="B206" s="298"/>
      <c r="C206" s="278" t="s">
        <v>794</v>
      </c>
      <c r="D206" s="278"/>
      <c r="E206" s="278"/>
      <c r="F206" s="297" t="s">
        <v>81</v>
      </c>
      <c r="G206" s="278"/>
      <c r="H206" s="391" t="s">
        <v>854</v>
      </c>
      <c r="I206" s="391"/>
      <c r="J206" s="391"/>
      <c r="K206" s="319"/>
    </row>
    <row r="207" spans="2:11" ht="15" customHeight="1">
      <c r="B207" s="298"/>
      <c r="C207" s="304"/>
      <c r="D207" s="278"/>
      <c r="E207" s="278"/>
      <c r="F207" s="297" t="s">
        <v>691</v>
      </c>
      <c r="G207" s="278"/>
      <c r="H207" s="391" t="s">
        <v>692</v>
      </c>
      <c r="I207" s="391"/>
      <c r="J207" s="391"/>
      <c r="K207" s="319"/>
    </row>
    <row r="208" spans="2:11" ht="15" customHeight="1">
      <c r="B208" s="298"/>
      <c r="C208" s="278"/>
      <c r="D208" s="278"/>
      <c r="E208" s="278"/>
      <c r="F208" s="297" t="s">
        <v>689</v>
      </c>
      <c r="G208" s="278"/>
      <c r="H208" s="391" t="s">
        <v>855</v>
      </c>
      <c r="I208" s="391"/>
      <c r="J208" s="391"/>
      <c r="K208" s="319"/>
    </row>
    <row r="209" spans="2:11" ht="15" customHeight="1">
      <c r="B209" s="336"/>
      <c r="C209" s="304"/>
      <c r="D209" s="304"/>
      <c r="E209" s="304"/>
      <c r="F209" s="297" t="s">
        <v>693</v>
      </c>
      <c r="G209" s="283"/>
      <c r="H209" s="390" t="s">
        <v>694</v>
      </c>
      <c r="I209" s="390"/>
      <c r="J209" s="390"/>
      <c r="K209" s="337"/>
    </row>
    <row r="210" spans="2:11" ht="15" customHeight="1">
      <c r="B210" s="336"/>
      <c r="C210" s="304"/>
      <c r="D210" s="304"/>
      <c r="E210" s="304"/>
      <c r="F210" s="297" t="s">
        <v>695</v>
      </c>
      <c r="G210" s="283"/>
      <c r="H210" s="390" t="s">
        <v>856</v>
      </c>
      <c r="I210" s="390"/>
      <c r="J210" s="390"/>
      <c r="K210" s="337"/>
    </row>
    <row r="211" spans="2:11" ht="15" customHeight="1">
      <c r="B211" s="336"/>
      <c r="C211" s="304"/>
      <c r="D211" s="304"/>
      <c r="E211" s="304"/>
      <c r="F211" s="338"/>
      <c r="G211" s="283"/>
      <c r="H211" s="339"/>
      <c r="I211" s="339"/>
      <c r="J211" s="339"/>
      <c r="K211" s="337"/>
    </row>
    <row r="212" spans="2:11" ht="15" customHeight="1">
      <c r="B212" s="336"/>
      <c r="C212" s="278" t="s">
        <v>818</v>
      </c>
      <c r="D212" s="304"/>
      <c r="E212" s="304"/>
      <c r="F212" s="297">
        <v>1</v>
      </c>
      <c r="G212" s="283"/>
      <c r="H212" s="390" t="s">
        <v>857</v>
      </c>
      <c r="I212" s="390"/>
      <c r="J212" s="390"/>
      <c r="K212" s="337"/>
    </row>
    <row r="213" spans="2:11" ht="15" customHeight="1">
      <c r="B213" s="336"/>
      <c r="C213" s="304"/>
      <c r="D213" s="304"/>
      <c r="E213" s="304"/>
      <c r="F213" s="297">
        <v>2</v>
      </c>
      <c r="G213" s="283"/>
      <c r="H213" s="390" t="s">
        <v>858</v>
      </c>
      <c r="I213" s="390"/>
      <c r="J213" s="390"/>
      <c r="K213" s="337"/>
    </row>
    <row r="214" spans="2:11" ht="15" customHeight="1">
      <c r="B214" s="336"/>
      <c r="C214" s="304"/>
      <c r="D214" s="304"/>
      <c r="E214" s="304"/>
      <c r="F214" s="297">
        <v>3</v>
      </c>
      <c r="G214" s="283"/>
      <c r="H214" s="390" t="s">
        <v>859</v>
      </c>
      <c r="I214" s="390"/>
      <c r="J214" s="390"/>
      <c r="K214" s="337"/>
    </row>
    <row r="215" spans="2:11" ht="15" customHeight="1">
      <c r="B215" s="336"/>
      <c r="C215" s="304"/>
      <c r="D215" s="304"/>
      <c r="E215" s="304"/>
      <c r="F215" s="297">
        <v>4</v>
      </c>
      <c r="G215" s="283"/>
      <c r="H215" s="390" t="s">
        <v>860</v>
      </c>
      <c r="I215" s="390"/>
      <c r="J215" s="390"/>
      <c r="K215" s="337"/>
    </row>
    <row r="216" spans="2:11" ht="12.75" customHeight="1">
      <c r="B216" s="340"/>
      <c r="C216" s="341"/>
      <c r="D216" s="341"/>
      <c r="E216" s="341"/>
      <c r="F216" s="341"/>
      <c r="G216" s="341"/>
      <c r="H216" s="341"/>
      <c r="I216" s="341"/>
      <c r="J216" s="341"/>
      <c r="K216" s="342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DESKTOP-JUE0ISL\uživatel</dc:creator>
  <cp:keywords/>
  <dc:description/>
  <cp:lastModifiedBy>Veselská Štěpánka</cp:lastModifiedBy>
  <dcterms:created xsi:type="dcterms:W3CDTF">2019-03-04T10:21:48Z</dcterms:created>
  <dcterms:modified xsi:type="dcterms:W3CDTF">2019-03-14T08:58:09Z</dcterms:modified>
  <cp:category/>
  <cp:version/>
  <cp:contentType/>
  <cp:contentStatus/>
</cp:coreProperties>
</file>