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408" activeTab="0"/>
  </bookViews>
  <sheets>
    <sheet name="Rekapitulace stavby" sheetId="1" r:id="rId1"/>
    <sheet name="část STAV - Stavební část" sheetId="2" r:id="rId2"/>
    <sheet name="část EI - Silnoproudé roz..." sheetId="3" r:id="rId3"/>
    <sheet name="část SLP - Slaboproudé ro..." sheetId="4" r:id="rId4"/>
    <sheet name="část HROM - Hromosvod a u..." sheetId="5" r:id="rId5"/>
    <sheet name="část UT - Ústřední vytápění" sheetId="6" r:id="rId6"/>
    <sheet name="část ZTI kan - ZTI - kana..." sheetId="7" r:id="rId7"/>
    <sheet name="část ZTI vod - ZTI - vodovod" sheetId="8" r:id="rId8"/>
    <sheet name="část VZT - Vzduchotechnika" sheetId="9" r:id="rId9"/>
    <sheet name="SO 10 - Příprava území" sheetId="10" r:id="rId10"/>
    <sheet name="Pokyny pro vyplnění" sheetId="11" r:id="rId11"/>
  </sheets>
  <definedNames>
    <definedName name="_xlnm._FilterDatabase" localSheetId="2" hidden="1">'část EI - Silnoproudé roz...'!$C$86:$K$188</definedName>
    <definedName name="_xlnm._FilterDatabase" localSheetId="4" hidden="1">'část HROM - Hromosvod a u...'!$C$84:$K$122</definedName>
    <definedName name="_xlnm._FilterDatabase" localSheetId="3" hidden="1">'část SLP - Slaboproudé ro...'!$C$87:$K$204</definedName>
    <definedName name="_xlnm._FilterDatabase" localSheetId="1" hidden="1">'část STAV - Stavební část'!$C$114:$K$1434</definedName>
    <definedName name="_xlnm._FilterDatabase" localSheetId="5" hidden="1">'část UT - Ústřední vytápění'!$C$88:$K$165</definedName>
    <definedName name="_xlnm._FilterDatabase" localSheetId="8" hidden="1">'část VZT - Vzduchotechnika'!$C$85:$K$144</definedName>
    <definedName name="_xlnm._FilterDatabase" localSheetId="6" hidden="1">'část ZTI kan - ZTI - kana...'!$C$89:$K$173</definedName>
    <definedName name="_xlnm._FilterDatabase" localSheetId="7" hidden="1">'část ZTI vod - ZTI - vodovod'!$C$91:$K$226</definedName>
    <definedName name="_xlnm._FilterDatabase" localSheetId="9" hidden="1">'SO 10 - Příprava území'!$C$80:$K$104</definedName>
    <definedName name="_xlnm.Print_Area" localSheetId="2">'část EI - Silnoproudé roz...'!$C$4:$J$38,'část EI - Silnoproudé roz...'!$C$44:$J$66,'část EI - Silnoproudé roz...'!$C$72:$K$188</definedName>
    <definedName name="_xlnm.Print_Area" localSheetId="4">'část HROM - Hromosvod a u...'!$C$4:$J$38,'část HROM - Hromosvod a u...'!$C$44:$J$64,'část HROM - Hromosvod a u...'!$C$70:$K$122</definedName>
    <definedName name="_xlnm.Print_Area" localSheetId="3">'část SLP - Slaboproudé ro...'!$C$4:$J$38,'část SLP - Slaboproudé ro...'!$C$44:$J$67,'část SLP - Slaboproudé ro...'!$C$73:$K$204</definedName>
    <definedName name="_xlnm.Print_Area" localSheetId="1">'část STAV - Stavební část'!$C$4:$J$38,'část STAV - Stavební část'!$C$44:$J$94,'část STAV - Stavební část'!$C$100:$K$1434</definedName>
    <definedName name="_xlnm.Print_Area" localSheetId="5">'část UT - Ústřední vytápění'!$C$4:$J$38,'část UT - Ústřední vytápění'!$C$44:$J$68,'část UT - Ústřední vytápění'!$C$74:$K$165</definedName>
    <definedName name="_xlnm.Print_Area" localSheetId="8">'část VZT - Vzduchotechnika'!$C$4:$J$38,'část VZT - Vzduchotechnika'!$C$44:$J$65,'část VZT - Vzduchotechnika'!$C$71:$K$144</definedName>
    <definedName name="_xlnm.Print_Area" localSheetId="6">'část ZTI kan - ZTI - kana...'!$C$4:$J$38,'část ZTI kan - ZTI - kana...'!$C$44:$J$69,'část ZTI kan - ZTI - kana...'!$C$75:$K$173</definedName>
    <definedName name="_xlnm.Print_Area" localSheetId="7">'část ZTI vod - ZTI - vodovod'!$C$4:$J$38,'část ZTI vod - ZTI - vodovod'!$C$44:$J$71,'část ZTI vod - ZTI - vodovod'!$C$77:$K$226</definedName>
    <definedName name="_xlnm.Print_Area" localSheetId="10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stavby'!$C$39:$AQ$62</definedName>
    <definedName name="_xlnm.Print_Area" localSheetId="9">'SO 10 - Příprava území'!$C$4:$J$36,'SO 10 - Příprava území'!$C$42:$J$62,'SO 10 - Příprava území'!$C$68:$K$104</definedName>
    <definedName name="_xlnm.Print_Titles" localSheetId="0">'Rekapitulace stavby'!$49:$49</definedName>
    <definedName name="_xlnm.Print_Titles" localSheetId="1">'část STAV - Stavební část'!$114:$114</definedName>
    <definedName name="_xlnm.Print_Titles" localSheetId="2">'část EI - Silnoproudé roz...'!$86:$86</definedName>
    <definedName name="_xlnm.Print_Titles" localSheetId="3">'část SLP - Slaboproudé ro...'!$87:$87</definedName>
    <definedName name="_xlnm.Print_Titles" localSheetId="4">'část HROM - Hromosvod a u...'!$84:$84</definedName>
    <definedName name="_xlnm.Print_Titles" localSheetId="5">'část UT - Ústřední vytápění'!$88:$88</definedName>
    <definedName name="_xlnm.Print_Titles" localSheetId="6">'část ZTI kan - ZTI - kana...'!$89:$89</definedName>
    <definedName name="_xlnm.Print_Titles" localSheetId="7">'část ZTI vod - ZTI - vodovod'!$91:$91</definedName>
    <definedName name="_xlnm.Print_Titles" localSheetId="8">'část VZT - Vzduchotechnika'!$85:$85</definedName>
    <definedName name="_xlnm.Print_Titles" localSheetId="9">'SO 10 - Příprava území'!$80:$80</definedName>
  </definedNames>
  <calcPr calcId="152511"/>
</workbook>
</file>

<file path=xl/sharedStrings.xml><?xml version="1.0" encoding="utf-8"?>
<sst xmlns="http://schemas.openxmlformats.org/spreadsheetml/2006/main" count="25246" uniqueCount="4183">
  <si>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</si>
  <si>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</si>
  <si>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</si>
  <si>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</si>
  <si>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</si>
  <si>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</si>
  <si>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</si>
  <si>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{6ad21de2-1a7c-49c5-8ade-7cca044d7ee5}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</si>
  <si>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</si>
  <si>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</si>
  <si>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</si>
  <si>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</si>
  <si>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</si>
  <si>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</si>
  <si>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</si>
  <si>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</si>
  <si>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MSMOTYLEK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</si>
  <si>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</si>
  <si>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</si>
  <si>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a nástavba objektu ul. Broumovská 840/7, OPTIMALIZACE KAPACIT MŠ MOTÝLEK LIBEREC</t>
  </si>
  <si>
    <t>KSO:</t>
  </si>
  <si>
    <t>801 31 16</t>
  </si>
  <si>
    <t>CC-CZ:</t>
  </si>
  <si>
    <t>12632</t>
  </si>
  <si>
    <t>Místo:</t>
  </si>
  <si>
    <t>p.p.č.1366/30</t>
  </si>
  <si>
    <t>Datum:</t>
  </si>
  <si>
    <t>10.12.2018</t>
  </si>
  <si>
    <t>Zadavatel:</t>
  </si>
  <si>
    <t>IČ:</t>
  </si>
  <si>
    <t>00262978</t>
  </si>
  <si>
    <t xml:space="preserve">SM Liberec, Nám.Dr.E.Beneše 1, 46059 Liberec </t>
  </si>
  <si>
    <t>DIČ:</t>
  </si>
  <si>
    <t>CZ00262978</t>
  </si>
  <si>
    <t>Uchazeč:</t>
  </si>
  <si>
    <t>Vyplň údaj</t>
  </si>
  <si>
    <t>Projektant:</t>
  </si>
  <si>
    <t>22792902</t>
  </si>
  <si>
    <t>FS Vision s.r.o., Liberec</t>
  </si>
  <si>
    <t/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</si>
  <si>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</si>
  <si>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</si>
  <si>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</si>
  <si>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</si>
  <si>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</si>
  <si>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</si>
  <si>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</si>
  <si>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</si>
  <si>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</si>
  <si>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</si>
  <si>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</si>
  <si>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</si>
  <si>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</si>
  <si>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</si>
  <si>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</si>
  <si>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</si>
  <si>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</si>
  <si>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</si>
  <si>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</si>
  <si>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</si>
  <si>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</si>
  <si>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</si>
  <si>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</si>
  <si>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</si>
  <si>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</si>
  <si>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</si>
  <si>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</si>
  <si>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</si>
  <si>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</si>
  <si>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</si>
  <si>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</si>
  <si>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</si>
  <si>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</si>
  <si>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</si>
  <si>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</si>
  <si>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</si>
  <si>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</si>
  <si>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</si>
  <si>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</si>
  <si>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</si>
  <si>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</si>
  <si>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</si>
  <si>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Stavební úpravy objektu MŠ</t>
  </si>
  <si>
    <t>STA</t>
  </si>
  <si>
    <t>1</t>
  </si>
  <si>
    <t>{aa324978-0dab-46b4-ba5e-f4ea890a0fcc}</t>
  </si>
  <si>
    <t>2</t>
  </si>
  <si>
    <t>/</t>
  </si>
  <si>
    <t>část STAV</t>
  </si>
  <si>
    <t>Stavební část</t>
  </si>
  <si>
    <t>Soupis</t>
  </si>
  <si>
    <t>{ed89b005-e7d5-46a4-a9c6-518505e0909c}</t>
  </si>
  <si>
    <t>část EI</t>
  </si>
  <si>
    <t>Silnoproudé rozvody</t>
  </si>
  <si>
    <t>{fab56636-55c7-4384-994c-8491fcf14f31}</t>
  </si>
  <si>
    <t>část SLP</t>
  </si>
  <si>
    <t>Slaboproudé rozvody</t>
  </si>
  <si>
    <t>{d7c9ed9f-e601-45f6-b51b-896535601062}</t>
  </si>
  <si>
    <t>část HROM</t>
  </si>
  <si>
    <t>Hromosvod a uzemnění</t>
  </si>
  <si>
    <t>{26f8c194-3ca2-43fb-a428-dc20a8184718}</t>
  </si>
  <si>
    <t>část UT</t>
  </si>
  <si>
    <t>Ústřední vytápění</t>
  </si>
  <si>
    <t>{5d0ac6bd-d613-4505-b831-c23fe7936999}</t>
  </si>
  <si>
    <t>část ZTI kan</t>
  </si>
  <si>
    <t>ZTI - kanalizace</t>
  </si>
  <si>
    <t>{6d34c7b2-0436-46ee-ac79-4cb12f48e79f}</t>
  </si>
  <si>
    <t>část ZTI vod</t>
  </si>
  <si>
    <t>ZTI - vodovod</t>
  </si>
  <si>
    <t>{eede56f7-1cdb-4ac5-a5ce-9c4a0bad9035}</t>
  </si>
  <si>
    <t>část VZT</t>
  </si>
  <si>
    <t>Vzduchotechnika</t>
  </si>
  <si>
    <t>{f900fa4f-35aa-4bce-b6f2-676c1fc45ceb}</t>
  </si>
  <si>
    <t>SO 10</t>
  </si>
  <si>
    <t>Příprava území</t>
  </si>
  <si>
    <t>{42270f11-af85-4b44-87d4-e73437b58db9}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</si>
  <si>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</si>
  <si>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</si>
  <si>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</si>
  <si>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</si>
  <si>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</si>
  <si>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</si>
  <si>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</si>
  <si>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Stavební úpravy objektu MŠ</t>
  </si>
  <si>
    <t>Soupis:</t>
  </si>
  <si>
    <t>část STAV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</si>
  <si>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</si>
  <si>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</si>
  <si>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</si>
  <si>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</si>
  <si>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</si>
  <si>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</si>
  <si>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</si>
  <si>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</si>
  <si>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</si>
  <si>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</si>
  <si>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</si>
  <si>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</si>
  <si>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</si>
  <si>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</si>
  <si>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</si>
  <si>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</si>
  <si>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</si>
  <si>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</si>
  <si>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</si>
  <si>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</si>
  <si>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</si>
  <si>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</si>
  <si>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</si>
  <si>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</si>
  <si>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</si>
  <si>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</si>
  <si>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</si>
  <si>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</si>
  <si>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</si>
  <si>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</si>
  <si>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</si>
  <si>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</si>
  <si>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</si>
  <si>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</si>
  <si>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</si>
  <si>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</si>
  <si>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</si>
  <si>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</si>
  <si>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</si>
  <si>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</si>
  <si>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</si>
  <si>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</si>
  <si>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</si>
  <si>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</si>
  <si>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</si>
  <si>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</si>
  <si>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</si>
  <si>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</si>
  <si>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</si>
  <si>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</si>
  <si>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</si>
  <si>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</si>
  <si>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</si>
  <si>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</si>
  <si>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</si>
  <si>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</si>
  <si>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</si>
  <si>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113106171</t>
  </si>
  <si>
    <t>Rozebrání dlažeb vozovek ze zámkové dlažby s ložem z kameniva ručně</t>
  </si>
  <si>
    <t>m2</t>
  </si>
  <si>
    <t>CS ÚRS 2018 02</t>
  </si>
  <si>
    <t>4</t>
  </si>
  <si>
    <t>1666859881</t>
  </si>
  <si>
    <t>VV</t>
  </si>
  <si>
    <t>267"příjezdová plocha</t>
  </si>
  <si>
    <t>113107131</t>
  </si>
  <si>
    <t>Odstranění podkladu z betonu prostého tl 150 mm ručně</t>
  </si>
  <si>
    <t>-2007815755</t>
  </si>
  <si>
    <t>1,8*2,5+3,5*2,5"u točitého schodiště</t>
  </si>
  <si>
    <t>9*1"pro ostatní patky zasahující do kominikací</t>
  </si>
  <si>
    <t>Součet</t>
  </si>
  <si>
    <t>3</t>
  </si>
  <si>
    <t>113202111</t>
  </si>
  <si>
    <t>Vytrhání obrub krajníků obrubníků stojatých</t>
  </si>
  <si>
    <t>m</t>
  </si>
  <si>
    <t>-1577713788</t>
  </si>
  <si>
    <t>3,75+3,8+6"vedle rododendronu</t>
  </si>
  <si>
    <t>20"pro ostatní schodiště a základy</t>
  </si>
  <si>
    <t>121112111</t>
  </si>
  <si>
    <t>Sejmutí ornice tl vrstvy do 150 mm ručně s vodorovným přemístěním do 50 m</t>
  </si>
  <si>
    <t>m3</t>
  </si>
  <si>
    <t>-1814808178</t>
  </si>
  <si>
    <t>(1,5*1,5/2+2*11,5+2*5+5,5*2,2+13*2)*0,15"</t>
  </si>
  <si>
    <t>5</t>
  </si>
  <si>
    <t>131203101</t>
  </si>
  <si>
    <t>Hloubení jam ručním nebo pneum nářadím v soudržných horninách tř. 3</t>
  </si>
  <si>
    <t>-1099742076</t>
  </si>
  <si>
    <t>(3,2+2,2+3,5+8,8)*0,15"pro nové plochy</t>
  </si>
  <si>
    <t>6</t>
  </si>
  <si>
    <t>132212101</t>
  </si>
  <si>
    <t>Hloubení rýh š do 600 mm ručním nebo pneum nářadím v soudržných horninách tř. 3</t>
  </si>
  <si>
    <t>32829147</t>
  </si>
  <si>
    <t>((0,5+2,42+0,5+3,6+1,2)*0,5+(1,5+0,54+0,28)*0,6)*(0,68-0,23)"pasy</t>
  </si>
  <si>
    <t>7</t>
  </si>
  <si>
    <t>133202011</t>
  </si>
  <si>
    <t>Hloubení šachet ručním nebo pneum nářadím v soudržných horninách tř. 3, plocha výkopu do 4 m2</t>
  </si>
  <si>
    <t>-977627553</t>
  </si>
  <si>
    <t>1,2*1,2*1,2+0,6*0,6*0,8*24+1,2*0,6*2*0,8+1,6*0,6*0,8"základy</t>
  </si>
  <si>
    <t>15*0,3*0,3*0,8"patky plotu</t>
  </si>
  <si>
    <t>8</t>
  </si>
  <si>
    <t>133202012</t>
  </si>
  <si>
    <t>Hloubení šachet ručním nebo pneum nářadím v soudržných horninách tř. 3, plocha výkopu do 20 m2</t>
  </si>
  <si>
    <t>-158489591</t>
  </si>
  <si>
    <t>1,45*3,1*2,9"šachta výtahu</t>
  </si>
  <si>
    <t>9</t>
  </si>
  <si>
    <t>162201211</t>
  </si>
  <si>
    <t>Vodorovné přemístění výkopku z horniny tř. 1 až 4 stavebním kolečkem do 10 m</t>
  </si>
  <si>
    <t>-1816870688</t>
  </si>
  <si>
    <t>2,655+2,476+11,64+13,036"výkopy</t>
  </si>
  <si>
    <t>-2,365"zásyp</t>
  </si>
  <si>
    <t>10</t>
  </si>
  <si>
    <t>162201219</t>
  </si>
  <si>
    <t>Příplatek k vodorovnému přemístění výkopku z horniny tř. 1 až 4 stavebním kolečkem ZKD 10 m</t>
  </si>
  <si>
    <t>1884752035</t>
  </si>
  <si>
    <t>26,362*2"+20m</t>
  </si>
  <si>
    <t>11</t>
  </si>
  <si>
    <t>162701105</t>
  </si>
  <si>
    <t>Vodorovné přemístění do 10000 m výkopku/sypaniny z horniny tř. 1 až 4</t>
  </si>
  <si>
    <t>1621312664</t>
  </si>
  <si>
    <t>12</t>
  </si>
  <si>
    <t>171201211</t>
  </si>
  <si>
    <t>Poplatek za uložení stavebního odpadu - zeminy a kameniva na skládce</t>
  </si>
  <si>
    <t>t</t>
  </si>
  <si>
    <t>-1196786470</t>
  </si>
  <si>
    <t>27,442*1,6</t>
  </si>
  <si>
    <t>13</t>
  </si>
  <si>
    <t>174101102</t>
  </si>
  <si>
    <t>Zásyp v uzavřených prostorech sypaninou se zhutněním</t>
  </si>
  <si>
    <t>1873376783</t>
  </si>
  <si>
    <t>-(2,7*2,7*1,35+0,829)"objem vestavěné kce do šachty</t>
  </si>
  <si>
    <t>Mezisoučet"zásyp kolem šachty</t>
  </si>
  <si>
    <t>14</t>
  </si>
  <si>
    <t>181301102</t>
  </si>
  <si>
    <t>Rozprostření ornice tl vrstvy do 150 mm pl do 500 m2 v rovině nebo ve svahu do 1:5</t>
  </si>
  <si>
    <t>-1144642964</t>
  </si>
  <si>
    <t>(1,5*1,5/2+2*11,5+2*5+5,5*2,2+13*2)"</t>
  </si>
  <si>
    <t>181411131</t>
  </si>
  <si>
    <t>Založení parkového trávníku výsevem plochy do 1000 m2 v rovině a ve svahu do 1:5</t>
  </si>
  <si>
    <t>-161751277</t>
  </si>
  <si>
    <t>16</t>
  </si>
  <si>
    <t>M</t>
  </si>
  <si>
    <t>00572420</t>
  </si>
  <si>
    <t>osivo směs travní parková okrasná</t>
  </si>
  <si>
    <t>kg</t>
  </si>
  <si>
    <t>851866415</t>
  </si>
  <si>
    <t>72,225*0,015 'Přepočtené koeficientem množství</t>
  </si>
  <si>
    <t>17</t>
  </si>
  <si>
    <t>181951102</t>
  </si>
  <si>
    <t>Úprava pláně v hornině tř. 1 až 4 se zhutněním</t>
  </si>
  <si>
    <t>-330337574</t>
  </si>
  <si>
    <t>68,6"pod kačírek</t>
  </si>
  <si>
    <t>Mezisoučet"pod kačírek</t>
  </si>
  <si>
    <t>3,2+2,2+3,5+8,8"pro nové plochy</t>
  </si>
  <si>
    <t>9*1"pro ostatní patky zasahující do kominikací - zpětné doložení - použít stávající</t>
  </si>
  <si>
    <t>Mezisoučet"pod chodnik</t>
  </si>
  <si>
    <t>Zakládání</t>
  </si>
  <si>
    <t>18</t>
  </si>
  <si>
    <t>213141111</t>
  </si>
  <si>
    <t>Zřízení vrstvy z geotextilie v rovině nebo ve sklonu do 1:5 š do 3 m</t>
  </si>
  <si>
    <t>528614644</t>
  </si>
  <si>
    <t>19</t>
  </si>
  <si>
    <t>69311068</t>
  </si>
  <si>
    <t>geotextilie netkaná PP 300g/m2</t>
  </si>
  <si>
    <t>-1770475607</t>
  </si>
  <si>
    <t>86,3*1,15 'Přepočtené koeficientem množství</t>
  </si>
  <si>
    <t>20</t>
  </si>
  <si>
    <t>273321411</t>
  </si>
  <si>
    <t>Základové desky ze ŽB bez zvýšených nároků na prostředí tř. C 20/25</t>
  </si>
  <si>
    <t>2078116956</t>
  </si>
  <si>
    <t>0,3*2,5*2,4"deska pod výtahem</t>
  </si>
  <si>
    <t>273361821</t>
  </si>
  <si>
    <t>Výztuž základových desek betonářskou ocelí 10 505 (R)</t>
  </si>
  <si>
    <t>-1568247871</t>
  </si>
  <si>
    <t>0,25"dle PD</t>
  </si>
  <si>
    <t>22</t>
  </si>
  <si>
    <t>274313611</t>
  </si>
  <si>
    <t>Základové pásy z betonu tř. C 16/20</t>
  </si>
  <si>
    <t>-948621946</t>
  </si>
  <si>
    <t>23</t>
  </si>
  <si>
    <t>274351121</t>
  </si>
  <si>
    <t>Zřízení bednění základových pasů rovného</t>
  </si>
  <si>
    <t>-1951172755</t>
  </si>
  <si>
    <t>2*0,7*0,5*3"bednění pasů v napojení na šachtu</t>
  </si>
  <si>
    <t>24</t>
  </si>
  <si>
    <t>274351122</t>
  </si>
  <si>
    <t>Odstranění bednění základových pasů rovného</t>
  </si>
  <si>
    <t>-933873173</t>
  </si>
  <si>
    <t>25</t>
  </si>
  <si>
    <t>274353131</t>
  </si>
  <si>
    <t>Bednění kotevních otvorů v základových pásech průřezu do 0,10 m2 hl 1 m</t>
  </si>
  <si>
    <t>kus</t>
  </si>
  <si>
    <t>-19709551</t>
  </si>
  <si>
    <t>4"pro LK</t>
  </si>
  <si>
    <t>26</t>
  </si>
  <si>
    <t>275313611</t>
  </si>
  <si>
    <t>Základové patky z betonu tř. C 16/20</t>
  </si>
  <si>
    <t>1008375974</t>
  </si>
  <si>
    <t>1,2*1,2*1,2+0,6*0,6*0,8*24+1,2*0,6*2*0,8+1,6*0,6*0,8"patky pro schody a rampy</t>
  </si>
  <si>
    <t>Svislé a kompletní konstrukce</t>
  </si>
  <si>
    <t>27</t>
  </si>
  <si>
    <t>310238211</t>
  </si>
  <si>
    <t>Zazdívka otvorů pl do 1 m2 ve zdivu nadzákladovém cihlami pálenými na MVC</t>
  </si>
  <si>
    <t>-1791301498</t>
  </si>
  <si>
    <t>1*0,2*3"po napojení stoupačky mč104</t>
  </si>
  <si>
    <t>1*0,2*2"po napojení stoupačky mč107</t>
  </si>
  <si>
    <t>1*0,2*1"po napojení stoupačky mč106</t>
  </si>
  <si>
    <t>28</t>
  </si>
  <si>
    <t>311113141</t>
  </si>
  <si>
    <t>Nosná zeď tl 150 mm z hladkých tvárnic ztraceného bednění včetně výplně z betonu tř. C 20/25</t>
  </si>
  <si>
    <t>1111682160</t>
  </si>
  <si>
    <t>1,3*(2,6+2*2,5)"přizdívka výtahové šachty</t>
  </si>
  <si>
    <t>29</t>
  </si>
  <si>
    <t>311272131</t>
  </si>
  <si>
    <t>Zdivo z pórobetonových tvárnic hladkých přes P2 do P4 přes 450 do 600 kg/m3 na tenkovrstvou maltu tl 250 mm</t>
  </si>
  <si>
    <t>-108591575</t>
  </si>
  <si>
    <t>17,768*2*2,5+11,9*2,75-1,2*2*8-1,25*2-2*2-3,6*2*3"2NP mezi věnci</t>
  </si>
  <si>
    <t>(11,9*2+18,393*2)*0,45"atiky</t>
  </si>
  <si>
    <t>30</t>
  </si>
  <si>
    <t>311272331</t>
  </si>
  <si>
    <t>Zdivo z pórobetonových tvárnic hladkých přes P2 do P4 přes 450 do 600 kg/m3 na tenkovrstvou maltu tl 375 mm</t>
  </si>
  <si>
    <t>-1911551387</t>
  </si>
  <si>
    <t>2,75*11,9-2,34*2-0,9*2,5"2NP mezi věnci</t>
  </si>
  <si>
    <t>31</t>
  </si>
  <si>
    <t>311321511</t>
  </si>
  <si>
    <t>Nosná zeď ze ŽB tř. C 20/25 bez výztuže</t>
  </si>
  <si>
    <t>21230058</t>
  </si>
  <si>
    <t>((4,53+3,11+4,53+2,275*2)*7,08-0,81*(2,86+0,1+0,15)-1,18*2,27*3-1,6*2,27)*0,18"stěny od -0,23</t>
  </si>
  <si>
    <t>(1,96+0,18*2+2,275*2)*0,18*(1,24-0,23)"dojezd výtahu</t>
  </si>
  <si>
    <t>32</t>
  </si>
  <si>
    <t>311351121</t>
  </si>
  <si>
    <t>Zřízení oboustranného bednění nosných nadzákladových zdí</t>
  </si>
  <si>
    <t>-1867888775</t>
  </si>
  <si>
    <t>((4,53+3,11+4,53+2,275*2)*7,08-0,81*(2,86+0,1+0,15)-1,18*2,27*3-1,6*2,27)*2+0,18*(2,27+1,18)*3+0,18*(2,27*2+1,6)"stěny</t>
  </si>
  <si>
    <t>33</t>
  </si>
  <si>
    <t>311351122</t>
  </si>
  <si>
    <t>Odstranění oboustranného bednění nosných nadzákladových zdí</t>
  </si>
  <si>
    <t>-625487207</t>
  </si>
  <si>
    <t>34</t>
  </si>
  <si>
    <t>311351311</t>
  </si>
  <si>
    <t>Zřízení jednostranného bednění nosných nadzákladových zdí</t>
  </si>
  <si>
    <t>168859656</t>
  </si>
  <si>
    <t>(1,96+2,25*2)*(1,24-0,23)"dojezd výtahu</t>
  </si>
  <si>
    <t>35</t>
  </si>
  <si>
    <t>311351312</t>
  </si>
  <si>
    <t>Odstranění jednostranného bednění nosných nadzákladových zdí</t>
  </si>
  <si>
    <t>600751369</t>
  </si>
  <si>
    <t>36</t>
  </si>
  <si>
    <t>311361821</t>
  </si>
  <si>
    <t>Výztuž nosných zdí betonářskou ocelí 10 505</t>
  </si>
  <si>
    <t>-905204885</t>
  </si>
  <si>
    <t>(6*2,5*3*1,3+(2,5+2,5+2,5)/0,25*1,5*1,2)*0,62/1000"do ZB tl.150mm</t>
  </si>
  <si>
    <t>20,003*0,1"výztuž stěn 100kg/m3</t>
  </si>
  <si>
    <t>37</t>
  </si>
  <si>
    <t>317142442</t>
  </si>
  <si>
    <t>Překlad nenosný pórobetonový š 150 mm v do 250 mm na tenkovrstvou maltu dl do 1250 mm</t>
  </si>
  <si>
    <t>-1911173354</t>
  </si>
  <si>
    <t>5"1NP</t>
  </si>
  <si>
    <t>9"2NP</t>
  </si>
  <si>
    <t>38</t>
  </si>
  <si>
    <t>317141446</t>
  </si>
  <si>
    <t>Překlad plochý z pórobetonu š 150 mm dl přes 2000 do 2300 mm</t>
  </si>
  <si>
    <t>1059428016</t>
  </si>
  <si>
    <t>2"1NP</t>
  </si>
  <si>
    <t>1"2NP</t>
  </si>
  <si>
    <t>39</t>
  </si>
  <si>
    <t>317143461</t>
  </si>
  <si>
    <t>Překlad nosný z pórobetonu ve zdech tl 375 mm dl do 1300 mm</t>
  </si>
  <si>
    <t>496552591</t>
  </si>
  <si>
    <t>40</t>
  </si>
  <si>
    <t>330321510</t>
  </si>
  <si>
    <t>Sloupy nebo pilíře ze ŽB tř. C 20/25 bez výztuže</t>
  </si>
  <si>
    <t>382802440</t>
  </si>
  <si>
    <t>2,5*(0,6*0,25*3+0,46*0,25)"SLOUPY 2NP</t>
  </si>
  <si>
    <t>41</t>
  </si>
  <si>
    <t>331351121</t>
  </si>
  <si>
    <t>Zřízení bednění čtyřúhelníkových sloupů v do 4 m průřezu do 0,16 m2</t>
  </si>
  <si>
    <t>-873258648</t>
  </si>
  <si>
    <t>2*2,5*((0,6+0,25)*3+0,46+0,25)</t>
  </si>
  <si>
    <t>42</t>
  </si>
  <si>
    <t>331351122</t>
  </si>
  <si>
    <t>Odstranění bednění čtyřúhelníkových sloupů v do 4 m průřezu do 0,16 m2</t>
  </si>
  <si>
    <t>-457624577</t>
  </si>
  <si>
    <t>43</t>
  </si>
  <si>
    <t>331361821</t>
  </si>
  <si>
    <t>Výztuž sloupů hranatých betonářskou ocelí 10 505</t>
  </si>
  <si>
    <t>195573027</t>
  </si>
  <si>
    <t>0,1"dle výpisu v PD</t>
  </si>
  <si>
    <t>44</t>
  </si>
  <si>
    <t>338171113</t>
  </si>
  <si>
    <t>Osazování sloupků a vzpěr plotových ocelových v 2,00 m se zabetonováním</t>
  </si>
  <si>
    <t>-1084923054</t>
  </si>
  <si>
    <t>45</t>
  </si>
  <si>
    <t>55342260</t>
  </si>
  <si>
    <t>sloupek plotový koncový Pz a komaxitový 2000/48x1,5mm</t>
  </si>
  <si>
    <t>-1004004553</t>
  </si>
  <si>
    <t>46</t>
  </si>
  <si>
    <t>55342272</t>
  </si>
  <si>
    <t>vzpěra plotová 38x1,5mm včetně krytky s uchem 2000mm</t>
  </si>
  <si>
    <t>-385487133</t>
  </si>
  <si>
    <t>47</t>
  </si>
  <si>
    <t>342272245</t>
  </si>
  <si>
    <t>Příčka z pórobetonových hladkých tvárnic na tenkovrstvou maltu tl 150 mm</t>
  </si>
  <si>
    <t>575358344</t>
  </si>
  <si>
    <t>2,86*5,58-1,4*1,97"mezi 104,105</t>
  </si>
  <si>
    <t>2,86*2-0,8*1,97"mezi 108,111</t>
  </si>
  <si>
    <t>2,86*0,5"dozdívka 103</t>
  </si>
  <si>
    <t>2,3*3,1+2,86*1,5+2,5*1,35-0,8*1,97"mezi 111,112 a dozdívka pod schodištěm</t>
  </si>
  <si>
    <t>2,86*3,2-1,4*1,97"mezi 115,116</t>
  </si>
  <si>
    <t>2,86*(2,2*3+4,4)-0,7*1,97-0,9*1,97"mč113,114</t>
  </si>
  <si>
    <t>2,86*1,18-0,8*1,97"zazdívka průchodu mezi 115 a stávající budovou</t>
  </si>
  <si>
    <t>Mezisoučet"1NP</t>
  </si>
  <si>
    <t>(6,85-3,13)*(2,95+2,5+2,88+12,35+1,45+5,9+5,9+2,2+2,5+1,65+5,7)-1,4*2-0,8*2*4-0,7*2*3-0,9*2-0,7*1,055</t>
  </si>
  <si>
    <t>Mezisoučet"2NP</t>
  </si>
  <si>
    <t>48</t>
  </si>
  <si>
    <t>342291121</t>
  </si>
  <si>
    <t>Ukotvení příček k cihelným konstrukcím plochými kotvami</t>
  </si>
  <si>
    <t>-578533603</t>
  </si>
  <si>
    <t>2,86*6"1NP</t>
  </si>
  <si>
    <t>49</t>
  </si>
  <si>
    <t>342291131</t>
  </si>
  <si>
    <t>Ukotvení příček k betonovým konstrukcím plochými kotvami</t>
  </si>
  <si>
    <t>1899024493</t>
  </si>
  <si>
    <t>2,86*9"1NP</t>
  </si>
  <si>
    <t>50</t>
  </si>
  <si>
    <t>346244811</t>
  </si>
  <si>
    <t>Přizdívky izolační tl 65 mm z cihel dl 290 mm pevnosti P 20 na MC 10</t>
  </si>
  <si>
    <t>-444352478</t>
  </si>
  <si>
    <t>1,3*1,96"v šachtě ke stávajícímu základu</t>
  </si>
  <si>
    <t>51</t>
  </si>
  <si>
    <t>346245999</t>
  </si>
  <si>
    <t>Příplatek k přizdívkám izolačním za ochranu svislé izolace zaléváním maltou min MC 10</t>
  </si>
  <si>
    <t>-2023958784</t>
  </si>
  <si>
    <t>52</t>
  </si>
  <si>
    <t>348101210</t>
  </si>
  <si>
    <t>Osazení vrat a vrátek k oplocení na ocelové sloupky do 2 m2</t>
  </si>
  <si>
    <t>-1241360428</t>
  </si>
  <si>
    <t>53</t>
  </si>
  <si>
    <t>55342320</t>
  </si>
  <si>
    <t>branka vchodová kovová 1200x940 mm</t>
  </si>
  <si>
    <t>-580868362</t>
  </si>
  <si>
    <t>54</t>
  </si>
  <si>
    <t>348401120</t>
  </si>
  <si>
    <t>Osazení oplocení ze strojového pletiva s napínacími dráty výšky do 1,6 m do 15° sklonu svahu</t>
  </si>
  <si>
    <t>643228948</t>
  </si>
  <si>
    <t>6,5+3,75+3,8</t>
  </si>
  <si>
    <t>55</t>
  </si>
  <si>
    <t>31327510</t>
  </si>
  <si>
    <t>pletivo drátěné plastifikované se čtvercovými oky 55/2,5mm v 100cm</t>
  </si>
  <si>
    <t>-595151743</t>
  </si>
  <si>
    <t>14,05*1,05 'Přepočtené koeficientem množství</t>
  </si>
  <si>
    <t>Vodorovné konstrukce</t>
  </si>
  <si>
    <t>56</t>
  </si>
  <si>
    <t>411321515</t>
  </si>
  <si>
    <t>Stropy deskové ze ŽB tř. C 20/25</t>
  </si>
  <si>
    <t>908426305</t>
  </si>
  <si>
    <t>0,172*(2,275+0,18*2)*(1,96+0,18*2)"nad výtahem</t>
  </si>
  <si>
    <t>(1,79*2,45+0,52*2,45)*0,25"vedle výtahu</t>
  </si>
  <si>
    <t>57</t>
  </si>
  <si>
    <t>411351011</t>
  </si>
  <si>
    <t>Zřízení bednění stropů deskových tl do 25 cm bez podpěrné kce</t>
  </si>
  <si>
    <t>-1444332079</t>
  </si>
  <si>
    <t>1,96*2,275"nad výtahem - dno</t>
  </si>
  <si>
    <t>2*0,172*(2,275+0,15*2+1,96+0,18*2)"nad výtahem - boky</t>
  </si>
  <si>
    <t>1,79*2,25+0,52*2,25"vedle výtahu - dno</t>
  </si>
  <si>
    <t>2*0,25*(1,79+2,25+0,52+2,25)"vedle výtahu boky</t>
  </si>
  <si>
    <t>58</t>
  </si>
  <si>
    <t>411351012</t>
  </si>
  <si>
    <t>Odstranění bednění stropů deskových tl do 25 cm bez podpěrné kce</t>
  </si>
  <si>
    <t>-2045932141</t>
  </si>
  <si>
    <t>59</t>
  </si>
  <si>
    <t>411354209</t>
  </si>
  <si>
    <t>Bednění stropů ztracené z hraněných trapézových vln v 40 mm plech lesklý tl 1,0 mm</t>
  </si>
  <si>
    <t>1701139678</t>
  </si>
  <si>
    <t>17,768*11,4"dle skl.S1 - VSŽ plech</t>
  </si>
  <si>
    <t>-2,25*2,32"odpočet výtahové šachty</t>
  </si>
  <si>
    <t>60</t>
  </si>
  <si>
    <t>411354313</t>
  </si>
  <si>
    <t>Zřízení podpěrné konstrukce stropů výšky do 4 m tl do 25 cm</t>
  </si>
  <si>
    <t>627250839</t>
  </si>
  <si>
    <t>61</t>
  </si>
  <si>
    <t>411354314</t>
  </si>
  <si>
    <t>Odstranění podpěrné konstrukce stropů výšky do 4 m tl do 25 cm</t>
  </si>
  <si>
    <t>-1087811680</t>
  </si>
  <si>
    <t>62</t>
  </si>
  <si>
    <t>411361821</t>
  </si>
  <si>
    <t>Výztuž stropů betonářskou ocelí 10 505</t>
  </si>
  <si>
    <t>-1208147016</t>
  </si>
  <si>
    <t>2,466*0,12"dle PD - 120kg/m3</t>
  </si>
  <si>
    <t>63</t>
  </si>
  <si>
    <t>413232221</t>
  </si>
  <si>
    <t>Zazdívka zhlaví válcovaných nosníků v do 300 mm</t>
  </si>
  <si>
    <t>-955475206</t>
  </si>
  <si>
    <t>1"HEA 200</t>
  </si>
  <si>
    <t>64</t>
  </si>
  <si>
    <t>413351111</t>
  </si>
  <si>
    <t>Zřízení bednění nosníků a průvlaků bez podpěrné kce výšky do 100 cm</t>
  </si>
  <si>
    <t>-798212066</t>
  </si>
  <si>
    <t>2,34*(0,5+0,5+0,375)+(1,2*8+1,25+2+3,6+3,6+3,6)*(0,5+0,5+0,25)"průvlak - věnec na okny</t>
  </si>
  <si>
    <t>65</t>
  </si>
  <si>
    <t>413351112</t>
  </si>
  <si>
    <t>Odstranění bednění nosníků a průvlaků bez podpěrné kce výšky do 100 cm</t>
  </si>
  <si>
    <t>1650259649</t>
  </si>
  <si>
    <t>66</t>
  </si>
  <si>
    <t>413352111</t>
  </si>
  <si>
    <t>Zřízení podpěrné konstrukce nosníků výšky podepření do 4 m pro nosník výšky do 100 cm</t>
  </si>
  <si>
    <t>-1259770741</t>
  </si>
  <si>
    <t>2,34*(0,375)+(1,2*8+1,25+2+3,6+3,6+3,6)*0,25"průvlak - věnec na okny</t>
  </si>
  <si>
    <t>67</t>
  </si>
  <si>
    <t>413352112</t>
  </si>
  <si>
    <t>Odstranění podpěrné konstrukce nosníků výšky podepření do 4 m pro nosník výšky do 100 cm</t>
  </si>
  <si>
    <t>-1345607603</t>
  </si>
  <si>
    <t>68</t>
  </si>
  <si>
    <t>417321414</t>
  </si>
  <si>
    <t>Ztužující pásy a věnce ze ŽB tř. C 20/25</t>
  </si>
  <si>
    <t>939581345</t>
  </si>
  <si>
    <t>0,5*0,25*18,33*2+0,25*0,25*11,9+0,25*0,3125*11,9"věnce V1</t>
  </si>
  <si>
    <t>0,5*0,25*(11,9+18,393*2)+0,5*0,375*11,9"věnce V2 včetně průvlaků</t>
  </si>
  <si>
    <t>(11,9*2+18,393*2)*0,25*0,06"atiky</t>
  </si>
  <si>
    <t>69</t>
  </si>
  <si>
    <t>417351115</t>
  </si>
  <si>
    <t>Zřízení bednění ztužujících věnců</t>
  </si>
  <si>
    <t>1547026870</t>
  </si>
  <si>
    <t>0,5*2*18,33*2+0,25*2*2*11,9"věnce V1</t>
  </si>
  <si>
    <t>0,5*2*(11,9*2-2,34+18,393*2-1,28*8-3,6*3-2-1,25)"věnce V2</t>
  </si>
  <si>
    <t>(11,9*2+18,393*2)*2*0,06"atiky</t>
  </si>
  <si>
    <t>70</t>
  </si>
  <si>
    <t>417351116</t>
  </si>
  <si>
    <t>Odstranění bednění ztužujících věnců</t>
  </si>
  <si>
    <t>-1561747736</t>
  </si>
  <si>
    <t>71</t>
  </si>
  <si>
    <t>417361821</t>
  </si>
  <si>
    <t>Výztuž ztužujících pásů a věnců betonářskou ocelí 10 505</t>
  </si>
  <si>
    <t>-1031639521</t>
  </si>
  <si>
    <t>(0,5*0,25*18,33*2+0,25*0,25*11,9+0,25*0,3125*11,9)*0,12"věnce V1 - 120kg/m3 - dle PD</t>
  </si>
  <si>
    <t>(0,5*0,25*(11,9+18,393*2)+0,5*0,375*11,9)*0,12"věnce V2 včetně průvlaků - 120kg/m3 - dle PD</t>
  </si>
  <si>
    <t>72</t>
  </si>
  <si>
    <t>417362021</t>
  </si>
  <si>
    <t>Výztuž ztužujících pásů a věnců svařovanými sítěmi Kari</t>
  </si>
  <si>
    <t>-1575168907</t>
  </si>
  <si>
    <t>(11,9*2+18,393*2)*0,25*1,3*4,44/1000"atiky</t>
  </si>
  <si>
    <t>73</t>
  </si>
  <si>
    <t>430321515</t>
  </si>
  <si>
    <t>Schodišťová konstrukce a rampa ze ŽB tř. C 20/25</t>
  </si>
  <si>
    <t>-348417935</t>
  </si>
  <si>
    <t>(3,7*1,35+3,4*1,4+1,25*2,75)*0,16"desky</t>
  </si>
  <si>
    <t>20*1,4*0,155*0,3/2"stupně</t>
  </si>
  <si>
    <t>74</t>
  </si>
  <si>
    <t>430361821</t>
  </si>
  <si>
    <t>Výztuž schodišťové konstrukce a rampy betonářskou ocelí 10 505</t>
  </si>
  <si>
    <t>1424033627</t>
  </si>
  <si>
    <t>2,762*0,12"120kg/m3 - dle PD</t>
  </si>
  <si>
    <t>75</t>
  </si>
  <si>
    <t>431351121</t>
  </si>
  <si>
    <t>Zřízení bednění podest schodišť a ramp přímočarých v do 4 m</t>
  </si>
  <si>
    <t>-1340407135</t>
  </si>
  <si>
    <t>(3,7*1,35+3,4*1,4+1,25*2,75)"dno</t>
  </si>
  <si>
    <t>0,24*(3,7+3,4)"boky</t>
  </si>
  <si>
    <t>76</t>
  </si>
  <si>
    <t>431351122</t>
  </si>
  <si>
    <t>Odstranění bednění podest schodišť a ramp přímočarých v do 4 m</t>
  </si>
  <si>
    <t>-1719742343</t>
  </si>
  <si>
    <t>77</t>
  </si>
  <si>
    <t>434351141</t>
  </si>
  <si>
    <t>Zřízení bednění stupňů přímočarých schodišť</t>
  </si>
  <si>
    <t>1183790346</t>
  </si>
  <si>
    <t>2,75*(3,13+0,23)"bednění stupňů</t>
  </si>
  <si>
    <t>78</t>
  </si>
  <si>
    <t>434351142</t>
  </si>
  <si>
    <t>Odstranění bednění stupňů přímočarých schodišť</t>
  </si>
  <si>
    <t>330350123</t>
  </si>
  <si>
    <t>Komunikace pozemní</t>
  </si>
  <si>
    <t>79</t>
  </si>
  <si>
    <t>564861111</t>
  </si>
  <si>
    <t>Podklad ze štěrkodrtě ŠD tl 200 mm</t>
  </si>
  <si>
    <t>-1051634845</t>
  </si>
  <si>
    <t>80</t>
  </si>
  <si>
    <t>581124115</t>
  </si>
  <si>
    <t>Kryt z betonu komunikace pro pěší tl. 150 mm</t>
  </si>
  <si>
    <t>597949642</t>
  </si>
  <si>
    <t>81</t>
  </si>
  <si>
    <t>596211130</t>
  </si>
  <si>
    <t>Kladení zámkové dlažby komunikací pro pěší tl 60 mm skupiny C pl do 50 m2</t>
  </si>
  <si>
    <t>226577754</t>
  </si>
  <si>
    <t>82</t>
  </si>
  <si>
    <t>59245212</t>
  </si>
  <si>
    <t>dlažba zámková profilová základní 19,6x16,1x6 cm přírodní</t>
  </si>
  <si>
    <t>1268864179</t>
  </si>
  <si>
    <t>17,7*1,05 'Přepočtené koeficientem množství</t>
  </si>
  <si>
    <t>83</t>
  </si>
  <si>
    <t>596212212</t>
  </si>
  <si>
    <t>Kladení zámkové dlažby pozemních komunikací tl 80 mm skupiny A pl do 300 m2 - budou použity stávající</t>
  </si>
  <si>
    <t>-1180172478</t>
  </si>
  <si>
    <t>84</t>
  </si>
  <si>
    <t>59245213</t>
  </si>
  <si>
    <t>dlažba zámková profilová základní 19,6x16,1x8 cm přírodní</t>
  </si>
  <si>
    <t>1630473780</t>
  </si>
  <si>
    <t>267*0,05"příjezdová plocha - 5% na dořezy</t>
  </si>
  <si>
    <t>Úpravy povrchů, podlahy a osazování výplní</t>
  </si>
  <si>
    <t>85</t>
  </si>
  <si>
    <t>611131121</t>
  </si>
  <si>
    <t>Penetrační disperzní nátěr vnitřních stropů nanášený ručně</t>
  </si>
  <si>
    <t>-901863632</t>
  </si>
  <si>
    <t>10,05+7,1"mč107,106</t>
  </si>
  <si>
    <t>1,96*2,25"strop šachty</t>
  </si>
  <si>
    <t>86</t>
  </si>
  <si>
    <t>611311131</t>
  </si>
  <si>
    <t>Potažení vnitřních rovných stropů vápenným štukem tloušťky do 3 mm</t>
  </si>
  <si>
    <t>1199779195</t>
  </si>
  <si>
    <t>87</t>
  </si>
  <si>
    <t>611315411</t>
  </si>
  <si>
    <t>Oprava vnitřní vápenné hladké omítky stropů v rozsahu plochy do 10%</t>
  </si>
  <si>
    <t>1340294534</t>
  </si>
  <si>
    <t>88</t>
  </si>
  <si>
    <t>611315421</t>
  </si>
  <si>
    <t>Oprava vnitřní vápenné štukové omítky stropů v rozsahu plochy do 10%</t>
  </si>
  <si>
    <t>-402971111</t>
  </si>
  <si>
    <t>5,11+0,87+4,95+1,98"1NP</t>
  </si>
  <si>
    <t>90,98+25,23+30,92"1NP</t>
  </si>
  <si>
    <t>14,2+19,31+4,77+17,25"1NP</t>
  </si>
  <si>
    <t>Mezisoučet"nad podhledy</t>
  </si>
  <si>
    <t>7,09+7,09"mč 101,102</t>
  </si>
  <si>
    <t>89</t>
  </si>
  <si>
    <t>612131102</t>
  </si>
  <si>
    <t>Cementový postřik vnitřních stěn nanášený síťovitě ručně</t>
  </si>
  <si>
    <t>393553749</t>
  </si>
  <si>
    <t>3,2*(5,43+15,85+7,6+5,49*2+2,95*2+2,88*2+2,1*2+0,2*2+1,7*2+1,45*2+3,96*2+1,77*2+2,37*2+1,07*2+2,5*2+0,92+0,5+1+1,1*2+1+1*2+0,92*2+1,8*2+0,42*2+6,4*2)</t>
  </si>
  <si>
    <t>3,2*(4,74*2+0,425*2+1,18*2+0,675*2+3*2+1,35*2)</t>
  </si>
  <si>
    <t>-1,2*2*8-1,25*2-2,34*2-0,9*2,5-3,6*2*3"odpočet oken</t>
  </si>
  <si>
    <t>0,25*((1,22+2*2)*8+1,25+2*2+2,34+2*2+(3,6+2*2)*3)+0,3*(0,9+2*2,5)"ostění oken</t>
  </si>
  <si>
    <t>-1,4*2*2-0,9*2-0,7*1,055-0,8*2*6-0,7*2*6-1,18*2,25*2"odpočet dveří</t>
  </si>
  <si>
    <t>2*(1,96+2,24)*8-2,18*2,25*4</t>
  </si>
  <si>
    <t>Mezisoučet"šachta</t>
  </si>
  <si>
    <t>2,9*(1,97+2,6+3,83+4,35+1,6+0,42)</t>
  </si>
  <si>
    <t>-2,4*1,75-0,9*2,85-0,8*2*4-1,18*2,25"odpočet otvorů</t>
  </si>
  <si>
    <t>0,15*(2*1,75+2,4)"špaleta okna</t>
  </si>
  <si>
    <t>Mezisoučet"1NP - mč.111,112, schodiště - pod sádrovou omítku</t>
  </si>
  <si>
    <t>2,9*(5,58*2+3,4+0,5+0,15+1,64+2,25+2,33+3,3+3,4*2+2,2*6+0,9+2,25+0,75+4,3+0,15*2)-1,4*2*2-1,18*2,25-0,8*2-1,55*2,1*2-0,7*2*2-0,9*2*2</t>
  </si>
  <si>
    <t>Mezisoučet"1NP na ŽB a porobeton  - pod hladkou omítku</t>
  </si>
  <si>
    <t>90</t>
  </si>
  <si>
    <t>612131121</t>
  </si>
  <si>
    <t>Penetrační disperzní nátěr vnitřních stěn nanášený ručně</t>
  </si>
  <si>
    <t>-108551051</t>
  </si>
  <si>
    <t>2,9*(5,78+15,83+5,78+1,9+1,9+0,4+0,4+6,9+3,075+2,905+2,78+2,905+2,8+3,075+4+2,33+2,24+1,36+2,77+1,35+2,24+4+5,78+7,6+7,8+5,1+0,93+0,925+2,1+2,2+8*0,4)</t>
  </si>
  <si>
    <t>2,9*3,5*2</t>
  </si>
  <si>
    <t>-1,2*2,04*3-3,6*2,04*2-2,4*2,04-0,9*2,8-2,265*1,75-1,2*1,75*3"okna</t>
  </si>
  <si>
    <t>-0,8*2*11-1,78*2,28*2"odpočet dveří</t>
  </si>
  <si>
    <t>0,15*((1,2+2*2,04)*3+(3,6+2*2,04)*2+2,4+2*2,04+0,9+2*2,8+2,265+2*1,75+(1,2+2*1,75)*3)+0,35*2*(2,28*2+1,78)"okna</t>
  </si>
  <si>
    <t>Součet"1NP stávající omítky</t>
  </si>
  <si>
    <t>91</t>
  </si>
  <si>
    <t>612135011</t>
  </si>
  <si>
    <t>Vyrovnání podkladu vnitřních stěn tmelem tl do 2 mm</t>
  </si>
  <si>
    <t>-641743871</t>
  </si>
  <si>
    <t>2*(3,5+1,9*2)-0,6*2*2"mč109 - po okopání obkladů</t>
  </si>
  <si>
    <t>2*(1,2+0,8)*2-0,6*2"mč110- po okopání obkladů</t>
  </si>
  <si>
    <t>92</t>
  </si>
  <si>
    <t>612135095</t>
  </si>
  <si>
    <t>Příplatek k vyrovnání vnitřních stěn tmelem za každý dalších 1 mm tl</t>
  </si>
  <si>
    <t>-951311168</t>
  </si>
  <si>
    <t>93</t>
  </si>
  <si>
    <t>612142001</t>
  </si>
  <si>
    <t>Potažení vnitřních stěn sklovláknitým pletivem vtlačeným do tenkovrstvé hmoty</t>
  </si>
  <si>
    <t>932830273</t>
  </si>
  <si>
    <t>3,2*(1,66+15,8+5,43+2,88+2,95+2,9+2,1+1,7+2,37+1,07+6,4+1,35+0,42)"</t>
  </si>
  <si>
    <t>Součet"obvodové stěny 2NP</t>
  </si>
  <si>
    <t>94</t>
  </si>
  <si>
    <t>612311131</t>
  </si>
  <si>
    <t>Potažení vnitřních stěn vápenným štukem tloušťky do 3 mm</t>
  </si>
  <si>
    <t>-1234410993</t>
  </si>
  <si>
    <t>Mezisoučet"1NP stávající omítky</t>
  </si>
  <si>
    <t>95</t>
  </si>
  <si>
    <t>612321121</t>
  </si>
  <si>
    <t>Vápenocementová omítka hladká jednovrstvá vnitřních stěn nanášená ručně</t>
  </si>
  <si>
    <t>-181516234</t>
  </si>
  <si>
    <t>96</t>
  </si>
  <si>
    <t>612321191</t>
  </si>
  <si>
    <t>Příplatek k vápenocementové omítce vnitřních stěn za každých dalších 5 mm tloušťky ručně</t>
  </si>
  <si>
    <t>-1058410373</t>
  </si>
  <si>
    <t>97</t>
  </si>
  <si>
    <t>612325225</t>
  </si>
  <si>
    <t>Vápenocementová štuková omítka malých ploch do 4,0 m2 na stěnách</t>
  </si>
  <si>
    <t>-2046693421</t>
  </si>
  <si>
    <t>1"omítka kolem nových dveří D04 ze stávající Herny</t>
  </si>
  <si>
    <t>98</t>
  </si>
  <si>
    <t>612325412</t>
  </si>
  <si>
    <t>Oprava vnitřní vápenocementové hladké omítky stěn v rozsahu plochy do 30%</t>
  </si>
  <si>
    <t>1702300236</t>
  </si>
  <si>
    <t>99</t>
  </si>
  <si>
    <t>612341121</t>
  </si>
  <si>
    <t>Sádrová nebo vápenosádrová omítka hladká jednovrstvá vnitřních stěn nanášená ručně -( pod obklady místo sádrové omítky bude provedena omítka VC hladká )</t>
  </si>
  <si>
    <t>2040478585</t>
  </si>
  <si>
    <t>Mezisoučet"1NP - mč.111,112, schodiště</t>
  </si>
  <si>
    <t>100</t>
  </si>
  <si>
    <t>612341191</t>
  </si>
  <si>
    <t>Příplatek k sádrové omítce vnitřních stěn za každých dalších 5 mm tloušťky ručně</t>
  </si>
  <si>
    <t>918146568</t>
  </si>
  <si>
    <t>101</t>
  </si>
  <si>
    <t>617131101</t>
  </si>
  <si>
    <t>Cementový postřik světlíků nebo výtahových šachet nanášený celoplošně ručně</t>
  </si>
  <si>
    <t>-868960747</t>
  </si>
  <si>
    <t>2,6*1,4"na stávající základ ve výtahové šachtě - srovnání pod hydroizolaci</t>
  </si>
  <si>
    <t>102</t>
  </si>
  <si>
    <t>617131102</t>
  </si>
  <si>
    <t>Cementový postřik světlíků nebo výtahových šachet nanášený síťovitě ručně</t>
  </si>
  <si>
    <t>-1369678527</t>
  </si>
  <si>
    <t>1,3*1,96"v šachtě ke stávajícímu základu na izolační přizdívku</t>
  </si>
  <si>
    <t>103</t>
  </si>
  <si>
    <t>617321141</t>
  </si>
  <si>
    <t>Vápenocementová omítka štuková dvouvrstvá světlíků nebo výtahových šachet nanášená ručně</t>
  </si>
  <si>
    <t>360061533</t>
  </si>
  <si>
    <t>104</t>
  </si>
  <si>
    <t>617331121</t>
  </si>
  <si>
    <t>Cementová omítka hladká jednovrstvá světlíků nebo výtahových šachet nanášená ručně</t>
  </si>
  <si>
    <t>996194030</t>
  </si>
  <si>
    <t>2,6*1,4"stávající základ ve výtahové šachtě - srovnání pod hydroizolaci</t>
  </si>
  <si>
    <t>105</t>
  </si>
  <si>
    <t>619991011</t>
  </si>
  <si>
    <t>Obalení konstrukcí a prvků fólií přilepenou lepící páskou</t>
  </si>
  <si>
    <t>1921750749</t>
  </si>
  <si>
    <t>1,2*2*8+1,25*2+2,34*2+0,9*2,5+3,6*2*3"okna</t>
  </si>
  <si>
    <t>106</t>
  </si>
  <si>
    <t>619995001</t>
  </si>
  <si>
    <t>Začištění omítek kolem oken, dveří, podlah nebo obkladů</t>
  </si>
  <si>
    <t>1771208072</t>
  </si>
  <si>
    <t>2,28*4+1,78*2"zvenku kolem dveří 101,102</t>
  </si>
  <si>
    <t>107</t>
  </si>
  <si>
    <t>622142001</t>
  </si>
  <si>
    <t>Potažení vnějších stěn sklovláknitým pletivem vtlačeným do tenkovrstvé hmoty</t>
  </si>
  <si>
    <t>-11423360</t>
  </si>
  <si>
    <t>0,65*2+0,65*2+0,65*2,2"po odstranění schodišť - sokl - druhá vrstva  - pod obklad</t>
  </si>
  <si>
    <t>108</t>
  </si>
  <si>
    <t>622211021</t>
  </si>
  <si>
    <t>Montáž kontaktního zateplení vnějších stěn z polystyrénových desek tl do 120 mm</t>
  </si>
  <si>
    <t>1753252615</t>
  </si>
  <si>
    <t>0,65*2+0,65*2+0,65*2,2"po odstranění schodišť - sokl</t>
  </si>
  <si>
    <t>109</t>
  </si>
  <si>
    <t>28376443</t>
  </si>
  <si>
    <t>deska z polystyrénu XPS, hrana rovná a strukturovaný povrch tl 100mm</t>
  </si>
  <si>
    <t>1073873468</t>
  </si>
  <si>
    <t>4,03*1,02 'Přepočtené koeficientem množství</t>
  </si>
  <si>
    <t>110</t>
  </si>
  <si>
    <t>622252002</t>
  </si>
  <si>
    <t>Montáž ostatních lišt kontaktního zateplení</t>
  </si>
  <si>
    <t>356884213</t>
  </si>
  <si>
    <t>((1,22+2*2)*8+1,25+2*2+2,34+2*2+(3,6+2*2)*3)+(0,9+2*2,5)" APU k oknům</t>
  </si>
  <si>
    <t>((1,22+2*2)*8+1,25+2*2+2,34+2*2+(3,6+2*2)*3)+(0,9+2*2,5)" rohové na špaletách</t>
  </si>
  <si>
    <t>Součet"na obvodě zevnitř ve 2NP</t>
  </si>
  <si>
    <t>111</t>
  </si>
  <si>
    <t>59051476</t>
  </si>
  <si>
    <t>profil okenní začišťovací se sklovláknitou armovací tkaninou 9 mm/2,4 m</t>
  </si>
  <si>
    <t>390875436</t>
  </si>
  <si>
    <t>(((1,22+2*2)*8+1,25+2*2+2,34+2*2+(3,6+2*2)*3)+(0,9+2*2,5))*1,05" APU k oknům</t>
  </si>
  <si>
    <t>112</t>
  </si>
  <si>
    <t>59051486</t>
  </si>
  <si>
    <t>lišta rohová PVC 10/15cm s tkaninou</t>
  </si>
  <si>
    <t>-799587021</t>
  </si>
  <si>
    <t>113</t>
  </si>
  <si>
    <t>6222732R</t>
  </si>
  <si>
    <t>Dodávka + montáž systémového fasádního obkladu plastového na již provedený dřevěný rošt - včetně krycích, rohových a dalších lišt nutných pro kompletní provedení  - dle PD</t>
  </si>
  <si>
    <t>-1869882843</t>
  </si>
  <si>
    <t>18,5*2*3,5-1,1*1,9*8-3,5*1,9*3-1,9*1,9-1,15*1,9"ST2</t>
  </si>
  <si>
    <t>0,43*((1,9*2+1,1)*8+(1,9*2+3,5)*3+3*1,9+1,9*2+1,15)"ostění</t>
  </si>
  <si>
    <t>Mezisoučet"ST2</t>
  </si>
  <si>
    <t>12,3*4,3-2,24*1,9-2,4*0,8"ST3</t>
  </si>
  <si>
    <t>0,1*(2,24+1,9*2+2,4*2+0,8)"ostění</t>
  </si>
  <si>
    <t>12,3*3,5"ST1</t>
  </si>
  <si>
    <t>208,816*1,2"navýšení výměry o 20% dle TZ na propojení a úpravy obkladu 1NP</t>
  </si>
  <si>
    <t>114</t>
  </si>
  <si>
    <t>631311115</t>
  </si>
  <si>
    <t>Mazanina tl do 80 mm z betonu prostého bez zvýšených nároků na prostředí tř. C 20/25</t>
  </si>
  <si>
    <t>-273480432</t>
  </si>
  <si>
    <t>(10,2+15,7+10,3+6,6+24,7+86,9+4,7+0,8+1,3+13,3)*0,055"P2</t>
  </si>
  <si>
    <t>1,35*2,75*0,05"P3</t>
  </si>
  <si>
    <t>115</t>
  </si>
  <si>
    <t>631311125</t>
  </si>
  <si>
    <t>Mazanina tl do 120 mm z betonu prostého bez zvýšených nároků na prostředí tř. C 20/25</t>
  </si>
  <si>
    <t>-1831223228</t>
  </si>
  <si>
    <t>2,9*2,6*0,11"pod výtahem</t>
  </si>
  <si>
    <t>(5,4*5,9+1,7*1,7+1*0,7*2+1,5*1,5+1,5*1,5/2-(2,25+0,18)*(1,96+0,18*2))*0,08"podlaha - pro základy, výtah, ležatou kanalizaci - celé plochy</t>
  </si>
  <si>
    <t>116</t>
  </si>
  <si>
    <t>631311135</t>
  </si>
  <si>
    <t>Mazanina tl do 240 mm z betonu prostého bez zvýšených nároků na prostředí tř. C 20/25</t>
  </si>
  <si>
    <t>-412931038</t>
  </si>
  <si>
    <t>1,96*2,25*0,16"podlaha šachty</t>
  </si>
  <si>
    <t>(5,2*5,7+1,5*1,5+0,8*0,5*2+1,3*1,3+1,3*1,3/2-(2,25+0,18)*(1,96+0,18*2))*0,15"podkladak - pro základy, výtah, ležatou kanalizaci - celé plochy</t>
  </si>
  <si>
    <t>117</t>
  </si>
  <si>
    <t>631312141</t>
  </si>
  <si>
    <t>Doplnění rýh v dosavadních mazaninách betonem prostým</t>
  </si>
  <si>
    <t>59893842</t>
  </si>
  <si>
    <t>(14,2+90,98+25,23+19,31+5,11+0,87+4,77+17,25+4,95+1,98+30,92)*0,08"1NP</t>
  </si>
  <si>
    <t xml:space="preserve">-(5,4*5,9+1,7*1,7+1*0,7*2+1,5*1,5+1,5*1,5/2-(2,25+0,18)*(1,96+0,18*2))*0,08"podlaha-po základech, výtahu, lež kanaliz-nově provedeno-odpočet </t>
  </si>
  <si>
    <t>14,535*0,1"dle předpokladu PD - skl.P1</t>
  </si>
  <si>
    <t>118</t>
  </si>
  <si>
    <t>631319171</t>
  </si>
  <si>
    <t>Příplatek k mazanině tl do 80 mm za stržení povrchu spodní vrstvy před vložením výztuže</t>
  </si>
  <si>
    <t>-2061985533</t>
  </si>
  <si>
    <t>119</t>
  </si>
  <si>
    <t>631319173</t>
  </si>
  <si>
    <t>Příplatek k mazanině tl do 120 mm za stržení povrchu spodní vrstvy před vložením výztuže</t>
  </si>
  <si>
    <t>-1671334448</t>
  </si>
  <si>
    <t>120</t>
  </si>
  <si>
    <t>631362021</t>
  </si>
  <si>
    <t>Výztuž mazanin svařovanými sítěmi Kari</t>
  </si>
  <si>
    <t>-1015541200</t>
  </si>
  <si>
    <t>2,9*2,6*4,44/1000*1,3"pod výtahem</t>
  </si>
  <si>
    <t>(10,2+15,7+10,3+6,6+24,7+86,9+4,7+0,8+1,3+13,3)*4,44/1000*1,3"P2</t>
  </si>
  <si>
    <t>(1,35*2,75)*4,44/1000*1,3"P3</t>
  </si>
  <si>
    <t>121</t>
  </si>
  <si>
    <t>632481213</t>
  </si>
  <si>
    <t>Separační vrstva z PE fólie</t>
  </si>
  <si>
    <t>-357666118</t>
  </si>
  <si>
    <t>(5,4*5,9+1,7*1,7+1*0,7*2+1,5*1,5+1,5*1,5/2)"pro doplnění podlah - pro základy, výtah, ležatou kanalizaci - celé plochy</t>
  </si>
  <si>
    <t>10,2+15,7+10,3+6,6+24,7+86,9+4,7+0,8+1,3+13,3"P2</t>
  </si>
  <si>
    <t>1,35*2,75"P3</t>
  </si>
  <si>
    <t>122</t>
  </si>
  <si>
    <t>634112126</t>
  </si>
  <si>
    <t>Obvodová dilatace podlahovým páskem s fólií v 100 mm š 10 mm mezi stěnou a potěrem</t>
  </si>
  <si>
    <t>-689244037</t>
  </si>
  <si>
    <t>2*(5,43+15,85+2,95+2,88+5,49+2,95+2,88+2,1+0,2+0,15+1,7+0,1+1,77+3,96+2,37+1,07+0,92+0,15+1+2,7+0,92+1+1,5+7,31+1,66+0,6+6,4+1,35+0,42)"2NP</t>
  </si>
  <si>
    <t>1,35*2+2,75"P3</t>
  </si>
  <si>
    <t>123</t>
  </si>
  <si>
    <t>637121112</t>
  </si>
  <si>
    <t>Okapový chodník z kačírku tl 150 mm s udusáním</t>
  </si>
  <si>
    <t>-1493887913</t>
  </si>
  <si>
    <t>68,6"dle PD</t>
  </si>
  <si>
    <t>124</t>
  </si>
  <si>
    <t>642942111</t>
  </si>
  <si>
    <t>Osazování zárubní nebo rámů dveřních kovových do 2,5 m2 na MC</t>
  </si>
  <si>
    <t>-1295222390</t>
  </si>
  <si>
    <t>4"1NP</t>
  </si>
  <si>
    <t>8"2NP</t>
  </si>
  <si>
    <t>125</t>
  </si>
  <si>
    <t>55331414</t>
  </si>
  <si>
    <t>zárubeň ocelová pro porobeton s drážkou 150 800 L/P</t>
  </si>
  <si>
    <t>308972020</t>
  </si>
  <si>
    <t>126</t>
  </si>
  <si>
    <t>55331413</t>
  </si>
  <si>
    <t>zárubeň ocelová pro porobeton s drážkou 150 700 L/P</t>
  </si>
  <si>
    <t>1047873153</t>
  </si>
  <si>
    <t>127</t>
  </si>
  <si>
    <t>55331415</t>
  </si>
  <si>
    <t>zárubeň ocelová pro porobeton s drážkou 150 900 L/P</t>
  </si>
  <si>
    <t>926514240</t>
  </si>
  <si>
    <t>128</t>
  </si>
  <si>
    <t>642942221</t>
  </si>
  <si>
    <t>Osazování zárubní nebo rámů dveřních kovových do 4 m2 na MC</t>
  </si>
  <si>
    <t>-194257246</t>
  </si>
  <si>
    <t>1"1NP</t>
  </si>
  <si>
    <t>129</t>
  </si>
  <si>
    <t>55331150</t>
  </si>
  <si>
    <t>zárubeň ocelová pro běžné zdění hranatý profil 145 1450 dvoukřídlá</t>
  </si>
  <si>
    <t>1755394097</t>
  </si>
  <si>
    <t>130</t>
  </si>
  <si>
    <t>642944121</t>
  </si>
  <si>
    <t>Osazování ocelových zárubní dodatečné pl do 2,5 m2</t>
  </si>
  <si>
    <t>1318925038</t>
  </si>
  <si>
    <t>131</t>
  </si>
  <si>
    <t>-41104746</t>
  </si>
  <si>
    <t>Ostatní konstrukce a práce, bourání</t>
  </si>
  <si>
    <t>132</t>
  </si>
  <si>
    <t>899712111</t>
  </si>
  <si>
    <t>Výstražné a bezpečnostní tabulky na zdivu - dle TZ</t>
  </si>
  <si>
    <t>-513631373</t>
  </si>
  <si>
    <t>25"</t>
  </si>
  <si>
    <t>133</t>
  </si>
  <si>
    <t>914111111</t>
  </si>
  <si>
    <t>Montáž svislé dopravní značky do velikosti 1 m2 objímkami na sloupek nebo konzolu</t>
  </si>
  <si>
    <t>-1959881553</t>
  </si>
  <si>
    <t>134</t>
  </si>
  <si>
    <t>40445434</t>
  </si>
  <si>
    <t>značka dopravní svislá nereflexní FeZn-Al rám 500x700mm - IP 12</t>
  </si>
  <si>
    <t>654725850</t>
  </si>
  <si>
    <t>135</t>
  </si>
  <si>
    <t>914511112</t>
  </si>
  <si>
    <t>Montáž sloupku dopravních značek délky do 3,5 m s betonovým základem a patkou</t>
  </si>
  <si>
    <t>1487085136</t>
  </si>
  <si>
    <t>136</t>
  </si>
  <si>
    <t>40445225</t>
  </si>
  <si>
    <t>sloupek Zn pro dopravní značku D 60mm v 3,5m</t>
  </si>
  <si>
    <t>58119643</t>
  </si>
  <si>
    <t>137</t>
  </si>
  <si>
    <t>40445240</t>
  </si>
  <si>
    <t>patka hliníková pro sloupek D 60 mm</t>
  </si>
  <si>
    <t>943845878</t>
  </si>
  <si>
    <t>138</t>
  </si>
  <si>
    <t>40445253</t>
  </si>
  <si>
    <t>víčko plastové na sloupek D 60mm</t>
  </si>
  <si>
    <t>-104599419</t>
  </si>
  <si>
    <t>139</t>
  </si>
  <si>
    <t>40445256</t>
  </si>
  <si>
    <t>svorka upínací na sloupek dopravní značky D 60mm</t>
  </si>
  <si>
    <t>900973732</t>
  </si>
  <si>
    <t>140</t>
  </si>
  <si>
    <t>915111111</t>
  </si>
  <si>
    <t>Vodorovné dopravní značení dělící čáry souvislé š 125 mm základní bílá barva</t>
  </si>
  <si>
    <t>-1880840079</t>
  </si>
  <si>
    <t>3,6*3+3,75*2+3,5*2+5</t>
  </si>
  <si>
    <t>141</t>
  </si>
  <si>
    <t>915131111</t>
  </si>
  <si>
    <t>Vodorovné dopravní značení přechody pro chodce, šipky, symboly základní bílá barva</t>
  </si>
  <si>
    <t>-1644180455</t>
  </si>
  <si>
    <t>5"znak V10f</t>
  </si>
  <si>
    <t>142</t>
  </si>
  <si>
    <t>916131213</t>
  </si>
  <si>
    <t>Osazení silničního obrubníku betonového stojatého s boční opěrou do lože z betonu prostého</t>
  </si>
  <si>
    <t>297302608</t>
  </si>
  <si>
    <t>1,95+2,37+1,5+0,76+0,49+1,94+3,85+13+2,15+1,8*2+1,6+2,8+13+9+1,8+1,8+3,65+3,65+3,73+2+3</t>
  </si>
  <si>
    <t>143</t>
  </si>
  <si>
    <t>59217017</t>
  </si>
  <si>
    <t>obrubník betonový chodníkový 100x10x25 cm</t>
  </si>
  <si>
    <t>-1958688177</t>
  </si>
  <si>
    <t>77,64*1,02 'Přepočtené koeficientem množství</t>
  </si>
  <si>
    <t>144</t>
  </si>
  <si>
    <t>919735123</t>
  </si>
  <si>
    <t>Řezání stávajícího betonového krytu hl do 150 mm</t>
  </si>
  <si>
    <t>1813946856</t>
  </si>
  <si>
    <t>2,5+2+0,5+2"u točitého schodiště</t>
  </si>
  <si>
    <t>9*1,5"pro ostatní patky zasahující do kominikací</t>
  </si>
  <si>
    <t>145</t>
  </si>
  <si>
    <t>941111831</t>
  </si>
  <si>
    <t>Demontáž lešení řadového trubkového lehkého s podlahami zatížení do 200 kg/m2 š do 1,5 m v do 10 m</t>
  </si>
  <si>
    <t>1255692958</t>
  </si>
  <si>
    <t>146</t>
  </si>
  <si>
    <t>941112131</t>
  </si>
  <si>
    <t>Montáž lešení řadového trubkového lehkého bez podlah zatížení do 200 kg/m2 š do 1,5 m v do 10 m</t>
  </si>
  <si>
    <t>-1593889393</t>
  </si>
  <si>
    <t>(18,76+2*0,3+2*1,5+2*1,5+2*0,3+12,75+18,76+1,5+0,3+3,5)*7+4*(1,5+0,3+13)</t>
  </si>
  <si>
    <t>147</t>
  </si>
  <si>
    <t>941112231</t>
  </si>
  <si>
    <t>Příplatek k lešení řadovému trubkovému lehkému bez podlah š 1,5 m v 10m za první a ZKD den použití (60dní)</t>
  </si>
  <si>
    <t>-1017264965</t>
  </si>
  <si>
    <t>498,59*60 'Přepočtené koeficientem množství</t>
  </si>
  <si>
    <t>148</t>
  </si>
  <si>
    <t>949101111</t>
  </si>
  <si>
    <t>Lešení pomocné pro objekty pozemních staveb s lešeňovou podlahou v do 1,9 m zatížení do 150 kg/m2</t>
  </si>
  <si>
    <t>-4905872</t>
  </si>
  <si>
    <t>10,2+15,7+10,3+6,6+24,7+86,9+4,7+0,8+1,3+13,3"2NP</t>
  </si>
  <si>
    <t>7,09+7,09+14,2+90,98+25,23+7,1+10,05+19,31+5,11+0,87+4,77+17,25+4,95+1,98+30,92+3,4*6"1NP</t>
  </si>
  <si>
    <t>149</t>
  </si>
  <si>
    <t>949311111</t>
  </si>
  <si>
    <t>Montáž lešení trubkového do šachet o půdorysné ploše do 6 m2 v do 10 m</t>
  </si>
  <si>
    <t>-1578705832</t>
  </si>
  <si>
    <t>7,5"výtah</t>
  </si>
  <si>
    <t>150</t>
  </si>
  <si>
    <t>949311211</t>
  </si>
  <si>
    <t>Příplatek k lešení trubkovému do šachet do 6 m2 v do 30 m za první a ZKD den použití (30dní)</t>
  </si>
  <si>
    <t>1653377483</t>
  </si>
  <si>
    <t>7,5*30 'Přepočtené koeficientem množství</t>
  </si>
  <si>
    <t>151</t>
  </si>
  <si>
    <t>949311811</t>
  </si>
  <si>
    <t>Demontáž lešení trubkového do šachet o půdorysné ploše do 6 m2 v do 10 m</t>
  </si>
  <si>
    <t>-1102209650</t>
  </si>
  <si>
    <t>152</t>
  </si>
  <si>
    <t>952901111</t>
  </si>
  <si>
    <t>Vyčištění budov bytové a občanské výstavby při výšce podlaží do 4 m</t>
  </si>
  <si>
    <t>1727542406</t>
  </si>
  <si>
    <t>153</t>
  </si>
  <si>
    <t>953941516</t>
  </si>
  <si>
    <t>Osazování kovových konzol nebo kotev pro záclonové kryty, radiátorové držáky apod. s jejich dodáním</t>
  </si>
  <si>
    <t>2093480259</t>
  </si>
  <si>
    <t>2+2"dle TZ</t>
  </si>
  <si>
    <t>154</t>
  </si>
  <si>
    <t>44932110</t>
  </si>
  <si>
    <t>přístroj hasicí ruční práškový P6 - 21A</t>
  </si>
  <si>
    <t>-1420369083</t>
  </si>
  <si>
    <t>155</t>
  </si>
  <si>
    <t>953943124</t>
  </si>
  <si>
    <t>Osazování výrobků do 30 kg/kus do betonu bez jejich dodání</t>
  </si>
  <si>
    <t>-535748921</t>
  </si>
  <si>
    <t xml:space="preserve">4"osazení </t>
  </si>
  <si>
    <t>156</t>
  </si>
  <si>
    <t>5487908R</t>
  </si>
  <si>
    <t>profil kotevní  - vylamovací lišta dle PD - ozn.VL</t>
  </si>
  <si>
    <t>330191179</t>
  </si>
  <si>
    <t>4*1,25</t>
  </si>
  <si>
    <t>157</t>
  </si>
  <si>
    <t>961044111</t>
  </si>
  <si>
    <t>Bourání základů z betonu prostého</t>
  </si>
  <si>
    <t>-1758449866</t>
  </si>
  <si>
    <t>1,8*2*1*0,4+1,8*2*1*0,4+2*3*1*0,4"předložená schodiště - podezdívka včetně základů</t>
  </si>
  <si>
    <t>158</t>
  </si>
  <si>
    <t>962031132</t>
  </si>
  <si>
    <t>Bourání příček z cihel pálených na MVC tl do 100 mm</t>
  </si>
  <si>
    <t>734579062</t>
  </si>
  <si>
    <t>2,9*0,8"mč111</t>
  </si>
  <si>
    <t>159</t>
  </si>
  <si>
    <t>962031133</t>
  </si>
  <si>
    <t>Bourání příček z cihel pálených na MVC tl do 150 mm</t>
  </si>
  <si>
    <t>1809157762</t>
  </si>
  <si>
    <t>2,9*3,4-0,8*2*2"mezi mč104 a 114</t>
  </si>
  <si>
    <t>2,9*4,2-0,6*2"mč112</t>
  </si>
  <si>
    <t>4,2*2,9"mč113</t>
  </si>
  <si>
    <t>1,1*2,9-0,8*2"mč112</t>
  </si>
  <si>
    <t>1,75*2,9"mč103</t>
  </si>
  <si>
    <t>160</t>
  </si>
  <si>
    <t>962032230</t>
  </si>
  <si>
    <t>Bourání zdiva z cihel pálených nebo vápenopískových na MV nebo MVC do 1 m3</t>
  </si>
  <si>
    <t>1396067837</t>
  </si>
  <si>
    <t>(2,9*2,78-0,8*2)*0,2"mč105</t>
  </si>
  <si>
    <t>5,95*2,9*0,18"mč114</t>
  </si>
  <si>
    <t>161</t>
  </si>
  <si>
    <t>962032231</t>
  </si>
  <si>
    <t>Bourání zdiva z cihel pálených nebo vápenopískových na MV nebo MVC přes 1 m3</t>
  </si>
  <si>
    <t>-2132800616</t>
  </si>
  <si>
    <t>11,85*7*0,3*0,5"spádové klíny střechy</t>
  </si>
  <si>
    <t>162</t>
  </si>
  <si>
    <t>962052211</t>
  </si>
  <si>
    <t>Bourání zdiva nadzákladového ze ŽB přes 1 m3</t>
  </si>
  <si>
    <t>-181098076</t>
  </si>
  <si>
    <t>12,45*2*0,2"atiky</t>
  </si>
  <si>
    <t>0,3*2,05*1"otvor mezi 114 a 115</t>
  </si>
  <si>
    <t>163</t>
  </si>
  <si>
    <t>963012520</t>
  </si>
  <si>
    <t>Bourání stropů z ŽB panelů š přes 300 mm tl přes 140 mm</t>
  </si>
  <si>
    <t>407420556</t>
  </si>
  <si>
    <t>4,79*5,4*0,25"strop v místě výtahu a schodiště</t>
  </si>
  <si>
    <t>164</t>
  </si>
  <si>
    <t>963013530</t>
  </si>
  <si>
    <t>Bourání stropů s keramickou výplní</t>
  </si>
  <si>
    <t>2061854589</t>
  </si>
  <si>
    <t>12,15*18*0,14"střešní panely</t>
  </si>
  <si>
    <t>165</t>
  </si>
  <si>
    <t>963023711</t>
  </si>
  <si>
    <t xml:space="preserve">Vybourání schodišťových stupňů </t>
  </si>
  <si>
    <t>504383963</t>
  </si>
  <si>
    <t>4*1,8*2+4*2"venkovní schodiště</t>
  </si>
  <si>
    <t>166</t>
  </si>
  <si>
    <t>963051113</t>
  </si>
  <si>
    <t>Bourání ŽB stropů deskových tl přes 80 mm</t>
  </si>
  <si>
    <t>2015797220</t>
  </si>
  <si>
    <t>(2*2+1,8*1,1*2)*0,15"podesty předložených schodišť</t>
  </si>
  <si>
    <t>167</t>
  </si>
  <si>
    <t>965042131</t>
  </si>
  <si>
    <t>Bourání podkladů pod dlažby nebo mazanin betonových nebo z litého asfaltu tl do 100 mm pl do 4 m2</t>
  </si>
  <si>
    <t>-1276515887</t>
  </si>
  <si>
    <t>(5,4*5,9+1,7*1,7+1*0,7*2+1,5*1,5+1,5*1,5/2)*0,08"podlaha - pro základy, výtah, ležatou kanalizaci - celé plochy</t>
  </si>
  <si>
    <t>168</t>
  </si>
  <si>
    <t>965042231</t>
  </si>
  <si>
    <t>Bourání podkladů pod dlažby nebo mazanin betonových nebo z litého asfaltu tl přes 100 mm pl do 4 m2</t>
  </si>
  <si>
    <t>1766415524</t>
  </si>
  <si>
    <t>(5,2*5,7+1,5*1,5+0,8*0,5*2+1,3*1,3+1,3*1,3/2)*0,15"podkladak - pro základy, výtah, ležatou kanalizaci - celé plochy</t>
  </si>
  <si>
    <t>169</t>
  </si>
  <si>
    <t>966071711</t>
  </si>
  <si>
    <t>Bourání sloupků a vzpěr plotových ocelových do 2,5 m zabetonovaných</t>
  </si>
  <si>
    <t>-1381110312</t>
  </si>
  <si>
    <t>170</t>
  </si>
  <si>
    <t>966071821</t>
  </si>
  <si>
    <t>Rozebrání oplocení z drátěného pletiva se čtvercovými oky výšky do 1,6 m</t>
  </si>
  <si>
    <t>-157043516</t>
  </si>
  <si>
    <t>171</t>
  </si>
  <si>
    <t>966084018</t>
  </si>
  <si>
    <t>Demontáž opláštění stěn odvětrávané fasády</t>
  </si>
  <si>
    <t>-246473826</t>
  </si>
  <si>
    <t>12,3*2*1"z demontovaných atik</t>
  </si>
  <si>
    <t>172</t>
  </si>
  <si>
    <t>968062456</t>
  </si>
  <si>
    <t>Vybourání dřevěných dveřních zárubní pl přes 2 m2</t>
  </si>
  <si>
    <t>-1350490524</t>
  </si>
  <si>
    <t>1,78*2,28*2"EURO dveře</t>
  </si>
  <si>
    <t>173</t>
  </si>
  <si>
    <t>968072455</t>
  </si>
  <si>
    <t>Vybourání kovových dveřních zárubní pl do 2 m2</t>
  </si>
  <si>
    <t>1973741206</t>
  </si>
  <si>
    <t>5*0,8*2"vnitřní dveře</t>
  </si>
  <si>
    <t>174</t>
  </si>
  <si>
    <t>971033541</t>
  </si>
  <si>
    <t>Vybourání otvorů ve zdivu cihelném pl do 1 m2 na MVC nebo MV tl do 300 mm</t>
  </si>
  <si>
    <t>536344508</t>
  </si>
  <si>
    <t>175</t>
  </si>
  <si>
    <t>971042361</t>
  </si>
  <si>
    <t>Vybourání otvorů v betonových příčkách a zdech pl do 0,09 m2 tl do 600 mm</t>
  </si>
  <si>
    <t>-17778331</t>
  </si>
  <si>
    <t>1"pro LK mezi 103,113</t>
  </si>
  <si>
    <t>176</t>
  </si>
  <si>
    <t>973042251</t>
  </si>
  <si>
    <t>Vysekání kapes ve zdivu z betonu pl do 0,10 m2 hl do 300 mm</t>
  </si>
  <si>
    <t>2131611302</t>
  </si>
  <si>
    <t>1"pro osazení HEA 200</t>
  </si>
  <si>
    <t>177</t>
  </si>
  <si>
    <t>975043121</t>
  </si>
  <si>
    <t>Jednořadové podchycení stropů pro osazení nosníků v do 3,5 m pro zatížení do 1000 kg/m</t>
  </si>
  <si>
    <t>1109897967</t>
  </si>
  <si>
    <t>5*2"podstojkování stávajících stropbních průvlaků dle TZ</t>
  </si>
  <si>
    <t>178</t>
  </si>
  <si>
    <t>977151124</t>
  </si>
  <si>
    <t>Jádrové vrty diamantovými korunkami do D 180 mm do stavebních materiálů</t>
  </si>
  <si>
    <t>-998337748</t>
  </si>
  <si>
    <t>4*0,25"v mč.109</t>
  </si>
  <si>
    <t>1*1"mč115 - provrtání najednou střešního pláště i stropního panelu uvažován 1m vrtu</t>
  </si>
  <si>
    <t>179</t>
  </si>
  <si>
    <t>977151127</t>
  </si>
  <si>
    <t>Jádrové vrty diamantovými korunkami do D 250 mm do stavebních materiálů</t>
  </si>
  <si>
    <t>-949637715</t>
  </si>
  <si>
    <t>2*0,25"pro vedení prostupu 350*250mm</t>
  </si>
  <si>
    <t>180</t>
  </si>
  <si>
    <t>977211111</t>
  </si>
  <si>
    <t>Řezání stěnovou pilou ŽB kcí s výztuží průměru do 16 mm hl do 200 mm</t>
  </si>
  <si>
    <t>484279877</t>
  </si>
  <si>
    <t>12,45*2+2*1"odřezání atik</t>
  </si>
  <si>
    <t>181</t>
  </si>
  <si>
    <t>977211112</t>
  </si>
  <si>
    <t>Řezání stěnovou pilou ŽB kcí s výztuží průměru do 16 mm hl do 350 mm</t>
  </si>
  <si>
    <t>1926427769</t>
  </si>
  <si>
    <t>5,4*2"řezání  stropních panelů pro strop</t>
  </si>
  <si>
    <t>2,05*2+1"otvor mezi 114 a 115</t>
  </si>
  <si>
    <t>182</t>
  </si>
  <si>
    <t>977311112</t>
  </si>
  <si>
    <t>Řezání stávajících betonových mazanin nevyztužených hl do 100 mm</t>
  </si>
  <si>
    <t>991805269</t>
  </si>
  <si>
    <t>5+5,7+1,7+1,7+1,5+1,5+1*4+2"podlaha - pro základy, výtah, ležatou kanalizaci - celé plochy</t>
  </si>
  <si>
    <t>183</t>
  </si>
  <si>
    <t>977311113</t>
  </si>
  <si>
    <t>Řezání stávajících betonových mazanin nevyztužených hl do 150 mm</t>
  </si>
  <si>
    <t>805274386</t>
  </si>
  <si>
    <t>5+5,7+1,7+1,7+1,5+1,5+1*4+2"podkladak</t>
  </si>
  <si>
    <t>184</t>
  </si>
  <si>
    <t>978035117</t>
  </si>
  <si>
    <t>Odsekání tenkovrstvé omítky obroušením v rozsahu do 100%</t>
  </si>
  <si>
    <t>-682708902</t>
  </si>
  <si>
    <t>10,05+7,1"mč107,106 - strop</t>
  </si>
  <si>
    <t>Mezisoučet"strop</t>
  </si>
  <si>
    <t>Mezisoučet"stěny</t>
  </si>
  <si>
    <t>185</t>
  </si>
  <si>
    <t>979054451</t>
  </si>
  <si>
    <t>Očištění vybouraných zámkových dlaždic s původním spárováním z kameniva těženého</t>
  </si>
  <si>
    <t>-1640255219</t>
  </si>
  <si>
    <t>186</t>
  </si>
  <si>
    <t>985111213</t>
  </si>
  <si>
    <t>Odsekání betonu stěn tl do 150 mm</t>
  </si>
  <si>
    <t>-179620416</t>
  </si>
  <si>
    <t>2,6*1,4"stávající základ ve výtahové šachtě</t>
  </si>
  <si>
    <t>187</t>
  </si>
  <si>
    <t>985111291</t>
  </si>
  <si>
    <t>Příplatek k odsekání omítek a betonu za práci ve stísněném prostoru</t>
  </si>
  <si>
    <t>-1264478568</t>
  </si>
  <si>
    <t>188</t>
  </si>
  <si>
    <t>985111292</t>
  </si>
  <si>
    <t>Příplatek k odsekání omítek a betonu za plochu do 10 m2 jednotlivě</t>
  </si>
  <si>
    <t>-198933720</t>
  </si>
  <si>
    <t>189</t>
  </si>
  <si>
    <t>985331112</t>
  </si>
  <si>
    <t>Dodatečné vlepování betonářské výztuže D 10 mm do cementové aktivované malty včetně vyvrtání otvoru</t>
  </si>
  <si>
    <t>1225065215</t>
  </si>
  <si>
    <t>((5+5,7)*2+2*(1,7+1,7)+(1,5+1,5)*2+1*4+2)/0,3*0,15"podkladak nový ke stávajícímu</t>
  </si>
  <si>
    <t>190</t>
  </si>
  <si>
    <t>13021012</t>
  </si>
  <si>
    <t>tyč ocelová žebírková jakost BSt 500S výztuž do betonu D 10mm</t>
  </si>
  <si>
    <t>1877060473</t>
  </si>
  <si>
    <t>((5+5,7)*2+2*(1,7+1,7)+(1,5+1,5)*2+1*4+2)/0,3*0,3*0,62/1000"podkladak nový ke stávajícímu</t>
  </si>
  <si>
    <t>997</t>
  </si>
  <si>
    <t>Přesun sutě</t>
  </si>
  <si>
    <t>191</t>
  </si>
  <si>
    <t>997013211</t>
  </si>
  <si>
    <t>Vnitrostaveništní doprava suti a vybouraných hmot pro budovy v do 6 m ručně</t>
  </si>
  <si>
    <t>2067599458</t>
  </si>
  <si>
    <t>192</t>
  </si>
  <si>
    <t>997013501</t>
  </si>
  <si>
    <t>Odvoz suti a vybouraných hmot na skládku nebo meziskládku do 1 km se složením</t>
  </si>
  <si>
    <t>1574694158</t>
  </si>
  <si>
    <t>193</t>
  </si>
  <si>
    <t>997013509</t>
  </si>
  <si>
    <t>Příplatek k odvozu suti a vybouraných hmot na skládku ZKD 1 km přes 1 km</t>
  </si>
  <si>
    <t>865188594</t>
  </si>
  <si>
    <t>194</t>
  </si>
  <si>
    <t>997013801</t>
  </si>
  <si>
    <t>Poplatek za uložení na skládce (skládkovné) stavebního odpadu betonového kód odpadu 170 101</t>
  </si>
  <si>
    <t>-780481833</t>
  </si>
  <si>
    <t>195</t>
  </si>
  <si>
    <t>997013802</t>
  </si>
  <si>
    <t>Poplatek za uložení na skládce (skládkovné) stavebního odpadu železobetonového kód odpadu 170 101</t>
  </si>
  <si>
    <t>-1333601861</t>
  </si>
  <si>
    <t>196</t>
  </si>
  <si>
    <t>997013803</t>
  </si>
  <si>
    <t>Poplatek za uložení na skládce (skládkovné) stavebního odpadu cihelného kód odpadu 170 102</t>
  </si>
  <si>
    <t>989752605</t>
  </si>
  <si>
    <t>197</t>
  </si>
  <si>
    <t>997013814</t>
  </si>
  <si>
    <t>Poplatek za uložení na skládce (skládkovné) stavebního odpadu izolací kód odpadu 170 604</t>
  </si>
  <si>
    <t>1129263538</t>
  </si>
  <si>
    <t>198</t>
  </si>
  <si>
    <t>997013831</t>
  </si>
  <si>
    <t>Poplatek za uložení na skládce (skládkovné) stavebního odpadu směsného kód odpadu 170 904</t>
  </si>
  <si>
    <t>-909895906</t>
  </si>
  <si>
    <t>193,894-48,599-79,652-52,615-8,605</t>
  </si>
  <si>
    <t>998</t>
  </si>
  <si>
    <t>Přesun hmot</t>
  </si>
  <si>
    <t>199</t>
  </si>
  <si>
    <t>998017002</t>
  </si>
  <si>
    <t>Přesun hmot s omezením mechanizace pro budovy v do 12 m</t>
  </si>
  <si>
    <t>1383804357</t>
  </si>
  <si>
    <t>PSV</t>
  </si>
  <si>
    <t>Práce a dodávky PSV</t>
  </si>
  <si>
    <t>711</t>
  </si>
  <si>
    <t>Izolace proti vodě, vlhkosti a plynům</t>
  </si>
  <si>
    <t>200</t>
  </si>
  <si>
    <t>711111001</t>
  </si>
  <si>
    <t>Provedení izolace proti zemní vlhkosti vodorovné za studena nátěrem penetračním</t>
  </si>
  <si>
    <t>23888603</t>
  </si>
  <si>
    <t>2,9*2,6"pod výtahem</t>
  </si>
  <si>
    <t>(5,4*5,9+1,7*1,7+1*0,7*2+1,5*1,5+1,5*1,5/2-(2,25+0,18)*(1,96+0,18*2))" doplnění podlah - pro základy, výtah, ležatou kanalizaci - celé plochy</t>
  </si>
  <si>
    <t>201</t>
  </si>
  <si>
    <t>11163150</t>
  </si>
  <si>
    <t>lak asfaltový penetrační</t>
  </si>
  <si>
    <t>-1224079333</t>
  </si>
  <si>
    <t>41,427*0,0003 'Přepočtené koeficientem množství</t>
  </si>
  <si>
    <t>202</t>
  </si>
  <si>
    <t>711112001</t>
  </si>
  <si>
    <t>Provedení izolace proti zemní vlhkosti svislé za studena nátěrem penetračním</t>
  </si>
  <si>
    <t>-1693425330</t>
  </si>
  <si>
    <t>2*(2,5+2,4)*1,5"dojezd výtahu</t>
  </si>
  <si>
    <t>203</t>
  </si>
  <si>
    <t>-945960794</t>
  </si>
  <si>
    <t>14,7*0,00035 'Přepočtené koeficientem množství</t>
  </si>
  <si>
    <t>204</t>
  </si>
  <si>
    <t>711131811</t>
  </si>
  <si>
    <t>Odstranění izolace proti zemní vlhkosti vodorovné</t>
  </si>
  <si>
    <t>566554964</t>
  </si>
  <si>
    <t>(5,2*5,7+1,5*1,5+0,8*0,5*2+1,3*1,3+1,3*1,3/2)"podkladak - pro základy, výtah, ležatou kanalizaci - celé plochy</t>
  </si>
  <si>
    <t>205</t>
  </si>
  <si>
    <t>711141559</t>
  </si>
  <si>
    <t>Provedení izolace proti zemní vlhkosti pásy přitavením vodorovné NAIP</t>
  </si>
  <si>
    <t>957799884</t>
  </si>
  <si>
    <t>206</t>
  </si>
  <si>
    <t>62852254</t>
  </si>
  <si>
    <t>pásy s modifikovaným asfaltem tl. 4,0 mm vložka polyesterové rouno minerální jemnozrnný posyp</t>
  </si>
  <si>
    <t>1105078274</t>
  </si>
  <si>
    <t>41,427*1,15 'Přepočtené koeficientem množství</t>
  </si>
  <si>
    <t>207</t>
  </si>
  <si>
    <t>711142559</t>
  </si>
  <si>
    <t>Provedení izolace proti zemní vlhkosti pásy přitavením svislé NAIP</t>
  </si>
  <si>
    <t>-596435728</t>
  </si>
  <si>
    <t>208</t>
  </si>
  <si>
    <t>1806131451</t>
  </si>
  <si>
    <t>14,7*1,2 'Přepočtené koeficientem množství</t>
  </si>
  <si>
    <t>209</t>
  </si>
  <si>
    <t>711493111</t>
  </si>
  <si>
    <t>Izolace proti podpovrchové a tlakové vodě vodorovná těsnicí hmotou dvousložkovou na bázi cementu tl.2mm</t>
  </si>
  <si>
    <t>-1384007459</t>
  </si>
  <si>
    <t>5,11"mč 109</t>
  </si>
  <si>
    <t>0,87"mč110</t>
  </si>
  <si>
    <t>4,95"mč113</t>
  </si>
  <si>
    <t>1,98"mč114</t>
  </si>
  <si>
    <t>10,3"mč203</t>
  </si>
  <si>
    <t>6,6"mč204</t>
  </si>
  <si>
    <t>4,7"mč207</t>
  </si>
  <si>
    <t>0,81"mč208</t>
  </si>
  <si>
    <t>1,35"mč209</t>
  </si>
  <si>
    <t>7,31*1,66+1,61*0,75+0,18*1,18"mč210</t>
  </si>
  <si>
    <t>Součet"hydroizolační stěrky</t>
  </si>
  <si>
    <t>210</t>
  </si>
  <si>
    <t>711493121</t>
  </si>
  <si>
    <t>Izolace proti podpovrchové a tlakové vodě svislá těsnicí hmotou dvousložkovou na bázi cementu</t>
  </si>
  <si>
    <t>-42166792</t>
  </si>
  <si>
    <t>(2*(3,5+1,9)-0,6*2)*0,15+1,65*(0,9+0,75*2)"mč109</t>
  </si>
  <si>
    <t>(2*(0,8+1,2)-0,6)*0,15"mč110</t>
  </si>
  <si>
    <t>(2,25+2)*2*0,15-0,7*0,15"mč113</t>
  </si>
  <si>
    <t>(2,2+0,9)*2*0,15-0,7*0,15"mč114</t>
  </si>
  <si>
    <t>2*(1,7+0,15+0,2+2,1+2,88+2,95+1,45)*0,15+1,65*(1+1)-0,8*0,15*2"mč203+204</t>
  </si>
  <si>
    <t>2*(2,5+2,1)*0,15-0,7*0,15*2+1,65*(1+1)"mč207</t>
  </si>
  <si>
    <t>2*0,15*(0,92+0,8)-0,15*0,7"mč208</t>
  </si>
  <si>
    <t>2*(1+1,35)*0,15-0,15*0,7"mč209</t>
  </si>
  <si>
    <t>2*(7,31+1,66+0,65)*0,15-0,15*(0,7+1,18)"mč210</t>
  </si>
  <si>
    <t>211</t>
  </si>
  <si>
    <t>998711102</t>
  </si>
  <si>
    <t>Přesun hmot tonážní pro izolace proti vodě, vlhkosti a plynům v objektech výšky do 12 m</t>
  </si>
  <si>
    <t>1304709245</t>
  </si>
  <si>
    <t>212</t>
  </si>
  <si>
    <t>998711181</t>
  </si>
  <si>
    <t>Příplatek k přesunu hmot tonážní 711 prováděný bez použití mechanizace</t>
  </si>
  <si>
    <t>-1103530627</t>
  </si>
  <si>
    <t>712</t>
  </si>
  <si>
    <t>Povlakové krytiny</t>
  </si>
  <si>
    <t>213</t>
  </si>
  <si>
    <t>712300831</t>
  </si>
  <si>
    <t>Odstranění povlakové krytiny střech do 10° jednovrstvé</t>
  </si>
  <si>
    <t>665945136</t>
  </si>
  <si>
    <t>12,75*18,6"vodorovná</t>
  </si>
  <si>
    <t>2*(12,75+18,6)*0,3"svislá na atiky</t>
  </si>
  <si>
    <t>Mezisoučet"folie</t>
  </si>
  <si>
    <t>Mezisoučet"geotextilie</t>
  </si>
  <si>
    <t>Mezisoučet"původní krytina</t>
  </si>
  <si>
    <t>11*0,4"střecha krčku v napojení na bouranou atiku - folie</t>
  </si>
  <si>
    <t>11*0,4"střecha krčku v napojení na bouranou atiku - geotextilie</t>
  </si>
  <si>
    <t>Mezisoučet"strecha krcku</t>
  </si>
  <si>
    <t>214</t>
  </si>
  <si>
    <t>712300845</t>
  </si>
  <si>
    <t>Demontáž ventilační hlavice na ploché střeše sklonu do 10°</t>
  </si>
  <si>
    <t>-151132077</t>
  </si>
  <si>
    <t>215</t>
  </si>
  <si>
    <t>712311101</t>
  </si>
  <si>
    <t>Provedení povlakové krytiny střech do 10° za studena lakem penetračním nebo asfaltovým</t>
  </si>
  <si>
    <t>-1698214716</t>
  </si>
  <si>
    <t>18,4*12*2"dle P2 - proti zatečení</t>
  </si>
  <si>
    <t>216</t>
  </si>
  <si>
    <t>-1162430523</t>
  </si>
  <si>
    <t>441,6*0,0003 'Přepočtené koeficientem množství</t>
  </si>
  <si>
    <t>217</t>
  </si>
  <si>
    <t>712331111</t>
  </si>
  <si>
    <t>Provedení povlakové krytiny střech do 10° podkladní vrstvy pásy na sucho samolepící</t>
  </si>
  <si>
    <t>475831937</t>
  </si>
  <si>
    <t xml:space="preserve">17,768*11,4"dle skl.S1 </t>
  </si>
  <si>
    <t>0,3*(2,275*2+2,32)"svislá na šachtě</t>
  </si>
  <si>
    <t>0,45*2*(17,765+11,4)"svislá na atice</t>
  </si>
  <si>
    <t>(11,9*2+18,393*2)*2*0,25"vodorovná na atice</t>
  </si>
  <si>
    <t xml:space="preserve">Součet </t>
  </si>
  <si>
    <t>218</t>
  </si>
  <si>
    <t>62851002</t>
  </si>
  <si>
    <t>pás asfaltový modifikovaný samolepící podkladní parotěsný tl. 3 mm na různé povrchy</t>
  </si>
  <si>
    <t>1126539270</t>
  </si>
  <si>
    <t>261,158*1,15 'Přepočtené koeficientem množství</t>
  </si>
  <si>
    <t>219</t>
  </si>
  <si>
    <t>712341659</t>
  </si>
  <si>
    <t>Provedení povlakové krytiny střech do 10° pásy NAIP přitavením bodově</t>
  </si>
  <si>
    <t>2090920288</t>
  </si>
  <si>
    <t>220</t>
  </si>
  <si>
    <t>62832001</t>
  </si>
  <si>
    <t>pás těžký asfaltovaný V 60 S 35</t>
  </si>
  <si>
    <t>1880093754</t>
  </si>
  <si>
    <t>441,6*1,15 'Přepočtené koeficientem množství</t>
  </si>
  <si>
    <t>221</t>
  </si>
  <si>
    <t>712363115</t>
  </si>
  <si>
    <t>Provedení povlakové krytiny střech do 10° zaizolování prostupů kruhového průřezu D do 300 mm</t>
  </si>
  <si>
    <t>130577528</t>
  </si>
  <si>
    <t>4"vzt</t>
  </si>
  <si>
    <t>4"zti</t>
  </si>
  <si>
    <t>222</t>
  </si>
  <si>
    <t>28342015</t>
  </si>
  <si>
    <t>manžeta těsnící pro prostupy hydroizolací z PVC uzavřená kruhová vnitřní průměr 200</t>
  </si>
  <si>
    <t>1140087323</t>
  </si>
  <si>
    <t>223</t>
  </si>
  <si>
    <t>28342013</t>
  </si>
  <si>
    <t>manžeta těsnící pro prostupy hydroizolací z PVC uzavřená kruhová vnitřní průměr 90-114</t>
  </si>
  <si>
    <t>105058103</t>
  </si>
  <si>
    <t>224</t>
  </si>
  <si>
    <t>712363351</t>
  </si>
  <si>
    <t>Povlakové krytiny střech do 10° z tvarovaných poplastovaných lišt  pásek rš 50 mm</t>
  </si>
  <si>
    <t>1521205116</t>
  </si>
  <si>
    <t>2*(17,765+11,4)" pro ukončení na atice</t>
  </si>
  <si>
    <t>225</t>
  </si>
  <si>
    <t>712363352</t>
  </si>
  <si>
    <t>Povlakové krytiny střech do 10° z tvarovaných poplastovaných lišt délky 2 m koutová lišta vnitřní rš 100 mm</t>
  </si>
  <si>
    <t>-1721130106</t>
  </si>
  <si>
    <t>2*(17,765+11,4)"na atice</t>
  </si>
  <si>
    <t>3*2,6"na šachtě</t>
  </si>
  <si>
    <t>11"dle det.D7 - napojení stávající střechy na zeď</t>
  </si>
  <si>
    <t>226</t>
  </si>
  <si>
    <t>712363353</t>
  </si>
  <si>
    <t>Povlakové krytiny střech do 10° z tvarovaných poplastovaných lišt délky 2 m koutová lišta vnější rš 100 mm</t>
  </si>
  <si>
    <t>1390830553</t>
  </si>
  <si>
    <t>227</t>
  </si>
  <si>
    <t>712363384</t>
  </si>
  <si>
    <t>Povlakové krytiny střech do 10° z tvarovaných poplastovaných lišt pro profily atypické výroby o větší rš</t>
  </si>
  <si>
    <t>2117833069</t>
  </si>
  <si>
    <t>11*0,18"ukončovací poplastovaný plech dle det.D7</t>
  </si>
  <si>
    <t>228</t>
  </si>
  <si>
    <t>712363385</t>
  </si>
  <si>
    <t>Příplatek za zvýšenou pracnost při vytvoření ohybu atypické býroby profilu</t>
  </si>
  <si>
    <t>1026609279</t>
  </si>
  <si>
    <t>3*2,6*2"na šachtě - uhel 45</t>
  </si>
  <si>
    <t>229</t>
  </si>
  <si>
    <t>712363612</t>
  </si>
  <si>
    <t>Provedení povlak krytiny mechanicky kotvenou do trapézu TI tl přes 240mm budova v do 18m - množství kotev dle kotevního plánu</t>
  </si>
  <si>
    <t>-2119842374</t>
  </si>
  <si>
    <t>0,25*2*(17,765+11,4)"svislá na atice</t>
  </si>
  <si>
    <t>(11,9*2+18,393*2)*2*0,65"vodorovná na atice</t>
  </si>
  <si>
    <t>0,4*11"napojení střechy dle D7</t>
  </si>
  <si>
    <t>230</t>
  </si>
  <si>
    <t>28322012</t>
  </si>
  <si>
    <t>fólie hydroizolační střešní mPVC, tl. 1,5 mm š 1300 mm šedá</t>
  </si>
  <si>
    <t>1585506266</t>
  </si>
  <si>
    <t>300,3*1,15 'Přepočtené koeficientem množství</t>
  </si>
  <si>
    <t>231</t>
  </si>
  <si>
    <t>712391171</t>
  </si>
  <si>
    <t>Provedení povlakové krytiny střech do 10° podkladní textilní vrstvy</t>
  </si>
  <si>
    <t>-981864473</t>
  </si>
  <si>
    <t>232</t>
  </si>
  <si>
    <t>453062295</t>
  </si>
  <si>
    <t>233</t>
  </si>
  <si>
    <t>712998201</t>
  </si>
  <si>
    <t>Montáž bezpečnostního přepadu z PVC do DN 70</t>
  </si>
  <si>
    <t>-1216019487</t>
  </si>
  <si>
    <t>234</t>
  </si>
  <si>
    <t>28342475</t>
  </si>
  <si>
    <t>přepad bezpečnostní PVC atikový DN 70</t>
  </si>
  <si>
    <t>2091257508</t>
  </si>
  <si>
    <t>235</t>
  </si>
  <si>
    <t>998712102</t>
  </si>
  <si>
    <t>Přesun hmot tonážní tonážní pro krytiny povlakové v objektech v do 12 m</t>
  </si>
  <si>
    <t>-814744562</t>
  </si>
  <si>
    <t>236</t>
  </si>
  <si>
    <t>998712181</t>
  </si>
  <si>
    <t>Příplatek k přesunu hmot tonážní 712 prováděný bez použití mechanizace</t>
  </si>
  <si>
    <t>-837235328</t>
  </si>
  <si>
    <t>713</t>
  </si>
  <si>
    <t>Izolace tepelné</t>
  </si>
  <si>
    <t>237</t>
  </si>
  <si>
    <t>713120821</t>
  </si>
  <si>
    <t>Odstranění tepelné izolace podlah volně kladené z polystyrenu tl do 100 mm</t>
  </si>
  <si>
    <t>1223775654</t>
  </si>
  <si>
    <t>(5,4*5,9+1,7*1,7+1*0,7*2+1,5*1,5+1,5*1,5/2)"podlaha - pro základy, výtah, ležatou kanalizaci - celé plochy</t>
  </si>
  <si>
    <t>238</t>
  </si>
  <si>
    <t>713121111</t>
  </si>
  <si>
    <t>Montáž izolace tepelné podlah volně kladenými rohožemi, pásy, dílci, deskami 1 vrstva</t>
  </si>
  <si>
    <t>1404281163</t>
  </si>
  <si>
    <t>1,35*2,75"mezipodesta P3</t>
  </si>
  <si>
    <t>239</t>
  </si>
  <si>
    <t>28372301</t>
  </si>
  <si>
    <t>deska EPS 100 pro trvalé zatížení v tlaku (max. 2000 kg/m2) tl 20mm</t>
  </si>
  <si>
    <t>1406062924</t>
  </si>
  <si>
    <t>39,525*1,02 'Přepočtené koeficientem množství</t>
  </si>
  <si>
    <t>240</t>
  </si>
  <si>
    <t>63153801</t>
  </si>
  <si>
    <t>deska tepelně izolační minerální plovoucích podlah λ=0,038-0,039 tl 20mm</t>
  </si>
  <si>
    <t>901186600</t>
  </si>
  <si>
    <t>(10,2+15,7+10,3+6,6+24,7+86,9+4,7+0,8+1,3+13,3)*1,02"P2</t>
  </si>
  <si>
    <t>241</t>
  </si>
  <si>
    <t>63141434</t>
  </si>
  <si>
    <t>deska tepelně izolační minerální plovoucích podlah λ=0,033-0,035 tl 40mm</t>
  </si>
  <si>
    <t>331177669</t>
  </si>
  <si>
    <t>3,713*1,02 'Přepočtené koeficientem množství</t>
  </si>
  <si>
    <t>242</t>
  </si>
  <si>
    <t>713130843</t>
  </si>
  <si>
    <t>Odstranění tepelné izolace stěn lepené z vláknitých tl přes 100 mm</t>
  </si>
  <si>
    <t>-358607685</t>
  </si>
  <si>
    <t>11*1,2"z bourané atiky směrem ke stávající střeše</t>
  </si>
  <si>
    <t>12,3*1,2"z bourané atiky protilehlé</t>
  </si>
  <si>
    <t>243</t>
  </si>
  <si>
    <t>713131121R</t>
  </si>
  <si>
    <t>Montáž izolace tepelné stěn kotvením fasádními kotvami se zápustnou hlavou</t>
  </si>
  <si>
    <t>714184898</t>
  </si>
  <si>
    <t>12,3*3,5+12,3*4,3+18,5*2*3,5-1,1*1,9*8-3,5*1,9*3-2,24*1,9-2,4*0,8-1,9*1,9-1,15*1,9"ST1,2,3</t>
  </si>
  <si>
    <t>244</t>
  </si>
  <si>
    <t>59051216</t>
  </si>
  <si>
    <t>hmoždinka talířová pro kotvení TI  + zátka</t>
  </si>
  <si>
    <t>-144800174</t>
  </si>
  <si>
    <t>(12,3*3,5+12,3*4,3+18,5*2*3,5-1,1*1,9*8-3,5*1,9*3-2,24*1,9-2,4*0,8-1,9*1,9-1,15*1,9)*5"ST1,2,3</t>
  </si>
  <si>
    <t>245</t>
  </si>
  <si>
    <t>713131141</t>
  </si>
  <si>
    <t>Montáž izolace tepelné stěn a základů lepením celoplošně rohoží, pásů, dílců, desek</t>
  </si>
  <si>
    <t>-1898168379</t>
  </si>
  <si>
    <t>11*0,8"do mezi prostoru střechy dle det.7</t>
  </si>
  <si>
    <t>246</t>
  </si>
  <si>
    <t>63148166</t>
  </si>
  <si>
    <t>deska tepelně izolační minerální provětrávaných fasád λ=0,033-0,035 tl 200mm</t>
  </si>
  <si>
    <t>706448151</t>
  </si>
  <si>
    <t>(18,5*2*3,5-1,1*1,9*8-3,5*1,9*3-1,9*1,9-1,15*1,9)*1,02"ST2</t>
  </si>
  <si>
    <t>247</t>
  </si>
  <si>
    <t>63148011</t>
  </si>
  <si>
    <t>deska tepelně izolační minerální univerzální λ=0,038-0,039  tl 200mm</t>
  </si>
  <si>
    <t>1766844792</t>
  </si>
  <si>
    <t>8,8*1,02 'Přepočtené koeficientem množství</t>
  </si>
  <si>
    <t>248</t>
  </si>
  <si>
    <t>63148159</t>
  </si>
  <si>
    <t>deska tepelně izolační minerální provětrávaných fasád λ=0,033-0,035 tl 60mm</t>
  </si>
  <si>
    <t>267368801</t>
  </si>
  <si>
    <t>(12,3*4,3-2,24*1,9-2,4*0,8)*1,02"ST1</t>
  </si>
  <si>
    <t>249</t>
  </si>
  <si>
    <t>63148161</t>
  </si>
  <si>
    <t>deska tepelně izolační minerální provětrávaných fasád λ=0,033-0,035 tl 100mm</t>
  </si>
  <si>
    <t>1185198274</t>
  </si>
  <si>
    <t>12,3*3,5*1,02"ST3</t>
  </si>
  <si>
    <t>250</t>
  </si>
  <si>
    <t>713131145</t>
  </si>
  <si>
    <t>Montáž izolace tepelné stěn a základů lepením bodově rohoží, pásů, dílců, desek</t>
  </si>
  <si>
    <t>-243651321</t>
  </si>
  <si>
    <t>(2,5*2+2,4)*1,5"dojezd výtahu</t>
  </si>
  <si>
    <t>251</t>
  </si>
  <si>
    <t>28376404</t>
  </si>
  <si>
    <t>deska z polystyrénu XPS, hrana rovná a strukturovaný povrch λ=0,033 m3</t>
  </si>
  <si>
    <t>148078429</t>
  </si>
  <si>
    <t>11,1*0,02*1,02</t>
  </si>
  <si>
    <t>252</t>
  </si>
  <si>
    <t>713131151</t>
  </si>
  <si>
    <t>Montáž izolace tepelné stěn a základů volně vloženými rohožemi, pásy, dílci, deskami 1 vrstva</t>
  </si>
  <si>
    <t>-1605791042</t>
  </si>
  <si>
    <t>19,393*2*1,1"mezi stávající atiku a věnec</t>
  </si>
  <si>
    <t>12,3*3,5"ST3 - druhá vrstva</t>
  </si>
  <si>
    <t>253</t>
  </si>
  <si>
    <t>28375950</t>
  </si>
  <si>
    <t>deska EPS 100 fasádní λ=0,037 tl 100mm</t>
  </si>
  <si>
    <t>1705197924</t>
  </si>
  <si>
    <t>42,665*1,02 'Přepočtené koeficientem množství</t>
  </si>
  <si>
    <t>254</t>
  </si>
  <si>
    <t>-149098358</t>
  </si>
  <si>
    <t>255</t>
  </si>
  <si>
    <t>713140843</t>
  </si>
  <si>
    <t>Odstranění tepelné izolace běžných stavebních konstrukcí  z rohoží, pásů, dílců, desek, bloků střech plochých nadstřešních izolací připevněných šrouby z polystyrenu, tloušťky izolace přes 100 mm</t>
  </si>
  <si>
    <t>1569134600</t>
  </si>
  <si>
    <t>Mezisoučet"dodatečné zateplení</t>
  </si>
  <si>
    <t>Mezisoučet"původní zateplení střechy</t>
  </si>
  <si>
    <t>256</t>
  </si>
  <si>
    <t>713141136</t>
  </si>
  <si>
    <t>Montáž izolace tepelné střech plochých lepené za studena nízkoexpanzní (PUR) pěnou 1 vrstva desek</t>
  </si>
  <si>
    <t>2144624419</t>
  </si>
  <si>
    <t>11*0,4"napojení stávající střechy krčku na 2NP - dle det.7</t>
  </si>
  <si>
    <t>257</t>
  </si>
  <si>
    <t>28375912</t>
  </si>
  <si>
    <t>deska EPS 150 pro trvalé zatížení v tlaku (max. 3000 kg/m2) tl 80mm</t>
  </si>
  <si>
    <t>247425177</t>
  </si>
  <si>
    <t>14,583*1,02 'Přepočtené koeficientem množství</t>
  </si>
  <si>
    <t>258</t>
  </si>
  <si>
    <t>28376385</t>
  </si>
  <si>
    <t>deska z polystyrénu XPS, hrana rovná, polo či pero drážka a hladký povrch  m3</t>
  </si>
  <si>
    <t>1524733959</t>
  </si>
  <si>
    <t>11*0,4*0,18*1,02"napojení stávající střechy krčku na 2NP - dle det.7</t>
  </si>
  <si>
    <t>259</t>
  </si>
  <si>
    <t>713141151</t>
  </si>
  <si>
    <t>Montáž izolace tepelné střech plochých kladené volně 1 vrstva rohoží, pásů, dílců, desek</t>
  </si>
  <si>
    <t>-2073754841</t>
  </si>
  <si>
    <t>260</t>
  </si>
  <si>
    <t>28375991</t>
  </si>
  <si>
    <t>deska EPS 150 pro trvalé zatížení v tlaku (max. 3000 kg/m2) tl 160mm</t>
  </si>
  <si>
    <t>1096183911</t>
  </si>
  <si>
    <t>202,555*1,02 'Přepočtené koeficientem množství</t>
  </si>
  <si>
    <t>261</t>
  </si>
  <si>
    <t>28372306</t>
  </si>
  <si>
    <t>deska EPS 100 pro trvalé zatížení v tlaku (max. 2000 kg/m2) tl 60mm</t>
  </si>
  <si>
    <t>769419429</t>
  </si>
  <si>
    <t>30,293*1,02 'Přepočtené koeficientem množství</t>
  </si>
  <si>
    <t>262</t>
  </si>
  <si>
    <t>713141336</t>
  </si>
  <si>
    <t>Montáž izolace tepelné střech plochých lepené za studena nízkoexpanzní (PUR) pěnou, spádová vrstva</t>
  </si>
  <si>
    <t>513155923</t>
  </si>
  <si>
    <t>0,25*2,5*3"kolem výtahové šachty</t>
  </si>
  <si>
    <t>263</t>
  </si>
  <si>
    <t>28376142</t>
  </si>
  <si>
    <t>klín izolační z pěnového polystyrenu EPS 150 spádový</t>
  </si>
  <si>
    <t>1568605954</t>
  </si>
  <si>
    <t>202,555*0,12*1,02</t>
  </si>
  <si>
    <t>0,25*0,25*2,5*3*1,02"kolem výtahové šachty</t>
  </si>
  <si>
    <t>264</t>
  </si>
  <si>
    <t>713591161</t>
  </si>
  <si>
    <t>Montáž izolace tepelné izolační výplň-  vyplnění vln trapézového plechu</t>
  </si>
  <si>
    <t>-168438272</t>
  </si>
  <si>
    <t>Součet "celá výměra trapézového plechu</t>
  </si>
  <si>
    <t>265</t>
  </si>
  <si>
    <t>631481R</t>
  </si>
  <si>
    <t>výplně trapézových plechů z kamenné vlny tl.40mm</t>
  </si>
  <si>
    <t>-1840837240</t>
  </si>
  <si>
    <t>197,335*1,02"uvažováno na plochu střechy</t>
  </si>
  <si>
    <t>266</t>
  </si>
  <si>
    <t>998713102</t>
  </si>
  <si>
    <t>Přesun hmot tonážní pro izolace tepelné v objektech v do 12 m</t>
  </si>
  <si>
    <t>-1344008533</t>
  </si>
  <si>
    <t>267</t>
  </si>
  <si>
    <t>998713181</t>
  </si>
  <si>
    <t>Příplatek k přesunu hmot tonážní 713 prováděný bez použití mechanizace</t>
  </si>
  <si>
    <t>58756513</t>
  </si>
  <si>
    <t>714</t>
  </si>
  <si>
    <t>Akustická a protiotřesová opatření</t>
  </si>
  <si>
    <t>268</t>
  </si>
  <si>
    <t>714121011</t>
  </si>
  <si>
    <t>Montáž podstropních panelů s rozšířenou zvukovou pohltivostí zavěšených na viditelný rošt</t>
  </si>
  <si>
    <t>112148836</t>
  </si>
  <si>
    <t>10,2+15,7+24,7+86,9+13,3"2NP</t>
  </si>
  <si>
    <t>269</t>
  </si>
  <si>
    <t>59036072</t>
  </si>
  <si>
    <t>panel akustický nebarvená hrana zavěšený viditelný rošt bílá tl 15mm</t>
  </si>
  <si>
    <t>1350994932</t>
  </si>
  <si>
    <t>297,93*1,05 'Přepočtené koeficientem množství</t>
  </si>
  <si>
    <t>270</t>
  </si>
  <si>
    <t>998714102</t>
  </si>
  <si>
    <t>Přesun hmot tonážní pro akustická a protiotřesová opatření v objektech v do 12 m</t>
  </si>
  <si>
    <t>537806173</t>
  </si>
  <si>
    <t>271</t>
  </si>
  <si>
    <t>998714181</t>
  </si>
  <si>
    <t>Příplatek k přesunu hmot tonážní 714 prováděný bez použití mechanizace</t>
  </si>
  <si>
    <t>-1996004998</t>
  </si>
  <si>
    <t>762</t>
  </si>
  <si>
    <t>Konstrukce tesařské</t>
  </si>
  <si>
    <t>272</t>
  </si>
  <si>
    <t>762083122</t>
  </si>
  <si>
    <t>Impregnace řeziva proti dřevokaznému hmyzu, houbám a plísním máčením třída ohrožení 3 a 4</t>
  </si>
  <si>
    <t>1893833035</t>
  </si>
  <si>
    <t>0,352+5,664</t>
  </si>
  <si>
    <t>273</t>
  </si>
  <si>
    <t>762342441</t>
  </si>
  <si>
    <t>Montáž lišt trojúhelníkových nebo kontralatí na střechách sklonu do 60°</t>
  </si>
  <si>
    <t>524209847</t>
  </si>
  <si>
    <t>(11,9*2+18,393*2)*2/0,5*1,1*0,25"rošt pro OSB atik</t>
  </si>
  <si>
    <t>274</t>
  </si>
  <si>
    <t>60512125</t>
  </si>
  <si>
    <t>hranol stavební řezivo průřezu do 120cm2 do dl 6m</t>
  </si>
  <si>
    <t>1034661627</t>
  </si>
  <si>
    <t>(11,9*2+18,393*2)*2/0,5*1,1*0,25*0,08*0,06*1,1"rošt pro OSB atik</t>
  </si>
  <si>
    <t>275</t>
  </si>
  <si>
    <t>762361313</t>
  </si>
  <si>
    <t>Konstrukční a vyrovnávací vrstva pod klempířské prvky (atiky) z desek dřevoštěpkových tl. 25 mm  - přišroubováno skrz lať do věnce</t>
  </si>
  <si>
    <t>1018222651</t>
  </si>
  <si>
    <t>(11,9*2+18,393*2)*2*0,75"vodorovná na atice</t>
  </si>
  <si>
    <t>0,45*(3,6*3+1,2*8+1,25+2)+0,3*(0,9+2,34)"pod parapety</t>
  </si>
  <si>
    <t>276</t>
  </si>
  <si>
    <t>762439001</t>
  </si>
  <si>
    <t>Montáž obložení stěn podkladový rošt</t>
  </si>
  <si>
    <t>1841822009</t>
  </si>
  <si>
    <t>12,75/0,4*4,5*1,1"spodní rošt 60/60</t>
  </si>
  <si>
    <t>12*12,75*1,1"horní rošt 40/24</t>
  </si>
  <si>
    <t>Mezisoučet"ST1</t>
  </si>
  <si>
    <t>12,75/0,6*3,5*1,1"spodní rošt vodorovný 100/100</t>
  </si>
  <si>
    <t>10*12,75*1,1"spodní svislý rošt 100/100</t>
  </si>
  <si>
    <t>12,75/0,4*3,5*1,1"horní rošt 40/24</t>
  </si>
  <si>
    <t>Mezisoučet"ST3</t>
  </si>
  <si>
    <t xml:space="preserve">2*18,76/0,6*3,5*1,1"spodní rošt - I nosníky </t>
  </si>
  <si>
    <t>2*18,76*4*1,1"vodorovné ztužení I nosníků - 60/60</t>
  </si>
  <si>
    <t>2*18,76*10*1,1"horní rošt 60/60</t>
  </si>
  <si>
    <t>277</t>
  </si>
  <si>
    <t>-39882575</t>
  </si>
  <si>
    <t>(12,75/0,4*4,5*1,1)*0,06*0,06*1,1"spodní rošt 60/60</t>
  </si>
  <si>
    <t>(12*12,75*1,1)*0,04*0,024*1,1"horní rošt 40/24</t>
  </si>
  <si>
    <t>(12,75/0,6*3,5*1,1)*0,1*0,1*1,1"spodní rošt vodorovný 100/100</t>
  </si>
  <si>
    <t>(10*12,75*1,1)*0,1*0,1*1,1"spodní svislý rošt 100/100</t>
  </si>
  <si>
    <t>(12,75/0,4*3,5*1,1)*0,04*0,024*1,1"horní rošt 40/24</t>
  </si>
  <si>
    <t>(2*18,76*4*1,1)*0,06*0,06*1,1"vodorovné ztužení I nosníků - 60/60</t>
  </si>
  <si>
    <t>(2*18,76*10*1,1)*0,06*0,06*1,1"horní rošt 60/60</t>
  </si>
  <si>
    <t>278</t>
  </si>
  <si>
    <t>605121R</t>
  </si>
  <si>
    <t>systémový I nosník  - dle PD</t>
  </si>
  <si>
    <t>bm</t>
  </si>
  <si>
    <t>-507216005</t>
  </si>
  <si>
    <t xml:space="preserve">(2*18,76/0,6*3,5*1,1)*1,1"spodní rošt - I nosníky </t>
  </si>
  <si>
    <t>279</t>
  </si>
  <si>
    <t>762495000</t>
  </si>
  <si>
    <t>Spojovací prostředky pro montáž olištování, obložení stropů, střešních podhledů a stěn</t>
  </si>
  <si>
    <t>-412744125</t>
  </si>
  <si>
    <t>280</t>
  </si>
  <si>
    <t>998762102</t>
  </si>
  <si>
    <t>Přesun hmot tonážní pro kce tesařské v objektech v do 12 m</t>
  </si>
  <si>
    <t>-1936890902</t>
  </si>
  <si>
    <t>281</t>
  </si>
  <si>
    <t>998762181</t>
  </si>
  <si>
    <t>Příplatek k přesunu hmot tonážní 762 prováděný bez použití mechanizace</t>
  </si>
  <si>
    <t>1313866502</t>
  </si>
  <si>
    <t>763</t>
  </si>
  <si>
    <t>Konstrukce suché výstavby</t>
  </si>
  <si>
    <t>282</t>
  </si>
  <si>
    <t>763121467</t>
  </si>
  <si>
    <t>SDK stěna předsazená tl 125 mm profil CW+UW 100 desky 2xH2 12,5 bez TI</t>
  </si>
  <si>
    <t>-1433206036</t>
  </si>
  <si>
    <t>3,2*2,1"mč207</t>
  </si>
  <si>
    <t>(1+0,2+0,2)*3,2"mč209</t>
  </si>
  <si>
    <t>2,8*3,2"mč204</t>
  </si>
  <si>
    <t>0,92*(1,2+0,2)+2*(0,2+0,2)"mč208</t>
  </si>
  <si>
    <t>1,45*(1,2+0,2)+1,2*0,2"mč204</t>
  </si>
  <si>
    <t>3,2*(0,31+0,28)"mč203 - opláštění HEB sloup</t>
  </si>
  <si>
    <t>3,86*(1,2+0,15)+3,2*(0,6+0,15)"mč203 u umyvadel</t>
  </si>
  <si>
    <t>3,2*(0,2+0,2)"mč203 u pračky</t>
  </si>
  <si>
    <t>283</t>
  </si>
  <si>
    <t>763121482</t>
  </si>
  <si>
    <t>SDK stěna předsazená tl 102,5 mm profil CW+UW 75 desky 2x akustická DF 12,5 TI 40 mm 40 kg/m3 EI30</t>
  </si>
  <si>
    <t>1723340022</t>
  </si>
  <si>
    <t>(6,85-3,13)*(5,5+8,3+6)-0,7*1,055-0,9*1,97-0,8*1,97*2"akustická předtěna 2.NP</t>
  </si>
  <si>
    <t>0,1*(0,7+1,055+0,7+1,055+2,1*6+1,135+1*2)"ostění</t>
  </si>
  <si>
    <t>284</t>
  </si>
  <si>
    <t>763121712</t>
  </si>
  <si>
    <t>SDK stěna předsazená zalomení</t>
  </si>
  <si>
    <t>2074855635</t>
  </si>
  <si>
    <t>(0,7+1,055+0,7+1,055+2,1*6+1,135+1*2)"ostění v akustcké příčce</t>
  </si>
  <si>
    <t>Mezisoučet</t>
  </si>
  <si>
    <t>4*3,2"mč209</t>
  </si>
  <si>
    <t>0,92*2"mč208</t>
  </si>
  <si>
    <t>1,45+1,2+0,2"mč204</t>
  </si>
  <si>
    <t>3,2"mč203 - opláštění HEB sloup</t>
  </si>
  <si>
    <t>3,86+3,2+0,15"mč203 u umyvadel</t>
  </si>
  <si>
    <t>3,2"mč203 u pračky</t>
  </si>
  <si>
    <t>285</t>
  </si>
  <si>
    <t>763121714</t>
  </si>
  <si>
    <t>SDK stěna předsazená základní penetrační nátěr</t>
  </si>
  <si>
    <t>565060118</t>
  </si>
  <si>
    <t>35,927+69,918</t>
  </si>
  <si>
    <t>286</t>
  </si>
  <si>
    <t>763121751</t>
  </si>
  <si>
    <t>Příplatek k SDK stěně předsazené za plochu do 6 m2 jednotlivě</t>
  </si>
  <si>
    <t>-2038341325</t>
  </si>
  <si>
    <t>287</t>
  </si>
  <si>
    <t>763131431</t>
  </si>
  <si>
    <t>SDK podhled deska 1xDF 12,5 bez TI dvouvrstvá spodní kce profil CD+UD</t>
  </si>
  <si>
    <t>-258112380</t>
  </si>
  <si>
    <t>288</t>
  </si>
  <si>
    <t>763131451</t>
  </si>
  <si>
    <t>SDK podhled deska 1xH2 12,5 bez TI dvouvrstvá spodní kce profil CD+UD</t>
  </si>
  <si>
    <t>-1805545426</t>
  </si>
  <si>
    <t>Mezisoučet"rovný</t>
  </si>
  <si>
    <t>(0,36+0,7)*2,7"kastlík mč108</t>
  </si>
  <si>
    <t>(0,36+0,7)*1,9+(0,36+0,5)*3"kastlík mč107</t>
  </si>
  <si>
    <t>(0,36+0,5)*(2,65+2,2)"mč106 kastlík</t>
  </si>
  <si>
    <t>Mezisoučet"kastlíky</t>
  </si>
  <si>
    <t>289</t>
  </si>
  <si>
    <t>763131471</t>
  </si>
  <si>
    <t>SDK podhled deska 1xH2DF 12,5 bez TI dvouvrstvá spodní kce profil CD+UD</t>
  </si>
  <si>
    <t>-413364223</t>
  </si>
  <si>
    <t>10,3+6,6+4,7+0,8+1,3"mč203,204,207,208,209</t>
  </si>
  <si>
    <t>290</t>
  </si>
  <si>
    <t>763131714</t>
  </si>
  <si>
    <t>SDK podhled základní penetrační nátěr</t>
  </si>
  <si>
    <t>-2108725315</t>
  </si>
  <si>
    <t>291</t>
  </si>
  <si>
    <t>763131721</t>
  </si>
  <si>
    <t>SDK podhled skoková změna v do 0,5 m</t>
  </si>
  <si>
    <t>-412695058</t>
  </si>
  <si>
    <t>2,7"kastlík mč108</t>
  </si>
  <si>
    <t>1,9+3"kastlík mč107</t>
  </si>
  <si>
    <t>2,65+2,2"mč106 kastlík</t>
  </si>
  <si>
    <t>292</t>
  </si>
  <si>
    <t>763131761</t>
  </si>
  <si>
    <t>Příplatek k SDK podhledu za plochu do 3 m2 jednotlivě</t>
  </si>
  <si>
    <t>-379987089</t>
  </si>
  <si>
    <t>0,81+1,35"2np</t>
  </si>
  <si>
    <t>0,9*2,25+0,99"1NP</t>
  </si>
  <si>
    <t>293</t>
  </si>
  <si>
    <t>763131771</t>
  </si>
  <si>
    <t>Příplatek k SDK podhledu za rovinnost kvality Q3</t>
  </si>
  <si>
    <t>-1699363470</t>
  </si>
  <si>
    <t>294</t>
  </si>
  <si>
    <t>763131821</t>
  </si>
  <si>
    <t>Demontáž SDK podhledu s dvouvrstvou nosnou kcí z ocelových profilů opláštění jednoduché</t>
  </si>
  <si>
    <t>2116590518</t>
  </si>
  <si>
    <t>5,11+0,87"mč109,110</t>
  </si>
  <si>
    <t>0,4*2"mč 114 kastlík</t>
  </si>
  <si>
    <t>2,2*2"mč113 kastlík</t>
  </si>
  <si>
    <t>(0,36+0,67)*2,7"kastlík mč108</t>
  </si>
  <si>
    <t>(0,36+0,67)*1,9+(0,36+0,35)*3"kastlík mč107</t>
  </si>
  <si>
    <t>(0,36+0,25)*(2,65+2,2)"mč106 kastlík</t>
  </si>
  <si>
    <t>295</t>
  </si>
  <si>
    <t>763135101</t>
  </si>
  <si>
    <t>Montáž SDK kazetového podhledu z kazet 600x600 mm na zavěšenou viditelnou nosnou konstrukci</t>
  </si>
  <si>
    <t>-1389843662</t>
  </si>
  <si>
    <t>296</t>
  </si>
  <si>
    <t>59036510</t>
  </si>
  <si>
    <t>deska podhledová minerální rovná jemná hladká perforovaná bílá 15x600x600mm</t>
  </si>
  <si>
    <t>-1394384326</t>
  </si>
  <si>
    <t>55,53*1,05 'Přepočtené koeficientem množství</t>
  </si>
  <si>
    <t>297</t>
  </si>
  <si>
    <t>763135811</t>
  </si>
  <si>
    <t>Demontáž podhledu sádrokartonového kazetového na roštu viditelném</t>
  </si>
  <si>
    <t>926922931</t>
  </si>
  <si>
    <t>10,24"mč103</t>
  </si>
  <si>
    <t>18,15"mč108</t>
  </si>
  <si>
    <t>298</t>
  </si>
  <si>
    <t>763172312</t>
  </si>
  <si>
    <t>Montáž revizních dvířek SDK kcí vel. 300x300 mm</t>
  </si>
  <si>
    <t>-2042908069</t>
  </si>
  <si>
    <t>1"mč113</t>
  </si>
  <si>
    <t>299</t>
  </si>
  <si>
    <t>59030711</t>
  </si>
  <si>
    <t>dvířka revizní s automatickým zámkem 300x300mm</t>
  </si>
  <si>
    <t>-1694673552</t>
  </si>
  <si>
    <t>300</t>
  </si>
  <si>
    <t>763171212</t>
  </si>
  <si>
    <t>Montáž revizních klapek SDK kcí vel. do 0,25 m2 pro podhledy</t>
  </si>
  <si>
    <t>1464247985</t>
  </si>
  <si>
    <t>1"mč207</t>
  </si>
  <si>
    <t>301</t>
  </si>
  <si>
    <t>59030154</t>
  </si>
  <si>
    <t>klapka revizní  protipožární pro podhledy, 12,5 mm 50x50 cm</t>
  </si>
  <si>
    <t>897330174</t>
  </si>
  <si>
    <t>302</t>
  </si>
  <si>
    <t>763171213</t>
  </si>
  <si>
    <t>Montáž revizních klapek SDK kcí vel. do 0,5 m2 pro podhledy</t>
  </si>
  <si>
    <t>-1743829406</t>
  </si>
  <si>
    <t>1"mč203</t>
  </si>
  <si>
    <t>303</t>
  </si>
  <si>
    <t>59030155</t>
  </si>
  <si>
    <t>klapka revizní  protipožární pro podhledy, 12,5 mm 60x60 cm</t>
  </si>
  <si>
    <t>-1331733322</t>
  </si>
  <si>
    <t>304</t>
  </si>
  <si>
    <t>998763302</t>
  </si>
  <si>
    <t>Přesun hmot tonážní pro sádrokartonové konstrukce v objektech v do 12 m</t>
  </si>
  <si>
    <t>-529719125</t>
  </si>
  <si>
    <t>305</t>
  </si>
  <si>
    <t>998763381</t>
  </si>
  <si>
    <t>Příplatek k přesunu hmot tonážní 763 SDK prováděný bez použití mechanizace</t>
  </si>
  <si>
    <t>397721893</t>
  </si>
  <si>
    <t>764</t>
  </si>
  <si>
    <t>Konstrukce klempířské</t>
  </si>
  <si>
    <t>306</t>
  </si>
  <si>
    <t>764002841</t>
  </si>
  <si>
    <t>Demontáž oplechování horních ploch zdí a nadezdívek do suti</t>
  </si>
  <si>
    <t>296086111</t>
  </si>
  <si>
    <t>12,75*2+18,6*2"oplechování stávajících atik</t>
  </si>
  <si>
    <t>307</t>
  </si>
  <si>
    <t>764011424</t>
  </si>
  <si>
    <t>Příponkový plech z PZ plechu pro hřebeny, nároží, úžlabí nebo okapové hrany tl. 1,0 mm rš 330 mm</t>
  </si>
  <si>
    <t>-6559853</t>
  </si>
  <si>
    <t>(37,34+12,75+12,75)*2"příponkováý plech pro K16-K18</t>
  </si>
  <si>
    <t>308</t>
  </si>
  <si>
    <t>764042414</t>
  </si>
  <si>
    <t>Strukturovaná oddělovací vrstva s integrovanou pojistnou hydroizolací rš přes 300 do 500 mm</t>
  </si>
  <si>
    <t>821375628</t>
  </si>
  <si>
    <t>12,75"pod K17</t>
  </si>
  <si>
    <t>309</t>
  </si>
  <si>
    <t>764042415</t>
  </si>
  <si>
    <t>Strukturovaná oddělovací vrstva s integrovanou pojistnou hydroizolací rš přes 500 do 670 mm</t>
  </si>
  <si>
    <t>-469885426</t>
  </si>
  <si>
    <t>12,75"pod K18</t>
  </si>
  <si>
    <t>310</t>
  </si>
  <si>
    <t>764042416</t>
  </si>
  <si>
    <t>Strukturovaná oddělovací vrstva s integrovanou pojistnou hydroizolací rš přes 670 do 800 mm</t>
  </si>
  <si>
    <t>-2139522778</t>
  </si>
  <si>
    <t>37,34"pod K16</t>
  </si>
  <si>
    <t>311</t>
  </si>
  <si>
    <t>764206105</t>
  </si>
  <si>
    <t>Montáž oplechování rovných parapetů rš do 400 mm</t>
  </si>
  <si>
    <t>-1333773584</t>
  </si>
  <si>
    <t>0,9"K15</t>
  </si>
  <si>
    <t>1,78+1,78"K18,19</t>
  </si>
  <si>
    <t>312</t>
  </si>
  <si>
    <t>194208R2</t>
  </si>
  <si>
    <t>Dodávka AL parapetu taženého tl.1,5mm dle K15</t>
  </si>
  <si>
    <t>-290806579</t>
  </si>
  <si>
    <t>0,9*1,02</t>
  </si>
  <si>
    <t>0,918*1,02 'Přepočtené koeficientem množství</t>
  </si>
  <si>
    <t>313</t>
  </si>
  <si>
    <t>194208R3</t>
  </si>
  <si>
    <t>Dodávka AL parapetu taženého tl.1,5mm dle K19,K20</t>
  </si>
  <si>
    <t>719438459</t>
  </si>
  <si>
    <t>1,78*2*1,02</t>
  </si>
  <si>
    <t>314</t>
  </si>
  <si>
    <t>194208R4</t>
  </si>
  <si>
    <t>Dodávka bočník AL krytek k parapetu dle K19,20 (pár)</t>
  </si>
  <si>
    <t>pár</t>
  </si>
  <si>
    <t>-973841285</t>
  </si>
  <si>
    <t>1,96078431372549*1,02 'Přepočtené koeficientem množství</t>
  </si>
  <si>
    <t>315</t>
  </si>
  <si>
    <t>194208R5</t>
  </si>
  <si>
    <t>Dodávka bočník AL krytek k parapetu dle K15 (pár)</t>
  </si>
  <si>
    <t>-2065611173</t>
  </si>
  <si>
    <t>1*1,02 'Přepočtené koeficientem množství</t>
  </si>
  <si>
    <t>316</t>
  </si>
  <si>
    <t>764206107</t>
  </si>
  <si>
    <t>Montáž oplechování rovných parapetů rš přes 400 mm</t>
  </si>
  <si>
    <t>1878014689</t>
  </si>
  <si>
    <t>1,25+2+1,2+1,2+1,2+1,15+1,2+2,34+1,2+3,6+3,6+1,2+3,6+1,2"K01-K14</t>
  </si>
  <si>
    <t>317</t>
  </si>
  <si>
    <t>194208R</t>
  </si>
  <si>
    <t>Dodávka AL parapetu taženého tl.1,5mm dle K01-K14</t>
  </si>
  <si>
    <t>1213191707</t>
  </si>
  <si>
    <t>25,94*1,02 'Přepočtené koeficientem množství</t>
  </si>
  <si>
    <t>318</t>
  </si>
  <si>
    <t>194208R1</t>
  </si>
  <si>
    <t>Dodávka bočník AL krytek k parapetu dle K01-K14 (pár)</t>
  </si>
  <si>
    <t>98299995</t>
  </si>
  <si>
    <t>319</t>
  </si>
  <si>
    <t>764224406</t>
  </si>
  <si>
    <t>Oplechování horních ploch a nadezdívek (atik) bez rohů z Al plechu mechanicky kotvené rš 550 mm</t>
  </si>
  <si>
    <t>1768559832</t>
  </si>
  <si>
    <t>12,75"dle K17</t>
  </si>
  <si>
    <t>320</t>
  </si>
  <si>
    <t>764224407</t>
  </si>
  <si>
    <t>Oplechování horních ploch a nadezdívek (atik) bez rohů z Al plechu mechanicky kotvené rš 670 mm</t>
  </si>
  <si>
    <t>102350531</t>
  </si>
  <si>
    <t>12,75"K18</t>
  </si>
  <si>
    <t>321</t>
  </si>
  <si>
    <t>764224411</t>
  </si>
  <si>
    <t>Oplechování horních ploch a nadezdívek (atik) bez rohů z Al plechu mechanicky kotvené rš  přes 800mm</t>
  </si>
  <si>
    <t>-388680858</t>
  </si>
  <si>
    <t>37,34*0,9"K16</t>
  </si>
  <si>
    <t>322</t>
  </si>
  <si>
    <t>764225446</t>
  </si>
  <si>
    <t>Příplatek za zvýšenou pracnost při oplechování rohů nadezdívek (atik) z Al plechu rš přes 400 mm</t>
  </si>
  <si>
    <t>424114562</t>
  </si>
  <si>
    <t>323</t>
  </si>
  <si>
    <t>998764102</t>
  </si>
  <si>
    <t>Přesun hmot tonážní pro konstrukce klempířské v objektech v do 12 m</t>
  </si>
  <si>
    <t>-442661962</t>
  </si>
  <si>
    <t>324</t>
  </si>
  <si>
    <t>998764181</t>
  </si>
  <si>
    <t>Příplatek k přesunu hmot tonážní 764 prováděný bez použití mechanizace</t>
  </si>
  <si>
    <t>-1172634373</t>
  </si>
  <si>
    <t>765</t>
  </si>
  <si>
    <t>Krytina skládaná</t>
  </si>
  <si>
    <t>325</t>
  </si>
  <si>
    <t>765191011</t>
  </si>
  <si>
    <t>Montáž pojistné hydroizolační fólie kladené ve sklonu do 30° volně na latě</t>
  </si>
  <si>
    <t>-604374940</t>
  </si>
  <si>
    <t xml:space="preserve">2*18,76/0,6*3,5*1,1*0,14*2"navýšení přes I nosníky </t>
  </si>
  <si>
    <t>326</t>
  </si>
  <si>
    <t>28329220</t>
  </si>
  <si>
    <t>fólie hydroizolační pojistná difúzně otevřená  tl.0,48mm, 270g/m2</t>
  </si>
  <si>
    <t>CS ÚRS 2018 01</t>
  </si>
  <si>
    <t>97778367</t>
  </si>
  <si>
    <t>244,21*1,1</t>
  </si>
  <si>
    <t>327</t>
  </si>
  <si>
    <t>765191091</t>
  </si>
  <si>
    <t>Příplatek k cenám montáže pojistné hydroizolační fólie za sklon přes 30°</t>
  </si>
  <si>
    <t>-496111076</t>
  </si>
  <si>
    <t>244,21"prováděno na stěně</t>
  </si>
  <si>
    <t>328</t>
  </si>
  <si>
    <t>998765102</t>
  </si>
  <si>
    <t>Přesun hmot tonážní pro krytiny skládané v objektech v do 12 m</t>
  </si>
  <si>
    <t>1663694893</t>
  </si>
  <si>
    <t>766</t>
  </si>
  <si>
    <t>Konstrukce truhlářské</t>
  </si>
  <si>
    <t>329</t>
  </si>
  <si>
    <t>766621212</t>
  </si>
  <si>
    <t>Montáž dřevěných oken plochy přes 1 m2 otevíravých výšky do 2,5 m s rámem do zdiva</t>
  </si>
  <si>
    <t>-446576247</t>
  </si>
  <si>
    <t>1,25*2+1,2*2*7+2*2+1,16*2+2,34*2+3,6*2*3"201-205</t>
  </si>
  <si>
    <t>330</t>
  </si>
  <si>
    <t>611101R</t>
  </si>
  <si>
    <t>okno dřevěné EURO  - komplet dle ozn. 201 (bez parapetů), poznámek v PD a požadavků bezbariérového užívání stavby</t>
  </si>
  <si>
    <t>1286775480</t>
  </si>
  <si>
    <t>331</t>
  </si>
  <si>
    <t>611101R1</t>
  </si>
  <si>
    <t>okno dřevěné EURO  - komplet dle ozn. 202 (bez parapetů), poznámek v PD a požadavků bezbariérového užívání stavby</t>
  </si>
  <si>
    <t>1030661254</t>
  </si>
  <si>
    <t>332</t>
  </si>
  <si>
    <t>611101R2</t>
  </si>
  <si>
    <t>okno dřevěné EURO  - komplet dle ozn. 203,204,205,207 (bez parapetů), poznámek v PD a požadavků bezbariérového užívání stavby</t>
  </si>
  <si>
    <t>-700295605</t>
  </si>
  <si>
    <t>333</t>
  </si>
  <si>
    <t>611101R3</t>
  </si>
  <si>
    <t>okno dřevěné EURO  - komplet dle ozn. 206 (bez parapetů), poznámek v PD a požadavků bezbariérového užívání stavby</t>
  </si>
  <si>
    <t>1754455824</t>
  </si>
  <si>
    <t>334</t>
  </si>
  <si>
    <t>611101R4</t>
  </si>
  <si>
    <t>okno dřevěné EURO  - komplet dle ozn. 208 (bez parapetů), poznámek v PD a požadavků bezbariérového užívání stavby</t>
  </si>
  <si>
    <t>1141926304</t>
  </si>
  <si>
    <t>335</t>
  </si>
  <si>
    <t>611101R5</t>
  </si>
  <si>
    <t>okno dřevěné EURO  - komplet dle ozn. 210,213,215 (bez parapetů), poznámek v PD a požadavků bezbariérového užívání stavby</t>
  </si>
  <si>
    <t>-234804920</t>
  </si>
  <si>
    <t>336</t>
  </si>
  <si>
    <t>611101R6</t>
  </si>
  <si>
    <t>okno dřevěné EURO  - komplet dle ozn. 211,212,214 (bez parapetů), poznámek v PD a požadavků bezbariérového užívání stavby</t>
  </si>
  <si>
    <t>772164298</t>
  </si>
  <si>
    <t>337</t>
  </si>
  <si>
    <t>766660001</t>
  </si>
  <si>
    <t>Montáž dveřních křídel otvíravých 1křídlových š do 0,8 m do ocelové zárubně</t>
  </si>
  <si>
    <t>-741288430</t>
  </si>
  <si>
    <t>6"2NP</t>
  </si>
  <si>
    <t>338</t>
  </si>
  <si>
    <t>61160R4</t>
  </si>
  <si>
    <t>dveře dřevěné vnitřní hladké 1křídlové  - komplet dle ozn.D02</t>
  </si>
  <si>
    <t>-1688528997</t>
  </si>
  <si>
    <t>339</t>
  </si>
  <si>
    <t>61160R5</t>
  </si>
  <si>
    <t>dveře dřevěné vnitřní hladké 1křídlové  - komplet dle ozn.D05</t>
  </si>
  <si>
    <t>203627688</t>
  </si>
  <si>
    <t>340</t>
  </si>
  <si>
    <t>61160R6</t>
  </si>
  <si>
    <t>dveře dřevěné vnitřní hladké 1křídlové  - komplet dle ozn.D09,D10</t>
  </si>
  <si>
    <t>1368302995</t>
  </si>
  <si>
    <t>341</t>
  </si>
  <si>
    <t>61160R7</t>
  </si>
  <si>
    <t>dveře dřevěné vnitřní hladké 1křídlové  - komplet dle ozn.D11,12, D13</t>
  </si>
  <si>
    <t>-555269909</t>
  </si>
  <si>
    <t>342</t>
  </si>
  <si>
    <t>61160R8</t>
  </si>
  <si>
    <t>dveře dřevěné vnitřní hladké 1křídlové  - komplet dle ozn.D16</t>
  </si>
  <si>
    <t>-1817219698</t>
  </si>
  <si>
    <t>343</t>
  </si>
  <si>
    <t>766660002</t>
  </si>
  <si>
    <t>Montáž dveřních křídel otvíravých 1křídlových š přes 0,8 m do ocelové zárubně</t>
  </si>
  <si>
    <t>-902700895</t>
  </si>
  <si>
    <t>344</t>
  </si>
  <si>
    <t>61160R9</t>
  </si>
  <si>
    <t>dveře dřevěné vnitřní hladké 1křídlové  - komplet dle ozn.D03</t>
  </si>
  <si>
    <t>1350255279</t>
  </si>
  <si>
    <t>345</t>
  </si>
  <si>
    <t>61160R91</t>
  </si>
  <si>
    <t>dveře dřevěné vnitřní hladké 1křídlové  - komplet dle ozn.D15</t>
  </si>
  <si>
    <t>558546233</t>
  </si>
  <si>
    <t>346</t>
  </si>
  <si>
    <t>766660011</t>
  </si>
  <si>
    <t>Montáž dveřních křídel otvíravých 2křídlových š do 1,45 m do ocelové zárubně</t>
  </si>
  <si>
    <t>-787110951</t>
  </si>
  <si>
    <t>347</t>
  </si>
  <si>
    <t>61160R92</t>
  </si>
  <si>
    <t>dveře dřevěné vnitřní hladké 2křídlové  - komplet dle ozn.D07</t>
  </si>
  <si>
    <t>-509628928</t>
  </si>
  <si>
    <t>348</t>
  </si>
  <si>
    <t>61160R93</t>
  </si>
  <si>
    <t>dveře dřevěné vnitřní hladké 1křídlové  - komplet dle ozn.D14</t>
  </si>
  <si>
    <t>-1824465187</t>
  </si>
  <si>
    <t>349</t>
  </si>
  <si>
    <t>766660021</t>
  </si>
  <si>
    <t>Montáž dveřních křídel otvíravých 1křídlových š do 0,8 m požárních do ocelové zárubně</t>
  </si>
  <si>
    <t>-724974625</t>
  </si>
  <si>
    <t>3"1NP</t>
  </si>
  <si>
    <t>350</t>
  </si>
  <si>
    <t>61160R</t>
  </si>
  <si>
    <t>dveře dřevěné vnitřní hladké 1křídlové  - komplet dle ozn.D01</t>
  </si>
  <si>
    <t>-1500337460</t>
  </si>
  <si>
    <t>351</t>
  </si>
  <si>
    <t>61160R1</t>
  </si>
  <si>
    <t>dveře dřevěné vnitřní hladké 1křídlové  - komplet dle ozn.D04</t>
  </si>
  <si>
    <t>-302000203</t>
  </si>
  <si>
    <t>352</t>
  </si>
  <si>
    <t>61160R2</t>
  </si>
  <si>
    <t>dveře dřevěné vnitřní hladké 1křídlové  - komplet dle ozn.D06</t>
  </si>
  <si>
    <t>1430150418</t>
  </si>
  <si>
    <t>353</t>
  </si>
  <si>
    <t>61160R3</t>
  </si>
  <si>
    <t>dveře dřevěné vnitřní hladké 1křídlové  - komplet dle ozn.D08</t>
  </si>
  <si>
    <t>-1625556476</t>
  </si>
  <si>
    <t>354</t>
  </si>
  <si>
    <t>766660421</t>
  </si>
  <si>
    <t>Montáž vchodových dveří 1křídlových s nadsvětlíkem do zdiva</t>
  </si>
  <si>
    <t>684947248</t>
  </si>
  <si>
    <t>355</t>
  </si>
  <si>
    <t>611101R7</t>
  </si>
  <si>
    <t>dveře dřevěné EURO  - komplet dle ozn. 209 (bez parapetů), poznámek v PD a požadavků bezbariérového užívání stavby</t>
  </si>
  <si>
    <t>2067120879</t>
  </si>
  <si>
    <t>356</t>
  </si>
  <si>
    <t>766660451</t>
  </si>
  <si>
    <t>Montáž vchodových dveří 2křídlových bez nadsvětlíku do zdiva</t>
  </si>
  <si>
    <t>-1319301513</t>
  </si>
  <si>
    <t>357</t>
  </si>
  <si>
    <t>611101R8</t>
  </si>
  <si>
    <t>dveře dřevěné EURO  - komplet dle ozn. 101,102, poznámek v PD a požadavků bezbariérového užívání stavby</t>
  </si>
  <si>
    <t>465234680</t>
  </si>
  <si>
    <t>358</t>
  </si>
  <si>
    <t>766691914</t>
  </si>
  <si>
    <t>Vyvěšení nebo zavěšení dřevěných křídel dveří pl do 2 m2</t>
  </si>
  <si>
    <t>1996794024</t>
  </si>
  <si>
    <t>5"vnitřní dveře</t>
  </si>
  <si>
    <t>359</t>
  </si>
  <si>
    <t>766691915</t>
  </si>
  <si>
    <t>Vyvěšení nebo zavěšení dřevěných křídel dveří pl přes 2 m2</t>
  </si>
  <si>
    <t>1602732679</t>
  </si>
  <si>
    <t>2*2"EURO dveře</t>
  </si>
  <si>
    <t>360</t>
  </si>
  <si>
    <t>766694112</t>
  </si>
  <si>
    <t>Montáž parapetních desek dřevěných nebo plastových šířky do 30 cm délky do 1,6 m</t>
  </si>
  <si>
    <t>247840891</t>
  </si>
  <si>
    <t>361</t>
  </si>
  <si>
    <t>766694113</t>
  </si>
  <si>
    <t>Montáž parapetních desek dřevěných nebo plastových šířky do 30 cm délky do 2,6 m</t>
  </si>
  <si>
    <t>-1621580260</t>
  </si>
  <si>
    <t>362</t>
  </si>
  <si>
    <t>61144401</t>
  </si>
  <si>
    <t>parapet plastový vnitřní - komůrkový 25 x 2 x 100 cm</t>
  </si>
  <si>
    <t>-1305809633</t>
  </si>
  <si>
    <t>1,25+2+1,2+1,2+1,2+1,16+1,2+2,34+1,2+3,6+3,6+1,2+3,6+1,2"K01-K14</t>
  </si>
  <si>
    <t>363</t>
  </si>
  <si>
    <t>61144019</t>
  </si>
  <si>
    <t>koncovka k parapetu plastovému vnitřnímu 1 pár</t>
  </si>
  <si>
    <t>sada</t>
  </si>
  <si>
    <t>-623228512</t>
  </si>
  <si>
    <t>364</t>
  </si>
  <si>
    <t>766699611</t>
  </si>
  <si>
    <t>Montáž krytů topného tělesa dřevěných povrchově upravených</t>
  </si>
  <si>
    <t>-212364503</t>
  </si>
  <si>
    <t>0,65*(12*0,2*2+2*0,8+1,1+1,2+1,4+2,2+6*1,6)"2NP</t>
  </si>
  <si>
    <t>0,65*(10*0,2*2+4*1,1+1,3+2*1,6+3*2,2)"1NP</t>
  </si>
  <si>
    <t>365</t>
  </si>
  <si>
    <t>6051R</t>
  </si>
  <si>
    <t>Dodávka krytů radiátoru - kompletně dle T02 - přední panely, bočnice, nožičky atd.</t>
  </si>
  <si>
    <t>-961165258</t>
  </si>
  <si>
    <t>32,6"dle T02</t>
  </si>
  <si>
    <t>366</t>
  </si>
  <si>
    <t>766811R</t>
  </si>
  <si>
    <t>Dodávka + montáž kuchyňské linky dle ozn. T01 - komplet včetně vybavení</t>
  </si>
  <si>
    <t>884129309</t>
  </si>
  <si>
    <t>367</t>
  </si>
  <si>
    <t>998766102</t>
  </si>
  <si>
    <t>Přesun hmot tonážní pro konstrukce truhlářské v objektech v do 12 m</t>
  </si>
  <si>
    <t>871269108</t>
  </si>
  <si>
    <t>368</t>
  </si>
  <si>
    <t>998766181</t>
  </si>
  <si>
    <t>Příplatek k přesunu hmot tonážní 766 prováděný bez použití mechanizace</t>
  </si>
  <si>
    <t>-1018376225</t>
  </si>
  <si>
    <t>767</t>
  </si>
  <si>
    <t>Konstrukce zámečnické</t>
  </si>
  <si>
    <t>369</t>
  </si>
  <si>
    <t>767-01</t>
  </si>
  <si>
    <t>Dodávka + montáž žaluzie - komplet dle ozn.E02,06,08 - včetně motoru, boxu, ovládání, meteostanice atd.</t>
  </si>
  <si>
    <t>ks</t>
  </si>
  <si>
    <t>-1451844467</t>
  </si>
  <si>
    <t>370</t>
  </si>
  <si>
    <t>767-02</t>
  </si>
  <si>
    <t>Dodávka + montáž žaluzie - komplet dle ozn.E03 - včetně motoru, boxu, ovládání, meteostanice atd.</t>
  </si>
  <si>
    <t>-1746261219</t>
  </si>
  <si>
    <t>371</t>
  </si>
  <si>
    <t>767-03</t>
  </si>
  <si>
    <t>Dodávka + montáž žaluzie - komplet dle ozn.E04 - včetně motoru, boxu, ovládání, meteostanice atd.</t>
  </si>
  <si>
    <t>2086384619</t>
  </si>
  <si>
    <t>372</t>
  </si>
  <si>
    <t>767-04</t>
  </si>
  <si>
    <t>Dodávka + montáž žaluzie - komplet dle ozn.E05,07 - včetně motoru, boxu, ovládání, meteostanice atd.</t>
  </si>
  <si>
    <t>-333715226</t>
  </si>
  <si>
    <t>373</t>
  </si>
  <si>
    <t>767-05</t>
  </si>
  <si>
    <t>Dodávka + montáž žaluzie - komplet dle ozn.E09,12,14 - včetně motoru, boxu, ovládání, meteostanice atd.</t>
  </si>
  <si>
    <t>2060833250</t>
  </si>
  <si>
    <t>374</t>
  </si>
  <si>
    <t>767-06</t>
  </si>
  <si>
    <t>Dodávka + montáž žaluzie - komplet dle ozn.E10,11,13 - včetně motoru, boxu, ovládání, meteostanice atd.</t>
  </si>
  <si>
    <t>-733331256</t>
  </si>
  <si>
    <t>375</t>
  </si>
  <si>
    <t>767-07</t>
  </si>
  <si>
    <t>Dodávka + montáž bezbariérové rampy - komplet dle ozn.Z01 včetně povrchové úpravy</t>
  </si>
  <si>
    <t>-231207326</t>
  </si>
  <si>
    <t>376</t>
  </si>
  <si>
    <t>767-08</t>
  </si>
  <si>
    <t>Dodávka + montáž bezbariérové rampy - komplet dle ozn.Z02 včetně povrchové úpravy</t>
  </si>
  <si>
    <t>203715028</t>
  </si>
  <si>
    <t>377</t>
  </si>
  <si>
    <t>767-09</t>
  </si>
  <si>
    <t>Dodávka + montáž bezbariérové rampy - komplet dle ozn.Z03 včetně povrchové úpravy</t>
  </si>
  <si>
    <t>565191009</t>
  </si>
  <si>
    <t>378</t>
  </si>
  <si>
    <t>767-091</t>
  </si>
  <si>
    <t>Dodávka + montáž bezbariérové rampy - komplet dle ozn.Z04 včetně povrchové úpravy</t>
  </si>
  <si>
    <t>-207080173</t>
  </si>
  <si>
    <t>379</t>
  </si>
  <si>
    <t>767-092</t>
  </si>
  <si>
    <t>Dodávka + montáž bezbariérové rampy - komplet dle ozn.Z05 včetně povrchové úpravy</t>
  </si>
  <si>
    <t>-960420382</t>
  </si>
  <si>
    <t>380</t>
  </si>
  <si>
    <t>767-093</t>
  </si>
  <si>
    <t>Dodávka + montáž vřetenové schodiště s podestou - komplet dle ozn.Z06,08 včetně povrchové úpravy</t>
  </si>
  <si>
    <t>-372101207</t>
  </si>
  <si>
    <t>381</t>
  </si>
  <si>
    <t>767-094</t>
  </si>
  <si>
    <t>Dodávka + montáž zábradlí - komplet dle ozn.Z07 včetně madel - nerez</t>
  </si>
  <si>
    <t>-2010603251</t>
  </si>
  <si>
    <t>382</t>
  </si>
  <si>
    <t>767-095</t>
  </si>
  <si>
    <t>Dodávka + montáž žebřík na střechu - komplet dle ozn.Z09 včetně povrchové úpravy</t>
  </si>
  <si>
    <t>1240665619</t>
  </si>
  <si>
    <t>383</t>
  </si>
  <si>
    <t>767161824</t>
  </si>
  <si>
    <t>Demontáž zábradlí schodišťového nerozebíratelného hmotnosti 1m zábradlí přes 20 kg</t>
  </si>
  <si>
    <t>-757704902</t>
  </si>
  <si>
    <t>2*4+3*2"na předložených schodištích</t>
  </si>
  <si>
    <t>384</t>
  </si>
  <si>
    <t>767640221</t>
  </si>
  <si>
    <t>Montáž dveří ocelových vchodových dvoukřídlových bez nadsvětlíku</t>
  </si>
  <si>
    <t>1578285269</t>
  </si>
  <si>
    <t>385</t>
  </si>
  <si>
    <t>611101R9</t>
  </si>
  <si>
    <t>dveře dřevěné AL - komplet dle ozn. S01, poznámek v PD a požadavků bezbariérového užívání stavby</t>
  </si>
  <si>
    <t>218859457</t>
  </si>
  <si>
    <t>386</t>
  </si>
  <si>
    <t>767995116</t>
  </si>
  <si>
    <t>Montáž atypických zámečnických konstrukcí hmotnosti do 250 kg</t>
  </si>
  <si>
    <t>1099487788</t>
  </si>
  <si>
    <t>5,45*42,3"HEA 200</t>
  </si>
  <si>
    <t>(2,86+0,1+0,15)*16"TR89/8</t>
  </si>
  <si>
    <t>0,25*0,25*0,015*7850"patní plech</t>
  </si>
  <si>
    <t>387</t>
  </si>
  <si>
    <t>1302R</t>
  </si>
  <si>
    <t>dodávka ocelové konstrukce včetně povrchové úpravy dle PD - OCELOVÁ KONSTRUKCE V 1NP - (HEA + SLOUP)</t>
  </si>
  <si>
    <t>148971680</t>
  </si>
  <si>
    <t>287,654*1,08"8% ztratné, spojovací materiál, svary, výztuhy</t>
  </si>
  <si>
    <t>388</t>
  </si>
  <si>
    <t>767995117</t>
  </si>
  <si>
    <t>Montáž atypických zámečnických konstrukcí hmotnosti do 500 kg</t>
  </si>
  <si>
    <t>755188802</t>
  </si>
  <si>
    <t>4720"dle výpisu</t>
  </si>
  <si>
    <t>389</t>
  </si>
  <si>
    <t>1302R1</t>
  </si>
  <si>
    <t>dodávka ocelové konstrukce včetně povrchové úpravy dle PD - NÁSTAVBA 2NP</t>
  </si>
  <si>
    <t>-1607112699</t>
  </si>
  <si>
    <t>4720*1,05"5% ztratné, spojovací materiál, svary, výztuhy - dle výpisu v PD</t>
  </si>
  <si>
    <t>390</t>
  </si>
  <si>
    <t>998767102</t>
  </si>
  <si>
    <t>Přesun hmot tonážní pro zámečnické konstrukce v objektech v do 12 m</t>
  </si>
  <si>
    <t>-1239103247</t>
  </si>
  <si>
    <t>771</t>
  </si>
  <si>
    <t>Podlahy z dlaždic</t>
  </si>
  <si>
    <t>391</t>
  </si>
  <si>
    <t>771473810</t>
  </si>
  <si>
    <t>Demontáž soklíků z dlaždic keramických lepených rovných</t>
  </si>
  <si>
    <t>997311234</t>
  </si>
  <si>
    <t>2*(5,05+7,8+2,88+1,38+0,8+1,73+4+5,93)</t>
  </si>
  <si>
    <t>392</t>
  </si>
  <si>
    <t>771474112</t>
  </si>
  <si>
    <t>Montáž soklíků z dlaždic keramických rovných flexibilní lepidlo v do 90 mm - řezaný</t>
  </si>
  <si>
    <t>1948564617</t>
  </si>
  <si>
    <t>2*(6,4+1,35+0,42+0,42)-2,75-0,8-1,18"mč201</t>
  </si>
  <si>
    <t>2*(7,31+1,66+0,6)-0,9-1,18"mč210</t>
  </si>
  <si>
    <t>2,25+1,75+1,64+0,6+2,5-1,18"mč103</t>
  </si>
  <si>
    <t>2*(4+2,33+2,24+1,36)-0,8*3-0,6"mč108</t>
  </si>
  <si>
    <t>2*(1,97+2,6)-0,8*2-0,9"mč111</t>
  </si>
  <si>
    <t>2*(3,83+2+0,42)-1,35-0,8*2-1,18"mč112</t>
  </si>
  <si>
    <t>1,4*2+0,5"mč114</t>
  </si>
  <si>
    <t>2*(5,1+7,8+2,35+0,7)+0,4*6-1,55-0,8*3-0,7-0,9"mč115</t>
  </si>
  <si>
    <t>393</t>
  </si>
  <si>
    <t>771573810</t>
  </si>
  <si>
    <t>Demontáž podlah z dlaždic keramických lepených</t>
  </si>
  <si>
    <t>-359311407</t>
  </si>
  <si>
    <t>10,24+18,15+4,64+0,99+1,38+3,56+39,31</t>
  </si>
  <si>
    <t>394</t>
  </si>
  <si>
    <t>771574116</t>
  </si>
  <si>
    <t>Montáž podlah keramických režných hladkých lepených flexibilním lepidlem do 25 ks/m2</t>
  </si>
  <si>
    <t>68396177</t>
  </si>
  <si>
    <t>10,2+10,3+6,6+4,7+0,8+1,3+13,3"2NP</t>
  </si>
  <si>
    <t>14,2+19,31+5,11+0,87+4,77+17,25+4,95+1,98+30,92"1NP</t>
  </si>
  <si>
    <t>395</t>
  </si>
  <si>
    <t>59761406</t>
  </si>
  <si>
    <t>dlaždice keramické slinuté neglazované mrazuvzdorné přes 19 do 25 ks/m2</t>
  </si>
  <si>
    <t>-1060348442</t>
  </si>
  <si>
    <t>146,56*1,1"podlaha</t>
  </si>
  <si>
    <t>100,99*0,08*1,1"sokl - řezaný</t>
  </si>
  <si>
    <t>170,103*1,1 'Přepočtené koeficientem množství</t>
  </si>
  <si>
    <t>396</t>
  </si>
  <si>
    <t>771591237</t>
  </si>
  <si>
    <t>Montáž kontaktní izolace ve spojení s dlažbou celoplošně lepená v páscích</t>
  </si>
  <si>
    <t>-1001024197</t>
  </si>
  <si>
    <t>(2*(3,5+1,9)-0,6*2)+2*2"mč109</t>
  </si>
  <si>
    <t>2*(0,8+1,2)-0,6"mč110</t>
  </si>
  <si>
    <t>(2,25+2)*2-0,7"mč113</t>
  </si>
  <si>
    <t>(2,2+0,9)*2-0,7"mč114</t>
  </si>
  <si>
    <t>2*(1,7+0,15+0,2+2,1+2,88+2,95+1,45)+2-0,8*2"mč203+204</t>
  </si>
  <si>
    <t>2*(2,5+2,1)-0,7*2+2"mč207</t>
  </si>
  <si>
    <t>2*(0,92+0,8)-0,7"mč208</t>
  </si>
  <si>
    <t>2*(1+1,35)-0,7"mč209</t>
  </si>
  <si>
    <t>2*(7,31+1,66+0,65)-(0,7+1,18)"mč210</t>
  </si>
  <si>
    <t>397</t>
  </si>
  <si>
    <t>59054221</t>
  </si>
  <si>
    <t xml:space="preserve">systémová rohová bandáž do hydroizolačních stěrek </t>
  </si>
  <si>
    <t>883794052</t>
  </si>
  <si>
    <t>398</t>
  </si>
  <si>
    <t>771591241</t>
  </si>
  <si>
    <t>Kontaktní izolace ve spojení s dlažbou z přířezů vnitřní kouty - systémová rohová tvarovka do hydroizolačních stěrek</t>
  </si>
  <si>
    <t>558478972</t>
  </si>
  <si>
    <t>399</t>
  </si>
  <si>
    <t>771591242</t>
  </si>
  <si>
    <t>Kontaktní izolace ve spojení s dlažbou z přířezů vnější rohy - systémová rohová tvarovka do hydroizolačních stěrek</t>
  </si>
  <si>
    <t>-499863038</t>
  </si>
  <si>
    <t>400</t>
  </si>
  <si>
    <t>771990112</t>
  </si>
  <si>
    <t>Vyrovnání podkladu samonivelační stěrkou tl 4 mm pevnosti 30 Mpa</t>
  </si>
  <si>
    <t>1448705117</t>
  </si>
  <si>
    <t>401</t>
  </si>
  <si>
    <t>771990192</t>
  </si>
  <si>
    <t>Příplatek k vyrovnání podkladu dlažby samonivelační stěrkou pevnosti 30 Mpa ZKD 1 mm tloušťky</t>
  </si>
  <si>
    <t>1187119687</t>
  </si>
  <si>
    <t>402</t>
  </si>
  <si>
    <t>998771102</t>
  </si>
  <si>
    <t>Přesun hmot tonážní pro podlahy z dlaždic v objektech v do 12 m</t>
  </si>
  <si>
    <t>745669539</t>
  </si>
  <si>
    <t>403</t>
  </si>
  <si>
    <t>998771181</t>
  </si>
  <si>
    <t>Příplatek k přesunu hmot tonážní 771 prováděný bez použití mechanizace</t>
  </si>
  <si>
    <t>-1069759988</t>
  </si>
  <si>
    <t>776</t>
  </si>
  <si>
    <t>Podlahy povlakové</t>
  </si>
  <si>
    <t>404</t>
  </si>
  <si>
    <t>776111112</t>
  </si>
  <si>
    <t>Příprava podkladu broušení podlah nového podkladu betonového</t>
  </si>
  <si>
    <t>-527718124</t>
  </si>
  <si>
    <t>15,7+24,7+86,9"2NP</t>
  </si>
  <si>
    <t>405</t>
  </si>
  <si>
    <t>776111115</t>
  </si>
  <si>
    <t>Příprava podkladu broušení podlah stávajícího podkladu před litím stěrky</t>
  </si>
  <si>
    <t>-827123907</t>
  </si>
  <si>
    <t>90,98+25,23"1NP</t>
  </si>
  <si>
    <t>406</t>
  </si>
  <si>
    <t>776111117</t>
  </si>
  <si>
    <t>Broušení stávajícího podkladu povlakových podlah diamantovým kotoučem</t>
  </si>
  <si>
    <t>-1056350143</t>
  </si>
  <si>
    <t>(90,98+25,23)*0,1"1NP - uvažováno 10% plochy pro srovnání nějvětších nerovností</t>
  </si>
  <si>
    <t>407</t>
  </si>
  <si>
    <t>776111311</t>
  </si>
  <si>
    <t>Vysátí podkladu povlakových podlah</t>
  </si>
  <si>
    <t>1607896952</t>
  </si>
  <si>
    <t>408</t>
  </si>
  <si>
    <t>776111322</t>
  </si>
  <si>
    <t>Vysátí schodišťových stupnic š přes 300 mm</t>
  </si>
  <si>
    <t>-1035668297</t>
  </si>
  <si>
    <t>10*1,4+11*1,35</t>
  </si>
  <si>
    <t>409</t>
  </si>
  <si>
    <t>776111331</t>
  </si>
  <si>
    <t>Vysátí schodišťových podstupnic v do 200 mm</t>
  </si>
  <si>
    <t>-1372442159</t>
  </si>
  <si>
    <t>410</t>
  </si>
  <si>
    <t>776121111</t>
  </si>
  <si>
    <t>Vodou ředitelná penetrace savého podkladu povlakových podlah ředěná v poměru 1:3</t>
  </si>
  <si>
    <t>225991121</t>
  </si>
  <si>
    <t>2*247,223"před nivelačkou a před lepením</t>
  </si>
  <si>
    <t>411</t>
  </si>
  <si>
    <t>776121212</t>
  </si>
  <si>
    <t>Penetrace schodišťových stupnic š přes 300 mm</t>
  </si>
  <si>
    <t>1295655642</t>
  </si>
  <si>
    <t>412</t>
  </si>
  <si>
    <t>776121221</t>
  </si>
  <si>
    <t>Penetrace schodišťových podstupnic v do 200 mm</t>
  </si>
  <si>
    <t>-1320026700</t>
  </si>
  <si>
    <t>413</t>
  </si>
  <si>
    <t>776141111</t>
  </si>
  <si>
    <t>Vyrovnání podkladu povlakových podlah stěrkou pevnosti 20 MPa tl 3 mm</t>
  </si>
  <si>
    <t>-2099903313</t>
  </si>
  <si>
    <t>15,7+24,7+86,9"2NP - P2</t>
  </si>
  <si>
    <t>414</t>
  </si>
  <si>
    <t>776141112</t>
  </si>
  <si>
    <t>Vyrovnání podkladu povlakových podlah stěrkou pevnosti 20 MPa tl 5 mm</t>
  </si>
  <si>
    <t>-1046767555</t>
  </si>
  <si>
    <t>90,98+25,23"1NP - P1</t>
  </si>
  <si>
    <t>415</t>
  </si>
  <si>
    <t>776142121</t>
  </si>
  <si>
    <t>Vyrovnání schodišťových stupnic š přes 300 samonivelační stěrkou min pevnosti 35 MPa tl 3 mm</t>
  </si>
  <si>
    <t>82291410</t>
  </si>
  <si>
    <t>416</t>
  </si>
  <si>
    <t>776143111</t>
  </si>
  <si>
    <t>Tmelení schodišťových podstupnic v do 200 mm stěrkou  tl 3 mm</t>
  </si>
  <si>
    <t>-605234107</t>
  </si>
  <si>
    <t>417</t>
  </si>
  <si>
    <t>776144111</t>
  </si>
  <si>
    <t>Tmelení hran schodišťových</t>
  </si>
  <si>
    <t>-1078563220</t>
  </si>
  <si>
    <t>418</t>
  </si>
  <si>
    <t>776201811</t>
  </si>
  <si>
    <t>Demontáž lepených povlakových podlah bez podložky ručně</t>
  </si>
  <si>
    <t>803831772</t>
  </si>
  <si>
    <t>109,08+7,52+9,43+18,54</t>
  </si>
  <si>
    <t>419</t>
  </si>
  <si>
    <t>776201912</t>
  </si>
  <si>
    <t>Oprava podlah výměnou podlahového povlaku plochy do 1 m2</t>
  </si>
  <si>
    <t>-1819392825</t>
  </si>
  <si>
    <t>2"u měněných dveří mč116</t>
  </si>
  <si>
    <t>420</t>
  </si>
  <si>
    <t>776201913</t>
  </si>
  <si>
    <t>Oprava podlah výměnou podlahového povlaku plochy do 2 m2</t>
  </si>
  <si>
    <t>-1821684622</t>
  </si>
  <si>
    <t>1"u příčky v mč.116</t>
  </si>
  <si>
    <t>421</t>
  </si>
  <si>
    <t>776231111</t>
  </si>
  <si>
    <t>Lepení lamel a čtverců z vinylu standardním lepidlem</t>
  </si>
  <si>
    <t>-807237507</t>
  </si>
  <si>
    <t>1,35*2,75"podesta</t>
  </si>
  <si>
    <t>422</t>
  </si>
  <si>
    <t>28411012</t>
  </si>
  <si>
    <t>PVC vinyl heterogenní protiskluzné nášlapná vrstva 0,70mm R 10 zátěž 34/43 otlak do 0,05mm hořlavost Bfl S1 - dle specifikace v PD</t>
  </si>
  <si>
    <t>469238529</t>
  </si>
  <si>
    <t>15,7"2NP -mč202</t>
  </si>
  <si>
    <t>19,413*1,1 'Přepočtené koeficientem množství</t>
  </si>
  <si>
    <t>423</t>
  </si>
  <si>
    <t>28411027</t>
  </si>
  <si>
    <t>PVC vinyl akustický s pěnocou vrtsvou, nášlapná vrstva 0,7 mm, zátěž 34/42, otlak do 0,11 mm, útlum 19 dB, hořlavost Bfl S1 - dle specifikace v PD</t>
  </si>
  <si>
    <t>1433470200</t>
  </si>
  <si>
    <t>24,7+86,9"2NP</t>
  </si>
  <si>
    <t>227,81*1,1 'Přepočtené koeficientem množství</t>
  </si>
  <si>
    <t>424</t>
  </si>
  <si>
    <t>776341112</t>
  </si>
  <si>
    <t>Montáž podlahovin z vinylu na stupnice šířky přes 300 mm</t>
  </si>
  <si>
    <t>1011997080</t>
  </si>
  <si>
    <t>425</t>
  </si>
  <si>
    <t>717482247</t>
  </si>
  <si>
    <t>27,5*0,36 'Přepočtené koeficientem množství</t>
  </si>
  <si>
    <t>426</t>
  </si>
  <si>
    <t>776341121</t>
  </si>
  <si>
    <t>Montáž podlahovin z vinylu na podstupnice výšky do 200 mm</t>
  </si>
  <si>
    <t>-342276253</t>
  </si>
  <si>
    <t>427</t>
  </si>
  <si>
    <t>578894962</t>
  </si>
  <si>
    <t>28,85*0,2 'Přepočtené koeficientem množství</t>
  </si>
  <si>
    <t>428</t>
  </si>
  <si>
    <t>776410811</t>
  </si>
  <si>
    <t>Odstranění soklíků a lišt pryžových nebo plastových</t>
  </si>
  <si>
    <t>126957387</t>
  </si>
  <si>
    <t>2*(2,78+2,705+3,225+5,78+18,53+2+0,4+2,11+4,77+3,09+5,98)-0,8*8</t>
  </si>
  <si>
    <t>429</t>
  </si>
  <si>
    <t>776411111</t>
  </si>
  <si>
    <t>Montáž obvodových soklíků výšky do 80 mm</t>
  </si>
  <si>
    <t>-59629608</t>
  </si>
  <si>
    <t>1,35+1,35+2,75"mezipodesta</t>
  </si>
  <si>
    <t>2*(15,8+5,43+2,95+2,88+5,49+1,77+3,96+2,37+1,07)-1,4*2-0,8*4-0,7*2-0,9"2NP</t>
  </si>
  <si>
    <t>2*(15,83+5,78+1,9+2,78+2,8+3,075+2,905)-1,4*2-0,8*4"1NP</t>
  </si>
  <si>
    <t>430</t>
  </si>
  <si>
    <t>1441604449</t>
  </si>
  <si>
    <t>(2*(15,8+5,43+2,95+2,88+5,49)-1,4*2-0,8*2-0,7*2-0,9)*0,08"2NP</t>
  </si>
  <si>
    <t>(2*(15,83+5,78+1,9+2,78+2,8+3,075+2,905)-1,4*2-0,8*4)*0,08"1NP</t>
  </si>
  <si>
    <t>9,803*1,1 'Přepočtené koeficientem množství</t>
  </si>
  <si>
    <t>431</t>
  </si>
  <si>
    <t>-38247183</t>
  </si>
  <si>
    <t>(1,35+1,35+2,75)*0,08"mezipodesta</t>
  </si>
  <si>
    <t>(2*(1,77+3,96+2,37+1,07)-0,8*2-0,7*2)*0,08"2NP</t>
  </si>
  <si>
    <t>1,663*1,1 'Přepočtené koeficientem množství</t>
  </si>
  <si>
    <t>432</t>
  </si>
  <si>
    <t>776411121</t>
  </si>
  <si>
    <t>Montáž schodišťových soklíků výšky do 80 mm</t>
  </si>
  <si>
    <t>-1780101042</t>
  </si>
  <si>
    <t>20*(0,15+0,3)</t>
  </si>
  <si>
    <t>433</t>
  </si>
  <si>
    <t>674352560</t>
  </si>
  <si>
    <t>9*0,08*1,1"PVC do soklu</t>
  </si>
  <si>
    <t>0,792*1,1 'Přepočtené koeficientem množství</t>
  </si>
  <si>
    <t>434</t>
  </si>
  <si>
    <t>776421111</t>
  </si>
  <si>
    <t>Montáž obvodových lišt lepením</t>
  </si>
  <si>
    <t>-1525563778</t>
  </si>
  <si>
    <t>(144,73+9)*2</t>
  </si>
  <si>
    <t>Součet"přechodový a ukončovací</t>
  </si>
  <si>
    <t>435</t>
  </si>
  <si>
    <t>283421R</t>
  </si>
  <si>
    <t>náběhový profil poloměru min.25mm pro sokl z vinylu</t>
  </si>
  <si>
    <t>724850099</t>
  </si>
  <si>
    <t>(144,73+9)*1,1</t>
  </si>
  <si>
    <t>436</t>
  </si>
  <si>
    <t>283421R1</t>
  </si>
  <si>
    <t>ukončující systémová plastová lišta pro sokl z vinylu</t>
  </si>
  <si>
    <t>306483108</t>
  </si>
  <si>
    <t>437</t>
  </si>
  <si>
    <t>776421312</t>
  </si>
  <si>
    <t>Montáž přechodových šroubovaných lišt</t>
  </si>
  <si>
    <t>1029694512</t>
  </si>
  <si>
    <t>1,4+0,8+0,8+0,7+0,7+0,8+0,9"2NP</t>
  </si>
  <si>
    <t>0,8*3"1NP</t>
  </si>
  <si>
    <t>Součet"mezi dlažbou a PVC</t>
  </si>
  <si>
    <t>438</t>
  </si>
  <si>
    <t>55343110</t>
  </si>
  <si>
    <t>profil přechodový Al narážecí 30 mm stříbro</t>
  </si>
  <si>
    <t>1929449554</t>
  </si>
  <si>
    <t>8,5*1,02 'Přepočtené koeficientem množství</t>
  </si>
  <si>
    <t>439</t>
  </si>
  <si>
    <t>776431211</t>
  </si>
  <si>
    <t>Montáž schodišťových hran šroubovaných</t>
  </si>
  <si>
    <t>895628341</t>
  </si>
  <si>
    <t>440</t>
  </si>
  <si>
    <t>59054140</t>
  </si>
  <si>
    <t>profil schodový protiskluzový ušlechtilá ocel V2A, R 10 V 6 (2 x 1000 mm)</t>
  </si>
  <si>
    <t>2041489339</t>
  </si>
  <si>
    <t>28,85*1,02 'Přepočtené koeficientem množství</t>
  </si>
  <si>
    <t>441</t>
  </si>
  <si>
    <t>776991821</t>
  </si>
  <si>
    <t>Odstranění lepidla ručně z podlah</t>
  </si>
  <si>
    <t>151193134</t>
  </si>
  <si>
    <t>442</t>
  </si>
  <si>
    <t>998776102</t>
  </si>
  <si>
    <t>Přesun hmot tonážní pro podlahy povlakové v objektech v do 12 m</t>
  </si>
  <si>
    <t>-744705933</t>
  </si>
  <si>
    <t>443</t>
  </si>
  <si>
    <t>998776181</t>
  </si>
  <si>
    <t>Příplatek k přesunu hmot tonážní 776 prováděný bez použití mechanizace</t>
  </si>
  <si>
    <t>1529932734</t>
  </si>
  <si>
    <t>777</t>
  </si>
  <si>
    <t>Podlahy lité</t>
  </si>
  <si>
    <t>444</t>
  </si>
  <si>
    <t>777131105</t>
  </si>
  <si>
    <t>Penetrační epoxidový nátěr podlahy na podklad z čerstvého betonu</t>
  </si>
  <si>
    <t>1443844169</t>
  </si>
  <si>
    <t>2*0,15*(1,96+2,25)+1,96*2,25"dno výtahu</t>
  </si>
  <si>
    <t>445</t>
  </si>
  <si>
    <t>777611121</t>
  </si>
  <si>
    <t>Krycí epoxidový průmyslový nátěr podlahy</t>
  </si>
  <si>
    <t>1555332620</t>
  </si>
  <si>
    <t>446</t>
  </si>
  <si>
    <t>777612101</t>
  </si>
  <si>
    <t>Uzavírací epoxidový barevný nátěr podlahy</t>
  </si>
  <si>
    <t>59507636</t>
  </si>
  <si>
    <t>447</t>
  </si>
  <si>
    <t>777911111</t>
  </si>
  <si>
    <t>Tuhé napojení lité podlahy na stěnu nebo sokl</t>
  </si>
  <si>
    <t>-1355558978</t>
  </si>
  <si>
    <t>(2,25+1,96)*2"dno výtahu</t>
  </si>
  <si>
    <t>448</t>
  </si>
  <si>
    <t>998777102</t>
  </si>
  <si>
    <t>Přesun hmot tonážní pro podlahy lité v objektech v do 12 m</t>
  </si>
  <si>
    <t>-879442567</t>
  </si>
  <si>
    <t>449</t>
  </si>
  <si>
    <t>998777181</t>
  </si>
  <si>
    <t>Příplatek k přesunu hmot tonážní 777 prováděný bez použití mechanizace</t>
  </si>
  <si>
    <t>2055891739</t>
  </si>
  <si>
    <t>781</t>
  </si>
  <si>
    <t>Dokončovací práce - obklady</t>
  </si>
  <si>
    <t>450</t>
  </si>
  <si>
    <t>781411912</t>
  </si>
  <si>
    <t>Oprava obkladu z obkladaček pórovinových do 25 ks/m2 kladených do malty</t>
  </si>
  <si>
    <t>129145164</t>
  </si>
  <si>
    <t>1/0,2/0,2*3"po napojení stoupačky mč104</t>
  </si>
  <si>
    <t>1/0,2/0,2*2"po napojení stoupačky mč107</t>
  </si>
  <si>
    <t>1/0,2/0,2"po napojení stoupačky mč106</t>
  </si>
  <si>
    <t>451</t>
  </si>
  <si>
    <t>59761255</t>
  </si>
  <si>
    <t>obkladačky keramické  kuchyňské (barevné)  - dle stávajících</t>
  </si>
  <si>
    <t>1736810731</t>
  </si>
  <si>
    <t>452</t>
  </si>
  <si>
    <t>781471810</t>
  </si>
  <si>
    <t>Demontáž obkladů z obkladaček keramických kladených do malty</t>
  </si>
  <si>
    <t>153012478</t>
  </si>
  <si>
    <t>2*(3,5+1,9*2)-0,6*2*2"mč109</t>
  </si>
  <si>
    <t>2*(1,2+0,8)*2-0,6*2"mč110</t>
  </si>
  <si>
    <t>453</t>
  </si>
  <si>
    <t>781474114</t>
  </si>
  <si>
    <t>Montáž obkladů vnitřních keramických hladkých do 22 ks/m2 lepených flexibilním lepidlem</t>
  </si>
  <si>
    <t>1875956008</t>
  </si>
  <si>
    <t>(2*(3,5+1,9)-0,6*2)*2"mč109</t>
  </si>
  <si>
    <t>(2,25+2)*2*1,8-0,7*1,8"mč113</t>
  </si>
  <si>
    <t>(0,8*2+0,9)*1,8-0,7*1,8"mč114</t>
  </si>
  <si>
    <t>2*(1,7+0,15+0,2+2,1+2,88+2,95+1,45)*1,8-0,8*1,8*2"mč203+204</t>
  </si>
  <si>
    <t>2*(2,5+2,1)*1,8-0,7*1,8*2"mč207</t>
  </si>
  <si>
    <t>2*1,8*(0,92+0,8)-1,8*0,7"mč208</t>
  </si>
  <si>
    <t>2*(1+1,35)*1,8-1,8*0,7"mč209</t>
  </si>
  <si>
    <t>2*(7,31+1,66+0,65)*1,95-1,95*(0,7+1,18)"mč210</t>
  </si>
  <si>
    <t>-1,08-2,16"odpočet zrcadel</t>
  </si>
  <si>
    <t>Součet"</t>
  </si>
  <si>
    <t>454</t>
  </si>
  <si>
    <t>59761040</t>
  </si>
  <si>
    <t>obkládačky keramické koupelnové (bílé i barevné) přes 19 do 22 ks/m2</t>
  </si>
  <si>
    <t>519135739</t>
  </si>
  <si>
    <t>138,332*1,1 'Přepočtené koeficientem množství</t>
  </si>
  <si>
    <t>455</t>
  </si>
  <si>
    <t>781491011</t>
  </si>
  <si>
    <t>Montáž zrcadel plochy do 1 m2 lepených silikonovým tmelem na podkladní omítku</t>
  </si>
  <si>
    <t>1324878822</t>
  </si>
  <si>
    <t>0,6*0,6*3"mč109,113,207</t>
  </si>
  <si>
    <t>456</t>
  </si>
  <si>
    <t>781491012</t>
  </si>
  <si>
    <t>Montáž zrcadel plochy přes 1 m2 lepených silikonovým tmelem na podkladní omítku</t>
  </si>
  <si>
    <t>1469474795</t>
  </si>
  <si>
    <t>3,6*0,6"mč203</t>
  </si>
  <si>
    <t>457</t>
  </si>
  <si>
    <t>63465126</t>
  </si>
  <si>
    <t>zrcadlo nemontované čiré tl 5mm max. rozměr 3210x2250mm</t>
  </si>
  <si>
    <t>1087152425</t>
  </si>
  <si>
    <t>(1,08+2,16)*1,1</t>
  </si>
  <si>
    <t>458</t>
  </si>
  <si>
    <t>781494111</t>
  </si>
  <si>
    <t>Plastové profily rohové lepené flexibilním lepidlem</t>
  </si>
  <si>
    <t>1671242406</t>
  </si>
  <si>
    <t>57,8</t>
  </si>
  <si>
    <t>459</t>
  </si>
  <si>
    <t>781494511</t>
  </si>
  <si>
    <t>Plastové profily ukončovací lepené flexibilním lepidlem</t>
  </si>
  <si>
    <t>-1726427510</t>
  </si>
  <si>
    <t>87,46+1,8*33</t>
  </si>
  <si>
    <t>460</t>
  </si>
  <si>
    <t>781495111</t>
  </si>
  <si>
    <t>Penetrace podkladu vnitřních obkladů</t>
  </si>
  <si>
    <t>1954005705</t>
  </si>
  <si>
    <t>461</t>
  </si>
  <si>
    <t>781495115</t>
  </si>
  <si>
    <t>Spárování vnitřních obkladů silikonem</t>
  </si>
  <si>
    <t>-1101949923</t>
  </si>
  <si>
    <t>462</t>
  </si>
  <si>
    <t>781774120</t>
  </si>
  <si>
    <t>Montáž obkladů vnějších z dlaždic keramických do 85 ks/m2 lepených flexibilním lepidlem</t>
  </si>
  <si>
    <t>-1478462712</t>
  </si>
  <si>
    <t>0,65*2,3+0,65*2,3+0,65*2,5"po odstranění schodišť - sokl - druhá vrstva  - pod obklad</t>
  </si>
  <si>
    <t>463</t>
  </si>
  <si>
    <t>632325R</t>
  </si>
  <si>
    <t>kabřincový pásek dle stávajících</t>
  </si>
  <si>
    <t>1137308799</t>
  </si>
  <si>
    <t>4,615*70 'Přepočtené koeficientem množství</t>
  </si>
  <si>
    <t>464</t>
  </si>
  <si>
    <t>781779191</t>
  </si>
  <si>
    <t>Příplatek k montáži obkladů vnějších z dlaždic keramických za plochu do 10 m2</t>
  </si>
  <si>
    <t>460180460</t>
  </si>
  <si>
    <t>465</t>
  </si>
  <si>
    <t>998781102</t>
  </si>
  <si>
    <t>Přesun hmot tonážní pro obklady keramické v objektech v do 12 m</t>
  </si>
  <si>
    <t>36672563</t>
  </si>
  <si>
    <t>466</t>
  </si>
  <si>
    <t>998781181</t>
  </si>
  <si>
    <t>Příplatek k přesunu hmot tonážní 781 prováděný bez použití mechanizace</t>
  </si>
  <si>
    <t>-2133867439</t>
  </si>
  <si>
    <t>783</t>
  </si>
  <si>
    <t>Dokončovací práce - nátěry</t>
  </si>
  <si>
    <t>467</t>
  </si>
  <si>
    <t>783301401</t>
  </si>
  <si>
    <t>Ometení zámečnických konstrukcí</t>
  </si>
  <si>
    <t>1628267307</t>
  </si>
  <si>
    <t>(2*2+0,8)*(0,17+2*0,05)*4"stávající 1NP</t>
  </si>
  <si>
    <t>(2*2+0,9)*(0,17+2*0,05)*1"nové 1NP</t>
  </si>
  <si>
    <t>(2*2+0,7)*(0,17+2*0,05)*1"nové 1NP</t>
  </si>
  <si>
    <t>(2*2+1,4)*(0,17+2*0,05)*1"nové 1NP</t>
  </si>
  <si>
    <t>(2*2+0,8)*(0,17+2*0,05)*4"nové 1NP</t>
  </si>
  <si>
    <t>(2*2+0,6)*(0,17+2*0,05)*2"stávající 1NP</t>
  </si>
  <si>
    <t>(2*2+0,8)*(0,17+2*0,05)*4"nové 2NP</t>
  </si>
  <si>
    <t>(2*2+0,7)*(0,17+2*0,05)*3"nové 2NP</t>
  </si>
  <si>
    <t>(2*2+1,4)*(0,17+2*0,05)"nové 2NP</t>
  </si>
  <si>
    <t>(2*2+0,9)*(0,17+2*0,05)"nové 2NP</t>
  </si>
  <si>
    <t>Součet"zárubně</t>
  </si>
  <si>
    <t>468</t>
  </si>
  <si>
    <t>783306801</t>
  </si>
  <si>
    <t>Odstranění nátěru ze zámečnických konstrukcí obroušením</t>
  </si>
  <si>
    <t>1448311931</t>
  </si>
  <si>
    <t>469</t>
  </si>
  <si>
    <t>783314203</t>
  </si>
  <si>
    <t>Základní antikorozní jednonásobný syntetický samozákladující nátěr zámečnických konstrukcí</t>
  </si>
  <si>
    <t>1340691123</t>
  </si>
  <si>
    <t>470</t>
  </si>
  <si>
    <t>783315103</t>
  </si>
  <si>
    <t>Mezinátěr jednonásobný syntetický  samozákladující zámečnických konstrukcí</t>
  </si>
  <si>
    <t>949889092</t>
  </si>
  <si>
    <t>471</t>
  </si>
  <si>
    <t>783317105</t>
  </si>
  <si>
    <t>Krycí jednonásobný syntetický samozákladující nátěr zámečnických konstrukcí</t>
  </si>
  <si>
    <t>-1469113668</t>
  </si>
  <si>
    <t>784</t>
  </si>
  <si>
    <t>Dokončovací práce - malby a tapety</t>
  </si>
  <si>
    <t>472</t>
  </si>
  <si>
    <t>784181101</t>
  </si>
  <si>
    <t>Základní akrylátová jednonásobná penetrace podkladu v místnostech výšky do 3,80m</t>
  </si>
  <si>
    <t>1986694196</t>
  </si>
  <si>
    <t>Mezisoučet"rovný - stropy</t>
  </si>
  <si>
    <t>3*2*(5,49+2,88+2,95+5,43+15,8+2,1+0,2+0,15+1,7+2,95+2,88+1,45+3,96+1,77+2,37+1,07+0,92+1+1+1,3+2,5+2,07+5,7+6,4+0,42+0,42+7,31+1,66+0,6)"2NP</t>
  </si>
  <si>
    <t>Mezisoučet"2NP stěny</t>
  </si>
  <si>
    <t>2,9*2*(2,78+2,905+3,075+2,8+15,83+5,78+2+4+2,33+2,24+1,36+1,375+0,495+3,5+0,8+1,25+2,6+1,9+6+3,83+0,42+7,6+2,25+5+7,8+2,35+0,75+0,4)+2,5*(3,4+3,5+3,5)</t>
  </si>
  <si>
    <t>1,35*2*(2,65+2,705+1,9+0,9+0,9+2,905+3,075)"mč106,107</t>
  </si>
  <si>
    <t>Mezisoučet"1NP stěny</t>
  </si>
  <si>
    <t>2*(1,96+2,24)*8+1,96*2,24</t>
  </si>
  <si>
    <t>-138,332"odpočet obkladů</t>
  </si>
  <si>
    <t>473</t>
  </si>
  <si>
    <t>784211121</t>
  </si>
  <si>
    <t>Dvojnásobné bílé malby ze směsí za mokra středně otěruvzdorných v místnostech výšky do 3,80 m</t>
  </si>
  <si>
    <t>-1615804073</t>
  </si>
  <si>
    <t>Mezisoučet"kastlíky- kastlíky</t>
  </si>
  <si>
    <t>Práce a dodávky M</t>
  </si>
  <si>
    <t>33-M</t>
  </si>
  <si>
    <t>Montáže dopr.zaříz.,sklad. zař. a váh</t>
  </si>
  <si>
    <t>474</t>
  </si>
  <si>
    <t>M-33-01</t>
  </si>
  <si>
    <t>Dodávka + montáž výtahu dle ozn. E01 a specifikace v TZ</t>
  </si>
  <si>
    <t>1580452444</t>
  </si>
  <si>
    <t>VRN</t>
  </si>
  <si>
    <t>Vedlejší rozpočtové náklady</t>
  </si>
  <si>
    <t>VRN3</t>
  </si>
  <si>
    <t>Zařízení staveniště</t>
  </si>
  <si>
    <t>475</t>
  </si>
  <si>
    <t>030001000</t>
  </si>
  <si>
    <t>1024</t>
  </si>
  <si>
    <t>-653237585</t>
  </si>
  <si>
    <t>VRN6</t>
  </si>
  <si>
    <t>Územní vlivy</t>
  </si>
  <si>
    <t>476</t>
  </si>
  <si>
    <t>060001000</t>
  </si>
  <si>
    <t>1951668493</t>
  </si>
  <si>
    <t>VRN7</t>
  </si>
  <si>
    <t>Provozní vlivy</t>
  </si>
  <si>
    <t>477</t>
  </si>
  <si>
    <t>070001000</t>
  </si>
  <si>
    <t>1865890391</t>
  </si>
  <si>
    <t>část EI - Silnoproudé rozvody</t>
  </si>
  <si>
    <t xml:space="preserve"> </t>
  </si>
  <si>
    <t>I - Rozvaděče</t>
  </si>
  <si>
    <t>II - Svítidla vč. zdrojů dle TZ</t>
  </si>
  <si>
    <t>III - Koncové prvky</t>
  </si>
  <si>
    <t>IV - Kabely, kabelové trasy</t>
  </si>
  <si>
    <t>V - Ostatní</t>
  </si>
  <si>
    <t>I</t>
  </si>
  <si>
    <t>Rozvaděče</t>
  </si>
  <si>
    <t>I.1</t>
  </si>
  <si>
    <t>Doplnění rozvaděče RH 2x FA 40A/3/B, úprava masky</t>
  </si>
  <si>
    <t>I.2</t>
  </si>
  <si>
    <t>Monráž doplnění rozvaděče RH</t>
  </si>
  <si>
    <t>ka</t>
  </si>
  <si>
    <t>I.3</t>
  </si>
  <si>
    <t>Rozvaděč RP-C1 dle PD</t>
  </si>
  <si>
    <t>I.4</t>
  </si>
  <si>
    <t>Montáž rozvaděče RP-C1</t>
  </si>
  <si>
    <t>I.5</t>
  </si>
  <si>
    <t>Rozvaděč RP-C2 dle PD</t>
  </si>
  <si>
    <t>I.6</t>
  </si>
  <si>
    <t>Montáž rozvaděče RP-C2</t>
  </si>
  <si>
    <t>I.7</t>
  </si>
  <si>
    <t>Montáž napojení rozvaděče RV - výtah</t>
  </si>
  <si>
    <t>I.8</t>
  </si>
  <si>
    <t>Ochranná přípojnice</t>
  </si>
  <si>
    <t>I.9</t>
  </si>
  <si>
    <t>Montáž ochranné přípojnice</t>
  </si>
  <si>
    <t>II</t>
  </si>
  <si>
    <t>Svítidla vč. zdrojů dle TZ</t>
  </si>
  <si>
    <t>II.1</t>
  </si>
  <si>
    <t>Svítidlo A1 Vestavné svítidlo 600x600mm Mikroprismatický kryt, LED 35W</t>
  </si>
  <si>
    <t>II.2</t>
  </si>
  <si>
    <t>Montáž svítidla A1</t>
  </si>
  <si>
    <t>II.3</t>
  </si>
  <si>
    <t>Svítidlo A2 Vestavné svítidlo 600x600mm Mikroprismatický kryt, LED 35W, stmívání DALI</t>
  </si>
  <si>
    <t>II.4</t>
  </si>
  <si>
    <t>Montáž svítidla A2</t>
  </si>
  <si>
    <t>II.5</t>
  </si>
  <si>
    <t>Svítidlo B Přisazené Svítidlo 1200x300mm Opálový kryt, LED 33-35W</t>
  </si>
  <si>
    <t>II.6</t>
  </si>
  <si>
    <t>Montáž svítidla B</t>
  </si>
  <si>
    <t>II.7</t>
  </si>
  <si>
    <t>Svítidlo C Přisazené čočkovité LED 24-27W, , opálový kryt</t>
  </si>
  <si>
    <t>II.8</t>
  </si>
  <si>
    <t>Montáž svítidla C</t>
  </si>
  <si>
    <t>II.9</t>
  </si>
  <si>
    <t>Svítidlo D Nástěnné LED svítidlo s čidlem pohybu, venkovní provedení LED 10W</t>
  </si>
  <si>
    <t>II.10</t>
  </si>
  <si>
    <t>Montáž svítidla D</t>
  </si>
  <si>
    <t>II.11</t>
  </si>
  <si>
    <t>Svítidlo E Přisazené průmyslové svítidlo 1200mm LED 20W</t>
  </si>
  <si>
    <t>II.12</t>
  </si>
  <si>
    <t>Montáž svítidla E</t>
  </si>
  <si>
    <t>II.13</t>
  </si>
  <si>
    <t>Svítidlo N1 Stropní vestavné protipanické LED 3W  / 60minut</t>
  </si>
  <si>
    <t>II.14</t>
  </si>
  <si>
    <t>Montáž svítidla N1</t>
  </si>
  <si>
    <t>II.15</t>
  </si>
  <si>
    <t>Svítidlo N2 Nástěnné nouzové svítidlo s piktogramem LED 6,1W / 60minut</t>
  </si>
  <si>
    <t>II.16</t>
  </si>
  <si>
    <t>Montáž svítidla N2</t>
  </si>
  <si>
    <t>II.17</t>
  </si>
  <si>
    <t>Svítidlo N3 Stropní nouzové svítidlo s praporcem vestavné s piktogramem LED 6,1W  / 60minut</t>
  </si>
  <si>
    <t>II.18</t>
  </si>
  <si>
    <t>Montáž svítidla N3</t>
  </si>
  <si>
    <t>II.19</t>
  </si>
  <si>
    <t>Svítidlo N4 Nástěnné nouzové svítidlo s piktogramem LED 6,1W  / 60minut, IP65 - venkovní</t>
  </si>
  <si>
    <t>II.20</t>
  </si>
  <si>
    <t>Montáž svítidla N4</t>
  </si>
  <si>
    <t>II.21</t>
  </si>
  <si>
    <t>Recyklační poplatek svítidla včetně zdroje</t>
  </si>
  <si>
    <t>III</t>
  </si>
  <si>
    <t>Koncové prvky</t>
  </si>
  <si>
    <t>III.1</t>
  </si>
  <si>
    <t>Vypínač č.1 pod omítku modulární kompl., barva bílá/šedá</t>
  </si>
  <si>
    <t>III.2</t>
  </si>
  <si>
    <t>Montáž vypínače č.1</t>
  </si>
  <si>
    <t>III.3</t>
  </si>
  <si>
    <t>Vypínač č.2 pod omítku modulární kompl., barva bílá/šedá</t>
  </si>
  <si>
    <t>III.4</t>
  </si>
  <si>
    <t>Montáž vypínač č.2</t>
  </si>
  <si>
    <t>III.5</t>
  </si>
  <si>
    <t>Vypínač č.5 pod omítku modulární kompl., barva bílá/šedá</t>
  </si>
  <si>
    <t>III.6</t>
  </si>
  <si>
    <t>Montáž vypínače č.5</t>
  </si>
  <si>
    <t>III.7</t>
  </si>
  <si>
    <t>Vypínač č.6 pod omítku modulární kompl., barva bílá/šedá</t>
  </si>
  <si>
    <t>III.8</t>
  </si>
  <si>
    <t>Montáž vypínače č.6</t>
  </si>
  <si>
    <t>III.9</t>
  </si>
  <si>
    <t>Vypínač č.6+1 pod omítku modulární kompl.,     barva bílá/šedá</t>
  </si>
  <si>
    <t>III.10</t>
  </si>
  <si>
    <t>Montáž vypínače č.6+1</t>
  </si>
  <si>
    <t>III.11</t>
  </si>
  <si>
    <t>Vypínač č.7 pod omítku modulární kompl., barva bílá/šedá</t>
  </si>
  <si>
    <t>III.12</t>
  </si>
  <si>
    <t>Montáž vypínače č.7</t>
  </si>
  <si>
    <t>III.13</t>
  </si>
  <si>
    <t>Smívač otočný DALI, se zdrojem, barva bílá/šedá</t>
  </si>
  <si>
    <t>III.14</t>
  </si>
  <si>
    <t>Montáž stmívače se zdrojem</t>
  </si>
  <si>
    <t>III.15</t>
  </si>
  <si>
    <t>Smívač otočný DALI, bez zdrojem, barva bílá/šedá</t>
  </si>
  <si>
    <t>III.16</t>
  </si>
  <si>
    <t>Montáž stmívače bez zdroje</t>
  </si>
  <si>
    <t>III.17</t>
  </si>
  <si>
    <t>Zásuvka 230V se clonkami pod omítku modulární kompl., barva bílá/šedá</t>
  </si>
  <si>
    <t>III.18</t>
  </si>
  <si>
    <t>Montáž zásuvky 230V</t>
  </si>
  <si>
    <t>III.19</t>
  </si>
  <si>
    <t>Zpožďovací relé do instalační krabice, zpožděný rozběh + zpožděný doběh, nastavitelné</t>
  </si>
  <si>
    <t>III.20</t>
  </si>
  <si>
    <t>Montáž zpožďovacího relé</t>
  </si>
  <si>
    <t>III.21</t>
  </si>
  <si>
    <t>Žaluziový ovladač pod omítku kompl., barva bílá/šedá</t>
  </si>
  <si>
    <t>III.22</t>
  </si>
  <si>
    <t>Montáž žaluziového ovladače</t>
  </si>
  <si>
    <t>III.23</t>
  </si>
  <si>
    <t>Řídící relé pro žaluzie pro centrální řízenmí, vestavné do instalační krabice</t>
  </si>
  <si>
    <t>III.24</t>
  </si>
  <si>
    <t>Montáž řídícího relé</t>
  </si>
  <si>
    <t>III.25</t>
  </si>
  <si>
    <t>Větrná automatika pro žaluzie</t>
  </si>
  <si>
    <t>III.26</t>
  </si>
  <si>
    <t>Montáž větrné automatiky</t>
  </si>
  <si>
    <t>III.27</t>
  </si>
  <si>
    <t>Krabice rozvodná 68mm</t>
  </si>
  <si>
    <t>III.28</t>
  </si>
  <si>
    <t>Montáž krabice rozvodné</t>
  </si>
  <si>
    <t>III.29</t>
  </si>
  <si>
    <t>Montážní deska do zateplení</t>
  </si>
  <si>
    <t>III.30</t>
  </si>
  <si>
    <t>Montáž montážní desky do zateplení</t>
  </si>
  <si>
    <t>III.31</t>
  </si>
  <si>
    <t>Krabice přístrojová UNI</t>
  </si>
  <si>
    <t>III.32</t>
  </si>
  <si>
    <t>Montáž přístrojové krabice</t>
  </si>
  <si>
    <t>III.33</t>
  </si>
  <si>
    <t>Napojení zařízení 230V</t>
  </si>
  <si>
    <t>III.34</t>
  </si>
  <si>
    <t>Napojení žaluzie</t>
  </si>
  <si>
    <t>IV</t>
  </si>
  <si>
    <t>Kabely, kabelové trasy</t>
  </si>
  <si>
    <t>IV.1</t>
  </si>
  <si>
    <t>CYKY 4x16</t>
  </si>
  <si>
    <t>IV.2</t>
  </si>
  <si>
    <t>Montáž kabelu CYKY 4x16</t>
  </si>
  <si>
    <t>IV.3</t>
  </si>
  <si>
    <t>CYKY 5x6</t>
  </si>
  <si>
    <t>IV.4</t>
  </si>
  <si>
    <t>Montáž kabelu CYKY 5x6</t>
  </si>
  <si>
    <t>IV.5</t>
  </si>
  <si>
    <t>CYKY 3x2,5</t>
  </si>
  <si>
    <t>IV.6</t>
  </si>
  <si>
    <t>Montáž kabelu CYKY 3x2,5</t>
  </si>
  <si>
    <t>IV.7</t>
  </si>
  <si>
    <t>CYKY 5x1,5</t>
  </si>
  <si>
    <t>IV.8</t>
  </si>
  <si>
    <t>Montáž kabelu CYKY 5x1,5</t>
  </si>
  <si>
    <t>IV.9</t>
  </si>
  <si>
    <t>CYKY 3x1,5</t>
  </si>
  <si>
    <t>IV.10</t>
  </si>
  <si>
    <t>Montáž kabelu CYKY 3x1,5</t>
  </si>
  <si>
    <t>IV.11</t>
  </si>
  <si>
    <t>JYTY 4x1</t>
  </si>
  <si>
    <t>IV.12</t>
  </si>
  <si>
    <t>Montáž kabelu JYTY 4x1</t>
  </si>
  <si>
    <t>IV.13</t>
  </si>
  <si>
    <t>CY16 ZŽ</t>
  </si>
  <si>
    <t>IV.14</t>
  </si>
  <si>
    <t>Montáž drátu CY16</t>
  </si>
  <si>
    <t>IV.15</t>
  </si>
  <si>
    <t>CY6 ZŽ</t>
  </si>
  <si>
    <t>IV.16</t>
  </si>
  <si>
    <t>Montáž drátu CY6</t>
  </si>
  <si>
    <t>IV.17</t>
  </si>
  <si>
    <t>Chránička FX25-32</t>
  </si>
  <si>
    <t>IV.18</t>
  </si>
  <si>
    <t>Montáž chráničky 25-32mm</t>
  </si>
  <si>
    <t>IV.19</t>
  </si>
  <si>
    <t>Kabelové příchytky plastové</t>
  </si>
  <si>
    <t>IV.20</t>
  </si>
  <si>
    <t>Montáž kabelové příchytky</t>
  </si>
  <si>
    <t>IV.21</t>
  </si>
  <si>
    <t>Drátěný žlab vč. kotvení 100*50mm</t>
  </si>
  <si>
    <t>IV.22</t>
  </si>
  <si>
    <t>Montáž drátěného žlabu vč. kotvení</t>
  </si>
  <si>
    <t>IV.23</t>
  </si>
  <si>
    <t>Svorka pospojovací vč. pásky</t>
  </si>
  <si>
    <t>IV.24</t>
  </si>
  <si>
    <t>Montáž svorky pospojení</t>
  </si>
  <si>
    <t>V</t>
  </si>
  <si>
    <t>Ostatní</t>
  </si>
  <si>
    <t>V.1</t>
  </si>
  <si>
    <t>Demontáže stávajících rozvodů</t>
  </si>
  <si>
    <t>hod</t>
  </si>
  <si>
    <t>V.2</t>
  </si>
  <si>
    <t>Sekání drážek včetně sádrování do 5x5cm</t>
  </si>
  <si>
    <t>V.3</t>
  </si>
  <si>
    <t>Drobný spojovací, podružný a instalační materiál</t>
  </si>
  <si>
    <t>V.4</t>
  </si>
  <si>
    <t>Pomocné zednické a montážní práce vč. prostupů</t>
  </si>
  <si>
    <t>V.5</t>
  </si>
  <si>
    <t>Doprava</t>
  </si>
  <si>
    <t>V.6</t>
  </si>
  <si>
    <t>Revize</t>
  </si>
  <si>
    <t>V.7</t>
  </si>
  <si>
    <t>Projekt skutečného provedení</t>
  </si>
  <si>
    <t>V.8</t>
  </si>
  <si>
    <t>Odvoz a likvidace odpadu</t>
  </si>
  <si>
    <t>část SLP - Slaboproudé rozvody</t>
  </si>
  <si>
    <t>I - EZS</t>
  </si>
  <si>
    <t>II - Datové rozvody</t>
  </si>
  <si>
    <t>III - Domácí telefon</t>
  </si>
  <si>
    <t>IV - Signalizace</t>
  </si>
  <si>
    <t>V - CCTV</t>
  </si>
  <si>
    <t>VI - Ostatní</t>
  </si>
  <si>
    <t>EZS</t>
  </si>
  <si>
    <t>Poplachová ústředna, 8 bloků, až 128 vstupů</t>
  </si>
  <si>
    <t>Montáž poplachové ústředny</t>
  </si>
  <si>
    <t>Modul rozšiřující 8 vstupů</t>
  </si>
  <si>
    <t>Montáž rozšiřujícího modulu</t>
  </si>
  <si>
    <t>Ovládací klávesnice LCD</t>
  </si>
  <si>
    <t>Montáž klávesnice</t>
  </si>
  <si>
    <t>Záložní akumulátor 12Vss / 18Ah</t>
  </si>
  <si>
    <t>Montáž akumulátoru</t>
  </si>
  <si>
    <t>Požární hlásič kombinovaný se sirénkou</t>
  </si>
  <si>
    <t>I.10</t>
  </si>
  <si>
    <t>Montáž požárního hlásiče</t>
  </si>
  <si>
    <t>I.11</t>
  </si>
  <si>
    <t>Prostorové čidlo nástěnné</t>
  </si>
  <si>
    <t>I.12</t>
  </si>
  <si>
    <t>Montáž prostorového čidla</t>
  </si>
  <si>
    <t>I.13</t>
  </si>
  <si>
    <t>Přepojovací krabice</t>
  </si>
  <si>
    <t>I.14</t>
  </si>
  <si>
    <t>Montáž přepojovací krabice</t>
  </si>
  <si>
    <t>I.15</t>
  </si>
  <si>
    <t>Kryt expanderů</t>
  </si>
  <si>
    <t>I.16</t>
  </si>
  <si>
    <t>Montáž krytu expandéru</t>
  </si>
  <si>
    <t>I.17</t>
  </si>
  <si>
    <t>Venkovní siréna, akumulátor, maják</t>
  </si>
  <si>
    <t>I.18</t>
  </si>
  <si>
    <t>Montáž venkovní sirény</t>
  </si>
  <si>
    <t>I.19</t>
  </si>
  <si>
    <t>Magnetické čidlo dveří, vestavné</t>
  </si>
  <si>
    <t>I.20</t>
  </si>
  <si>
    <t>Montáž magnetického čidla</t>
  </si>
  <si>
    <t>I.21</t>
  </si>
  <si>
    <t>Kabel SYKFY 4x2x0,5</t>
  </si>
  <si>
    <t>I.22</t>
  </si>
  <si>
    <t>Montáž kabelu SYKFY</t>
  </si>
  <si>
    <t>I.23</t>
  </si>
  <si>
    <t>Nastavení a oživení systému, programování ústředny</t>
  </si>
  <si>
    <t>Datové rozvody</t>
  </si>
  <si>
    <t>Datový rozvaděč RACK 15U 19" vč. pasivních a aktivních prvků dle TZ</t>
  </si>
  <si>
    <t>Montáž datového rozvaděče včetně ukončení kabelů</t>
  </si>
  <si>
    <t>AP WIFI, napájení PoE, funkce AP/hotspot</t>
  </si>
  <si>
    <t>Montáž AP WIFI</t>
  </si>
  <si>
    <t>Datová zásuvka dvojitá Cat 6a, pod omítku modulární kompl., barva bílá/šedá</t>
  </si>
  <si>
    <t>Montáž datové dvouzásuvky</t>
  </si>
  <si>
    <t>Datová zásuvka jednoduchá Cat 6a, pod omítku modulární kompl., barva bílá/šedá</t>
  </si>
  <si>
    <t>Montáž datové zásuvky</t>
  </si>
  <si>
    <t>Kabelová vývodka pro AV</t>
  </si>
  <si>
    <t>Montáž kabelové vývodky pro AV</t>
  </si>
  <si>
    <t>Kabel UTP Cat6a</t>
  </si>
  <si>
    <t>Montáž kabeku UTP</t>
  </si>
  <si>
    <t>Kabel SYKFY 10x2x0,5</t>
  </si>
  <si>
    <t>Instalační krabice</t>
  </si>
  <si>
    <t>Montáž instalační krabice</t>
  </si>
  <si>
    <t>Nastavitelný držák na projektor</t>
  </si>
  <si>
    <t>Montáž držáku na projektor</t>
  </si>
  <si>
    <t>Nastavení a oživení systému</t>
  </si>
  <si>
    <t>Programování telefonní ústředny</t>
  </si>
  <si>
    <t>Měření kabeláže</t>
  </si>
  <si>
    <t>Domácí telefon</t>
  </si>
  <si>
    <t>Hláska se dvěma tlačítky, montáž pod omítku se stříškou</t>
  </si>
  <si>
    <t>Montáž hlásky</t>
  </si>
  <si>
    <t>Zdroj na DIN lištu</t>
  </si>
  <si>
    <t>Montáž zdroje</t>
  </si>
  <si>
    <t>Zvonkový generátor</t>
  </si>
  <si>
    <t>Montáž zvonkového generátoru</t>
  </si>
  <si>
    <t>Domovní telefon bílý</t>
  </si>
  <si>
    <t>Montáž domovního telefonu</t>
  </si>
  <si>
    <t>El.otvírač, 12V/200mA, blokování</t>
  </si>
  <si>
    <t>Montáž el. otvírače</t>
  </si>
  <si>
    <t>SYKFY 4x2x0,5</t>
  </si>
  <si>
    <t>CYSY 2x0,75</t>
  </si>
  <si>
    <t>Montáž kabelu CYSY</t>
  </si>
  <si>
    <t>Signalizace</t>
  </si>
  <si>
    <t>Signalizační modul na imobilní WC</t>
  </si>
  <si>
    <t>Montáž signalizačního modulu</t>
  </si>
  <si>
    <t>Napájecí zdroj pro sign. Modul</t>
  </si>
  <si>
    <t>Montáž napájecího zdroje</t>
  </si>
  <si>
    <t>Poplachové tlačítko s provázkem pro imobilní WC</t>
  </si>
  <si>
    <t>Montáž polachového tlačítka</t>
  </si>
  <si>
    <t>Potvrzovací tlačítko pro imobilní WC</t>
  </si>
  <si>
    <t>Montáž potvrzovacího tlačítka</t>
  </si>
  <si>
    <t>Čidlo CO2 s kontaktním výstupem nastavitelná úroveň signalizace, napájení 230V</t>
  </si>
  <si>
    <t>Montáž čidla CO2</t>
  </si>
  <si>
    <t>Optický sígnalizační modul pro čidlo CO2, 230V</t>
  </si>
  <si>
    <t>Montáž kabelu JYTY</t>
  </si>
  <si>
    <t>CCTV</t>
  </si>
  <si>
    <t>Kamera CVBS/AHD dome, 12Vss, IR, zoom</t>
  </si>
  <si>
    <t>Demontáž stávající kamery na fasádě vč. podložky</t>
  </si>
  <si>
    <t>Montáž kamery</t>
  </si>
  <si>
    <t>Podložka pod kameru</t>
  </si>
  <si>
    <t>Montáž podložky</t>
  </si>
  <si>
    <t>Zdroj zásuvkový 12Vss / 2A</t>
  </si>
  <si>
    <t>CVBS rozbočovač signálu 1/4 koax,  12Vss, v.boxu</t>
  </si>
  <si>
    <t>V.9</t>
  </si>
  <si>
    <t>Montáž rozbočovače</t>
  </si>
  <si>
    <t>V.10</t>
  </si>
  <si>
    <t>TV set VGA vstup, 22“</t>
  </si>
  <si>
    <t>V.11</t>
  </si>
  <si>
    <t>Montáž TV</t>
  </si>
  <si>
    <t>V.12</t>
  </si>
  <si>
    <t>Držák TV na stěnu, naklopitelný</t>
  </si>
  <si>
    <t>V.13</t>
  </si>
  <si>
    <t>Montáž držáku nástěnného</t>
  </si>
  <si>
    <t>V.14</t>
  </si>
  <si>
    <t>Koaxiální kabel vnitřní</t>
  </si>
  <si>
    <t>V.15</t>
  </si>
  <si>
    <t>Montáž koaxiálního kabelu</t>
  </si>
  <si>
    <t>V.16</t>
  </si>
  <si>
    <t>V.17</t>
  </si>
  <si>
    <t>V.18</t>
  </si>
  <si>
    <t>Napojení na stávající systém</t>
  </si>
  <si>
    <t>V.19</t>
  </si>
  <si>
    <t>Nastavení systému nahrávání</t>
  </si>
  <si>
    <t>VI</t>
  </si>
  <si>
    <t>VI.1</t>
  </si>
  <si>
    <t>Demontáže stávajících rozvodů slaboproudu</t>
  </si>
  <si>
    <t>VI.2</t>
  </si>
  <si>
    <t>Plastové příchytky</t>
  </si>
  <si>
    <t>VI.3</t>
  </si>
  <si>
    <t>Montáž plastových příchytek</t>
  </si>
  <si>
    <t>VI.4</t>
  </si>
  <si>
    <t>Drátěný žlab vč. kotvení 100*50mm - společné trasy</t>
  </si>
  <si>
    <t>VI.5</t>
  </si>
  <si>
    <t>Montáž drátěného žlabu vč. kotevní</t>
  </si>
  <si>
    <t>VI.6</t>
  </si>
  <si>
    <t>VI.7</t>
  </si>
  <si>
    <t>VI.8</t>
  </si>
  <si>
    <t>VI.9</t>
  </si>
  <si>
    <t>VI.10</t>
  </si>
  <si>
    <t>Drobný spojovací, montážní a instalační materiál</t>
  </si>
  <si>
    <t>VI.11</t>
  </si>
  <si>
    <t>VI.12</t>
  </si>
  <si>
    <t>Revize, měřící protokoly, nastavení</t>
  </si>
  <si>
    <t>VI.13</t>
  </si>
  <si>
    <t>VI.14</t>
  </si>
  <si>
    <t>část HROM - Hromosvod a uzemnění</t>
  </si>
  <si>
    <t>I - Jímací sosustava</t>
  </si>
  <si>
    <t>II - Uzemnění</t>
  </si>
  <si>
    <t>III - Ostatní</t>
  </si>
  <si>
    <t>Jímací sosustava</t>
  </si>
  <si>
    <t>Tyčový jímač 1,5m AL</t>
  </si>
  <si>
    <t>Montáž tyčového jímače</t>
  </si>
  <si>
    <t>Betonový podstavec s podložkou 9kg</t>
  </si>
  <si>
    <t>Montáž betonového podstavce</t>
  </si>
  <si>
    <t>Drát AlMgSi 8mm</t>
  </si>
  <si>
    <t>Montáž drátu AlMgSi</t>
  </si>
  <si>
    <t>Podpěra vedení na plochou střechu</t>
  </si>
  <si>
    <t>Montáž podpěry na plochou střechu</t>
  </si>
  <si>
    <t>Podpěra vedení na stěnu</t>
  </si>
  <si>
    <t>Montáž podpěry na stěnu</t>
  </si>
  <si>
    <t>Svorky montážní SS, ST, SP, SZ</t>
  </si>
  <si>
    <t>Montáž svorek</t>
  </si>
  <si>
    <t>Ochrana svodu</t>
  </si>
  <si>
    <t>Montáž ochrany svodu</t>
  </si>
  <si>
    <t>Ćísla svorek</t>
  </si>
  <si>
    <t>Montáž čísel svorek</t>
  </si>
  <si>
    <t>Uzemnění</t>
  </si>
  <si>
    <t>FeZn 30x4</t>
  </si>
  <si>
    <t>Montáž zemnící pásky</t>
  </si>
  <si>
    <t>FeZn 10mm/PVC</t>
  </si>
  <si>
    <t>Montáž zemnícího drátu</t>
  </si>
  <si>
    <t>Svorka SK, SP</t>
  </si>
  <si>
    <t>Výkop do 80x50cm</t>
  </si>
  <si>
    <t>Zához do 80x50cm včetně hutnění</t>
  </si>
  <si>
    <t>Provizorní úprava terénu</t>
  </si>
  <si>
    <t>Antikorozní ochrana, asfaltový nátěr</t>
  </si>
  <si>
    <t>Montáž antikorozní ochrany</t>
  </si>
  <si>
    <t>Zámečnícké práce</t>
  </si>
  <si>
    <t>část UT - Ústřední vytápění</t>
  </si>
  <si>
    <t>ul. Broumovská 840/7, Liberec VI-Rochlice</t>
  </si>
  <si>
    <t>EnergySim s.r.o.</t>
  </si>
  <si>
    <t xml:space="preserve">    735 - Ústřední vytápění - otopná tělesa</t>
  </si>
  <si>
    <t xml:space="preserve">    734 - Ústřední vytápění - armatury</t>
  </si>
  <si>
    <t xml:space="preserve">    733 - Ústřední vytápění - rozvodné potrubí</t>
  </si>
  <si>
    <t xml:space="preserve">    001 - Ostatní náklady</t>
  </si>
  <si>
    <t xml:space="preserve">    002 - Zkoušky</t>
  </si>
  <si>
    <t>735</t>
  </si>
  <si>
    <t>Ústřední vytápění - otopná tělesa</t>
  </si>
  <si>
    <t>735159210</t>
  </si>
  <si>
    <t>Montáž otopných těles panelových dvouřadých délky do 1140 mm</t>
  </si>
  <si>
    <t>-1267467464</t>
  </si>
  <si>
    <t>735159220</t>
  </si>
  <si>
    <t>Montáž otopných těles panelových dvouřadých délky do 1500 mm</t>
  </si>
  <si>
    <t>726262687</t>
  </si>
  <si>
    <t>735159240</t>
  </si>
  <si>
    <t>Montáž otopných těles panelových dvouřadých délky do 2820 mm</t>
  </si>
  <si>
    <t>-78730633</t>
  </si>
  <si>
    <t>735159310</t>
  </si>
  <si>
    <t>Montáž otopných těles panelových třířadých délky do 1140 mm</t>
  </si>
  <si>
    <t>353365020</t>
  </si>
  <si>
    <t>48454428</t>
  </si>
  <si>
    <t>těleso otopné panelové 2 deskové VK bez přidavné přestupní plochy v 600mm dl 2000mm 2004W</t>
  </si>
  <si>
    <t>1080866867</t>
  </si>
  <si>
    <t>48457386</t>
  </si>
  <si>
    <t>těleso otopné panelové 2 deskové VK 2 přídavné přestupní plochy v 600mm dl 1100mm 1847W</t>
  </si>
  <si>
    <t>-359142035</t>
  </si>
  <si>
    <t>48454418</t>
  </si>
  <si>
    <t>těleso otopné panelové 2 deskové VK bez přidavné přestupní plochy v 600mm dl 600mm 601W</t>
  </si>
  <si>
    <t>920606993</t>
  </si>
  <si>
    <t>48457358</t>
  </si>
  <si>
    <t>těleso otopné panelové 2 deskové VK 1 přídavná přestupní plocha v 900mm dl 600mm 1052W</t>
  </si>
  <si>
    <t>-1497847708</t>
  </si>
  <si>
    <t>48457375</t>
  </si>
  <si>
    <t>těleso otopné panelové 2 deskové VK 1 přídavná přestupní plocha v 600mm dl 1400mm 1803W</t>
  </si>
  <si>
    <t>1623849329</t>
  </si>
  <si>
    <t>48454420</t>
  </si>
  <si>
    <t>těleso otopné panelové 2 deskové VK bez přidavné přestupní plochy v 600mm dl 800mm 802W</t>
  </si>
  <si>
    <t>1930018275</t>
  </si>
  <si>
    <t>48454421</t>
  </si>
  <si>
    <t>těleso otopné panelové 2 deskové VK bez přidavné přestupní plochy v 600mm dl 900mm 902W</t>
  </si>
  <si>
    <t>1491380574</t>
  </si>
  <si>
    <t>48457489</t>
  </si>
  <si>
    <t>těleso otopné panelové 3 desková VK 3 přídavné přestupní plochy v 600mm dl 900mm 2165W</t>
  </si>
  <si>
    <t>342253989</t>
  </si>
  <si>
    <t>48454431</t>
  </si>
  <si>
    <t>těleso otopné panelové 2 deskové VK bez přidavné přestupní plochy v 600mm dl 3000mm 3006W</t>
  </si>
  <si>
    <t>-218089</t>
  </si>
  <si>
    <t>48457372</t>
  </si>
  <si>
    <t>těleso otopné panelové 2 deskové VK 1 přídavná přestupní plocha v 600mm dl 1000mm 1288W</t>
  </si>
  <si>
    <t>-464265832</t>
  </si>
  <si>
    <t>48457387</t>
  </si>
  <si>
    <t>těleso otopné panelové 2 deskové VK 2 přídavné přestupní plochy v 600mm dl 1200mm 2015W</t>
  </si>
  <si>
    <t>1482926049</t>
  </si>
  <si>
    <t>48457368</t>
  </si>
  <si>
    <t>těleso otopné panelové 2 deskové VK 1 přídavná přestupní plocha v 600mm dl 600mm 773W</t>
  </si>
  <si>
    <t>385929118</t>
  </si>
  <si>
    <t>48457371</t>
  </si>
  <si>
    <t>těleso otopné panelové 2 deskové VK 1 přídavná přestupní plocha v 600mm dl 900mm 1159W</t>
  </si>
  <si>
    <t>2036577772</t>
  </si>
  <si>
    <t>48457519</t>
  </si>
  <si>
    <t>těleso otopné panelové 2 deskové VK 1 přídavná přestupní plocha v 500mm dl 2000mm 2234W</t>
  </si>
  <si>
    <t>-1626710040</t>
  </si>
  <si>
    <t>48454442</t>
  </si>
  <si>
    <t>těleso otopné panelové 2 deskové VK bez přídavné přestupní plochy v 500mm dl 1600mm 1341W</t>
  </si>
  <si>
    <t>1600644477</t>
  </si>
  <si>
    <t>734209113</t>
  </si>
  <si>
    <t>Montáž armatury závitové s dvěma závity G 1/2</t>
  </si>
  <si>
    <t>1909990338</t>
  </si>
  <si>
    <t>55129208</t>
  </si>
  <si>
    <t>armatura připojovací radiátorová VK pro 1/2 trubkovou soustavu, přímá, s vypouštěním 1/2"x 3/4E</t>
  </si>
  <si>
    <t>906277197</t>
  </si>
  <si>
    <t>734209103</t>
  </si>
  <si>
    <t>Montáž armatury závitové s jedním závitem G 1/2</t>
  </si>
  <si>
    <t>1178411029</t>
  </si>
  <si>
    <t>55128664</t>
  </si>
  <si>
    <t>adaptér pro Cu trubky d 15</t>
  </si>
  <si>
    <t>-36703494</t>
  </si>
  <si>
    <t>734209105</t>
  </si>
  <si>
    <t>Montáž armatury závitové s jedním závitem G 1</t>
  </si>
  <si>
    <t>465796569</t>
  </si>
  <si>
    <t>55128134</t>
  </si>
  <si>
    <t>termostatická hlava kapalinová pro radiátorové tělesa s integrovaným ventilem</t>
  </si>
  <si>
    <t>1612244734</t>
  </si>
  <si>
    <t>735111810R</t>
  </si>
  <si>
    <t>Demontáž otopného tělesa litinového článkového</t>
  </si>
  <si>
    <t>41145253</t>
  </si>
  <si>
    <t>735291800</t>
  </si>
  <si>
    <t>Demontáž konzoly nebo držáku otopných těles, registrů nebo konvektorů do odpadu</t>
  </si>
  <si>
    <t>-99059991</t>
  </si>
  <si>
    <t>735291800R</t>
  </si>
  <si>
    <t>Demontáž ochranného krytu stávajících těles</t>
  </si>
  <si>
    <t>-339196605</t>
  </si>
  <si>
    <t>998735101</t>
  </si>
  <si>
    <t>Přesun hmot tonážní pro otopná tělesa v objektech v do 6 m</t>
  </si>
  <si>
    <t>-837840948</t>
  </si>
  <si>
    <t>735890801</t>
  </si>
  <si>
    <t>Přemístění demontovaného otopného tělesa vodorovně 100 m v objektech výšky do 6 m</t>
  </si>
  <si>
    <t>-443369964</t>
  </si>
  <si>
    <t>734</t>
  </si>
  <si>
    <t>Ústřední vytápění - armatury</t>
  </si>
  <si>
    <t>734209118</t>
  </si>
  <si>
    <t>Montáž armatury závitové s dvěma závity G 2</t>
  </si>
  <si>
    <t>1885263071</t>
  </si>
  <si>
    <t>55114134</t>
  </si>
  <si>
    <t>kohout kulový, PN 35, T 185 C, chromovaný 2" červený</t>
  </si>
  <si>
    <t>-565061356</t>
  </si>
  <si>
    <t>734209117</t>
  </si>
  <si>
    <t>Montáž armatury závitové s dvěma závity G 6/4</t>
  </si>
  <si>
    <t>1770957206</t>
  </si>
  <si>
    <t>55128003</t>
  </si>
  <si>
    <t>ventil vyvažovací stoupačkový přímý PN 20 do 100°C dvouregulační 6/4"</t>
  </si>
  <si>
    <t>51187886</t>
  </si>
  <si>
    <t>734200812</t>
  </si>
  <si>
    <t>Demontáž armatury závitové s jedním závitem do G 1</t>
  </si>
  <si>
    <t>-1806148956</t>
  </si>
  <si>
    <t>734200821</t>
  </si>
  <si>
    <t>Demontáž armatury závitové se dvěma závity do G 1/2</t>
  </si>
  <si>
    <t>836402607</t>
  </si>
  <si>
    <t>998734101</t>
  </si>
  <si>
    <t>Přesun hmot tonážní pro armatury v objektech v do 6 m</t>
  </si>
  <si>
    <t>-1748157192</t>
  </si>
  <si>
    <t>734890801</t>
  </si>
  <si>
    <t>Přemístění demontovaných armatur vodorovně do 100 m v objektech výšky do 6 m</t>
  </si>
  <si>
    <t>-2008303227</t>
  </si>
  <si>
    <t>733</t>
  </si>
  <si>
    <t>Ústřední vytápění - rozvodné potrubí</t>
  </si>
  <si>
    <t>733222102</t>
  </si>
  <si>
    <t>Potrubí měděné polotvrdé spojované měkkým pájením D 15x1</t>
  </si>
  <si>
    <t>-215366466</t>
  </si>
  <si>
    <t>733222103</t>
  </si>
  <si>
    <t>Potrubí měděné polotvrdé spojované měkkým pájením D 18x1</t>
  </si>
  <si>
    <t>-917714062</t>
  </si>
  <si>
    <t>733222104</t>
  </si>
  <si>
    <t>Potrubí měděné polotvrdé spojované měkkým pájením D 22x1</t>
  </si>
  <si>
    <t>-667678448</t>
  </si>
  <si>
    <t>733222105</t>
  </si>
  <si>
    <t>Potrubí měděné polotvrdé spojované měkkým pájením D 28x1,5</t>
  </si>
  <si>
    <t>1900453161</t>
  </si>
  <si>
    <t>733222106</t>
  </si>
  <si>
    <t>Potrubí měděné polotvrdé spojované měkkým pájením D 35x1,5</t>
  </si>
  <si>
    <t>298628023</t>
  </si>
  <si>
    <t>733223208</t>
  </si>
  <si>
    <t>Potrubí měděné tvrdé spojované tvrdým pájením D 54x2</t>
  </si>
  <si>
    <t>1185251455</t>
  </si>
  <si>
    <t>733224222</t>
  </si>
  <si>
    <t>Příplatek k potrubí měděnému za zhotovení přípojky z trubek měděných D 15x1</t>
  </si>
  <si>
    <t>1792168145</t>
  </si>
  <si>
    <t>733110808</t>
  </si>
  <si>
    <t>Demontáž potrubí ocelového závitového do DN 50</t>
  </si>
  <si>
    <t>481159371</t>
  </si>
  <si>
    <t>733110808R1</t>
  </si>
  <si>
    <t>Demontáž potrubí ocelového závitového do DN 50 vč. stavebního opláštění</t>
  </si>
  <si>
    <t>360342021</t>
  </si>
  <si>
    <t>733890801</t>
  </si>
  <si>
    <t>Přemístění potrubí demontovaného vodorovně do 100 m v objektech výšky do 6 m</t>
  </si>
  <si>
    <t>1441635916</t>
  </si>
  <si>
    <t>998733101</t>
  </si>
  <si>
    <t>Přesun hmot tonážní pro rozvody potrubí v objektech v do 6 m</t>
  </si>
  <si>
    <t>1087062756</t>
  </si>
  <si>
    <t>713463411</t>
  </si>
  <si>
    <t>Montáž izolace tepelné potrubí a ohybů návlekovými izolačními pouzdry</t>
  </si>
  <si>
    <t>-1516125227</t>
  </si>
  <si>
    <t>28377096R1</t>
  </si>
  <si>
    <t>izolace tepelná potrubí z pěnového polyetylenu 15 x 25 mm</t>
  </si>
  <si>
    <t>-986742281</t>
  </si>
  <si>
    <t>28377106R1</t>
  </si>
  <si>
    <t>izolace tepelná potrubí z pěnového polyetylenu 18 x 25 mm</t>
  </si>
  <si>
    <t>112298306</t>
  </si>
  <si>
    <t>28377046</t>
  </si>
  <si>
    <t>izolace tepelná potrubí z pěnového polyetylenu 22 x 25 mm</t>
  </si>
  <si>
    <t>-1387016055</t>
  </si>
  <si>
    <t>28377049</t>
  </si>
  <si>
    <t>izolace tepelná potrubí z pěnového polyetylenu 28 x 25 mm</t>
  </si>
  <si>
    <t>-1847422717</t>
  </si>
  <si>
    <t>28377056</t>
  </si>
  <si>
    <t>izolace tepelná potrubí z pěnového polyetylenu 35 x 25 mm</t>
  </si>
  <si>
    <t>-1954177831</t>
  </si>
  <si>
    <t>28377065</t>
  </si>
  <si>
    <t>izolace tepelná potrubí z pěnového polyetylenu 54 x 25 mm</t>
  </si>
  <si>
    <t>-1717428037</t>
  </si>
  <si>
    <t>713463211</t>
  </si>
  <si>
    <t>Montáž izolace tepelné potrubí potrubními pouzdry s Al fólií staženými Al páskou 1x D do 50 mm</t>
  </si>
  <si>
    <t>-313329992</t>
  </si>
  <si>
    <t>63154860R</t>
  </si>
  <si>
    <t>pouzdro izolační potrubní s jednostrannou Al fólií, s požární odolností, d 18/40 mm</t>
  </si>
  <si>
    <t>309232325</t>
  </si>
  <si>
    <t>998713101</t>
  </si>
  <si>
    <t>Přesun hmot tonážní pro izolace tepelné v objektech v do 6 m</t>
  </si>
  <si>
    <t>-2066911488</t>
  </si>
  <si>
    <t>001</t>
  </si>
  <si>
    <t>Ostatní náklady</t>
  </si>
  <si>
    <t>013002000R1</t>
  </si>
  <si>
    <t>-53135823</t>
  </si>
  <si>
    <t>013002000R2</t>
  </si>
  <si>
    <t>Pomocné konstrukce, kotvení potrubí, pomocný materiál</t>
  </si>
  <si>
    <t>-1568909162</t>
  </si>
  <si>
    <t>013002000R3</t>
  </si>
  <si>
    <t>Ekologická likvidace demontovaných materiálů</t>
  </si>
  <si>
    <t>-660364140</t>
  </si>
  <si>
    <t>972054241R</t>
  </si>
  <si>
    <t>Vrtání otvorů v ŽB stropech pro potrubí d 95</t>
  </si>
  <si>
    <t>-1042418030</t>
  </si>
  <si>
    <t>972054141R1</t>
  </si>
  <si>
    <t>Stavební přípomoce</t>
  </si>
  <si>
    <t>1934081458</t>
  </si>
  <si>
    <t>002</t>
  </si>
  <si>
    <t>Zkoušky</t>
  </si>
  <si>
    <t>733291101</t>
  </si>
  <si>
    <t>Zkouška těsnosti potrubí měděné do D 35x1,5</t>
  </si>
  <si>
    <t>809694323</t>
  </si>
  <si>
    <t>733291102</t>
  </si>
  <si>
    <t>Zkouška těsnosti potrubí měděné do D 64x2</t>
  </si>
  <si>
    <t>-1069051281</t>
  </si>
  <si>
    <t>733291102R1</t>
  </si>
  <si>
    <t>Topná zkouška</t>
  </si>
  <si>
    <t>-1395171986</t>
  </si>
  <si>
    <t>733291102R2</t>
  </si>
  <si>
    <t>Zaregulování systému</t>
  </si>
  <si>
    <t>685298940</t>
  </si>
  <si>
    <t>733291102R3</t>
  </si>
  <si>
    <t>Koordinace profesí</t>
  </si>
  <si>
    <t>1661589891</t>
  </si>
  <si>
    <t>část ZTI kan - ZTI - kanalizace</t>
  </si>
  <si>
    <t xml:space="preserve">    721 - Zdravotechnika - vnitřní kanalizace</t>
  </si>
  <si>
    <t xml:space="preserve">      721R1 - Stávající potrubí kanalizace</t>
  </si>
  <si>
    <t xml:space="preserve">      721R2 - Splašková kanalizace</t>
  </si>
  <si>
    <t xml:space="preserve">      721R3 - Dešťová kanalizace</t>
  </si>
  <si>
    <t xml:space="preserve">      721R4 - Ostatní náklady</t>
  </si>
  <si>
    <t>132201201</t>
  </si>
  <si>
    <t>Hloubení rýh š do 2000 mm v hornině tř. 3 objemu do 100 m3</t>
  </si>
  <si>
    <t>-838418954</t>
  </si>
  <si>
    <t>151101101</t>
  </si>
  <si>
    <t>Zřízení příložného pažení a rozepření stěn rýh hl do 2 m</t>
  </si>
  <si>
    <t>-608727758</t>
  </si>
  <si>
    <t>151101111</t>
  </si>
  <si>
    <t>Odstranění příložného pažení a rozepření stěn rýh hl do 2 m</t>
  </si>
  <si>
    <t>524310079</t>
  </si>
  <si>
    <t>564231111</t>
  </si>
  <si>
    <t>Podklad nebo podsyp ze štěrkopísku ŠP tl 100 mm</t>
  </si>
  <si>
    <t>CS ÚRS 2015 01</t>
  </si>
  <si>
    <t>-1224852090</t>
  </si>
  <si>
    <t>175111101</t>
  </si>
  <si>
    <t>Obsypání potrubí ručně sypaninou bez prohození, uloženou do 3 m</t>
  </si>
  <si>
    <t>918542507</t>
  </si>
  <si>
    <t>583312000</t>
  </si>
  <si>
    <t>štěrkopísek (Bratčice) netříděný zásypový materiál</t>
  </si>
  <si>
    <t>2128742895</t>
  </si>
  <si>
    <t>8,4*2 'Přepočtené koeficientem množství</t>
  </si>
  <si>
    <t>174101101</t>
  </si>
  <si>
    <t>Zásyp jam, šachet rýh nebo kolem objektů sypaninou se zhutněním</t>
  </si>
  <si>
    <t>-1450052254</t>
  </si>
  <si>
    <t>167101101</t>
  </si>
  <si>
    <t>Nakládání výkopku z hornin tř. 1 až 4 do 100 m3</t>
  </si>
  <si>
    <t>CS ÚRS 2017 01</t>
  </si>
  <si>
    <t>155810854</t>
  </si>
  <si>
    <t>239087139</t>
  </si>
  <si>
    <t>Poplatek za uložení odpadu ze sypaniny na skládce (skládkovné)</t>
  </si>
  <si>
    <t>-1519559623</t>
  </si>
  <si>
    <t>388995214R</t>
  </si>
  <si>
    <t>Montáž chráničky z trub PEHD DN 160</t>
  </si>
  <si>
    <t>-1513601117</t>
  </si>
  <si>
    <t>28613970</t>
  </si>
  <si>
    <t>trubka ochranná PEHD 160x6,2mm</t>
  </si>
  <si>
    <t>17422076</t>
  </si>
  <si>
    <t>721</t>
  </si>
  <si>
    <t>Zdravotechnika - vnitřní kanalizace</t>
  </si>
  <si>
    <t>721R1</t>
  </si>
  <si>
    <t>Stávající potrubí kanalizace</t>
  </si>
  <si>
    <t>721110806</t>
  </si>
  <si>
    <t>Demontáž potrubí kameninové do DN 200</t>
  </si>
  <si>
    <t>-852708204</t>
  </si>
  <si>
    <t>721140802</t>
  </si>
  <si>
    <t>Demontáž potrubí litinové do DN 100</t>
  </si>
  <si>
    <t>-971343721</t>
  </si>
  <si>
    <t>721110961</t>
  </si>
  <si>
    <t>Potrubí kameninové propojení potrubí DN 100</t>
  </si>
  <si>
    <t>2085510991</t>
  </si>
  <si>
    <t>721110962</t>
  </si>
  <si>
    <t>Potrubí kameninové propojení potrubí DN 125</t>
  </si>
  <si>
    <t>-576736503</t>
  </si>
  <si>
    <t>721140913</t>
  </si>
  <si>
    <t>Potrubí litinové propojení potrubí DN 75</t>
  </si>
  <si>
    <t>599604534</t>
  </si>
  <si>
    <t>721140915</t>
  </si>
  <si>
    <t>Potrubí litinové propojení potrubí DN 100</t>
  </si>
  <si>
    <t>-914917166</t>
  </si>
  <si>
    <t>-796716587</t>
  </si>
  <si>
    <t>721290821</t>
  </si>
  <si>
    <t>Přemístění vnitrostaveništní demontovaných hmot vnitřní kanalizace v objektech výšky do 6 m</t>
  </si>
  <si>
    <t>-1149668108</t>
  </si>
  <si>
    <t>721R2</t>
  </si>
  <si>
    <t>Splašková kanalizace</t>
  </si>
  <si>
    <t>721174042R</t>
  </si>
  <si>
    <t>Potrubí kanalizační z PP připojovací DN 32</t>
  </si>
  <si>
    <t>1851596290</t>
  </si>
  <si>
    <t>721174042</t>
  </si>
  <si>
    <t>Potrubí kanalizační z PP připojovací DN 40</t>
  </si>
  <si>
    <t>1416574183</t>
  </si>
  <si>
    <t>721174043</t>
  </si>
  <si>
    <t>Potrubí kanalizační z PP připojovací DN 50</t>
  </si>
  <si>
    <t>-1079168513</t>
  </si>
  <si>
    <t>721174024</t>
  </si>
  <si>
    <t>Potrubí kanalizační z PP odpadní DN 70</t>
  </si>
  <si>
    <t>-425223339</t>
  </si>
  <si>
    <t>721174025</t>
  </si>
  <si>
    <t>Potrubí kanalizační z PP odpadní DN 100</t>
  </si>
  <si>
    <t>167554279</t>
  </si>
  <si>
    <t>9219013</t>
  </si>
  <si>
    <t>28377079</t>
  </si>
  <si>
    <t>izolace tepelná potrubí z pěnového polyetylenu 110 x 20 mm</t>
  </si>
  <si>
    <t>-555546673</t>
  </si>
  <si>
    <t>28377072</t>
  </si>
  <si>
    <t>izolace tepelná potrubí z pěnového polyetylenu 76 x 20 mm</t>
  </si>
  <si>
    <t>-1613520150</t>
  </si>
  <si>
    <t>721173401</t>
  </si>
  <si>
    <t>Potrubí kanalizační z PVC SN 4 svodné DN 110</t>
  </si>
  <si>
    <t>-1516210179</t>
  </si>
  <si>
    <t>721173402</t>
  </si>
  <si>
    <t>Potrubí kanalizační z PVC SN 4 svodné DN 125</t>
  </si>
  <si>
    <t>-1682385977</t>
  </si>
  <si>
    <t>721175103</t>
  </si>
  <si>
    <t>Potrubí kanalizační z PP připojovací zvuk tlumící vícevrstvé DN 50</t>
  </si>
  <si>
    <t>908832159</t>
  </si>
  <si>
    <t>721175111</t>
  </si>
  <si>
    <t>Potrubí kanalizační z PP odpadní zvuk tlumící vícevrstvé DN 75</t>
  </si>
  <si>
    <t>255967159</t>
  </si>
  <si>
    <t>721175112</t>
  </si>
  <si>
    <t>Potrubí kanalizační z PP odpadní zvuk tlumící vícevrstvé DN 110</t>
  </si>
  <si>
    <t>1430405786</t>
  </si>
  <si>
    <t>722174003</t>
  </si>
  <si>
    <t>Potrubí vodovodní plastové PPR svar polyfuze PN 16 D 25 x 3,5 mm</t>
  </si>
  <si>
    <t>-772314603</t>
  </si>
  <si>
    <t>28615603</t>
  </si>
  <si>
    <t xml:space="preserve">čistící kanalizační tvarovka PP DN 100 </t>
  </si>
  <si>
    <t>1394355385</t>
  </si>
  <si>
    <t>763172311</t>
  </si>
  <si>
    <t>Montáž revizních dvířek SDK kcí vel. 150x200 mm</t>
  </si>
  <si>
    <t>-1859684688</t>
  </si>
  <si>
    <t>59030710</t>
  </si>
  <si>
    <t>dvířka revizní s automatickým zámkem 150x200mm</t>
  </si>
  <si>
    <t>1692269604</t>
  </si>
  <si>
    <t>721273153R</t>
  </si>
  <si>
    <t>Montáž hlavice ventilační polypropylen PP DN 110</t>
  </si>
  <si>
    <t>176043970</t>
  </si>
  <si>
    <t>56231222</t>
  </si>
  <si>
    <t>souprava ventilační střešní PP DN110</t>
  </si>
  <si>
    <t>2116036427</t>
  </si>
  <si>
    <t>721273152R</t>
  </si>
  <si>
    <t>Montáž hlavice ventilační polypropylen PP DN 75</t>
  </si>
  <si>
    <t>1189368239</t>
  </si>
  <si>
    <t>56231221</t>
  </si>
  <si>
    <t>souprava ventilační střešní PP DN75</t>
  </si>
  <si>
    <t>931973830</t>
  </si>
  <si>
    <t>721274103R</t>
  </si>
  <si>
    <t>Montáž přivzdušňovacího ventilu podomítkového pro odpadní potrubí DN75/110</t>
  </si>
  <si>
    <t>-1697494341</t>
  </si>
  <si>
    <t>56231250</t>
  </si>
  <si>
    <t xml:space="preserve">přivzdušňovací ventil podomítkový do odpadního potrubí DN 75/110 </t>
  </si>
  <si>
    <t>-1657659594</t>
  </si>
  <si>
    <t>721274103R1</t>
  </si>
  <si>
    <t>Montáž pohledového zákrytu pro přivz. ventil</t>
  </si>
  <si>
    <t>-1188135816</t>
  </si>
  <si>
    <t>56231250R1</t>
  </si>
  <si>
    <t>pohledový zákryt pro přivzdušňovací ventil, chrom</t>
  </si>
  <si>
    <t>-1725887036</t>
  </si>
  <si>
    <t>721226511R1</t>
  </si>
  <si>
    <t>Montáž zápachové uzávěrky podomítkové pro kondenzát vč. pohledového zákrytu</t>
  </si>
  <si>
    <t>1585661981</t>
  </si>
  <si>
    <t>55161830R</t>
  </si>
  <si>
    <t>uzávěrka zápachová pro odvod kondenzátu DN 32, podomítková vč. pohledového zákrytu</t>
  </si>
  <si>
    <t>2093328761</t>
  </si>
  <si>
    <t>721226511R</t>
  </si>
  <si>
    <t>Montáž zápachové uzávěrky podomítkové pro pračku a myčku DN 40</t>
  </si>
  <si>
    <t>499378170</t>
  </si>
  <si>
    <t>55161830</t>
  </si>
  <si>
    <t>uzávěrka zápachová pro pračku a myčku podomítková DN 40/50 nerez</t>
  </si>
  <si>
    <t>1695314014</t>
  </si>
  <si>
    <t>721194105</t>
  </si>
  <si>
    <t>Vyvedení a upevnění odpadních výpustek DN 50</t>
  </si>
  <si>
    <t>-675666916</t>
  </si>
  <si>
    <t>721194109</t>
  </si>
  <si>
    <t>Vyvedení a upevnění odpadních výpustek DN 100</t>
  </si>
  <si>
    <t>-1629603051</t>
  </si>
  <si>
    <t>727111409R</t>
  </si>
  <si>
    <t>Montáž protipožární manžety d 110</t>
  </si>
  <si>
    <t>1559051717</t>
  </si>
  <si>
    <t>59081251.PMT</t>
  </si>
  <si>
    <t>Certifikovaná požární ucpávka vč. zpevňující manžety pro potrubí vnější průměr d 110 mm</t>
  </si>
  <si>
    <t>-703979220</t>
  </si>
  <si>
    <t>727111407R</t>
  </si>
  <si>
    <t>Montáž protipožární manžety d 75</t>
  </si>
  <si>
    <t>-1505289004</t>
  </si>
  <si>
    <t>59081250.PMT</t>
  </si>
  <si>
    <t>Certifikovaná požární ucpávka vč. zpevňující manžety pro potrubí vnější průměr d 75 mm</t>
  </si>
  <si>
    <t>131552344</t>
  </si>
  <si>
    <t>763172312R</t>
  </si>
  <si>
    <t>Montáž revizních dvířek SDK kcí vel. 250x250 mm</t>
  </si>
  <si>
    <t>836807729</t>
  </si>
  <si>
    <t>59030711R</t>
  </si>
  <si>
    <t>dvířka revizní s automatickým zámkem 250x250mm</t>
  </si>
  <si>
    <t>-349338580</t>
  </si>
  <si>
    <t>721R3</t>
  </si>
  <si>
    <t>Dešťová kanalizace</t>
  </si>
  <si>
    <t>-426899642</t>
  </si>
  <si>
    <t>-2102899494</t>
  </si>
  <si>
    <t>332343508</t>
  </si>
  <si>
    <t>848289504</t>
  </si>
  <si>
    <t>721233112R</t>
  </si>
  <si>
    <t>Montáž střešního vtoku polypropylen PP pro ploché střechy svislý odtok DN 110</t>
  </si>
  <si>
    <t>697530624</t>
  </si>
  <si>
    <t>56231102</t>
  </si>
  <si>
    <t>vtok střešní s folií kruhový plochých střech s vyhříváním 75-160 mm</t>
  </si>
  <si>
    <t>-665938434</t>
  </si>
  <si>
    <t>997401223</t>
  </si>
  <si>
    <t>-1455764959</t>
  </si>
  <si>
    <t>441538786</t>
  </si>
  <si>
    <t>1913794902</t>
  </si>
  <si>
    <t>721R4</t>
  </si>
  <si>
    <t>721290111</t>
  </si>
  <si>
    <t>Zkouška těsnosti potrubí kanalizace vodou do DN 125</t>
  </si>
  <si>
    <t>373862668</t>
  </si>
  <si>
    <t>998721101</t>
  </si>
  <si>
    <t>Přesun hmot tonážní pro vnitřní kanalizace v objektech v do 6 m</t>
  </si>
  <si>
    <t>908655636</t>
  </si>
  <si>
    <t>1546435306</t>
  </si>
  <si>
    <t>255680030</t>
  </si>
  <si>
    <t>-1037702180</t>
  </si>
  <si>
    <t>-1936644054</t>
  </si>
  <si>
    <t>-238124829</t>
  </si>
  <si>
    <t>část ZTI vod - ZTI - vodovod</t>
  </si>
  <si>
    <t xml:space="preserve">    722 - Zdravotechnika - vnitřní vodovod</t>
  </si>
  <si>
    <t xml:space="preserve">    722R1 - Potrubí studené vody - vnitřní rozvod</t>
  </si>
  <si>
    <t xml:space="preserve">    722R2 - Potrubí teplé vody - vnitřní rozvod</t>
  </si>
  <si>
    <t xml:space="preserve">    722R2.1 - Potrubí studené vody - Požární vodovod</t>
  </si>
  <si>
    <t xml:space="preserve">    722R3 - Armatury</t>
  </si>
  <si>
    <t xml:space="preserve">    725 - Zdravotechnika - zařizovací předměty</t>
  </si>
  <si>
    <t xml:space="preserve">    725R - Revizní dvířka</t>
  </si>
  <si>
    <t xml:space="preserve">    725R1 - Značení, připojení</t>
  </si>
  <si>
    <t xml:space="preserve">    725R2 - Ostatní náklady</t>
  </si>
  <si>
    <t>722</t>
  </si>
  <si>
    <t>Zdravotechnika - vnitřní vodovod</t>
  </si>
  <si>
    <t>722R1</t>
  </si>
  <si>
    <t>Potrubí studené vody - vnitřní rozvod</t>
  </si>
  <si>
    <t>722174023R</t>
  </si>
  <si>
    <t>Potrubí vodovodní plastové PP-RCT svar polyfuze PN 22 D 25 x 2,8 mm</t>
  </si>
  <si>
    <t>-989374228</t>
  </si>
  <si>
    <t>722174022R</t>
  </si>
  <si>
    <t>Potrubí vodovodní plastové PP-RCT svar polyfuze PN 22 D 20 x 2,3 mm</t>
  </si>
  <si>
    <t>238541754</t>
  </si>
  <si>
    <t>1300278532</t>
  </si>
  <si>
    <t>28377111</t>
  </si>
  <si>
    <t>izolace tepelná potrubí z pěnového polyetylenu 28 x 9 mm</t>
  </si>
  <si>
    <t>1509167236</t>
  </si>
  <si>
    <t>28377103</t>
  </si>
  <si>
    <t>izolace tepelná potrubí z pěnového polyetylenu 22 x 9 mm</t>
  </si>
  <si>
    <t>1837296158</t>
  </si>
  <si>
    <t>-1609040439</t>
  </si>
  <si>
    <t>63154861R</t>
  </si>
  <si>
    <t>pouzdro izolační potrubní s jednostrannou Al fólií, s požární odolností, d 28/40 mm</t>
  </si>
  <si>
    <t>-23658058</t>
  </si>
  <si>
    <t>722R2</t>
  </si>
  <si>
    <t>Potrubí teplé vody - vnitřní rozvod</t>
  </si>
  <si>
    <t>469213205</t>
  </si>
  <si>
    <t>1625727324</t>
  </si>
  <si>
    <t>445805876</t>
  </si>
  <si>
    <t>28377048</t>
  </si>
  <si>
    <t>izolace tepelná potrubí z pěnového polyetylenu 28 x 20 mm</t>
  </si>
  <si>
    <t>-1192449520</t>
  </si>
  <si>
    <t>28377045</t>
  </si>
  <si>
    <t>izolace tepelná potrubí z pěnového polyetylenu 22 x 20 mm</t>
  </si>
  <si>
    <t>1521510226</t>
  </si>
  <si>
    <t>28377104</t>
  </si>
  <si>
    <t>izolace tepelná potrubí z pěnového polyetylenu 22 x 13 mm</t>
  </si>
  <si>
    <t>1579080200</t>
  </si>
  <si>
    <t>1696046031</t>
  </si>
  <si>
    <t>2136642893</t>
  </si>
  <si>
    <t>722R2.1</t>
  </si>
  <si>
    <t>Potrubí studené vody - Požární vodovod</t>
  </si>
  <si>
    <t>722130233</t>
  </si>
  <si>
    <t>Potrubí vodovodní ocelové závitové pozinkované svařované běžné DN 25</t>
  </si>
  <si>
    <t>1373216189</t>
  </si>
  <si>
    <t>722R3</t>
  </si>
  <si>
    <t>Armatury</t>
  </si>
  <si>
    <t>725819402</t>
  </si>
  <si>
    <t>Montáž ventilů rohových G 1/2 bez připojovací trubičky</t>
  </si>
  <si>
    <t>soubor</t>
  </si>
  <si>
    <t>2136620151</t>
  </si>
  <si>
    <t>55141001</t>
  </si>
  <si>
    <t>kohout kulový rohový mosazný R 1/2"x3/8"</t>
  </si>
  <si>
    <t>-436627707</t>
  </si>
  <si>
    <t>722239102</t>
  </si>
  <si>
    <t>Montáž armatur vodovodních se dvěma závity G 3/4</t>
  </si>
  <si>
    <t>1766704331</t>
  </si>
  <si>
    <t>55114146</t>
  </si>
  <si>
    <t>kohout kulový PN42, T 185°C, plnoprůtokový, nikl, páčka, 3/4" červený</t>
  </si>
  <si>
    <t>1456474330</t>
  </si>
  <si>
    <t>1134825922</t>
  </si>
  <si>
    <t>55114212</t>
  </si>
  <si>
    <t>kohout kulový s vypouštěním PN 42, T 185 C, chromovaný 3/4"</t>
  </si>
  <si>
    <t>-993322175</t>
  </si>
  <si>
    <t>306563711</t>
  </si>
  <si>
    <t>55111982</t>
  </si>
  <si>
    <t>ventil rohový pračkový 3/4"</t>
  </si>
  <si>
    <t>-975638884</t>
  </si>
  <si>
    <t>1023626607</t>
  </si>
  <si>
    <t>55121198</t>
  </si>
  <si>
    <t>závitový zpětný ventil 3/4"</t>
  </si>
  <si>
    <t>659371244</t>
  </si>
  <si>
    <t>734209124</t>
  </si>
  <si>
    <t>Montáž armatury závitové s třemi závity G 3/4</t>
  </si>
  <si>
    <t>-588834588</t>
  </si>
  <si>
    <t>55128810R</t>
  </si>
  <si>
    <t xml:space="preserve">Termostatický směšovací ventil přípojení G3/4" pro jedno umyvadlo, jmenovitý průtok 0,2l/s (0,72 m3/hod)  výstupní teplota max. 45°C </t>
  </si>
  <si>
    <t>-367959135</t>
  </si>
  <si>
    <t>722190401</t>
  </si>
  <si>
    <t>Vyvedení a upevnění výpustku do DN 25</t>
  </si>
  <si>
    <t>537272863</t>
  </si>
  <si>
    <t>998722101</t>
  </si>
  <si>
    <t>Přesun hmot tonážní pro vnitřní vodovod v objektech v do 6 m</t>
  </si>
  <si>
    <t>1816117364</t>
  </si>
  <si>
    <t>725</t>
  </si>
  <si>
    <t>Zdravotechnika - zařizovací předměty</t>
  </si>
  <si>
    <t>725119121</t>
  </si>
  <si>
    <t>Montáž klozetových mís standardních</t>
  </si>
  <si>
    <t>522239659</t>
  </si>
  <si>
    <t>64231121R</t>
  </si>
  <si>
    <t>Klozet dětský stojící, výška 280 až 305 mm, odpad vodorovný s hlubokým splachováním</t>
  </si>
  <si>
    <t>-207443874</t>
  </si>
  <si>
    <t>55167393</t>
  </si>
  <si>
    <t>sedátko klozetové duroplastové pro dětské klozety</t>
  </si>
  <si>
    <t>-920408785</t>
  </si>
  <si>
    <t>725119102</t>
  </si>
  <si>
    <t>Montáž splachovače nádržkového plastového nízkopoloženého</t>
  </si>
  <si>
    <t>-1979450571</t>
  </si>
  <si>
    <t>55147001</t>
  </si>
  <si>
    <t>splachovací nádržka nízko položená, 6/3L bílá</t>
  </si>
  <si>
    <t>-2020122211</t>
  </si>
  <si>
    <t>1398078412</t>
  </si>
  <si>
    <t>64231121R1</t>
  </si>
  <si>
    <t>Klozet dětský stojící, výška 280 až 380 mm, odpad vodorovný s hlubokým splachováním</t>
  </si>
  <si>
    <t>-192314307</t>
  </si>
  <si>
    <t>-1621241032</t>
  </si>
  <si>
    <t>726131204R</t>
  </si>
  <si>
    <t xml:space="preserve">Montáž instalační předstěny </t>
  </si>
  <si>
    <t>407210941</t>
  </si>
  <si>
    <t>55147001R1</t>
  </si>
  <si>
    <t>splachovací nádržka vestavná, modul podomítkový, duální spláchnutí 6/3 l</t>
  </si>
  <si>
    <t>423680669</t>
  </si>
  <si>
    <t>725119125</t>
  </si>
  <si>
    <t>Montáž klozetových mís závěsných</t>
  </si>
  <si>
    <t>-575438632</t>
  </si>
  <si>
    <t>64236091</t>
  </si>
  <si>
    <t>mísa keramická klozetová závěsná bílá s hlubokým splachováním odpad vodorovný</t>
  </si>
  <si>
    <t>-1164666283</t>
  </si>
  <si>
    <t>55167399</t>
  </si>
  <si>
    <t>sedátko klozetové duroplastové bílé</t>
  </si>
  <si>
    <t>1620592222</t>
  </si>
  <si>
    <t>1866422072</t>
  </si>
  <si>
    <t>55281706</t>
  </si>
  <si>
    <t>montážní prvek pro závěsné WC do lehkých stěn s kovovou konstrukcí ovládání zepředu stavební výšky 1120mm</t>
  </si>
  <si>
    <t>1139520392</t>
  </si>
  <si>
    <t>55281800</t>
  </si>
  <si>
    <t>tlačítko pro ovládání WC zepředu dvě vody bílé 246x164mm</t>
  </si>
  <si>
    <t>-448423471</t>
  </si>
  <si>
    <t>725219102</t>
  </si>
  <si>
    <t>Montáž umyvadla připevněného na šrouby do zdiva</t>
  </si>
  <si>
    <t>566576324</t>
  </si>
  <si>
    <t>64211030R1</t>
  </si>
  <si>
    <t>umyvadlo dětské z litého mramoru 500x360</t>
  </si>
  <si>
    <t>-2053059293</t>
  </si>
  <si>
    <t>725829131</t>
  </si>
  <si>
    <t>Montáž baterie umyvadlové stojánkové G 1/2 ostatní typ</t>
  </si>
  <si>
    <t>-1158869717</t>
  </si>
  <si>
    <t>55144006R</t>
  </si>
  <si>
    <t>Baterie stojánková tlaková samouzavírací s nastavitelnou dobou toku (2-15s) a průtokem 3l/min, připojení pouze na jeden výtok vody</t>
  </si>
  <si>
    <t>-735739826</t>
  </si>
  <si>
    <t>725219102R</t>
  </si>
  <si>
    <t>Montáž umyvadla zápustného</t>
  </si>
  <si>
    <t>-613446489</t>
  </si>
  <si>
    <t>64214005R</t>
  </si>
  <si>
    <t>umyvadlo keramické zápustné bílé 550x420mm</t>
  </si>
  <si>
    <t>-245572077</t>
  </si>
  <si>
    <t>-1568969102</t>
  </si>
  <si>
    <t>55144006</t>
  </si>
  <si>
    <t>baterie umyvadlová stojánková páková nízkotlaká otáčivé ústí</t>
  </si>
  <si>
    <t>408814712</t>
  </si>
  <si>
    <t>-16479118</t>
  </si>
  <si>
    <t>64211030</t>
  </si>
  <si>
    <t>umyvadlo keramické závěsné bílé 500x410mm</t>
  </si>
  <si>
    <t>-1752412999</t>
  </si>
  <si>
    <t>-1444234045</t>
  </si>
  <si>
    <t>-1719120860</t>
  </si>
  <si>
    <t>725339111</t>
  </si>
  <si>
    <t>Montáž výlevky</t>
  </si>
  <si>
    <t>815728777</t>
  </si>
  <si>
    <t>64271101R1</t>
  </si>
  <si>
    <t>výlevka keramická bílá závěsná se sklopným roštem a sítkem na sifon</t>
  </si>
  <si>
    <t>-1466100081</t>
  </si>
  <si>
    <t>725829101</t>
  </si>
  <si>
    <t>Montáž baterie nástěnné dřezové pákové a klasické</t>
  </si>
  <si>
    <t>-1613748339</t>
  </si>
  <si>
    <t>55143976</t>
  </si>
  <si>
    <t>baterie dřezová páková nástěnná s kulatým ústím 300 mm</t>
  </si>
  <si>
    <t>-1808547659</t>
  </si>
  <si>
    <t>936370788</t>
  </si>
  <si>
    <t>55281706R1</t>
  </si>
  <si>
    <t>montážní prvek pro závěsné výlevky</t>
  </si>
  <si>
    <t>425159072</t>
  </si>
  <si>
    <t>1841509625</t>
  </si>
  <si>
    <t>-1827515099</t>
  </si>
  <si>
    <t>64271101R2</t>
  </si>
  <si>
    <t>výlevka závěsná se sklopným roštem</t>
  </si>
  <si>
    <t>-1462774664</t>
  </si>
  <si>
    <t>1642893132</t>
  </si>
  <si>
    <t>-668357213</t>
  </si>
  <si>
    <t>725249101</t>
  </si>
  <si>
    <t>Montáž vaničky sprchové</t>
  </si>
  <si>
    <t>-150321270</t>
  </si>
  <si>
    <t>64293854</t>
  </si>
  <si>
    <t>vanička keramická sprchová čtvrtkruhová bílá 900x900x65mm</t>
  </si>
  <si>
    <t>273628523</t>
  </si>
  <si>
    <t>725249103</t>
  </si>
  <si>
    <t>Montáž koutu sprchového</t>
  </si>
  <si>
    <t>264860137</t>
  </si>
  <si>
    <t>55484411</t>
  </si>
  <si>
    <t>kout sprchový čtvrtkruhový posuvné dveře dvoudílné rozměr 900mm</t>
  </si>
  <si>
    <t>119533332</t>
  </si>
  <si>
    <t>725849411</t>
  </si>
  <si>
    <t>Montáž baterie sprchová nástěnnás nastavitelnou výškou sprchy</t>
  </si>
  <si>
    <t>-2131139893</t>
  </si>
  <si>
    <t>55145403</t>
  </si>
  <si>
    <t>baterie sprchová s ruční sprchou 1/2"x150 mm</t>
  </si>
  <si>
    <t>-757511462</t>
  </si>
  <si>
    <t>1619614198</t>
  </si>
  <si>
    <t>64293852R1</t>
  </si>
  <si>
    <t>vanička keramická sprchová čtvercová bílá 900x750mm</t>
  </si>
  <si>
    <t>95654660</t>
  </si>
  <si>
    <t>643377062</t>
  </si>
  <si>
    <t>55484411R1</t>
  </si>
  <si>
    <t>kout sprchový posuvné dveře dvoudílné rozměr 900mm</t>
  </si>
  <si>
    <t>1597910320</t>
  </si>
  <si>
    <t>1460184722</t>
  </si>
  <si>
    <t>1821464962</t>
  </si>
  <si>
    <t>725319111</t>
  </si>
  <si>
    <t>Montáž dřezu ostatních typů</t>
  </si>
  <si>
    <t>2015838875</t>
  </si>
  <si>
    <t>55231350</t>
  </si>
  <si>
    <t>dvojdřez nerez nástavný 900x600mm</t>
  </si>
  <si>
    <t>-1204658153</t>
  </si>
  <si>
    <t>725829111</t>
  </si>
  <si>
    <t>Montáž baterie stojánkové dřezové  G 1/2</t>
  </si>
  <si>
    <t>-262514724</t>
  </si>
  <si>
    <t>55143974</t>
  </si>
  <si>
    <t>baterie dřezová páková stojánková s otáčivým ústím dl ramínka 220 mm</t>
  </si>
  <si>
    <t>48691835</t>
  </si>
  <si>
    <t>-1448428222</t>
  </si>
  <si>
    <t>64236091R</t>
  </si>
  <si>
    <t>mísa keramická klozetová invalidní bílá s hlubokým splachováním odpad vodorovný</t>
  </si>
  <si>
    <t>-148401474</t>
  </si>
  <si>
    <t>64236091R3</t>
  </si>
  <si>
    <t>sedátko duroplastové k invalidnímu WC</t>
  </si>
  <si>
    <t>-578052846</t>
  </si>
  <si>
    <t>-902869964</t>
  </si>
  <si>
    <t>64236091R1</t>
  </si>
  <si>
    <t>splachovací nádržka pro WC, duální splachování 6/3 l</t>
  </si>
  <si>
    <t>900349092</t>
  </si>
  <si>
    <t>725119102R2</t>
  </si>
  <si>
    <t>Montáž oddáleného splachování</t>
  </si>
  <si>
    <t>-365646049</t>
  </si>
  <si>
    <t>64236091R4</t>
  </si>
  <si>
    <t>sada pro oddálené splachování</t>
  </si>
  <si>
    <t>336843102</t>
  </si>
  <si>
    <t>725119102R3</t>
  </si>
  <si>
    <t>Montáž madel</t>
  </si>
  <si>
    <t>1188517942</t>
  </si>
  <si>
    <t>725291712</t>
  </si>
  <si>
    <t>Doplňky zařízení koupelen a záchodů smaltované madlo krakorcové dl 834 mm</t>
  </si>
  <si>
    <t>-95631586</t>
  </si>
  <si>
    <t>725291722</t>
  </si>
  <si>
    <t>Doplňky zařízení koupelen a záchodů smaltované madlo krakorcové sklopné dl 834 mm</t>
  </si>
  <si>
    <t>2110092863</t>
  </si>
  <si>
    <t>-1015368481</t>
  </si>
  <si>
    <t>64211030R</t>
  </si>
  <si>
    <t>umyvadlo keramické závěsné bílé invalidní 640x550</t>
  </si>
  <si>
    <t>-973938965</t>
  </si>
  <si>
    <t>756334987</t>
  </si>
  <si>
    <t>55145692</t>
  </si>
  <si>
    <t>baterie umyvadlová stojánková páková s prodlouženou pákou (lékařská)</t>
  </si>
  <si>
    <t>1473517074</t>
  </si>
  <si>
    <t>722250133R</t>
  </si>
  <si>
    <t>Hydrantový systém s tvarově stálou hadicí D 19 x 30 m celoplechový</t>
  </si>
  <si>
    <t>281106038</t>
  </si>
  <si>
    <t>998725101</t>
  </si>
  <si>
    <t>Přesun hmot tonážní pro zařizovací předměty v objektech v do 6 m</t>
  </si>
  <si>
    <t>-423212612</t>
  </si>
  <si>
    <t>725R</t>
  </si>
  <si>
    <t>Revizní dvířka</t>
  </si>
  <si>
    <t>Montáž revizních dvířek SDK kcí vel. 200x200 mm</t>
  </si>
  <si>
    <t>-769183440</t>
  </si>
  <si>
    <t>59030710R</t>
  </si>
  <si>
    <t>dvířka revizní s automatickým zámkem 150x150mm</t>
  </si>
  <si>
    <t>1553244249</t>
  </si>
  <si>
    <t>dvířka revizní s automatickým zámkem 200x200mm</t>
  </si>
  <si>
    <t>-74245237</t>
  </si>
  <si>
    <t>-1104725887</t>
  </si>
  <si>
    <t>59030710R2</t>
  </si>
  <si>
    <t>dvířka revizní SDK, 300x300mm</t>
  </si>
  <si>
    <t>444041493</t>
  </si>
  <si>
    <t>1460913166</t>
  </si>
  <si>
    <t>59030710R1</t>
  </si>
  <si>
    <t>dvířka revizní SDK, 200x200mm</t>
  </si>
  <si>
    <t>956632201</t>
  </si>
  <si>
    <t>725R1</t>
  </si>
  <si>
    <t>Značení, připojení</t>
  </si>
  <si>
    <t>60074336</t>
  </si>
  <si>
    <t>722131934R1</t>
  </si>
  <si>
    <t>Připojení na rozvod vodovodu v 1.NP (nad podlahou 2.NP) - studená voda</t>
  </si>
  <si>
    <t>-1610340873</t>
  </si>
  <si>
    <t>722131934R2</t>
  </si>
  <si>
    <t>Připojení na rozvod vodovodu v 1.NP (nad podlahou 2.NP) - teplá voda</t>
  </si>
  <si>
    <t>-1954260677</t>
  </si>
  <si>
    <t>722131934R3</t>
  </si>
  <si>
    <t>Připojení na rozvod vodovodu v 1.NP (na páteřní rozvod v m.č. 1.15) - studená voda</t>
  </si>
  <si>
    <t>969580921</t>
  </si>
  <si>
    <t>722131934R4</t>
  </si>
  <si>
    <t>Připojení na rozvod vodovodu v 1.NP (na páteřní rozvod v m.č. 1.15) - teplá voda</t>
  </si>
  <si>
    <t>-478385186</t>
  </si>
  <si>
    <t>722131934R5</t>
  </si>
  <si>
    <t>Připojení sprchového koutu ve 2.NP na stávající rozvod studené a teplé vody</t>
  </si>
  <si>
    <t>61206870</t>
  </si>
  <si>
    <t>722131934R6</t>
  </si>
  <si>
    <t xml:space="preserve">Připojení na rozvod požárního vodovodu v 1.NP (na páteřní rozvod v m.č. 1.13) </t>
  </si>
  <si>
    <t>247378563</t>
  </si>
  <si>
    <t>230120072R</t>
  </si>
  <si>
    <t>Značení potrubí štítkem</t>
  </si>
  <si>
    <t>-1380448435</t>
  </si>
  <si>
    <t>725R2</t>
  </si>
  <si>
    <t>722290226</t>
  </si>
  <si>
    <t>Zkouška těsnosti vodovodního potrubí závitového do DN 50</t>
  </si>
  <si>
    <t>-925423922</t>
  </si>
  <si>
    <t>722290234</t>
  </si>
  <si>
    <t>Proplach a dezinfekce vodovodního potrubí do DN 80</t>
  </si>
  <si>
    <t>316220532</t>
  </si>
  <si>
    <t>972054141R10</t>
  </si>
  <si>
    <t>Vrtání otvorů v ŽB stropech otvor pro dvojici potrubí do D 50</t>
  </si>
  <si>
    <t>-1715156889</t>
  </si>
  <si>
    <t>972054141R13</t>
  </si>
  <si>
    <t>Vrtání otvorů v ŽB stropech otvor pro potrubí do D 110</t>
  </si>
  <si>
    <t>98411716</t>
  </si>
  <si>
    <t>-1493081807</t>
  </si>
  <si>
    <t>-407018450</t>
  </si>
  <si>
    <t>-1838459971</t>
  </si>
  <si>
    <t>013002000R10</t>
  </si>
  <si>
    <t>Revize hydrantu</t>
  </si>
  <si>
    <t>-220750676</t>
  </si>
  <si>
    <t>část VZT - Vzduchotechnika</t>
  </si>
  <si>
    <t xml:space="preserve">    751R1 - Vzduchotechnika - zařízení</t>
  </si>
  <si>
    <t xml:space="preserve">    751R2 - Vzduchotechnika - potrubí</t>
  </si>
  <si>
    <t xml:space="preserve">    751R3 - Vzduchotechnika - ostatní</t>
  </si>
  <si>
    <t>751R1</t>
  </si>
  <si>
    <t>Vzduchotechnika - zařízení</t>
  </si>
  <si>
    <t>751133011</t>
  </si>
  <si>
    <t>Mtž vent diag ntl potrubního nevýbušného D do 100 mm</t>
  </si>
  <si>
    <t>1197891899</t>
  </si>
  <si>
    <t>429000.1</t>
  </si>
  <si>
    <t>VZT1 - Odtahový diagonální ventilátor do kruhového potrubí dimenze 100 mm, nastavitelný doběh až 30 min, vzduchový výkon 180 m3/h, napájení 230V/50Hz, připojovací hrdla 100 mm, (pracovní bod 110 m3/h 55 Pa)</t>
  </si>
  <si>
    <t>759339409</t>
  </si>
  <si>
    <t>751133012</t>
  </si>
  <si>
    <t>Mtž vent diag ntl potrubního nevýbušného D do 200 mm</t>
  </si>
  <si>
    <t>-638035282</t>
  </si>
  <si>
    <t>429000.2</t>
  </si>
  <si>
    <t>VZT2 - Odtahový diagonální ventilátor do kruhového potrubí dimenze 160 mm, nastavitelný doběh až 30 min, vzduchový výkon 550 m3/h, napájení 230V/50Hz, připojovací hrdla 160 mm, (pracovní bod 260 m3/h 180 Pa)</t>
  </si>
  <si>
    <t>-24805282</t>
  </si>
  <si>
    <t>429000.3</t>
  </si>
  <si>
    <t>VZT3 - Odtahový diagonální ventilátor do kruhového potrubí dimenze 200 mm, nastavitelný doběh až 30 min, vzduchový výkon 910 m3/h, napájení 230V/50Hz, připojovací hrdla 200 mm, (pracovní bod 530 m3/h 220 Pa)</t>
  </si>
  <si>
    <t>1634595571</t>
  </si>
  <si>
    <t>429000.31</t>
  </si>
  <si>
    <t>VZT4 - Odtahový diagonální ventilátor do kruhového potrubí dimenze 200 mm, nastavitelný doběh až 30 min, jmenovitý vzduchový výkon 910 m3/h, napájení 230V/50Hz, připojovací hrdla 200 mm, (pracovní bod 600 m3/h, 200 Pa)</t>
  </si>
  <si>
    <t>-1155522261</t>
  </si>
  <si>
    <t>751R2</t>
  </si>
  <si>
    <t>Vzduchotechnika - potrubí</t>
  </si>
  <si>
    <t>751510041R</t>
  </si>
  <si>
    <t>Kruhové potrubí z pozinkovaného plechu (spiro), D 100mm, 15% tvarovek, včetně kotvení</t>
  </si>
  <si>
    <t>1793575833</t>
  </si>
  <si>
    <t>751510042R1</t>
  </si>
  <si>
    <t>Kruhové potrubí z pozinkovaného plechu (spiro), D 125mm, 35% tvarovek, včetně kotvení</t>
  </si>
  <si>
    <t>1818682857</t>
  </si>
  <si>
    <t>751510042R2</t>
  </si>
  <si>
    <t>Kruhové potrubí z pozinkovaného plechu (spiro), D 160mm, 35% tvarovek, včetně kotvení</t>
  </si>
  <si>
    <t>998762403</t>
  </si>
  <si>
    <t>751510042R3</t>
  </si>
  <si>
    <t>Kruhové potrubí z pozinkovaného plechu (spiro), D 200mm, 30% tvarovek, včetně kotvení</t>
  </si>
  <si>
    <t>-340046857</t>
  </si>
  <si>
    <t>751510012R</t>
  </si>
  <si>
    <t>Hranaté potrubí z pozinkovaného plechu, hladké, do obvodu 1050 mm, 25% tvarovek, včetně kotvení</t>
  </si>
  <si>
    <t>-714542760</t>
  </si>
  <si>
    <t>751510042R31</t>
  </si>
  <si>
    <t>Flexibilní potrubí, s akustickou izolací pro útlum hluku, D 200mm</t>
  </si>
  <si>
    <t>1686368972</t>
  </si>
  <si>
    <t>751514376</t>
  </si>
  <si>
    <t>Mtž odbočky oboustranné do plech potrubí kruh bez příruby D do 100 mm</t>
  </si>
  <si>
    <t>-1285793685</t>
  </si>
  <si>
    <t>429000.4</t>
  </si>
  <si>
    <t>Patní T-kus s odvodem kondenzátu, dimenze 100/100 mm, pozink</t>
  </si>
  <si>
    <t>-2085235168</t>
  </si>
  <si>
    <t>751514377</t>
  </si>
  <si>
    <t>Mtž odbočky oboustranné do plech potrubí kruh bez příruby D do 200 mm</t>
  </si>
  <si>
    <t>-1216497528</t>
  </si>
  <si>
    <t>429000.5</t>
  </si>
  <si>
    <t>Patní T-kus s odvodem kondenzátu, dimenze 160/160 mm, pozink</t>
  </si>
  <si>
    <t>-1372535874</t>
  </si>
  <si>
    <t>429000.6</t>
  </si>
  <si>
    <t>Patní T-kus s odvodem kondenzátu, dimenze 200/200 mm, pozink</t>
  </si>
  <si>
    <t>1041070407</t>
  </si>
  <si>
    <t>751514479</t>
  </si>
  <si>
    <t>Mtž přechodu osového do plech potrubí kruh bez příruby D do 300 mm</t>
  </si>
  <si>
    <t>-1739510154</t>
  </si>
  <si>
    <t>429000.7</t>
  </si>
  <si>
    <t>Přechodový kus 250x160/D250 mm, pozink</t>
  </si>
  <si>
    <t>-740391200</t>
  </si>
  <si>
    <t>429000.71</t>
  </si>
  <si>
    <t>Přechodový kus 250x160/D200 mm, pozink</t>
  </si>
  <si>
    <t>-387596832</t>
  </si>
  <si>
    <t>751514678</t>
  </si>
  <si>
    <t>Mtž zpětné klapky do plech potrubí kruhové bez příruby D do 100 mm</t>
  </si>
  <si>
    <t>-1543954525</t>
  </si>
  <si>
    <t>429000.8</t>
  </si>
  <si>
    <t>Zpětná klapka pro kruhové potrubí dimenze 100 mm</t>
  </si>
  <si>
    <t>-383309237</t>
  </si>
  <si>
    <t>751514679</t>
  </si>
  <si>
    <t>Mtž zpětné klapky do plech potrubí kruhové bez příruby D do 200 mm</t>
  </si>
  <si>
    <t>-1332781595</t>
  </si>
  <si>
    <t>429000.9</t>
  </si>
  <si>
    <t>Zpětná klapka pro kruhové potrubí dimenze 160 mm</t>
  </si>
  <si>
    <t>216765019</t>
  </si>
  <si>
    <t>429000.10</t>
  </si>
  <si>
    <t>Zpětná klapka pro kruhové potrubí dimenze 200 mm</t>
  </si>
  <si>
    <t>-361282120</t>
  </si>
  <si>
    <t>751514679R</t>
  </si>
  <si>
    <t>Mtž regulační klapky do plech potrubí kruhové bez příruby D do 200 mm</t>
  </si>
  <si>
    <t>1533343562</t>
  </si>
  <si>
    <t>429000.101</t>
  </si>
  <si>
    <t>Mechanická regulační klapka do kruhového potrubí, dimenze 125 mm, manuální ovládání</t>
  </si>
  <si>
    <t>-676329999</t>
  </si>
  <si>
    <t>751514479R1</t>
  </si>
  <si>
    <t>Mtž kruhového ventilu D 125</t>
  </si>
  <si>
    <t>-607680921</t>
  </si>
  <si>
    <t>429000.11</t>
  </si>
  <si>
    <t>Kruhový odvodní ventil, průměr 125 mm, regulovatelný, plast</t>
  </si>
  <si>
    <t>921304521</t>
  </si>
  <si>
    <t>751514479R</t>
  </si>
  <si>
    <t>Mtž přechodové komory do plech potrubí kruh bez příruby D do 125 mm</t>
  </si>
  <si>
    <t>-1868940200</t>
  </si>
  <si>
    <t>429000.12</t>
  </si>
  <si>
    <t>Přechodová komora stropní pro připojení talířových ventilů v podhledu, dimenze talířového ventilu 125 mm, dimenze připojovacího hrdla 100 mm, pozink</t>
  </si>
  <si>
    <t>-1965047430</t>
  </si>
  <si>
    <t>751514775</t>
  </si>
  <si>
    <t>Mtž protidešťové stříšky plech potrubí kruhové bez příruby D do 100 mm</t>
  </si>
  <si>
    <t>1261640796</t>
  </si>
  <si>
    <t>429000.13</t>
  </si>
  <si>
    <t>Protidešťová výfuková hlavice pro kruhové potrubí dimenze ⌀100 mm, pozink, barevný lak dle střešní krytiny</t>
  </si>
  <si>
    <t>1803905698</t>
  </si>
  <si>
    <t>751514776</t>
  </si>
  <si>
    <t>Mtž protidešťové stříšky plech potrubí kruhové bez příruby D do 200 mm</t>
  </si>
  <si>
    <t>-1807352849</t>
  </si>
  <si>
    <t>429000.14</t>
  </si>
  <si>
    <t>Protidešťová výfuková hlavice pro kruhové potrubí dimenze ⌀160 mm, pozink, barevný lak dle střešní krytiny</t>
  </si>
  <si>
    <t>-1438142798</t>
  </si>
  <si>
    <t>429000.15</t>
  </si>
  <si>
    <t>Protidešťová výfuková hlavice pro kruhové potrubí dimenze ⌀200 mm, pozink, barevný lak dle střešní krytiny</t>
  </si>
  <si>
    <t>410318324</t>
  </si>
  <si>
    <t>751514777</t>
  </si>
  <si>
    <t>Mtž protidešťové stříšky plech potrubí kruhové bez příruby D do 300 mm</t>
  </si>
  <si>
    <t>523314597</t>
  </si>
  <si>
    <t>429000.16</t>
  </si>
  <si>
    <t>Protidešťová výfuková hlavice pro kruhové potrubí dimenze ⌀250 mm, pozink, barevný lak dle střešní krytiny</t>
  </si>
  <si>
    <t>816032409</t>
  </si>
  <si>
    <t>751514575R</t>
  </si>
  <si>
    <t>Mtž manžety do plech potrubí pružné kruhové D do 100 mm</t>
  </si>
  <si>
    <t>-589166076</t>
  </si>
  <si>
    <t>429000.17</t>
  </si>
  <si>
    <t>Pružná manžeta pryžová pro kruhové potrubí dimenze 100 mm</t>
  </si>
  <si>
    <t>-467949470</t>
  </si>
  <si>
    <t>751514576R</t>
  </si>
  <si>
    <t>Mtž manžety do plech potrubí pružné kruhové D do 200 mm</t>
  </si>
  <si>
    <t>-1739774044</t>
  </si>
  <si>
    <t>429000.18</t>
  </si>
  <si>
    <t>Pružná manžeta pryžová pro kruhové potrubí dimenze 160 mm</t>
  </si>
  <si>
    <t>896565709</t>
  </si>
  <si>
    <t>429000.19</t>
  </si>
  <si>
    <t>Pružná manžeta pryžová pro kruhové potrubí dimenze 200 mm</t>
  </si>
  <si>
    <t>491776724</t>
  </si>
  <si>
    <t>713411141</t>
  </si>
  <si>
    <t>Montáž izolace tepelné potrubí pásy nebo rohožemi s Al fólií staženými Al páskou 1x</t>
  </si>
  <si>
    <t>-40463092</t>
  </si>
  <si>
    <t>429000.20</t>
  </si>
  <si>
    <t>Tepelná izolace z minerální vlny s vnější hliníkovou vrstvou, pro kruhové potrubí, tl. 20 mm</t>
  </si>
  <si>
    <t>293509299</t>
  </si>
  <si>
    <t>975424503</t>
  </si>
  <si>
    <t>-1398721944</t>
  </si>
  <si>
    <t>429000.21</t>
  </si>
  <si>
    <t>Požární izolace s požární odolností 15 min (REI15)</t>
  </si>
  <si>
    <t>1244395228</t>
  </si>
  <si>
    <t>998733101R</t>
  </si>
  <si>
    <t>Přesun hmot tonážní pro VZT v objektech v do 6 m</t>
  </si>
  <si>
    <t>895458044</t>
  </si>
  <si>
    <t>751R3</t>
  </si>
  <si>
    <t>Vzduchotechnika - ostatní</t>
  </si>
  <si>
    <t>2118567112</t>
  </si>
  <si>
    <t>751511815</t>
  </si>
  <si>
    <t>Demontáž stávajícího potrubí plech D do 200 mm</t>
  </si>
  <si>
    <t>-1540963486</t>
  </si>
  <si>
    <t>359398877</t>
  </si>
  <si>
    <t>Provedení protipožárních ucpávek</t>
  </si>
  <si>
    <t>1227185143</t>
  </si>
  <si>
    <t>1666942968</t>
  </si>
  <si>
    <t>SO 10 - Příprava území</t>
  </si>
  <si>
    <t>111251111</t>
  </si>
  <si>
    <t>Drcení ořezaných větví D do 100 mm s odvozem do 20 km</t>
  </si>
  <si>
    <t>-1171668099</t>
  </si>
  <si>
    <t>112151112</t>
  </si>
  <si>
    <t>Směrové kácení stromů s rozřezáním a odvětvením D kmene do 300 mm</t>
  </si>
  <si>
    <t>2147038100</t>
  </si>
  <si>
    <t>112211212</t>
  </si>
  <si>
    <t>Odstranění pařezů ručně D do 0,3 m v rovině a ve svahu do 1:5 + odklizení a zasypání</t>
  </si>
  <si>
    <t>311268018</t>
  </si>
  <si>
    <t>183101315</t>
  </si>
  <si>
    <t>Jamky pro výsadbu s výměnou 100 % půdy zeminy tř 1 až 4 objem do 0,4 m3 v rovině a svahu do 1:5</t>
  </si>
  <si>
    <t>675561905</t>
  </si>
  <si>
    <t>10321100</t>
  </si>
  <si>
    <t>zahradní substrát pro výsadbu VL</t>
  </si>
  <si>
    <t>1800392128</t>
  </si>
  <si>
    <t>1*0,4 'Přepočtené koeficientem množství</t>
  </si>
  <si>
    <t>184102114</t>
  </si>
  <si>
    <t>Výsadba dřeviny s balem D do 0,5 m do jamky se zalitím v rovině a svahu do 1:5</t>
  </si>
  <si>
    <t>-1000712850</t>
  </si>
  <si>
    <t>02650464</t>
  </si>
  <si>
    <t>Dub letní (QuerCus robur) 300-350cm ZB</t>
  </si>
  <si>
    <t>1962882492</t>
  </si>
  <si>
    <t>184215133</t>
  </si>
  <si>
    <t>Ukotvení kmene dřevin třemi kůly D do 0,1 m délky do 3 m</t>
  </si>
  <si>
    <t>-148454191</t>
  </si>
  <si>
    <t>60591257</t>
  </si>
  <si>
    <t>kůl vyvazovací dřevěný impregnovaný D 8cm dl 3m</t>
  </si>
  <si>
    <t>-1515060911</t>
  </si>
  <si>
    <t>184801121</t>
  </si>
  <si>
    <t>Ošetřování vysazených dřevin soliterních v rovině a svahu do 1:5</t>
  </si>
  <si>
    <t>1648620591</t>
  </si>
  <si>
    <t>184818231</t>
  </si>
  <si>
    <t>Ochrana kmene bedněním před poškozením stavebním provozem zřízení včetně odstranění výšky bednění do 2 m průměru kmene do 300 mm</t>
  </si>
  <si>
    <t>714214719</t>
  </si>
  <si>
    <t>184911421</t>
  </si>
  <si>
    <t>Mulčování rostlin kůrou tl. do 0,1 m v rovině a svahu do 1:5</t>
  </si>
  <si>
    <t>1476276662</t>
  </si>
  <si>
    <t>1"kolem vysazeného stromu</t>
  </si>
  <si>
    <t>10391100</t>
  </si>
  <si>
    <t>kůra mulčovací VL</t>
  </si>
  <si>
    <t>973842624</t>
  </si>
  <si>
    <t>1*0,103 'Přepočtené koeficientem množství</t>
  </si>
  <si>
    <t>998231411</t>
  </si>
  <si>
    <t>Ruční přesun hmot pro sadovnické a krajinářské úpravy do100 m</t>
  </si>
  <si>
    <t>-1816976636</t>
  </si>
  <si>
    <t>-373949685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</si>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</sst>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" customHeight="1"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S2" s="24" t="s">
        <v>8</v>
      </c>
      <c r="BT2" s="24" t="s">
        <v>9</v>
      </c>
    </row>
    <row r="3" spans="2:72" ht="6.9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0" t="s">
        <v>16</v>
      </c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29"/>
      <c r="AQ5" s="31"/>
      <c r="BE5" s="341" t="s">
        <v>17</v>
      </c>
      <c r="BS5" s="24" t="s">
        <v>8</v>
      </c>
    </row>
    <row r="6" spans="2:71" ht="36.9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63" t="s">
        <v>19</v>
      </c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29"/>
      <c r="AQ6" s="31"/>
      <c r="BE6" s="342"/>
      <c r="BS6" s="24" t="s">
        <v>8</v>
      </c>
    </row>
    <row r="7" spans="2:71" ht="14.4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42"/>
      <c r="BS7" s="24" t="s">
        <v>8</v>
      </c>
    </row>
    <row r="8" spans="2:71" ht="14.4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42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2"/>
      <c r="BS9" s="24" t="s">
        <v>8</v>
      </c>
    </row>
    <row r="10" spans="2:71" ht="14.4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30</v>
      </c>
      <c r="AO10" s="29"/>
      <c r="AP10" s="29"/>
      <c r="AQ10" s="31"/>
      <c r="BE10" s="342"/>
      <c r="BS10" s="24" t="s">
        <v>8</v>
      </c>
    </row>
    <row r="11" spans="2:71" ht="18.45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32</v>
      </c>
      <c r="AL11" s="29"/>
      <c r="AM11" s="29"/>
      <c r="AN11" s="35" t="s">
        <v>33</v>
      </c>
      <c r="AO11" s="29"/>
      <c r="AP11" s="29"/>
      <c r="AQ11" s="31"/>
      <c r="BE11" s="342"/>
      <c r="BS11" s="24" t="s">
        <v>8</v>
      </c>
    </row>
    <row r="12" spans="2:71" ht="6.9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2"/>
      <c r="BS12" s="24" t="s">
        <v>8</v>
      </c>
    </row>
    <row r="13" spans="2:71" ht="14.4" customHeight="1">
      <c r="B13" s="28"/>
      <c r="C13" s="29"/>
      <c r="D13" s="37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35</v>
      </c>
      <c r="AO13" s="29"/>
      <c r="AP13" s="29"/>
      <c r="AQ13" s="31"/>
      <c r="BE13" s="342"/>
      <c r="BS13" s="24" t="s">
        <v>8</v>
      </c>
    </row>
    <row r="14" spans="2:71" ht="13.2">
      <c r="B14" s="28"/>
      <c r="C14" s="29"/>
      <c r="D14" s="29"/>
      <c r="E14" s="357" t="s">
        <v>35</v>
      </c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7" t="s">
        <v>32</v>
      </c>
      <c r="AL14" s="29"/>
      <c r="AM14" s="29"/>
      <c r="AN14" s="39" t="s">
        <v>35</v>
      </c>
      <c r="AO14" s="29"/>
      <c r="AP14" s="29"/>
      <c r="AQ14" s="31"/>
      <c r="BE14" s="342"/>
      <c r="BS14" s="24" t="s">
        <v>8</v>
      </c>
    </row>
    <row r="15" spans="2:71" ht="6.9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2"/>
      <c r="BS15" s="24" t="s">
        <v>6</v>
      </c>
    </row>
    <row r="16" spans="2:71" ht="14.4" customHeight="1">
      <c r="B16" s="28"/>
      <c r="C16" s="29"/>
      <c r="D16" s="37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37</v>
      </c>
      <c r="AO16" s="29"/>
      <c r="AP16" s="29"/>
      <c r="AQ16" s="31"/>
      <c r="BE16" s="342"/>
      <c r="BS16" s="24" t="s">
        <v>6</v>
      </c>
    </row>
    <row r="17" spans="2:71" ht="18.45" customHeight="1">
      <c r="B17" s="28"/>
      <c r="C17" s="29"/>
      <c r="D17" s="29"/>
      <c r="E17" s="35" t="s">
        <v>38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32</v>
      </c>
      <c r="AL17" s="29"/>
      <c r="AM17" s="29"/>
      <c r="AN17" s="35" t="s">
        <v>39</v>
      </c>
      <c r="AO17" s="29"/>
      <c r="AP17" s="29"/>
      <c r="AQ17" s="31"/>
      <c r="BE17" s="342"/>
      <c r="BS17" s="24" t="s">
        <v>40</v>
      </c>
    </row>
    <row r="18" spans="2:71" ht="6.9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2"/>
      <c r="BS18" s="24" t="s">
        <v>8</v>
      </c>
    </row>
    <row r="19" spans="2:71" ht="14.4" customHeight="1">
      <c r="B19" s="28"/>
      <c r="C19" s="29"/>
      <c r="D19" s="37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2"/>
      <c r="BS19" s="24" t="s">
        <v>8</v>
      </c>
    </row>
    <row r="20" spans="2:71" ht="57" customHeight="1">
      <c r="B20" s="28"/>
      <c r="C20" s="29"/>
      <c r="D20" s="29"/>
      <c r="E20" s="359" t="s">
        <v>42</v>
      </c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29"/>
      <c r="AP20" s="29"/>
      <c r="AQ20" s="31"/>
      <c r="BE20" s="342"/>
      <c r="BS20" s="24" t="s">
        <v>40</v>
      </c>
    </row>
    <row r="21" spans="2:57" ht="6.9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2"/>
    </row>
    <row r="22" spans="2:57" ht="6.9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2"/>
    </row>
    <row r="23" spans="2:57" s="1" customFormat="1" ht="25.95" customHeight="1">
      <c r="B23" s="41"/>
      <c r="C23" s="42"/>
      <c r="D23" s="43" t="s">
        <v>43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0">
        <f>ROUND(AG51,2)</f>
        <v>0</v>
      </c>
      <c r="AL23" s="361"/>
      <c r="AM23" s="361"/>
      <c r="AN23" s="361"/>
      <c r="AO23" s="361"/>
      <c r="AP23" s="42"/>
      <c r="AQ23" s="45"/>
      <c r="BE23" s="342"/>
    </row>
    <row r="24" spans="2:57" s="1" customFormat="1" ht="6.9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2"/>
    </row>
    <row r="25" spans="2:57" s="1" customFormat="1" ht="12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2" t="s">
        <v>44</v>
      </c>
      <c r="M25" s="362"/>
      <c r="N25" s="362"/>
      <c r="O25" s="362"/>
      <c r="P25" s="42"/>
      <c r="Q25" s="42"/>
      <c r="R25" s="42"/>
      <c r="S25" s="42"/>
      <c r="T25" s="42"/>
      <c r="U25" s="42"/>
      <c r="V25" s="42"/>
      <c r="W25" s="362" t="s">
        <v>45</v>
      </c>
      <c r="X25" s="362"/>
      <c r="Y25" s="362"/>
      <c r="Z25" s="362"/>
      <c r="AA25" s="362"/>
      <c r="AB25" s="362"/>
      <c r="AC25" s="362"/>
      <c r="AD25" s="362"/>
      <c r="AE25" s="362"/>
      <c r="AF25" s="42"/>
      <c r="AG25" s="42"/>
      <c r="AH25" s="42"/>
      <c r="AI25" s="42"/>
      <c r="AJ25" s="42"/>
      <c r="AK25" s="362" t="s">
        <v>46</v>
      </c>
      <c r="AL25" s="362"/>
      <c r="AM25" s="362"/>
      <c r="AN25" s="362"/>
      <c r="AO25" s="362"/>
      <c r="AP25" s="42"/>
      <c r="AQ25" s="45"/>
      <c r="BE25" s="342"/>
    </row>
    <row r="26" spans="2:57" s="2" customFormat="1" ht="14.4" customHeight="1">
      <c r="B26" s="47"/>
      <c r="C26" s="48"/>
      <c r="D26" s="49" t="s">
        <v>47</v>
      </c>
      <c r="E26" s="48"/>
      <c r="F26" s="49" t="s">
        <v>48</v>
      </c>
      <c r="G26" s="48"/>
      <c r="H26" s="48"/>
      <c r="I26" s="48"/>
      <c r="J26" s="48"/>
      <c r="K26" s="48"/>
      <c r="L26" s="356">
        <v>0.21</v>
      </c>
      <c r="M26" s="344"/>
      <c r="N26" s="344"/>
      <c r="O26" s="344"/>
      <c r="P26" s="48"/>
      <c r="Q26" s="48"/>
      <c r="R26" s="48"/>
      <c r="S26" s="48"/>
      <c r="T26" s="48"/>
      <c r="U26" s="48"/>
      <c r="V26" s="48"/>
      <c r="W26" s="343">
        <f>ROUND(AZ51,2)</f>
        <v>0</v>
      </c>
      <c r="X26" s="344"/>
      <c r="Y26" s="344"/>
      <c r="Z26" s="344"/>
      <c r="AA26" s="344"/>
      <c r="AB26" s="344"/>
      <c r="AC26" s="344"/>
      <c r="AD26" s="344"/>
      <c r="AE26" s="344"/>
      <c r="AF26" s="48"/>
      <c r="AG26" s="48"/>
      <c r="AH26" s="48"/>
      <c r="AI26" s="48"/>
      <c r="AJ26" s="48"/>
      <c r="AK26" s="343">
        <f>ROUND(AV51,2)</f>
        <v>0</v>
      </c>
      <c r="AL26" s="344"/>
      <c r="AM26" s="344"/>
      <c r="AN26" s="344"/>
      <c r="AO26" s="344"/>
      <c r="AP26" s="48"/>
      <c r="AQ26" s="50"/>
      <c r="BE26" s="342"/>
    </row>
    <row r="27" spans="2:57" s="2" customFormat="1" ht="14.4" customHeight="1">
      <c r="B27" s="47"/>
      <c r="C27" s="48"/>
      <c r="D27" s="48"/>
      <c r="E27" s="48"/>
      <c r="F27" s="49" t="s">
        <v>49</v>
      </c>
      <c r="G27" s="48"/>
      <c r="H27" s="48"/>
      <c r="I27" s="48"/>
      <c r="J27" s="48"/>
      <c r="K27" s="48"/>
      <c r="L27" s="356">
        <v>0.15</v>
      </c>
      <c r="M27" s="344"/>
      <c r="N27" s="344"/>
      <c r="O27" s="344"/>
      <c r="P27" s="48"/>
      <c r="Q27" s="48"/>
      <c r="R27" s="48"/>
      <c r="S27" s="48"/>
      <c r="T27" s="48"/>
      <c r="U27" s="48"/>
      <c r="V27" s="48"/>
      <c r="W27" s="343">
        <f>ROUND(BA51,2)</f>
        <v>0</v>
      </c>
      <c r="X27" s="344"/>
      <c r="Y27" s="344"/>
      <c r="Z27" s="344"/>
      <c r="AA27" s="344"/>
      <c r="AB27" s="344"/>
      <c r="AC27" s="344"/>
      <c r="AD27" s="344"/>
      <c r="AE27" s="344"/>
      <c r="AF27" s="48"/>
      <c r="AG27" s="48"/>
      <c r="AH27" s="48"/>
      <c r="AI27" s="48"/>
      <c r="AJ27" s="48"/>
      <c r="AK27" s="343">
        <f>ROUND(AW51,2)</f>
        <v>0</v>
      </c>
      <c r="AL27" s="344"/>
      <c r="AM27" s="344"/>
      <c r="AN27" s="344"/>
      <c r="AO27" s="344"/>
      <c r="AP27" s="48"/>
      <c r="AQ27" s="50"/>
      <c r="BE27" s="342"/>
    </row>
    <row r="28" spans="2:57" s="2" customFormat="1" ht="14.4" customHeight="1" hidden="1">
      <c r="B28" s="47"/>
      <c r="C28" s="48"/>
      <c r="D28" s="48"/>
      <c r="E28" s="48"/>
      <c r="F28" s="49" t="s">
        <v>50</v>
      </c>
      <c r="G28" s="48"/>
      <c r="H28" s="48"/>
      <c r="I28" s="48"/>
      <c r="J28" s="48"/>
      <c r="K28" s="48"/>
      <c r="L28" s="356">
        <v>0.21</v>
      </c>
      <c r="M28" s="344"/>
      <c r="N28" s="344"/>
      <c r="O28" s="344"/>
      <c r="P28" s="48"/>
      <c r="Q28" s="48"/>
      <c r="R28" s="48"/>
      <c r="S28" s="48"/>
      <c r="T28" s="48"/>
      <c r="U28" s="48"/>
      <c r="V28" s="48"/>
      <c r="W28" s="343">
        <f>ROUND(BB51,2)</f>
        <v>0</v>
      </c>
      <c r="X28" s="344"/>
      <c r="Y28" s="344"/>
      <c r="Z28" s="344"/>
      <c r="AA28" s="344"/>
      <c r="AB28" s="344"/>
      <c r="AC28" s="344"/>
      <c r="AD28" s="344"/>
      <c r="AE28" s="344"/>
      <c r="AF28" s="48"/>
      <c r="AG28" s="48"/>
      <c r="AH28" s="48"/>
      <c r="AI28" s="48"/>
      <c r="AJ28" s="48"/>
      <c r="AK28" s="343">
        <v>0</v>
      </c>
      <c r="AL28" s="344"/>
      <c r="AM28" s="344"/>
      <c r="AN28" s="344"/>
      <c r="AO28" s="344"/>
      <c r="AP28" s="48"/>
      <c r="AQ28" s="50"/>
      <c r="BE28" s="342"/>
    </row>
    <row r="29" spans="2:57" s="2" customFormat="1" ht="14.4" customHeight="1" hidden="1">
      <c r="B29" s="47"/>
      <c r="C29" s="48"/>
      <c r="D29" s="48"/>
      <c r="E29" s="48"/>
      <c r="F29" s="49" t="s">
        <v>51</v>
      </c>
      <c r="G29" s="48"/>
      <c r="H29" s="48"/>
      <c r="I29" s="48"/>
      <c r="J29" s="48"/>
      <c r="K29" s="48"/>
      <c r="L29" s="356">
        <v>0.15</v>
      </c>
      <c r="M29" s="344"/>
      <c r="N29" s="344"/>
      <c r="O29" s="344"/>
      <c r="P29" s="48"/>
      <c r="Q29" s="48"/>
      <c r="R29" s="48"/>
      <c r="S29" s="48"/>
      <c r="T29" s="48"/>
      <c r="U29" s="48"/>
      <c r="V29" s="48"/>
      <c r="W29" s="343">
        <f>ROUND(BC51,2)</f>
        <v>0</v>
      </c>
      <c r="X29" s="344"/>
      <c r="Y29" s="344"/>
      <c r="Z29" s="344"/>
      <c r="AA29" s="344"/>
      <c r="AB29" s="344"/>
      <c r="AC29" s="344"/>
      <c r="AD29" s="344"/>
      <c r="AE29" s="344"/>
      <c r="AF29" s="48"/>
      <c r="AG29" s="48"/>
      <c r="AH29" s="48"/>
      <c r="AI29" s="48"/>
      <c r="AJ29" s="48"/>
      <c r="AK29" s="343">
        <v>0</v>
      </c>
      <c r="AL29" s="344"/>
      <c r="AM29" s="344"/>
      <c r="AN29" s="344"/>
      <c r="AO29" s="344"/>
      <c r="AP29" s="48"/>
      <c r="AQ29" s="50"/>
      <c r="BE29" s="342"/>
    </row>
    <row r="30" spans="2:57" s="2" customFormat="1" ht="14.4" customHeight="1" hidden="1">
      <c r="B30" s="47"/>
      <c r="C30" s="48"/>
      <c r="D30" s="48"/>
      <c r="E30" s="48"/>
      <c r="F30" s="49" t="s">
        <v>52</v>
      </c>
      <c r="G30" s="48"/>
      <c r="H30" s="48"/>
      <c r="I30" s="48"/>
      <c r="J30" s="48"/>
      <c r="K30" s="48"/>
      <c r="L30" s="356">
        <v>0</v>
      </c>
      <c r="M30" s="344"/>
      <c r="N30" s="344"/>
      <c r="O30" s="344"/>
      <c r="P30" s="48"/>
      <c r="Q30" s="48"/>
      <c r="R30" s="48"/>
      <c r="S30" s="48"/>
      <c r="T30" s="48"/>
      <c r="U30" s="48"/>
      <c r="V30" s="48"/>
      <c r="W30" s="343">
        <f>ROUND(BD51,2)</f>
        <v>0</v>
      </c>
      <c r="X30" s="344"/>
      <c r="Y30" s="344"/>
      <c r="Z30" s="344"/>
      <c r="AA30" s="344"/>
      <c r="AB30" s="344"/>
      <c r="AC30" s="344"/>
      <c r="AD30" s="344"/>
      <c r="AE30" s="344"/>
      <c r="AF30" s="48"/>
      <c r="AG30" s="48"/>
      <c r="AH30" s="48"/>
      <c r="AI30" s="48"/>
      <c r="AJ30" s="48"/>
      <c r="AK30" s="343">
        <v>0</v>
      </c>
      <c r="AL30" s="344"/>
      <c r="AM30" s="344"/>
      <c r="AN30" s="344"/>
      <c r="AO30" s="344"/>
      <c r="AP30" s="48"/>
      <c r="AQ30" s="50"/>
      <c r="BE30" s="342"/>
    </row>
    <row r="31" spans="2:57" s="1" customFormat="1" ht="6.9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2"/>
    </row>
    <row r="32" spans="2:57" s="1" customFormat="1" ht="25.95" customHeight="1">
      <c r="B32" s="41"/>
      <c r="C32" s="51"/>
      <c r="D32" s="52" t="s">
        <v>53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54</v>
      </c>
      <c r="U32" s="53"/>
      <c r="V32" s="53"/>
      <c r="W32" s="53"/>
      <c r="X32" s="345" t="s">
        <v>55</v>
      </c>
      <c r="Y32" s="346"/>
      <c r="Z32" s="346"/>
      <c r="AA32" s="346"/>
      <c r="AB32" s="346"/>
      <c r="AC32" s="53"/>
      <c r="AD32" s="53"/>
      <c r="AE32" s="53"/>
      <c r="AF32" s="53"/>
      <c r="AG32" s="53"/>
      <c r="AH32" s="53"/>
      <c r="AI32" s="53"/>
      <c r="AJ32" s="53"/>
      <c r="AK32" s="347">
        <f>SUM(AK23:AK30)</f>
        <v>0</v>
      </c>
      <c r="AL32" s="346"/>
      <c r="AM32" s="346"/>
      <c r="AN32" s="346"/>
      <c r="AO32" s="348"/>
      <c r="AP32" s="51"/>
      <c r="AQ32" s="55"/>
      <c r="BE32" s="342"/>
    </row>
    <row r="33" spans="2:43" s="1" customFormat="1" ht="6.9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" customHeight="1">
      <c r="B39" s="41"/>
      <c r="C39" s="62" t="s">
        <v>56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MSMOTYLEK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6" t="str">
        <f>K6</f>
        <v>Stavební úpravy a nástavba objektu ul. Broumovská 840/7, OPTIMALIZACE KAPACIT MŠ MOTÝLEK LIBEREC</v>
      </c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70"/>
      <c r="AQ42" s="70"/>
      <c r="AR42" s="71"/>
    </row>
    <row r="43" spans="2:44" s="1" customFormat="1" ht="6.9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2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p.p.č.1366/30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78" t="str">
        <f>IF(AN8="","",AN8)</f>
        <v>10.12.2018</v>
      </c>
      <c r="AN44" s="378"/>
      <c r="AO44" s="63"/>
      <c r="AP44" s="63"/>
      <c r="AQ44" s="63"/>
      <c r="AR44" s="61"/>
    </row>
    <row r="45" spans="2:44" s="1" customFormat="1" ht="6.9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2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 xml:space="preserve">SM Liberec, Nám.Dr.E.Beneše 1, 46059 Liberec 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36</v>
      </c>
      <c r="AJ46" s="63"/>
      <c r="AK46" s="63"/>
      <c r="AL46" s="63"/>
      <c r="AM46" s="368" t="str">
        <f>IF(E17="","",E17)</f>
        <v>FS Vision s.r.o., Liberec</v>
      </c>
      <c r="AN46" s="368"/>
      <c r="AO46" s="368"/>
      <c r="AP46" s="368"/>
      <c r="AQ46" s="63"/>
      <c r="AR46" s="61"/>
      <c r="AS46" s="369" t="s">
        <v>57</v>
      </c>
      <c r="AT46" s="370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2">
      <c r="B47" s="41"/>
      <c r="C47" s="65" t="s">
        <v>34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1"/>
      <c r="AT47" s="372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8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3"/>
      <c r="AT48" s="374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6" t="s">
        <v>58</v>
      </c>
      <c r="D49" s="367"/>
      <c r="E49" s="367"/>
      <c r="F49" s="367"/>
      <c r="G49" s="367"/>
      <c r="H49" s="79"/>
      <c r="I49" s="375" t="s">
        <v>59</v>
      </c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79" t="s">
        <v>60</v>
      </c>
      <c r="AH49" s="367"/>
      <c r="AI49" s="367"/>
      <c r="AJ49" s="367"/>
      <c r="AK49" s="367"/>
      <c r="AL49" s="367"/>
      <c r="AM49" s="367"/>
      <c r="AN49" s="375" t="s">
        <v>61</v>
      </c>
      <c r="AO49" s="367"/>
      <c r="AP49" s="367"/>
      <c r="AQ49" s="80" t="s">
        <v>62</v>
      </c>
      <c r="AR49" s="61"/>
      <c r="AS49" s="81" t="s">
        <v>63</v>
      </c>
      <c r="AT49" s="82" t="s">
        <v>64</v>
      </c>
      <c r="AU49" s="82" t="s">
        <v>65</v>
      </c>
      <c r="AV49" s="82" t="s">
        <v>66</v>
      </c>
      <c r="AW49" s="82" t="s">
        <v>67</v>
      </c>
      <c r="AX49" s="82" t="s">
        <v>68</v>
      </c>
      <c r="AY49" s="82" t="s">
        <v>69</v>
      </c>
      <c r="AZ49" s="82" t="s">
        <v>70</v>
      </c>
      <c r="BA49" s="82" t="s">
        <v>71</v>
      </c>
      <c r="BB49" s="82" t="s">
        <v>72</v>
      </c>
      <c r="BC49" s="82" t="s">
        <v>73</v>
      </c>
      <c r="BD49" s="83" t="s">
        <v>74</v>
      </c>
    </row>
    <row r="50" spans="2:56" s="1" customFormat="1" ht="10.8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" customHeight="1">
      <c r="B51" s="68"/>
      <c r="C51" s="87" t="s">
        <v>75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1">
        <f>ROUND(AG52+AG61,2)</f>
        <v>0</v>
      </c>
      <c r="AH51" s="381"/>
      <c r="AI51" s="381"/>
      <c r="AJ51" s="381"/>
      <c r="AK51" s="381"/>
      <c r="AL51" s="381"/>
      <c r="AM51" s="381"/>
      <c r="AN51" s="382">
        <f aca="true" t="shared" si="0" ref="AN51:AN61">SUM(AG51,AT51)</f>
        <v>0</v>
      </c>
      <c r="AO51" s="382"/>
      <c r="AP51" s="382"/>
      <c r="AQ51" s="89" t="s">
        <v>39</v>
      </c>
      <c r="AR51" s="71"/>
      <c r="AS51" s="90">
        <f>ROUND(AS52+AS61,2)</f>
        <v>0</v>
      </c>
      <c r="AT51" s="91">
        <f aca="true" t="shared" si="1" ref="AT51:AT61">ROUND(SUM(AV51:AW51),2)</f>
        <v>0</v>
      </c>
      <c r="AU51" s="92">
        <f>ROUND(AU52+AU61,5)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ROUND(AZ52+AZ61,2)</f>
        <v>0</v>
      </c>
      <c r="BA51" s="91">
        <f>ROUND(BA52+BA61,2)</f>
        <v>0</v>
      </c>
      <c r="BB51" s="91">
        <f>ROUND(BB52+BB61,2)</f>
        <v>0</v>
      </c>
      <c r="BC51" s="91">
        <f>ROUND(BC52+BC61,2)</f>
        <v>0</v>
      </c>
      <c r="BD51" s="93">
        <f>ROUND(BD52+BD61,2)</f>
        <v>0</v>
      </c>
      <c r="BS51" s="94" t="s">
        <v>76</v>
      </c>
      <c r="BT51" s="94" t="s">
        <v>77</v>
      </c>
      <c r="BU51" s="95" t="s">
        <v>78</v>
      </c>
      <c r="BV51" s="94" t="s">
        <v>79</v>
      </c>
      <c r="BW51" s="94" t="s">
        <v>7</v>
      </c>
      <c r="BX51" s="94" t="s">
        <v>80</v>
      </c>
      <c r="CL51" s="94" t="s">
        <v>21</v>
      </c>
    </row>
    <row r="52" spans="2:91" s="5" customFormat="1" ht="16.5" customHeight="1">
      <c r="B52" s="96"/>
      <c r="C52" s="97"/>
      <c r="D52" s="364" t="s">
        <v>81</v>
      </c>
      <c r="E52" s="364"/>
      <c r="F52" s="364"/>
      <c r="G52" s="364"/>
      <c r="H52" s="364"/>
      <c r="I52" s="98"/>
      <c r="J52" s="364" t="s">
        <v>82</v>
      </c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80">
        <f>ROUND(SUM(AG53:AG60),2)</f>
        <v>0</v>
      </c>
      <c r="AH52" s="355"/>
      <c r="AI52" s="355"/>
      <c r="AJ52" s="355"/>
      <c r="AK52" s="355"/>
      <c r="AL52" s="355"/>
      <c r="AM52" s="355"/>
      <c r="AN52" s="354">
        <f t="shared" si="0"/>
        <v>0</v>
      </c>
      <c r="AO52" s="355"/>
      <c r="AP52" s="355"/>
      <c r="AQ52" s="99" t="s">
        <v>83</v>
      </c>
      <c r="AR52" s="100"/>
      <c r="AS52" s="101">
        <f>ROUND(SUM(AS53:AS60),2)</f>
        <v>0</v>
      </c>
      <c r="AT52" s="102">
        <f t="shared" si="1"/>
        <v>0</v>
      </c>
      <c r="AU52" s="103">
        <f>ROUND(SUM(AU53:AU60),5)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>ROUND(SUM(AZ53:AZ60),2)</f>
        <v>0</v>
      </c>
      <c r="BA52" s="102">
        <f>ROUND(SUM(BA53:BA60),2)</f>
        <v>0</v>
      </c>
      <c r="BB52" s="102">
        <f>ROUND(SUM(BB53:BB60),2)</f>
        <v>0</v>
      </c>
      <c r="BC52" s="102">
        <f>ROUND(SUM(BC53:BC60),2)</f>
        <v>0</v>
      </c>
      <c r="BD52" s="104">
        <f>ROUND(SUM(BD53:BD60),2)</f>
        <v>0</v>
      </c>
      <c r="BS52" s="105" t="s">
        <v>76</v>
      </c>
      <c r="BT52" s="105" t="s">
        <v>84</v>
      </c>
      <c r="BU52" s="105" t="s">
        <v>78</v>
      </c>
      <c r="BV52" s="105" t="s">
        <v>79</v>
      </c>
      <c r="BW52" s="105" t="s">
        <v>85</v>
      </c>
      <c r="BX52" s="105" t="s">
        <v>7</v>
      </c>
      <c r="CL52" s="105" t="s">
        <v>21</v>
      </c>
      <c r="CM52" s="105" t="s">
        <v>86</v>
      </c>
    </row>
    <row r="53" spans="1:90" s="6" customFormat="1" ht="28.5" customHeight="1">
      <c r="A53" s="106" t="s">
        <v>87</v>
      </c>
      <c r="B53" s="107"/>
      <c r="C53" s="108"/>
      <c r="D53" s="108"/>
      <c r="E53" s="365" t="s">
        <v>88</v>
      </c>
      <c r="F53" s="365"/>
      <c r="G53" s="365"/>
      <c r="H53" s="365"/>
      <c r="I53" s="365"/>
      <c r="J53" s="108"/>
      <c r="K53" s="365" t="s">
        <v>89</v>
      </c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52">
        <f>'část STAV - Stavební část'!J29</f>
        <v>0</v>
      </c>
      <c r="AH53" s="353"/>
      <c r="AI53" s="353"/>
      <c r="AJ53" s="353"/>
      <c r="AK53" s="353"/>
      <c r="AL53" s="353"/>
      <c r="AM53" s="353"/>
      <c r="AN53" s="352">
        <f t="shared" si="0"/>
        <v>0</v>
      </c>
      <c r="AO53" s="353"/>
      <c r="AP53" s="353"/>
      <c r="AQ53" s="109" t="s">
        <v>90</v>
      </c>
      <c r="AR53" s="110"/>
      <c r="AS53" s="111">
        <v>0</v>
      </c>
      <c r="AT53" s="112">
        <f t="shared" si="1"/>
        <v>0</v>
      </c>
      <c r="AU53" s="113">
        <f>'část STAV - Stavební část'!P115</f>
        <v>0</v>
      </c>
      <c r="AV53" s="112">
        <f>'část STAV - Stavební část'!J32</f>
        <v>0</v>
      </c>
      <c r="AW53" s="112">
        <f>'část STAV - Stavební část'!J33</f>
        <v>0</v>
      </c>
      <c r="AX53" s="112">
        <f>'část STAV - Stavební část'!J34</f>
        <v>0</v>
      </c>
      <c r="AY53" s="112">
        <f>'část STAV - Stavební část'!J35</f>
        <v>0</v>
      </c>
      <c r="AZ53" s="112">
        <f>'část STAV - Stavební část'!F32</f>
        <v>0</v>
      </c>
      <c r="BA53" s="112">
        <f>'část STAV - Stavební část'!F33</f>
        <v>0</v>
      </c>
      <c r="BB53" s="112">
        <f>'část STAV - Stavební část'!F34</f>
        <v>0</v>
      </c>
      <c r="BC53" s="112">
        <f>'část STAV - Stavební část'!F35</f>
        <v>0</v>
      </c>
      <c r="BD53" s="114">
        <f>'část STAV - Stavební část'!F36</f>
        <v>0</v>
      </c>
      <c r="BT53" s="115" t="s">
        <v>86</v>
      </c>
      <c r="BV53" s="115" t="s">
        <v>79</v>
      </c>
      <c r="BW53" s="115" t="s">
        <v>91</v>
      </c>
      <c r="BX53" s="115" t="s">
        <v>85</v>
      </c>
      <c r="CL53" s="115" t="s">
        <v>21</v>
      </c>
    </row>
    <row r="54" spans="1:90" s="6" customFormat="1" ht="16.5" customHeight="1">
      <c r="A54" s="106" t="s">
        <v>87</v>
      </c>
      <c r="B54" s="107"/>
      <c r="C54" s="108"/>
      <c r="D54" s="108"/>
      <c r="E54" s="365" t="s">
        <v>92</v>
      </c>
      <c r="F54" s="365"/>
      <c r="G54" s="365"/>
      <c r="H54" s="365"/>
      <c r="I54" s="365"/>
      <c r="J54" s="108"/>
      <c r="K54" s="365" t="s">
        <v>93</v>
      </c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52">
        <f>'část EI - Silnoproudé roz...'!J29</f>
        <v>0</v>
      </c>
      <c r="AH54" s="353"/>
      <c r="AI54" s="353"/>
      <c r="AJ54" s="353"/>
      <c r="AK54" s="353"/>
      <c r="AL54" s="353"/>
      <c r="AM54" s="353"/>
      <c r="AN54" s="352">
        <f t="shared" si="0"/>
        <v>0</v>
      </c>
      <c r="AO54" s="353"/>
      <c r="AP54" s="353"/>
      <c r="AQ54" s="109" t="s">
        <v>90</v>
      </c>
      <c r="AR54" s="110"/>
      <c r="AS54" s="111">
        <v>0</v>
      </c>
      <c r="AT54" s="112">
        <f t="shared" si="1"/>
        <v>0</v>
      </c>
      <c r="AU54" s="113">
        <f>'část EI - Silnoproudé roz...'!P87</f>
        <v>0</v>
      </c>
      <c r="AV54" s="112">
        <f>'část EI - Silnoproudé roz...'!J32</f>
        <v>0</v>
      </c>
      <c r="AW54" s="112">
        <f>'část EI - Silnoproudé roz...'!J33</f>
        <v>0</v>
      </c>
      <c r="AX54" s="112">
        <f>'část EI - Silnoproudé roz...'!J34</f>
        <v>0</v>
      </c>
      <c r="AY54" s="112">
        <f>'část EI - Silnoproudé roz...'!J35</f>
        <v>0</v>
      </c>
      <c r="AZ54" s="112">
        <f>'část EI - Silnoproudé roz...'!F32</f>
        <v>0</v>
      </c>
      <c r="BA54" s="112">
        <f>'část EI - Silnoproudé roz...'!F33</f>
        <v>0</v>
      </c>
      <c r="BB54" s="112">
        <f>'část EI - Silnoproudé roz...'!F34</f>
        <v>0</v>
      </c>
      <c r="BC54" s="112">
        <f>'část EI - Silnoproudé roz...'!F35</f>
        <v>0</v>
      </c>
      <c r="BD54" s="114">
        <f>'část EI - Silnoproudé roz...'!F36</f>
        <v>0</v>
      </c>
      <c r="BT54" s="115" t="s">
        <v>86</v>
      </c>
      <c r="BV54" s="115" t="s">
        <v>79</v>
      </c>
      <c r="BW54" s="115" t="s">
        <v>94</v>
      </c>
      <c r="BX54" s="115" t="s">
        <v>85</v>
      </c>
      <c r="CL54" s="115" t="s">
        <v>39</v>
      </c>
    </row>
    <row r="55" spans="1:90" s="6" customFormat="1" ht="16.5" customHeight="1">
      <c r="A55" s="106" t="s">
        <v>87</v>
      </c>
      <c r="B55" s="107"/>
      <c r="C55" s="108"/>
      <c r="D55" s="108"/>
      <c r="E55" s="365" t="s">
        <v>95</v>
      </c>
      <c r="F55" s="365"/>
      <c r="G55" s="365"/>
      <c r="H55" s="365"/>
      <c r="I55" s="365"/>
      <c r="J55" s="108"/>
      <c r="K55" s="365" t="s">
        <v>96</v>
      </c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52">
        <f>'část SLP - Slaboproudé ro...'!J29</f>
        <v>0</v>
      </c>
      <c r="AH55" s="353"/>
      <c r="AI55" s="353"/>
      <c r="AJ55" s="353"/>
      <c r="AK55" s="353"/>
      <c r="AL55" s="353"/>
      <c r="AM55" s="353"/>
      <c r="AN55" s="352">
        <f t="shared" si="0"/>
        <v>0</v>
      </c>
      <c r="AO55" s="353"/>
      <c r="AP55" s="353"/>
      <c r="AQ55" s="109" t="s">
        <v>90</v>
      </c>
      <c r="AR55" s="110"/>
      <c r="AS55" s="111">
        <v>0</v>
      </c>
      <c r="AT55" s="112">
        <f t="shared" si="1"/>
        <v>0</v>
      </c>
      <c r="AU55" s="113">
        <f>'část SLP - Slaboproudé ro...'!P88</f>
        <v>0</v>
      </c>
      <c r="AV55" s="112">
        <f>'část SLP - Slaboproudé ro...'!J32</f>
        <v>0</v>
      </c>
      <c r="AW55" s="112">
        <f>'část SLP - Slaboproudé ro...'!J33</f>
        <v>0</v>
      </c>
      <c r="AX55" s="112">
        <f>'část SLP - Slaboproudé ro...'!J34</f>
        <v>0</v>
      </c>
      <c r="AY55" s="112">
        <f>'část SLP - Slaboproudé ro...'!J35</f>
        <v>0</v>
      </c>
      <c r="AZ55" s="112">
        <f>'část SLP - Slaboproudé ro...'!F32</f>
        <v>0</v>
      </c>
      <c r="BA55" s="112">
        <f>'část SLP - Slaboproudé ro...'!F33</f>
        <v>0</v>
      </c>
      <c r="BB55" s="112">
        <f>'část SLP - Slaboproudé ro...'!F34</f>
        <v>0</v>
      </c>
      <c r="BC55" s="112">
        <f>'část SLP - Slaboproudé ro...'!F35</f>
        <v>0</v>
      </c>
      <c r="BD55" s="114">
        <f>'část SLP - Slaboproudé ro...'!F36</f>
        <v>0</v>
      </c>
      <c r="BT55" s="115" t="s">
        <v>86</v>
      </c>
      <c r="BV55" s="115" t="s">
        <v>79</v>
      </c>
      <c r="BW55" s="115" t="s">
        <v>97</v>
      </c>
      <c r="BX55" s="115" t="s">
        <v>85</v>
      </c>
      <c r="CL55" s="115" t="s">
        <v>39</v>
      </c>
    </row>
    <row r="56" spans="1:90" s="6" customFormat="1" ht="28.5" customHeight="1">
      <c r="A56" s="106" t="s">
        <v>87</v>
      </c>
      <c r="B56" s="107"/>
      <c r="C56" s="108"/>
      <c r="D56" s="108"/>
      <c r="E56" s="365" t="s">
        <v>98</v>
      </c>
      <c r="F56" s="365"/>
      <c r="G56" s="365"/>
      <c r="H56" s="365"/>
      <c r="I56" s="365"/>
      <c r="J56" s="108"/>
      <c r="K56" s="365" t="s">
        <v>99</v>
      </c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52">
        <f>'část HROM - Hromosvod a u...'!J29</f>
        <v>0</v>
      </c>
      <c r="AH56" s="353"/>
      <c r="AI56" s="353"/>
      <c r="AJ56" s="353"/>
      <c r="AK56" s="353"/>
      <c r="AL56" s="353"/>
      <c r="AM56" s="353"/>
      <c r="AN56" s="352">
        <f t="shared" si="0"/>
        <v>0</v>
      </c>
      <c r="AO56" s="353"/>
      <c r="AP56" s="353"/>
      <c r="AQ56" s="109" t="s">
        <v>90</v>
      </c>
      <c r="AR56" s="110"/>
      <c r="AS56" s="111">
        <v>0</v>
      </c>
      <c r="AT56" s="112">
        <f t="shared" si="1"/>
        <v>0</v>
      </c>
      <c r="AU56" s="113">
        <f>'část HROM - Hromosvod a u...'!P85</f>
        <v>0</v>
      </c>
      <c r="AV56" s="112">
        <f>'část HROM - Hromosvod a u...'!J32</f>
        <v>0</v>
      </c>
      <c r="AW56" s="112">
        <f>'část HROM - Hromosvod a u...'!J33</f>
        <v>0</v>
      </c>
      <c r="AX56" s="112">
        <f>'část HROM - Hromosvod a u...'!J34</f>
        <v>0</v>
      </c>
      <c r="AY56" s="112">
        <f>'část HROM - Hromosvod a u...'!J35</f>
        <v>0</v>
      </c>
      <c r="AZ56" s="112">
        <f>'část HROM - Hromosvod a u...'!F32</f>
        <v>0</v>
      </c>
      <c r="BA56" s="112">
        <f>'část HROM - Hromosvod a u...'!F33</f>
        <v>0</v>
      </c>
      <c r="BB56" s="112">
        <f>'část HROM - Hromosvod a u...'!F34</f>
        <v>0</v>
      </c>
      <c r="BC56" s="112">
        <f>'část HROM - Hromosvod a u...'!F35</f>
        <v>0</v>
      </c>
      <c r="BD56" s="114">
        <f>'část HROM - Hromosvod a u...'!F36</f>
        <v>0</v>
      </c>
      <c r="BT56" s="115" t="s">
        <v>86</v>
      </c>
      <c r="BV56" s="115" t="s">
        <v>79</v>
      </c>
      <c r="BW56" s="115" t="s">
        <v>100</v>
      </c>
      <c r="BX56" s="115" t="s">
        <v>85</v>
      </c>
      <c r="CL56" s="115" t="s">
        <v>39</v>
      </c>
    </row>
    <row r="57" spans="1:90" s="6" customFormat="1" ht="16.5" customHeight="1">
      <c r="A57" s="106" t="s">
        <v>87</v>
      </c>
      <c r="B57" s="107"/>
      <c r="C57" s="108"/>
      <c r="D57" s="108"/>
      <c r="E57" s="365" t="s">
        <v>101</v>
      </c>
      <c r="F57" s="365"/>
      <c r="G57" s="365"/>
      <c r="H57" s="365"/>
      <c r="I57" s="365"/>
      <c r="J57" s="108"/>
      <c r="K57" s="365" t="s">
        <v>102</v>
      </c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52">
        <f>'část UT - Ústřední vytápění'!J29</f>
        <v>0</v>
      </c>
      <c r="AH57" s="353"/>
      <c r="AI57" s="353"/>
      <c r="AJ57" s="353"/>
      <c r="AK57" s="353"/>
      <c r="AL57" s="353"/>
      <c r="AM57" s="353"/>
      <c r="AN57" s="352">
        <f t="shared" si="0"/>
        <v>0</v>
      </c>
      <c r="AO57" s="353"/>
      <c r="AP57" s="353"/>
      <c r="AQ57" s="109" t="s">
        <v>90</v>
      </c>
      <c r="AR57" s="110"/>
      <c r="AS57" s="111">
        <v>0</v>
      </c>
      <c r="AT57" s="112">
        <f t="shared" si="1"/>
        <v>0</v>
      </c>
      <c r="AU57" s="113">
        <f>'část UT - Ústřední vytápění'!P89</f>
        <v>0</v>
      </c>
      <c r="AV57" s="112">
        <f>'část UT - Ústřední vytápění'!J32</f>
        <v>0</v>
      </c>
      <c r="AW57" s="112">
        <f>'část UT - Ústřední vytápění'!J33</f>
        <v>0</v>
      </c>
      <c r="AX57" s="112">
        <f>'část UT - Ústřední vytápění'!J34</f>
        <v>0</v>
      </c>
      <c r="AY57" s="112">
        <f>'část UT - Ústřední vytápění'!J35</f>
        <v>0</v>
      </c>
      <c r="AZ57" s="112">
        <f>'část UT - Ústřední vytápění'!F32</f>
        <v>0</v>
      </c>
      <c r="BA57" s="112">
        <f>'část UT - Ústřední vytápění'!F33</f>
        <v>0</v>
      </c>
      <c r="BB57" s="112">
        <f>'část UT - Ústřední vytápění'!F34</f>
        <v>0</v>
      </c>
      <c r="BC57" s="112">
        <f>'část UT - Ústřední vytápění'!F35</f>
        <v>0</v>
      </c>
      <c r="BD57" s="114">
        <f>'část UT - Ústřední vytápění'!F36</f>
        <v>0</v>
      </c>
      <c r="BT57" s="115" t="s">
        <v>86</v>
      </c>
      <c r="BV57" s="115" t="s">
        <v>79</v>
      </c>
      <c r="BW57" s="115" t="s">
        <v>103</v>
      </c>
      <c r="BX57" s="115" t="s">
        <v>85</v>
      </c>
      <c r="CL57" s="115" t="s">
        <v>39</v>
      </c>
    </row>
    <row r="58" spans="1:90" s="6" customFormat="1" ht="28.5" customHeight="1">
      <c r="A58" s="106" t="s">
        <v>87</v>
      </c>
      <c r="B58" s="107"/>
      <c r="C58" s="108"/>
      <c r="D58" s="108"/>
      <c r="E58" s="365" t="s">
        <v>104</v>
      </c>
      <c r="F58" s="365"/>
      <c r="G58" s="365"/>
      <c r="H58" s="365"/>
      <c r="I58" s="365"/>
      <c r="J58" s="108"/>
      <c r="K58" s="365" t="s">
        <v>105</v>
      </c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52">
        <f>'část ZTI kan - ZTI - kana...'!J29</f>
        <v>0</v>
      </c>
      <c r="AH58" s="353"/>
      <c r="AI58" s="353"/>
      <c r="AJ58" s="353"/>
      <c r="AK58" s="353"/>
      <c r="AL58" s="353"/>
      <c r="AM58" s="353"/>
      <c r="AN58" s="352">
        <f t="shared" si="0"/>
        <v>0</v>
      </c>
      <c r="AO58" s="353"/>
      <c r="AP58" s="353"/>
      <c r="AQ58" s="109" t="s">
        <v>90</v>
      </c>
      <c r="AR58" s="110"/>
      <c r="AS58" s="111">
        <v>0</v>
      </c>
      <c r="AT58" s="112">
        <f t="shared" si="1"/>
        <v>0</v>
      </c>
      <c r="AU58" s="113">
        <f>'část ZTI kan - ZTI - kana...'!P90</f>
        <v>0</v>
      </c>
      <c r="AV58" s="112">
        <f>'část ZTI kan - ZTI - kana...'!J32</f>
        <v>0</v>
      </c>
      <c r="AW58" s="112">
        <f>'část ZTI kan - ZTI - kana...'!J33</f>
        <v>0</v>
      </c>
      <c r="AX58" s="112">
        <f>'část ZTI kan - ZTI - kana...'!J34</f>
        <v>0</v>
      </c>
      <c r="AY58" s="112">
        <f>'část ZTI kan - ZTI - kana...'!J35</f>
        <v>0</v>
      </c>
      <c r="AZ58" s="112">
        <f>'část ZTI kan - ZTI - kana...'!F32</f>
        <v>0</v>
      </c>
      <c r="BA58" s="112">
        <f>'část ZTI kan - ZTI - kana...'!F33</f>
        <v>0</v>
      </c>
      <c r="BB58" s="112">
        <f>'část ZTI kan - ZTI - kana...'!F34</f>
        <v>0</v>
      </c>
      <c r="BC58" s="112">
        <f>'část ZTI kan - ZTI - kana...'!F35</f>
        <v>0</v>
      </c>
      <c r="BD58" s="114">
        <f>'část ZTI kan - ZTI - kana...'!F36</f>
        <v>0</v>
      </c>
      <c r="BT58" s="115" t="s">
        <v>86</v>
      </c>
      <c r="BV58" s="115" t="s">
        <v>79</v>
      </c>
      <c r="BW58" s="115" t="s">
        <v>106</v>
      </c>
      <c r="BX58" s="115" t="s">
        <v>85</v>
      </c>
      <c r="CL58" s="115" t="s">
        <v>39</v>
      </c>
    </row>
    <row r="59" spans="1:90" s="6" customFormat="1" ht="28.5" customHeight="1">
      <c r="A59" s="106" t="s">
        <v>87</v>
      </c>
      <c r="B59" s="107"/>
      <c r="C59" s="108"/>
      <c r="D59" s="108"/>
      <c r="E59" s="365" t="s">
        <v>107</v>
      </c>
      <c r="F59" s="365"/>
      <c r="G59" s="365"/>
      <c r="H59" s="365"/>
      <c r="I59" s="365"/>
      <c r="J59" s="108"/>
      <c r="K59" s="365" t="s">
        <v>108</v>
      </c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52">
        <f>'část ZTI vod - ZTI - vodovod'!J29</f>
        <v>0</v>
      </c>
      <c r="AH59" s="353"/>
      <c r="AI59" s="353"/>
      <c r="AJ59" s="353"/>
      <c r="AK59" s="353"/>
      <c r="AL59" s="353"/>
      <c r="AM59" s="353"/>
      <c r="AN59" s="352">
        <f t="shared" si="0"/>
        <v>0</v>
      </c>
      <c r="AO59" s="353"/>
      <c r="AP59" s="353"/>
      <c r="AQ59" s="109" t="s">
        <v>90</v>
      </c>
      <c r="AR59" s="110"/>
      <c r="AS59" s="111">
        <v>0</v>
      </c>
      <c r="AT59" s="112">
        <f t="shared" si="1"/>
        <v>0</v>
      </c>
      <c r="AU59" s="113">
        <f>'část ZTI vod - ZTI - vodovod'!P92</f>
        <v>0</v>
      </c>
      <c r="AV59" s="112">
        <f>'část ZTI vod - ZTI - vodovod'!J32</f>
        <v>0</v>
      </c>
      <c r="AW59" s="112">
        <f>'část ZTI vod - ZTI - vodovod'!J33</f>
        <v>0</v>
      </c>
      <c r="AX59" s="112">
        <f>'část ZTI vod - ZTI - vodovod'!J34</f>
        <v>0</v>
      </c>
      <c r="AY59" s="112">
        <f>'část ZTI vod - ZTI - vodovod'!J35</f>
        <v>0</v>
      </c>
      <c r="AZ59" s="112">
        <f>'část ZTI vod - ZTI - vodovod'!F32</f>
        <v>0</v>
      </c>
      <c r="BA59" s="112">
        <f>'část ZTI vod - ZTI - vodovod'!F33</f>
        <v>0</v>
      </c>
      <c r="BB59" s="112">
        <f>'část ZTI vod - ZTI - vodovod'!F34</f>
        <v>0</v>
      </c>
      <c r="BC59" s="112">
        <f>'část ZTI vod - ZTI - vodovod'!F35</f>
        <v>0</v>
      </c>
      <c r="BD59" s="114">
        <f>'část ZTI vod - ZTI - vodovod'!F36</f>
        <v>0</v>
      </c>
      <c r="BT59" s="115" t="s">
        <v>86</v>
      </c>
      <c r="BV59" s="115" t="s">
        <v>79</v>
      </c>
      <c r="BW59" s="115" t="s">
        <v>109</v>
      </c>
      <c r="BX59" s="115" t="s">
        <v>85</v>
      </c>
      <c r="CL59" s="115" t="s">
        <v>39</v>
      </c>
    </row>
    <row r="60" spans="1:90" s="6" customFormat="1" ht="28.5" customHeight="1">
      <c r="A60" s="106" t="s">
        <v>87</v>
      </c>
      <c r="B60" s="107"/>
      <c r="C60" s="108"/>
      <c r="D60" s="108"/>
      <c r="E60" s="365" t="s">
        <v>110</v>
      </c>
      <c r="F60" s="365"/>
      <c r="G60" s="365"/>
      <c r="H60" s="365"/>
      <c r="I60" s="365"/>
      <c r="J60" s="108"/>
      <c r="K60" s="365" t="s">
        <v>111</v>
      </c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52">
        <f>'část VZT - Vzduchotechnika'!J29</f>
        <v>0</v>
      </c>
      <c r="AH60" s="353"/>
      <c r="AI60" s="353"/>
      <c r="AJ60" s="353"/>
      <c r="AK60" s="353"/>
      <c r="AL60" s="353"/>
      <c r="AM60" s="353"/>
      <c r="AN60" s="352">
        <f t="shared" si="0"/>
        <v>0</v>
      </c>
      <c r="AO60" s="353"/>
      <c r="AP60" s="353"/>
      <c r="AQ60" s="109" t="s">
        <v>90</v>
      </c>
      <c r="AR60" s="110"/>
      <c r="AS60" s="111">
        <v>0</v>
      </c>
      <c r="AT60" s="112">
        <f t="shared" si="1"/>
        <v>0</v>
      </c>
      <c r="AU60" s="113">
        <f>'část VZT - Vzduchotechnika'!P86</f>
        <v>0</v>
      </c>
      <c r="AV60" s="112">
        <f>'část VZT - Vzduchotechnika'!J32</f>
        <v>0</v>
      </c>
      <c r="AW60" s="112">
        <f>'část VZT - Vzduchotechnika'!J33</f>
        <v>0</v>
      </c>
      <c r="AX60" s="112">
        <f>'část VZT - Vzduchotechnika'!J34</f>
        <v>0</v>
      </c>
      <c r="AY60" s="112">
        <f>'část VZT - Vzduchotechnika'!J35</f>
        <v>0</v>
      </c>
      <c r="AZ60" s="112">
        <f>'část VZT - Vzduchotechnika'!F32</f>
        <v>0</v>
      </c>
      <c r="BA60" s="112">
        <f>'část VZT - Vzduchotechnika'!F33</f>
        <v>0</v>
      </c>
      <c r="BB60" s="112">
        <f>'část VZT - Vzduchotechnika'!F34</f>
        <v>0</v>
      </c>
      <c r="BC60" s="112">
        <f>'část VZT - Vzduchotechnika'!F35</f>
        <v>0</v>
      </c>
      <c r="BD60" s="114">
        <f>'část VZT - Vzduchotechnika'!F36</f>
        <v>0</v>
      </c>
      <c r="BT60" s="115" t="s">
        <v>86</v>
      </c>
      <c r="BV60" s="115" t="s">
        <v>79</v>
      </c>
      <c r="BW60" s="115" t="s">
        <v>112</v>
      </c>
      <c r="BX60" s="115" t="s">
        <v>85</v>
      </c>
      <c r="CL60" s="115" t="s">
        <v>39</v>
      </c>
    </row>
    <row r="61" spans="1:91" s="5" customFormat="1" ht="16.5" customHeight="1">
      <c r="A61" s="106" t="s">
        <v>87</v>
      </c>
      <c r="B61" s="96"/>
      <c r="C61" s="97"/>
      <c r="D61" s="364" t="s">
        <v>113</v>
      </c>
      <c r="E61" s="364"/>
      <c r="F61" s="364"/>
      <c r="G61" s="364"/>
      <c r="H61" s="364"/>
      <c r="I61" s="98"/>
      <c r="J61" s="364" t="s">
        <v>114</v>
      </c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54">
        <f>'SO 10 - Příprava území'!J27</f>
        <v>0</v>
      </c>
      <c r="AH61" s="355"/>
      <c r="AI61" s="355"/>
      <c r="AJ61" s="355"/>
      <c r="AK61" s="355"/>
      <c r="AL61" s="355"/>
      <c r="AM61" s="355"/>
      <c r="AN61" s="354">
        <f t="shared" si="0"/>
        <v>0</v>
      </c>
      <c r="AO61" s="355"/>
      <c r="AP61" s="355"/>
      <c r="AQ61" s="99" t="s">
        <v>83</v>
      </c>
      <c r="AR61" s="100"/>
      <c r="AS61" s="116">
        <v>0</v>
      </c>
      <c r="AT61" s="117">
        <f t="shared" si="1"/>
        <v>0</v>
      </c>
      <c r="AU61" s="118">
        <f>'SO 10 - Příprava území'!P81</f>
        <v>0</v>
      </c>
      <c r="AV61" s="117">
        <f>'SO 10 - Příprava území'!J30</f>
        <v>0</v>
      </c>
      <c r="AW61" s="117">
        <f>'SO 10 - Příprava území'!J31</f>
        <v>0</v>
      </c>
      <c r="AX61" s="117">
        <f>'SO 10 - Příprava území'!J32</f>
        <v>0</v>
      </c>
      <c r="AY61" s="117">
        <f>'SO 10 - Příprava území'!J33</f>
        <v>0</v>
      </c>
      <c r="AZ61" s="117">
        <f>'SO 10 - Příprava území'!F30</f>
        <v>0</v>
      </c>
      <c r="BA61" s="117">
        <f>'SO 10 - Příprava území'!F31</f>
        <v>0</v>
      </c>
      <c r="BB61" s="117">
        <f>'SO 10 - Příprava území'!F32</f>
        <v>0</v>
      </c>
      <c r="BC61" s="117">
        <f>'SO 10 - Příprava území'!F33</f>
        <v>0</v>
      </c>
      <c r="BD61" s="119">
        <f>'SO 10 - Příprava území'!F34</f>
        <v>0</v>
      </c>
      <c r="BT61" s="105" t="s">
        <v>84</v>
      </c>
      <c r="BV61" s="105" t="s">
        <v>79</v>
      </c>
      <c r="BW61" s="105" t="s">
        <v>115</v>
      </c>
      <c r="BX61" s="105" t="s">
        <v>7</v>
      </c>
      <c r="CL61" s="105" t="s">
        <v>21</v>
      </c>
      <c r="CM61" s="105" t="s">
        <v>86</v>
      </c>
    </row>
    <row r="62" spans="2:44" s="1" customFormat="1" ht="30" customHeight="1">
      <c r="B62" s="41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1"/>
    </row>
    <row r="63" spans="2:44" s="1" customFormat="1" ht="6.9" customHeight="1"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61"/>
    </row>
  </sheetData>
  <sheetProtection algorithmName="SHA-512" hashValue="M30vNXuyEG3/AhGY1IXO1leRWrKOA3rZyX0m+Muvxs4HjV+cOrr0JkPR6B5P4Qs73cxxJymWWxDjH6MFTf/bHQ==" saltValue="jUc3Fq6SYzZyBnxt42JxqyTNcmYfsayjv2ml+Jpiz9ISYoNoR9FGWwMEm+dvueiRXTvf301/GdpJ1Gr8sGKObQ==" spinCount="100000" sheet="1" objects="1" scenarios="1" formatColumns="0" formatRows="0"/>
  <mergeCells count="77">
    <mergeCell ref="J61:AF61"/>
    <mergeCell ref="AN53:AP53"/>
    <mergeCell ref="AN52:AP52"/>
    <mergeCell ref="AG52:AM52"/>
    <mergeCell ref="AG53:AM53"/>
    <mergeCell ref="AG54:AM54"/>
    <mergeCell ref="AG55:AM55"/>
    <mergeCell ref="AG56:AM56"/>
    <mergeCell ref="AG57:AM57"/>
    <mergeCell ref="AG58:AM58"/>
    <mergeCell ref="AG59:AM59"/>
    <mergeCell ref="AG60:AM60"/>
    <mergeCell ref="AG61:AM61"/>
    <mergeCell ref="E59:I59"/>
    <mergeCell ref="E60:I60"/>
    <mergeCell ref="D61:H61"/>
    <mergeCell ref="AM46:AP46"/>
    <mergeCell ref="AS46:AT48"/>
    <mergeCell ref="AN49:AP49"/>
    <mergeCell ref="I49:AF49"/>
    <mergeCell ref="AG49:AM49"/>
    <mergeCell ref="K53:AF53"/>
    <mergeCell ref="K54:AF54"/>
    <mergeCell ref="K55:AF55"/>
    <mergeCell ref="K56:AF56"/>
    <mergeCell ref="K57:AF57"/>
    <mergeCell ref="K58:AF58"/>
    <mergeCell ref="K59:AF59"/>
    <mergeCell ref="K60:AF60"/>
    <mergeCell ref="J52:AF52"/>
    <mergeCell ref="W29:AE29"/>
    <mergeCell ref="AK29:AO29"/>
    <mergeCell ref="E58:I58"/>
    <mergeCell ref="C49:G49"/>
    <mergeCell ref="D52:H52"/>
    <mergeCell ref="E53:I53"/>
    <mergeCell ref="E54:I54"/>
    <mergeCell ref="E55:I55"/>
    <mergeCell ref="E56:I56"/>
    <mergeCell ref="E57:I57"/>
    <mergeCell ref="L42:AO42"/>
    <mergeCell ref="AM44:AN44"/>
    <mergeCell ref="AG51:AM51"/>
    <mergeCell ref="AN51:AP51"/>
    <mergeCell ref="AN60:AP60"/>
    <mergeCell ref="AN61:AP6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AN59:AP59"/>
    <mergeCell ref="AN57:AP57"/>
    <mergeCell ref="AN54:AP54"/>
    <mergeCell ref="AN55:AP55"/>
    <mergeCell ref="AN56:AP56"/>
    <mergeCell ref="AN58:AP58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30:O30"/>
    <mergeCell ref="AK30:AO30"/>
    <mergeCell ref="K6:AO6"/>
  </mergeCells>
  <hyperlinks>
    <hyperlink ref="K1:S1" location="C2" display="1) Rekapitulace stavby"/>
    <hyperlink ref="W1:AI1" location="C51" display="2) Rekapitulace objektů stavby a soupisů prací"/>
    <hyperlink ref="A53" location="'část STAV - Stavební část'!C2" display="/"/>
    <hyperlink ref="A54" location="'část EI - Silnoproudé roz...'!C2" display="/"/>
    <hyperlink ref="A55" location="'část SLP - Slaboproudé ro...'!C2" display="/"/>
    <hyperlink ref="A56" location="'část HROM - Hromosvod a u...'!C2" display="/"/>
    <hyperlink ref="A57" location="'část UT - Ústřední vytápění'!C2" display="/"/>
    <hyperlink ref="A58" location="'část ZTI kan - ZTI - kana...'!C2" display="/"/>
    <hyperlink ref="A59" location="'část ZTI vod - ZTI - vodovod'!C2" display="/"/>
    <hyperlink ref="A60" location="'část VZT - Vzduchotechnika'!C2" display="/"/>
    <hyperlink ref="A61" location="'SO 10 - Příprava územ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116</v>
      </c>
      <c r="G1" s="391" t="s">
        <v>117</v>
      </c>
      <c r="H1" s="391"/>
      <c r="I1" s="124"/>
      <c r="J1" s="123" t="s">
        <v>118</v>
      </c>
      <c r="K1" s="122" t="s">
        <v>119</v>
      </c>
      <c r="L1" s="123" t="s">
        <v>120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4" t="s">
        <v>115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86</v>
      </c>
    </row>
    <row r="4" spans="2:46" ht="36.9" customHeight="1">
      <c r="B4" s="28"/>
      <c r="C4" s="29"/>
      <c r="D4" s="30" t="s">
        <v>121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Stavební úpravy a nástavba objektu ul. Broumovská 840/7, OPTIMALIZACE KAPACIT MŠ MOTÝLEK LIBEREC</v>
      </c>
      <c r="F7" s="384"/>
      <c r="G7" s="384"/>
      <c r="H7" s="384"/>
      <c r="I7" s="126"/>
      <c r="J7" s="29"/>
      <c r="K7" s="31"/>
    </row>
    <row r="8" spans="2:11" s="1" customFormat="1" ht="13.2">
      <c r="B8" s="41"/>
      <c r="C8" s="42"/>
      <c r="D8" s="37" t="s">
        <v>122</v>
      </c>
      <c r="E8" s="42"/>
      <c r="F8" s="42"/>
      <c r="G8" s="42"/>
      <c r="H8" s="42"/>
      <c r="I8" s="127"/>
      <c r="J8" s="42"/>
      <c r="K8" s="45"/>
    </row>
    <row r="9" spans="2:11" s="1" customFormat="1" ht="36.9" customHeight="1">
      <c r="B9" s="41"/>
      <c r="C9" s="42"/>
      <c r="D9" s="42"/>
      <c r="E9" s="386" t="s">
        <v>3956</v>
      </c>
      <c r="F9" s="385"/>
      <c r="G9" s="385"/>
      <c r="H9" s="385"/>
      <c r="I9" s="127"/>
      <c r="J9" s="42"/>
      <c r="K9" s="45"/>
    </row>
    <row r="10" spans="2:11" s="1" customFormat="1" ht="12">
      <c r="B10" s="41"/>
      <c r="C10" s="42"/>
      <c r="D10" s="42"/>
      <c r="E10" s="42"/>
      <c r="F10" s="42"/>
      <c r="G10" s="42"/>
      <c r="H10" s="42"/>
      <c r="I10" s="127"/>
      <c r="J10" s="42"/>
      <c r="K10" s="45"/>
    </row>
    <row r="11" spans="2:11" s="1" customFormat="1" ht="14.4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28" t="s">
        <v>22</v>
      </c>
      <c r="J11" s="35" t="s">
        <v>39</v>
      </c>
      <c r="K11" s="45"/>
    </row>
    <row r="12" spans="2:11" s="1" customFormat="1" ht="14.4" customHeight="1">
      <c r="B12" s="41"/>
      <c r="C12" s="42"/>
      <c r="D12" s="37" t="s">
        <v>24</v>
      </c>
      <c r="E12" s="42"/>
      <c r="F12" s="35" t="s">
        <v>25</v>
      </c>
      <c r="G12" s="42"/>
      <c r="H12" s="42"/>
      <c r="I12" s="128" t="s">
        <v>26</v>
      </c>
      <c r="J12" s="129" t="str">
        <f>'Rekapitulace stavby'!AN8</f>
        <v>10.12.2018</v>
      </c>
      <c r="K12" s="45"/>
    </row>
    <row r="13" spans="2:11" s="1" customFormat="1" ht="10.8" customHeight="1">
      <c r="B13" s="41"/>
      <c r="C13" s="42"/>
      <c r="D13" s="42"/>
      <c r="E13" s="42"/>
      <c r="F13" s="42"/>
      <c r="G13" s="42"/>
      <c r="H13" s="42"/>
      <c r="I13" s="127"/>
      <c r="J13" s="42"/>
      <c r="K13" s="45"/>
    </row>
    <row r="14" spans="2:11" s="1" customFormat="1" ht="14.4" customHeight="1">
      <c r="B14" s="41"/>
      <c r="C14" s="42"/>
      <c r="D14" s="37" t="s">
        <v>28</v>
      </c>
      <c r="E14" s="42"/>
      <c r="F14" s="42"/>
      <c r="G14" s="42"/>
      <c r="H14" s="42"/>
      <c r="I14" s="128" t="s">
        <v>29</v>
      </c>
      <c r="J14" s="35" t="s">
        <v>30</v>
      </c>
      <c r="K14" s="45"/>
    </row>
    <row r="15" spans="2:11" s="1" customFormat="1" ht="18" customHeight="1">
      <c r="B15" s="41"/>
      <c r="C15" s="42"/>
      <c r="D15" s="42"/>
      <c r="E15" s="35" t="s">
        <v>31</v>
      </c>
      <c r="F15" s="42"/>
      <c r="G15" s="42"/>
      <c r="H15" s="42"/>
      <c r="I15" s="128" t="s">
        <v>32</v>
      </c>
      <c r="J15" s="35" t="s">
        <v>33</v>
      </c>
      <c r="K15" s="45"/>
    </row>
    <row r="16" spans="2:11" s="1" customFormat="1" ht="6.9" customHeight="1">
      <c r="B16" s="41"/>
      <c r="C16" s="42"/>
      <c r="D16" s="42"/>
      <c r="E16" s="42"/>
      <c r="F16" s="42"/>
      <c r="G16" s="42"/>
      <c r="H16" s="42"/>
      <c r="I16" s="127"/>
      <c r="J16" s="42"/>
      <c r="K16" s="45"/>
    </row>
    <row r="17" spans="2:11" s="1" customFormat="1" ht="14.4" customHeight="1">
      <c r="B17" s="41"/>
      <c r="C17" s="42"/>
      <c r="D17" s="37" t="s">
        <v>34</v>
      </c>
      <c r="E17" s="42"/>
      <c r="F17" s="42"/>
      <c r="G17" s="42"/>
      <c r="H17" s="42"/>
      <c r="I17" s="128" t="s">
        <v>29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28" t="s">
        <v>32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" customHeight="1">
      <c r="B19" s="41"/>
      <c r="C19" s="42"/>
      <c r="D19" s="42"/>
      <c r="E19" s="42"/>
      <c r="F19" s="42"/>
      <c r="G19" s="42"/>
      <c r="H19" s="42"/>
      <c r="I19" s="127"/>
      <c r="J19" s="42"/>
      <c r="K19" s="45"/>
    </row>
    <row r="20" spans="2:11" s="1" customFormat="1" ht="14.4" customHeight="1">
      <c r="B20" s="41"/>
      <c r="C20" s="42"/>
      <c r="D20" s="37" t="s">
        <v>36</v>
      </c>
      <c r="E20" s="42"/>
      <c r="F20" s="42"/>
      <c r="G20" s="42"/>
      <c r="H20" s="42"/>
      <c r="I20" s="128" t="s">
        <v>29</v>
      </c>
      <c r="J20" s="35" t="s">
        <v>37</v>
      </c>
      <c r="K20" s="45"/>
    </row>
    <row r="21" spans="2:11" s="1" customFormat="1" ht="18" customHeight="1">
      <c r="B21" s="41"/>
      <c r="C21" s="42"/>
      <c r="D21" s="42"/>
      <c r="E21" s="35" t="s">
        <v>38</v>
      </c>
      <c r="F21" s="42"/>
      <c r="G21" s="42"/>
      <c r="H21" s="42"/>
      <c r="I21" s="128" t="s">
        <v>32</v>
      </c>
      <c r="J21" s="35" t="s">
        <v>39</v>
      </c>
      <c r="K21" s="45"/>
    </row>
    <row r="22" spans="2:11" s="1" customFormat="1" ht="6.9" customHeight="1">
      <c r="B22" s="41"/>
      <c r="C22" s="42"/>
      <c r="D22" s="42"/>
      <c r="E22" s="42"/>
      <c r="F22" s="42"/>
      <c r="G22" s="42"/>
      <c r="H22" s="42"/>
      <c r="I22" s="127"/>
      <c r="J22" s="42"/>
      <c r="K22" s="45"/>
    </row>
    <row r="23" spans="2:11" s="1" customFormat="1" ht="14.4" customHeight="1">
      <c r="B23" s="41"/>
      <c r="C23" s="42"/>
      <c r="D23" s="37" t="s">
        <v>41</v>
      </c>
      <c r="E23" s="42"/>
      <c r="F23" s="42"/>
      <c r="G23" s="42"/>
      <c r="H23" s="42"/>
      <c r="I23" s="127"/>
      <c r="J23" s="42"/>
      <c r="K23" s="45"/>
    </row>
    <row r="24" spans="2:11" s="7" customFormat="1" ht="16.5" customHeight="1">
      <c r="B24" s="130"/>
      <c r="C24" s="131"/>
      <c r="D24" s="131"/>
      <c r="E24" s="359" t="s">
        <v>39</v>
      </c>
      <c r="F24" s="359"/>
      <c r="G24" s="359"/>
      <c r="H24" s="359"/>
      <c r="I24" s="132"/>
      <c r="J24" s="131"/>
      <c r="K24" s="133"/>
    </row>
    <row r="25" spans="2:11" s="1" customFormat="1" ht="6.9" customHeight="1">
      <c r="B25" s="41"/>
      <c r="C25" s="42"/>
      <c r="D25" s="42"/>
      <c r="E25" s="42"/>
      <c r="F25" s="42"/>
      <c r="G25" s="42"/>
      <c r="H25" s="42"/>
      <c r="I25" s="127"/>
      <c r="J25" s="42"/>
      <c r="K25" s="45"/>
    </row>
    <row r="26" spans="2:11" s="1" customFormat="1" ht="6.9" customHeight="1">
      <c r="B26" s="41"/>
      <c r="C26" s="42"/>
      <c r="D26" s="85"/>
      <c r="E26" s="85"/>
      <c r="F26" s="85"/>
      <c r="G26" s="85"/>
      <c r="H26" s="85"/>
      <c r="I26" s="134"/>
      <c r="J26" s="85"/>
      <c r="K26" s="135"/>
    </row>
    <row r="27" spans="2:11" s="1" customFormat="1" ht="25.35" customHeight="1">
      <c r="B27" s="41"/>
      <c r="C27" s="42"/>
      <c r="D27" s="136" t="s">
        <v>43</v>
      </c>
      <c r="E27" s="42"/>
      <c r="F27" s="42"/>
      <c r="G27" s="42"/>
      <c r="H27" s="42"/>
      <c r="I27" s="127"/>
      <c r="J27" s="137">
        <f>ROUND(J81,2)</f>
        <v>0</v>
      </c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14.4" customHeight="1">
      <c r="B29" s="41"/>
      <c r="C29" s="42"/>
      <c r="D29" s="42"/>
      <c r="E29" s="42"/>
      <c r="F29" s="46" t="s">
        <v>45</v>
      </c>
      <c r="G29" s="42"/>
      <c r="H29" s="42"/>
      <c r="I29" s="138" t="s">
        <v>44</v>
      </c>
      <c r="J29" s="46" t="s">
        <v>46</v>
      </c>
      <c r="K29" s="45"/>
    </row>
    <row r="30" spans="2:11" s="1" customFormat="1" ht="14.4" customHeight="1">
      <c r="B30" s="41"/>
      <c r="C30" s="42"/>
      <c r="D30" s="49" t="s">
        <v>47</v>
      </c>
      <c r="E30" s="49" t="s">
        <v>48</v>
      </c>
      <c r="F30" s="139">
        <f>ROUND(SUM(BE81:BE104),2)</f>
        <v>0</v>
      </c>
      <c r="G30" s="42"/>
      <c r="H30" s="42"/>
      <c r="I30" s="140">
        <v>0.21</v>
      </c>
      <c r="J30" s="139">
        <f>ROUND(ROUND((SUM(BE81:BE104)),2)*I30,2)</f>
        <v>0</v>
      </c>
      <c r="K30" s="45"/>
    </row>
    <row r="31" spans="2:11" s="1" customFormat="1" ht="14.4" customHeight="1">
      <c r="B31" s="41"/>
      <c r="C31" s="42"/>
      <c r="D31" s="42"/>
      <c r="E31" s="49" t="s">
        <v>49</v>
      </c>
      <c r="F31" s="139">
        <f>ROUND(SUM(BF81:BF104),2)</f>
        <v>0</v>
      </c>
      <c r="G31" s="42"/>
      <c r="H31" s="42"/>
      <c r="I31" s="140">
        <v>0.15</v>
      </c>
      <c r="J31" s="139">
        <f>ROUND(ROUND((SUM(BF81:BF104)),2)*I31,2)</f>
        <v>0</v>
      </c>
      <c r="K31" s="45"/>
    </row>
    <row r="32" spans="2:11" s="1" customFormat="1" ht="14.4" customHeight="1" hidden="1">
      <c r="B32" s="41"/>
      <c r="C32" s="42"/>
      <c r="D32" s="42"/>
      <c r="E32" s="49" t="s">
        <v>50</v>
      </c>
      <c r="F32" s="139">
        <f>ROUND(SUM(BG81:BG104),2)</f>
        <v>0</v>
      </c>
      <c r="G32" s="42"/>
      <c r="H32" s="42"/>
      <c r="I32" s="140">
        <v>0.21</v>
      </c>
      <c r="J32" s="139">
        <v>0</v>
      </c>
      <c r="K32" s="45"/>
    </row>
    <row r="33" spans="2:11" s="1" customFormat="1" ht="14.4" customHeight="1" hidden="1">
      <c r="B33" s="41"/>
      <c r="C33" s="42"/>
      <c r="D33" s="42"/>
      <c r="E33" s="49" t="s">
        <v>51</v>
      </c>
      <c r="F33" s="139">
        <f>ROUND(SUM(BH81:BH104),2)</f>
        <v>0</v>
      </c>
      <c r="G33" s="42"/>
      <c r="H33" s="42"/>
      <c r="I33" s="140">
        <v>0.15</v>
      </c>
      <c r="J33" s="139">
        <v>0</v>
      </c>
      <c r="K33" s="45"/>
    </row>
    <row r="34" spans="2:11" s="1" customFormat="1" ht="14.4" customHeight="1" hidden="1">
      <c r="B34" s="41"/>
      <c r="C34" s="42"/>
      <c r="D34" s="42"/>
      <c r="E34" s="49" t="s">
        <v>52</v>
      </c>
      <c r="F34" s="139">
        <f>ROUND(SUM(BI81:BI104),2)</f>
        <v>0</v>
      </c>
      <c r="G34" s="42"/>
      <c r="H34" s="42"/>
      <c r="I34" s="140">
        <v>0</v>
      </c>
      <c r="J34" s="139">
        <v>0</v>
      </c>
      <c r="K34" s="45"/>
    </row>
    <row r="35" spans="2:11" s="1" customFormat="1" ht="6.9" customHeight="1">
      <c r="B35" s="41"/>
      <c r="C35" s="42"/>
      <c r="D35" s="42"/>
      <c r="E35" s="42"/>
      <c r="F35" s="42"/>
      <c r="G35" s="42"/>
      <c r="H35" s="42"/>
      <c r="I35" s="127"/>
      <c r="J35" s="42"/>
      <c r="K35" s="45"/>
    </row>
    <row r="36" spans="2:11" s="1" customFormat="1" ht="25.35" customHeight="1">
      <c r="B36" s="41"/>
      <c r="C36" s="141"/>
      <c r="D36" s="142" t="s">
        <v>53</v>
      </c>
      <c r="E36" s="79"/>
      <c r="F36" s="79"/>
      <c r="G36" s="143" t="s">
        <v>54</v>
      </c>
      <c r="H36" s="144" t="s">
        <v>55</v>
      </c>
      <c r="I36" s="145"/>
      <c r="J36" s="146">
        <f>SUM(J27:J34)</f>
        <v>0</v>
      </c>
      <c r="K36" s="147"/>
    </row>
    <row r="37" spans="2:11" s="1" customFormat="1" ht="14.4" customHeight="1">
      <c r="B37" s="56"/>
      <c r="C37" s="57"/>
      <c r="D37" s="57"/>
      <c r="E37" s="57"/>
      <c r="F37" s="57"/>
      <c r="G37" s="57"/>
      <c r="H37" s="57"/>
      <c r="I37" s="148"/>
      <c r="J37" s="57"/>
      <c r="K37" s="58"/>
    </row>
    <row r="41" spans="2:11" s="1" customFormat="1" ht="6.9" customHeight="1">
      <c r="B41" s="149"/>
      <c r="C41" s="150"/>
      <c r="D41" s="150"/>
      <c r="E41" s="150"/>
      <c r="F41" s="150"/>
      <c r="G41" s="150"/>
      <c r="H41" s="150"/>
      <c r="I41" s="151"/>
      <c r="J41" s="150"/>
      <c r="K41" s="152"/>
    </row>
    <row r="42" spans="2:11" s="1" customFormat="1" ht="36.9" customHeight="1">
      <c r="B42" s="41"/>
      <c r="C42" s="30" t="s">
        <v>126</v>
      </c>
      <c r="D42" s="42"/>
      <c r="E42" s="42"/>
      <c r="F42" s="42"/>
      <c r="G42" s="42"/>
      <c r="H42" s="42"/>
      <c r="I42" s="127"/>
      <c r="J42" s="42"/>
      <c r="K42" s="45"/>
    </row>
    <row r="43" spans="2:11" s="1" customFormat="1" ht="6.9" customHeight="1">
      <c r="B43" s="41"/>
      <c r="C43" s="42"/>
      <c r="D43" s="42"/>
      <c r="E43" s="42"/>
      <c r="F43" s="42"/>
      <c r="G43" s="42"/>
      <c r="H43" s="42"/>
      <c r="I43" s="127"/>
      <c r="J43" s="42"/>
      <c r="K43" s="45"/>
    </row>
    <row r="44" spans="2:11" s="1" customFormat="1" ht="14.4" customHeight="1">
      <c r="B44" s="41"/>
      <c r="C44" s="37" t="s">
        <v>18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16.5" customHeight="1">
      <c r="B45" s="41"/>
      <c r="C45" s="42"/>
      <c r="D45" s="42"/>
      <c r="E45" s="383" t="str">
        <f>E7</f>
        <v>Stavební úpravy a nástavba objektu ul. Broumovská 840/7, OPTIMALIZACE KAPACIT MŠ MOTÝLEK LIBEREC</v>
      </c>
      <c r="F45" s="384"/>
      <c r="G45" s="384"/>
      <c r="H45" s="384"/>
      <c r="I45" s="127"/>
      <c r="J45" s="42"/>
      <c r="K45" s="45"/>
    </row>
    <row r="46" spans="2:11" s="1" customFormat="1" ht="14.4" customHeight="1">
      <c r="B46" s="41"/>
      <c r="C46" s="37" t="s">
        <v>122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7.25" customHeight="1">
      <c r="B47" s="41"/>
      <c r="C47" s="42"/>
      <c r="D47" s="42"/>
      <c r="E47" s="386" t="str">
        <f>E9</f>
        <v>SO 10 - Příprava území</v>
      </c>
      <c r="F47" s="385"/>
      <c r="G47" s="385"/>
      <c r="H47" s="385"/>
      <c r="I47" s="127"/>
      <c r="J47" s="42"/>
      <c r="K47" s="45"/>
    </row>
    <row r="48" spans="2:11" s="1" customFormat="1" ht="6.9" customHeight="1">
      <c r="B48" s="41"/>
      <c r="C48" s="42"/>
      <c r="D48" s="42"/>
      <c r="E48" s="42"/>
      <c r="F48" s="42"/>
      <c r="G48" s="42"/>
      <c r="H48" s="42"/>
      <c r="I48" s="127"/>
      <c r="J48" s="42"/>
      <c r="K48" s="45"/>
    </row>
    <row r="49" spans="2:11" s="1" customFormat="1" ht="18" customHeight="1">
      <c r="B49" s="41"/>
      <c r="C49" s="37" t="s">
        <v>24</v>
      </c>
      <c r="D49" s="42"/>
      <c r="E49" s="42"/>
      <c r="F49" s="35" t="str">
        <f>F12</f>
        <v>p.p.č.1366/30</v>
      </c>
      <c r="G49" s="42"/>
      <c r="H49" s="42"/>
      <c r="I49" s="128" t="s">
        <v>26</v>
      </c>
      <c r="J49" s="129" t="str">
        <f>IF(J12="","",J12)</f>
        <v>10.12.2018</v>
      </c>
      <c r="K49" s="45"/>
    </row>
    <row r="50" spans="2:11" s="1" customFormat="1" ht="6.9" customHeight="1">
      <c r="B50" s="41"/>
      <c r="C50" s="42"/>
      <c r="D50" s="42"/>
      <c r="E50" s="42"/>
      <c r="F50" s="42"/>
      <c r="G50" s="42"/>
      <c r="H50" s="42"/>
      <c r="I50" s="127"/>
      <c r="J50" s="42"/>
      <c r="K50" s="45"/>
    </row>
    <row r="51" spans="2:11" s="1" customFormat="1" ht="13.2">
      <c r="B51" s="41"/>
      <c r="C51" s="37" t="s">
        <v>28</v>
      </c>
      <c r="D51" s="42"/>
      <c r="E51" s="42"/>
      <c r="F51" s="35" t="str">
        <f>E15</f>
        <v xml:space="preserve">SM Liberec, Nám.Dr.E.Beneše 1, 46059 Liberec </v>
      </c>
      <c r="G51" s="42"/>
      <c r="H51" s="42"/>
      <c r="I51" s="128" t="s">
        <v>36</v>
      </c>
      <c r="J51" s="359" t="str">
        <f>E21</f>
        <v>FS Vision s.r.o., Liberec</v>
      </c>
      <c r="K51" s="45"/>
    </row>
    <row r="52" spans="2:11" s="1" customFormat="1" ht="14.4" customHeight="1">
      <c r="B52" s="41"/>
      <c r="C52" s="37" t="s">
        <v>34</v>
      </c>
      <c r="D52" s="42"/>
      <c r="E52" s="42"/>
      <c r="F52" s="35" t="str">
        <f>IF(E18="","",E18)</f>
        <v/>
      </c>
      <c r="G52" s="42"/>
      <c r="H52" s="42"/>
      <c r="I52" s="127"/>
      <c r="J52" s="387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7"/>
      <c r="J53" s="42"/>
      <c r="K53" s="45"/>
    </row>
    <row r="54" spans="2:11" s="1" customFormat="1" ht="29.25" customHeight="1">
      <c r="B54" s="41"/>
      <c r="C54" s="153" t="s">
        <v>127</v>
      </c>
      <c r="D54" s="141"/>
      <c r="E54" s="141"/>
      <c r="F54" s="141"/>
      <c r="G54" s="141"/>
      <c r="H54" s="141"/>
      <c r="I54" s="154"/>
      <c r="J54" s="155" t="s">
        <v>128</v>
      </c>
      <c r="K54" s="15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7"/>
      <c r="J55" s="42"/>
      <c r="K55" s="45"/>
    </row>
    <row r="56" spans="2:47" s="1" customFormat="1" ht="29.25" customHeight="1">
      <c r="B56" s="41"/>
      <c r="C56" s="157" t="s">
        <v>129</v>
      </c>
      <c r="D56" s="42"/>
      <c r="E56" s="42"/>
      <c r="F56" s="42"/>
      <c r="G56" s="42"/>
      <c r="H56" s="42"/>
      <c r="I56" s="127"/>
      <c r="J56" s="137">
        <f>J81</f>
        <v>0</v>
      </c>
      <c r="K56" s="45"/>
      <c r="AU56" s="24" t="s">
        <v>130</v>
      </c>
    </row>
    <row r="57" spans="2:11" s="8" customFormat="1" ht="24.9" customHeight="1">
      <c r="B57" s="158"/>
      <c r="C57" s="159"/>
      <c r="D57" s="160" t="s">
        <v>131</v>
      </c>
      <c r="E57" s="161"/>
      <c r="F57" s="161"/>
      <c r="G57" s="161"/>
      <c r="H57" s="161"/>
      <c r="I57" s="162"/>
      <c r="J57" s="163">
        <f>J82</f>
        <v>0</v>
      </c>
      <c r="K57" s="164"/>
    </row>
    <row r="58" spans="2:11" s="9" customFormat="1" ht="19.95" customHeight="1">
      <c r="B58" s="165"/>
      <c r="C58" s="166"/>
      <c r="D58" s="167" t="s">
        <v>132</v>
      </c>
      <c r="E58" s="168"/>
      <c r="F58" s="168"/>
      <c r="G58" s="168"/>
      <c r="H58" s="168"/>
      <c r="I58" s="169"/>
      <c r="J58" s="170">
        <f>J83</f>
        <v>0</v>
      </c>
      <c r="K58" s="171"/>
    </row>
    <row r="59" spans="2:11" s="9" customFormat="1" ht="19.95" customHeight="1">
      <c r="B59" s="165"/>
      <c r="C59" s="166"/>
      <c r="D59" s="167" t="s">
        <v>140</v>
      </c>
      <c r="E59" s="168"/>
      <c r="F59" s="168"/>
      <c r="G59" s="168"/>
      <c r="H59" s="168"/>
      <c r="I59" s="169"/>
      <c r="J59" s="170">
        <f>J100</f>
        <v>0</v>
      </c>
      <c r="K59" s="171"/>
    </row>
    <row r="60" spans="2:11" s="8" customFormat="1" ht="24.9" customHeight="1">
      <c r="B60" s="158"/>
      <c r="C60" s="159"/>
      <c r="D60" s="160" t="s">
        <v>160</v>
      </c>
      <c r="E60" s="161"/>
      <c r="F60" s="161"/>
      <c r="G60" s="161"/>
      <c r="H60" s="161"/>
      <c r="I60" s="162"/>
      <c r="J60" s="163">
        <f>J102</f>
        <v>0</v>
      </c>
      <c r="K60" s="164"/>
    </row>
    <row r="61" spans="2:11" s="9" customFormat="1" ht="19.95" customHeight="1">
      <c r="B61" s="165"/>
      <c r="C61" s="166"/>
      <c r="D61" s="167" t="s">
        <v>161</v>
      </c>
      <c r="E61" s="168"/>
      <c r="F61" s="168"/>
      <c r="G61" s="168"/>
      <c r="H61" s="168"/>
      <c r="I61" s="169"/>
      <c r="J61" s="170">
        <f>J103</f>
        <v>0</v>
      </c>
      <c r="K61" s="171"/>
    </row>
    <row r="62" spans="2:11" s="1" customFormat="1" ht="21.75" customHeight="1">
      <c r="B62" s="41"/>
      <c r="C62" s="42"/>
      <c r="D62" s="42"/>
      <c r="E62" s="42"/>
      <c r="F62" s="42"/>
      <c r="G62" s="42"/>
      <c r="H62" s="42"/>
      <c r="I62" s="127"/>
      <c r="J62" s="42"/>
      <c r="K62" s="45"/>
    </row>
    <row r="63" spans="2:11" s="1" customFormat="1" ht="6.9" customHeight="1">
      <c r="B63" s="56"/>
      <c r="C63" s="57"/>
      <c r="D63" s="57"/>
      <c r="E63" s="57"/>
      <c r="F63" s="57"/>
      <c r="G63" s="57"/>
      <c r="H63" s="57"/>
      <c r="I63" s="148"/>
      <c r="J63" s="57"/>
      <c r="K63" s="58"/>
    </row>
    <row r="67" spans="2:12" s="1" customFormat="1" ht="6.9" customHeight="1">
      <c r="B67" s="59"/>
      <c r="C67" s="60"/>
      <c r="D67" s="60"/>
      <c r="E67" s="60"/>
      <c r="F67" s="60"/>
      <c r="G67" s="60"/>
      <c r="H67" s="60"/>
      <c r="I67" s="151"/>
      <c r="J67" s="60"/>
      <c r="K67" s="60"/>
      <c r="L67" s="61"/>
    </row>
    <row r="68" spans="2:12" s="1" customFormat="1" ht="36.9" customHeight="1">
      <c r="B68" s="41"/>
      <c r="C68" s="62" t="s">
        <v>164</v>
      </c>
      <c r="D68" s="63"/>
      <c r="E68" s="63"/>
      <c r="F68" s="63"/>
      <c r="G68" s="63"/>
      <c r="H68" s="63"/>
      <c r="I68" s="172"/>
      <c r="J68" s="63"/>
      <c r="K68" s="63"/>
      <c r="L68" s="61"/>
    </row>
    <row r="69" spans="2:12" s="1" customFormat="1" ht="6.9" customHeight="1">
      <c r="B69" s="41"/>
      <c r="C69" s="63"/>
      <c r="D69" s="63"/>
      <c r="E69" s="63"/>
      <c r="F69" s="63"/>
      <c r="G69" s="63"/>
      <c r="H69" s="63"/>
      <c r="I69" s="172"/>
      <c r="J69" s="63"/>
      <c r="K69" s="63"/>
      <c r="L69" s="61"/>
    </row>
    <row r="70" spans="2:12" s="1" customFormat="1" ht="14.4" customHeight="1">
      <c r="B70" s="41"/>
      <c r="C70" s="65" t="s">
        <v>18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16.5" customHeight="1">
      <c r="B71" s="41"/>
      <c r="C71" s="63"/>
      <c r="D71" s="63"/>
      <c r="E71" s="388" t="str">
        <f>E7</f>
        <v>Stavební úpravy a nástavba objektu ul. Broumovská 840/7, OPTIMALIZACE KAPACIT MŠ MOTÝLEK LIBEREC</v>
      </c>
      <c r="F71" s="389"/>
      <c r="G71" s="389"/>
      <c r="H71" s="389"/>
      <c r="I71" s="172"/>
      <c r="J71" s="63"/>
      <c r="K71" s="63"/>
      <c r="L71" s="61"/>
    </row>
    <row r="72" spans="2:12" s="1" customFormat="1" ht="14.4" customHeight="1">
      <c r="B72" s="41"/>
      <c r="C72" s="65" t="s">
        <v>122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7.25" customHeight="1">
      <c r="B73" s="41"/>
      <c r="C73" s="63"/>
      <c r="D73" s="63"/>
      <c r="E73" s="376" t="str">
        <f>E9</f>
        <v>SO 10 - Příprava území</v>
      </c>
      <c r="F73" s="390"/>
      <c r="G73" s="390"/>
      <c r="H73" s="390"/>
      <c r="I73" s="172"/>
      <c r="J73" s="63"/>
      <c r="K73" s="63"/>
      <c r="L73" s="61"/>
    </row>
    <row r="74" spans="2:12" s="1" customFormat="1" ht="6.9" customHeight="1">
      <c r="B74" s="41"/>
      <c r="C74" s="63"/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18" customHeight="1">
      <c r="B75" s="41"/>
      <c r="C75" s="65" t="s">
        <v>24</v>
      </c>
      <c r="D75" s="63"/>
      <c r="E75" s="63"/>
      <c r="F75" s="175" t="str">
        <f>F12</f>
        <v>p.p.č.1366/30</v>
      </c>
      <c r="G75" s="63"/>
      <c r="H75" s="63"/>
      <c r="I75" s="176" t="s">
        <v>26</v>
      </c>
      <c r="J75" s="73" t="str">
        <f>IF(J12="","",J12)</f>
        <v>10.12.2018</v>
      </c>
      <c r="K75" s="63"/>
      <c r="L75" s="61"/>
    </row>
    <row r="76" spans="2:12" s="1" customFormat="1" ht="6.9" customHeight="1">
      <c r="B76" s="41"/>
      <c r="C76" s="63"/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3.2">
      <c r="B77" s="41"/>
      <c r="C77" s="65" t="s">
        <v>28</v>
      </c>
      <c r="D77" s="63"/>
      <c r="E77" s="63"/>
      <c r="F77" s="175" t="str">
        <f>E15</f>
        <v xml:space="preserve">SM Liberec, Nám.Dr.E.Beneše 1, 46059 Liberec </v>
      </c>
      <c r="G77" s="63"/>
      <c r="H77" s="63"/>
      <c r="I77" s="176" t="s">
        <v>36</v>
      </c>
      <c r="J77" s="175" t="str">
        <f>E21</f>
        <v>FS Vision s.r.o., Liberec</v>
      </c>
      <c r="K77" s="63"/>
      <c r="L77" s="61"/>
    </row>
    <row r="78" spans="2:12" s="1" customFormat="1" ht="14.4" customHeight="1">
      <c r="B78" s="41"/>
      <c r="C78" s="65" t="s">
        <v>34</v>
      </c>
      <c r="D78" s="63"/>
      <c r="E78" s="63"/>
      <c r="F78" s="175" t="str">
        <f>IF(E18="","",E18)</f>
        <v/>
      </c>
      <c r="G78" s="63"/>
      <c r="H78" s="63"/>
      <c r="I78" s="172"/>
      <c r="J78" s="63"/>
      <c r="K78" s="63"/>
      <c r="L78" s="61"/>
    </row>
    <row r="79" spans="2:12" s="1" customFormat="1" ht="10.35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20" s="10" customFormat="1" ht="29.25" customHeight="1">
      <c r="B80" s="177"/>
      <c r="C80" s="178" t="s">
        <v>165</v>
      </c>
      <c r="D80" s="179" t="s">
        <v>62</v>
      </c>
      <c r="E80" s="179" t="s">
        <v>58</v>
      </c>
      <c r="F80" s="179" t="s">
        <v>166</v>
      </c>
      <c r="G80" s="179" t="s">
        <v>167</v>
      </c>
      <c r="H80" s="179" t="s">
        <v>168</v>
      </c>
      <c r="I80" s="180" t="s">
        <v>169</v>
      </c>
      <c r="J80" s="179" t="s">
        <v>128</v>
      </c>
      <c r="K80" s="181" t="s">
        <v>170</v>
      </c>
      <c r="L80" s="182"/>
      <c r="M80" s="81" t="s">
        <v>171</v>
      </c>
      <c r="N80" s="82" t="s">
        <v>47</v>
      </c>
      <c r="O80" s="82" t="s">
        <v>172</v>
      </c>
      <c r="P80" s="82" t="s">
        <v>173</v>
      </c>
      <c r="Q80" s="82" t="s">
        <v>174</v>
      </c>
      <c r="R80" s="82" t="s">
        <v>175</v>
      </c>
      <c r="S80" s="82" t="s">
        <v>176</v>
      </c>
      <c r="T80" s="83" t="s">
        <v>177</v>
      </c>
    </row>
    <row r="81" spans="2:63" s="1" customFormat="1" ht="29.25" customHeight="1">
      <c r="B81" s="41"/>
      <c r="C81" s="87" t="s">
        <v>129</v>
      </c>
      <c r="D81" s="63"/>
      <c r="E81" s="63"/>
      <c r="F81" s="63"/>
      <c r="G81" s="63"/>
      <c r="H81" s="63"/>
      <c r="I81" s="172"/>
      <c r="J81" s="183">
        <f>BK81</f>
        <v>0</v>
      </c>
      <c r="K81" s="63"/>
      <c r="L81" s="61"/>
      <c r="M81" s="84"/>
      <c r="N81" s="85"/>
      <c r="O81" s="85"/>
      <c r="P81" s="184">
        <f>P82+P102</f>
        <v>0</v>
      </c>
      <c r="Q81" s="85"/>
      <c r="R81" s="184">
        <f>R82+R102</f>
        <v>0.20574000000000003</v>
      </c>
      <c r="S81" s="85"/>
      <c r="T81" s="185">
        <f>T82+T102</f>
        <v>0</v>
      </c>
      <c r="AT81" s="24" t="s">
        <v>76</v>
      </c>
      <c r="AU81" s="24" t="s">
        <v>130</v>
      </c>
      <c r="BK81" s="186">
        <f>BK82+BK102</f>
        <v>0</v>
      </c>
    </row>
    <row r="82" spans="2:63" s="11" customFormat="1" ht="37.35" customHeight="1">
      <c r="B82" s="187"/>
      <c r="C82" s="188"/>
      <c r="D82" s="189" t="s">
        <v>76</v>
      </c>
      <c r="E82" s="190" t="s">
        <v>178</v>
      </c>
      <c r="F82" s="190" t="s">
        <v>179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P83+P100</f>
        <v>0</v>
      </c>
      <c r="Q82" s="195"/>
      <c r="R82" s="196">
        <f>R83+R100</f>
        <v>0.20574000000000003</v>
      </c>
      <c r="S82" s="195"/>
      <c r="T82" s="197">
        <f>T83+T100</f>
        <v>0</v>
      </c>
      <c r="AR82" s="198" t="s">
        <v>84</v>
      </c>
      <c r="AT82" s="199" t="s">
        <v>76</v>
      </c>
      <c r="AU82" s="199" t="s">
        <v>77</v>
      </c>
      <c r="AY82" s="198" t="s">
        <v>180</v>
      </c>
      <c r="BK82" s="200">
        <f>BK83+BK100</f>
        <v>0</v>
      </c>
    </row>
    <row r="83" spans="2:63" s="11" customFormat="1" ht="19.95" customHeight="1">
      <c r="B83" s="187"/>
      <c r="C83" s="188"/>
      <c r="D83" s="189" t="s">
        <v>76</v>
      </c>
      <c r="E83" s="201" t="s">
        <v>84</v>
      </c>
      <c r="F83" s="201" t="s">
        <v>181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SUM(P84:P99)</f>
        <v>0</v>
      </c>
      <c r="Q83" s="195"/>
      <c r="R83" s="196">
        <f>SUM(R84:R99)</f>
        <v>0.20574000000000003</v>
      </c>
      <c r="S83" s="195"/>
      <c r="T83" s="197">
        <f>SUM(T84:T99)</f>
        <v>0</v>
      </c>
      <c r="AR83" s="198" t="s">
        <v>84</v>
      </c>
      <c r="AT83" s="199" t="s">
        <v>76</v>
      </c>
      <c r="AU83" s="199" t="s">
        <v>84</v>
      </c>
      <c r="AY83" s="198" t="s">
        <v>180</v>
      </c>
      <c r="BK83" s="200">
        <f>SUM(BK84:BK99)</f>
        <v>0</v>
      </c>
    </row>
    <row r="84" spans="2:65" s="1" customFormat="1" ht="16.5" customHeight="1">
      <c r="B84" s="41"/>
      <c r="C84" s="203" t="s">
        <v>84</v>
      </c>
      <c r="D84" s="203" t="s">
        <v>182</v>
      </c>
      <c r="E84" s="204" t="s">
        <v>3957</v>
      </c>
      <c r="F84" s="205" t="s">
        <v>3958</v>
      </c>
      <c r="G84" s="206" t="s">
        <v>206</v>
      </c>
      <c r="H84" s="207">
        <v>1</v>
      </c>
      <c r="I84" s="208"/>
      <c r="J84" s="209">
        <f>ROUND(I84*H84,2)</f>
        <v>0</v>
      </c>
      <c r="K84" s="205" t="s">
        <v>186</v>
      </c>
      <c r="L84" s="61"/>
      <c r="M84" s="210" t="s">
        <v>39</v>
      </c>
      <c r="N84" s="211" t="s">
        <v>48</v>
      </c>
      <c r="O84" s="42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AR84" s="24" t="s">
        <v>187</v>
      </c>
      <c r="AT84" s="24" t="s">
        <v>182</v>
      </c>
      <c r="AU84" s="24" t="s">
        <v>86</v>
      </c>
      <c r="AY84" s="24" t="s">
        <v>180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24" t="s">
        <v>84</v>
      </c>
      <c r="BK84" s="214">
        <f>ROUND(I84*H84,2)</f>
        <v>0</v>
      </c>
      <c r="BL84" s="24" t="s">
        <v>187</v>
      </c>
      <c r="BM84" s="24" t="s">
        <v>3959</v>
      </c>
    </row>
    <row r="85" spans="2:65" s="1" customFormat="1" ht="16.5" customHeight="1">
      <c r="B85" s="41"/>
      <c r="C85" s="203" t="s">
        <v>86</v>
      </c>
      <c r="D85" s="203" t="s">
        <v>182</v>
      </c>
      <c r="E85" s="204" t="s">
        <v>3960</v>
      </c>
      <c r="F85" s="205" t="s">
        <v>3961</v>
      </c>
      <c r="G85" s="206" t="s">
        <v>316</v>
      </c>
      <c r="H85" s="207">
        <v>1</v>
      </c>
      <c r="I85" s="208"/>
      <c r="J85" s="209">
        <f>ROUND(I85*H85,2)</f>
        <v>0</v>
      </c>
      <c r="K85" s="205" t="s">
        <v>186</v>
      </c>
      <c r="L85" s="61"/>
      <c r="M85" s="210" t="s">
        <v>39</v>
      </c>
      <c r="N85" s="211" t="s">
        <v>48</v>
      </c>
      <c r="O85" s="42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AR85" s="24" t="s">
        <v>187</v>
      </c>
      <c r="AT85" s="24" t="s">
        <v>182</v>
      </c>
      <c r="AU85" s="24" t="s">
        <v>86</v>
      </c>
      <c r="AY85" s="24" t="s">
        <v>180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4" t="s">
        <v>84</v>
      </c>
      <c r="BK85" s="214">
        <f>ROUND(I85*H85,2)</f>
        <v>0</v>
      </c>
      <c r="BL85" s="24" t="s">
        <v>187</v>
      </c>
      <c r="BM85" s="24" t="s">
        <v>3962</v>
      </c>
    </row>
    <row r="86" spans="2:65" s="1" customFormat="1" ht="25.5" customHeight="1">
      <c r="B86" s="41"/>
      <c r="C86" s="203" t="s">
        <v>197</v>
      </c>
      <c r="D86" s="203" t="s">
        <v>182</v>
      </c>
      <c r="E86" s="204" t="s">
        <v>3963</v>
      </c>
      <c r="F86" s="205" t="s">
        <v>3964</v>
      </c>
      <c r="G86" s="206" t="s">
        <v>316</v>
      </c>
      <c r="H86" s="207">
        <v>1</v>
      </c>
      <c r="I86" s="208"/>
      <c r="J86" s="209">
        <f>ROUND(I86*H86,2)</f>
        <v>0</v>
      </c>
      <c r="K86" s="205" t="s">
        <v>186</v>
      </c>
      <c r="L86" s="61"/>
      <c r="M86" s="210" t="s">
        <v>39</v>
      </c>
      <c r="N86" s="211" t="s">
        <v>48</v>
      </c>
      <c r="O86" s="42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AR86" s="24" t="s">
        <v>187</v>
      </c>
      <c r="AT86" s="24" t="s">
        <v>182</v>
      </c>
      <c r="AU86" s="24" t="s">
        <v>86</v>
      </c>
      <c r="AY86" s="24" t="s">
        <v>180</v>
      </c>
      <c r="BE86" s="214">
        <f>IF(N86="základní",J86,0)</f>
        <v>0</v>
      </c>
      <c r="BF86" s="214">
        <f>IF(N86="snížená",J86,0)</f>
        <v>0</v>
      </c>
      <c r="BG86" s="214">
        <f>IF(N86="zákl. přenesená",J86,0)</f>
        <v>0</v>
      </c>
      <c r="BH86" s="214">
        <f>IF(N86="sníž. přenesená",J86,0)</f>
        <v>0</v>
      </c>
      <c r="BI86" s="214">
        <f>IF(N86="nulová",J86,0)</f>
        <v>0</v>
      </c>
      <c r="BJ86" s="24" t="s">
        <v>84</v>
      </c>
      <c r="BK86" s="214">
        <f>ROUND(I86*H86,2)</f>
        <v>0</v>
      </c>
      <c r="BL86" s="24" t="s">
        <v>187</v>
      </c>
      <c r="BM86" s="24" t="s">
        <v>3965</v>
      </c>
    </row>
    <row r="87" spans="2:65" s="1" customFormat="1" ht="25.5" customHeight="1">
      <c r="B87" s="41"/>
      <c r="C87" s="203" t="s">
        <v>187</v>
      </c>
      <c r="D87" s="203" t="s">
        <v>182</v>
      </c>
      <c r="E87" s="204" t="s">
        <v>3966</v>
      </c>
      <c r="F87" s="205" t="s">
        <v>3967</v>
      </c>
      <c r="G87" s="206" t="s">
        <v>316</v>
      </c>
      <c r="H87" s="207">
        <v>1</v>
      </c>
      <c r="I87" s="208"/>
      <c r="J87" s="209">
        <f>ROUND(I87*H87,2)</f>
        <v>0</v>
      </c>
      <c r="K87" s="205" t="s">
        <v>186</v>
      </c>
      <c r="L87" s="61"/>
      <c r="M87" s="210" t="s">
        <v>39</v>
      </c>
      <c r="N87" s="211" t="s">
        <v>48</v>
      </c>
      <c r="O87" s="42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AR87" s="24" t="s">
        <v>187</v>
      </c>
      <c r="AT87" s="24" t="s">
        <v>182</v>
      </c>
      <c r="AU87" s="24" t="s">
        <v>86</v>
      </c>
      <c r="AY87" s="24" t="s">
        <v>180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24" t="s">
        <v>84</v>
      </c>
      <c r="BK87" s="214">
        <f>ROUND(I87*H87,2)</f>
        <v>0</v>
      </c>
      <c r="BL87" s="24" t="s">
        <v>187</v>
      </c>
      <c r="BM87" s="24" t="s">
        <v>3968</v>
      </c>
    </row>
    <row r="88" spans="2:65" s="1" customFormat="1" ht="16.5" customHeight="1">
      <c r="B88" s="41"/>
      <c r="C88" s="249" t="s">
        <v>209</v>
      </c>
      <c r="D88" s="249" t="s">
        <v>266</v>
      </c>
      <c r="E88" s="250" t="s">
        <v>3969</v>
      </c>
      <c r="F88" s="251" t="s">
        <v>3970</v>
      </c>
      <c r="G88" s="252" t="s">
        <v>206</v>
      </c>
      <c r="H88" s="253">
        <v>0.4</v>
      </c>
      <c r="I88" s="254"/>
      <c r="J88" s="255">
        <f>ROUND(I88*H88,2)</f>
        <v>0</v>
      </c>
      <c r="K88" s="251" t="s">
        <v>186</v>
      </c>
      <c r="L88" s="256"/>
      <c r="M88" s="257" t="s">
        <v>39</v>
      </c>
      <c r="N88" s="258" t="s">
        <v>48</v>
      </c>
      <c r="O88" s="42"/>
      <c r="P88" s="212">
        <f>O88*H88</f>
        <v>0</v>
      </c>
      <c r="Q88" s="212">
        <v>0.22</v>
      </c>
      <c r="R88" s="212">
        <f>Q88*H88</f>
        <v>0.08800000000000001</v>
      </c>
      <c r="S88" s="212">
        <v>0</v>
      </c>
      <c r="T88" s="213">
        <f>S88*H88</f>
        <v>0</v>
      </c>
      <c r="AR88" s="24" t="s">
        <v>225</v>
      </c>
      <c r="AT88" s="24" t="s">
        <v>266</v>
      </c>
      <c r="AU88" s="24" t="s">
        <v>86</v>
      </c>
      <c r="AY88" s="24" t="s">
        <v>180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24" t="s">
        <v>84</v>
      </c>
      <c r="BK88" s="214">
        <f>ROUND(I88*H88,2)</f>
        <v>0</v>
      </c>
      <c r="BL88" s="24" t="s">
        <v>187</v>
      </c>
      <c r="BM88" s="24" t="s">
        <v>3971</v>
      </c>
    </row>
    <row r="89" spans="2:51" s="12" customFormat="1" ht="12">
      <c r="B89" s="215"/>
      <c r="C89" s="216"/>
      <c r="D89" s="217" t="s">
        <v>189</v>
      </c>
      <c r="E89" s="216"/>
      <c r="F89" s="219" t="s">
        <v>3972</v>
      </c>
      <c r="G89" s="216"/>
      <c r="H89" s="220">
        <v>0.4</v>
      </c>
      <c r="I89" s="221"/>
      <c r="J89" s="216"/>
      <c r="K89" s="216"/>
      <c r="L89" s="222"/>
      <c r="M89" s="223"/>
      <c r="N89" s="224"/>
      <c r="O89" s="224"/>
      <c r="P89" s="224"/>
      <c r="Q89" s="224"/>
      <c r="R89" s="224"/>
      <c r="S89" s="224"/>
      <c r="T89" s="225"/>
      <c r="AT89" s="226" t="s">
        <v>189</v>
      </c>
      <c r="AU89" s="226" t="s">
        <v>86</v>
      </c>
      <c r="AV89" s="12" t="s">
        <v>86</v>
      </c>
      <c r="AW89" s="12" t="s">
        <v>6</v>
      </c>
      <c r="AX89" s="12" t="s">
        <v>84</v>
      </c>
      <c r="AY89" s="226" t="s">
        <v>180</v>
      </c>
    </row>
    <row r="90" spans="2:65" s="1" customFormat="1" ht="25.5" customHeight="1">
      <c r="B90" s="41"/>
      <c r="C90" s="203" t="s">
        <v>214</v>
      </c>
      <c r="D90" s="203" t="s">
        <v>182</v>
      </c>
      <c r="E90" s="204" t="s">
        <v>3973</v>
      </c>
      <c r="F90" s="205" t="s">
        <v>3974</v>
      </c>
      <c r="G90" s="206" t="s">
        <v>316</v>
      </c>
      <c r="H90" s="207">
        <v>1</v>
      </c>
      <c r="I90" s="208"/>
      <c r="J90" s="209">
        <f aca="true" t="shared" si="0" ref="J90:J96">ROUND(I90*H90,2)</f>
        <v>0</v>
      </c>
      <c r="K90" s="205" t="s">
        <v>186</v>
      </c>
      <c r="L90" s="61"/>
      <c r="M90" s="210" t="s">
        <v>39</v>
      </c>
      <c r="N90" s="211" t="s">
        <v>48</v>
      </c>
      <c r="O90" s="42"/>
      <c r="P90" s="212">
        <f aca="true" t="shared" si="1" ref="P90:P96">O90*H90</f>
        <v>0</v>
      </c>
      <c r="Q90" s="212">
        <v>0</v>
      </c>
      <c r="R90" s="212">
        <f aca="true" t="shared" si="2" ref="R90:R96">Q90*H90</f>
        <v>0</v>
      </c>
      <c r="S90" s="212">
        <v>0</v>
      </c>
      <c r="T90" s="213">
        <f aca="true" t="shared" si="3" ref="T90:T96">S90*H90</f>
        <v>0</v>
      </c>
      <c r="AR90" s="24" t="s">
        <v>187</v>
      </c>
      <c r="AT90" s="24" t="s">
        <v>182</v>
      </c>
      <c r="AU90" s="24" t="s">
        <v>86</v>
      </c>
      <c r="AY90" s="24" t="s">
        <v>180</v>
      </c>
      <c r="BE90" s="214">
        <f aca="true" t="shared" si="4" ref="BE90:BE96">IF(N90="základní",J90,0)</f>
        <v>0</v>
      </c>
      <c r="BF90" s="214">
        <f aca="true" t="shared" si="5" ref="BF90:BF96">IF(N90="snížená",J90,0)</f>
        <v>0</v>
      </c>
      <c r="BG90" s="214">
        <f aca="true" t="shared" si="6" ref="BG90:BG96">IF(N90="zákl. přenesená",J90,0)</f>
        <v>0</v>
      </c>
      <c r="BH90" s="214">
        <f aca="true" t="shared" si="7" ref="BH90:BH96">IF(N90="sníž. přenesená",J90,0)</f>
        <v>0</v>
      </c>
      <c r="BI90" s="214">
        <f aca="true" t="shared" si="8" ref="BI90:BI96">IF(N90="nulová",J90,0)</f>
        <v>0</v>
      </c>
      <c r="BJ90" s="24" t="s">
        <v>84</v>
      </c>
      <c r="BK90" s="214">
        <f aca="true" t="shared" si="9" ref="BK90:BK96">ROUND(I90*H90,2)</f>
        <v>0</v>
      </c>
      <c r="BL90" s="24" t="s">
        <v>187</v>
      </c>
      <c r="BM90" s="24" t="s">
        <v>3975</v>
      </c>
    </row>
    <row r="91" spans="2:65" s="1" customFormat="1" ht="16.5" customHeight="1">
      <c r="B91" s="41"/>
      <c r="C91" s="249" t="s">
        <v>219</v>
      </c>
      <c r="D91" s="249" t="s">
        <v>266</v>
      </c>
      <c r="E91" s="250" t="s">
        <v>3976</v>
      </c>
      <c r="F91" s="251" t="s">
        <v>3977</v>
      </c>
      <c r="G91" s="252" t="s">
        <v>316</v>
      </c>
      <c r="H91" s="253">
        <v>1</v>
      </c>
      <c r="I91" s="254"/>
      <c r="J91" s="255">
        <f t="shared" si="0"/>
        <v>0</v>
      </c>
      <c r="K91" s="251" t="s">
        <v>186</v>
      </c>
      <c r="L91" s="256"/>
      <c r="M91" s="257" t="s">
        <v>39</v>
      </c>
      <c r="N91" s="258" t="s">
        <v>48</v>
      </c>
      <c r="O91" s="42"/>
      <c r="P91" s="212">
        <f t="shared" si="1"/>
        <v>0</v>
      </c>
      <c r="Q91" s="212">
        <v>0.063</v>
      </c>
      <c r="R91" s="212">
        <f t="shared" si="2"/>
        <v>0.063</v>
      </c>
      <c r="S91" s="212">
        <v>0</v>
      </c>
      <c r="T91" s="213">
        <f t="shared" si="3"/>
        <v>0</v>
      </c>
      <c r="AR91" s="24" t="s">
        <v>225</v>
      </c>
      <c r="AT91" s="24" t="s">
        <v>266</v>
      </c>
      <c r="AU91" s="24" t="s">
        <v>86</v>
      </c>
      <c r="AY91" s="24" t="s">
        <v>180</v>
      </c>
      <c r="BE91" s="214">
        <f t="shared" si="4"/>
        <v>0</v>
      </c>
      <c r="BF91" s="214">
        <f t="shared" si="5"/>
        <v>0</v>
      </c>
      <c r="BG91" s="214">
        <f t="shared" si="6"/>
        <v>0</v>
      </c>
      <c r="BH91" s="214">
        <f t="shared" si="7"/>
        <v>0</v>
      </c>
      <c r="BI91" s="214">
        <f t="shared" si="8"/>
        <v>0</v>
      </c>
      <c r="BJ91" s="24" t="s">
        <v>84</v>
      </c>
      <c r="BK91" s="214">
        <f t="shared" si="9"/>
        <v>0</v>
      </c>
      <c r="BL91" s="24" t="s">
        <v>187</v>
      </c>
      <c r="BM91" s="24" t="s">
        <v>3978</v>
      </c>
    </row>
    <row r="92" spans="2:65" s="1" customFormat="1" ht="16.5" customHeight="1">
      <c r="B92" s="41"/>
      <c r="C92" s="203" t="s">
        <v>225</v>
      </c>
      <c r="D92" s="203" t="s">
        <v>182</v>
      </c>
      <c r="E92" s="204" t="s">
        <v>3979</v>
      </c>
      <c r="F92" s="205" t="s">
        <v>3980</v>
      </c>
      <c r="G92" s="206" t="s">
        <v>316</v>
      </c>
      <c r="H92" s="207">
        <v>1</v>
      </c>
      <c r="I92" s="208"/>
      <c r="J92" s="209">
        <f t="shared" si="0"/>
        <v>0</v>
      </c>
      <c r="K92" s="205" t="s">
        <v>186</v>
      </c>
      <c r="L92" s="61"/>
      <c r="M92" s="210" t="s">
        <v>39</v>
      </c>
      <c r="N92" s="211" t="s">
        <v>48</v>
      </c>
      <c r="O92" s="42"/>
      <c r="P92" s="212">
        <f t="shared" si="1"/>
        <v>0</v>
      </c>
      <c r="Q92" s="212">
        <v>6E-05</v>
      </c>
      <c r="R92" s="212">
        <f t="shared" si="2"/>
        <v>6E-05</v>
      </c>
      <c r="S92" s="212">
        <v>0</v>
      </c>
      <c r="T92" s="213">
        <f t="shared" si="3"/>
        <v>0</v>
      </c>
      <c r="AR92" s="24" t="s">
        <v>187</v>
      </c>
      <c r="AT92" s="24" t="s">
        <v>182</v>
      </c>
      <c r="AU92" s="24" t="s">
        <v>86</v>
      </c>
      <c r="AY92" s="24" t="s">
        <v>180</v>
      </c>
      <c r="BE92" s="214">
        <f t="shared" si="4"/>
        <v>0</v>
      </c>
      <c r="BF92" s="214">
        <f t="shared" si="5"/>
        <v>0</v>
      </c>
      <c r="BG92" s="214">
        <f t="shared" si="6"/>
        <v>0</v>
      </c>
      <c r="BH92" s="214">
        <f t="shared" si="7"/>
        <v>0</v>
      </c>
      <c r="BI92" s="214">
        <f t="shared" si="8"/>
        <v>0</v>
      </c>
      <c r="BJ92" s="24" t="s">
        <v>84</v>
      </c>
      <c r="BK92" s="214">
        <f t="shared" si="9"/>
        <v>0</v>
      </c>
      <c r="BL92" s="24" t="s">
        <v>187</v>
      </c>
      <c r="BM92" s="24" t="s">
        <v>3981</v>
      </c>
    </row>
    <row r="93" spans="2:65" s="1" customFormat="1" ht="16.5" customHeight="1">
      <c r="B93" s="41"/>
      <c r="C93" s="249" t="s">
        <v>230</v>
      </c>
      <c r="D93" s="249" t="s">
        <v>266</v>
      </c>
      <c r="E93" s="250" t="s">
        <v>3982</v>
      </c>
      <c r="F93" s="251" t="s">
        <v>3983</v>
      </c>
      <c r="G93" s="252" t="s">
        <v>316</v>
      </c>
      <c r="H93" s="253">
        <v>3</v>
      </c>
      <c r="I93" s="254"/>
      <c r="J93" s="255">
        <f t="shared" si="0"/>
        <v>0</v>
      </c>
      <c r="K93" s="251" t="s">
        <v>186</v>
      </c>
      <c r="L93" s="256"/>
      <c r="M93" s="257" t="s">
        <v>39</v>
      </c>
      <c r="N93" s="258" t="s">
        <v>48</v>
      </c>
      <c r="O93" s="42"/>
      <c r="P93" s="212">
        <f t="shared" si="1"/>
        <v>0</v>
      </c>
      <c r="Q93" s="212">
        <v>0.00709</v>
      </c>
      <c r="R93" s="212">
        <f t="shared" si="2"/>
        <v>0.02127</v>
      </c>
      <c r="S93" s="212">
        <v>0</v>
      </c>
      <c r="T93" s="213">
        <f t="shared" si="3"/>
        <v>0</v>
      </c>
      <c r="AR93" s="24" t="s">
        <v>225</v>
      </c>
      <c r="AT93" s="24" t="s">
        <v>266</v>
      </c>
      <c r="AU93" s="24" t="s">
        <v>86</v>
      </c>
      <c r="AY93" s="24" t="s">
        <v>180</v>
      </c>
      <c r="BE93" s="214">
        <f t="shared" si="4"/>
        <v>0</v>
      </c>
      <c r="BF93" s="214">
        <f t="shared" si="5"/>
        <v>0</v>
      </c>
      <c r="BG93" s="214">
        <f t="shared" si="6"/>
        <v>0</v>
      </c>
      <c r="BH93" s="214">
        <f t="shared" si="7"/>
        <v>0</v>
      </c>
      <c r="BI93" s="214">
        <f t="shared" si="8"/>
        <v>0</v>
      </c>
      <c r="BJ93" s="24" t="s">
        <v>84</v>
      </c>
      <c r="BK93" s="214">
        <f t="shared" si="9"/>
        <v>0</v>
      </c>
      <c r="BL93" s="24" t="s">
        <v>187</v>
      </c>
      <c r="BM93" s="24" t="s">
        <v>3984</v>
      </c>
    </row>
    <row r="94" spans="2:65" s="1" customFormat="1" ht="16.5" customHeight="1">
      <c r="B94" s="41"/>
      <c r="C94" s="203" t="s">
        <v>236</v>
      </c>
      <c r="D94" s="203" t="s">
        <v>182</v>
      </c>
      <c r="E94" s="204" t="s">
        <v>3985</v>
      </c>
      <c r="F94" s="205" t="s">
        <v>3986</v>
      </c>
      <c r="G94" s="206" t="s">
        <v>316</v>
      </c>
      <c r="H94" s="207">
        <v>1</v>
      </c>
      <c r="I94" s="208"/>
      <c r="J94" s="209">
        <f t="shared" si="0"/>
        <v>0</v>
      </c>
      <c r="K94" s="205" t="s">
        <v>186</v>
      </c>
      <c r="L94" s="61"/>
      <c r="M94" s="210" t="s">
        <v>39</v>
      </c>
      <c r="N94" s="211" t="s">
        <v>48</v>
      </c>
      <c r="O94" s="42"/>
      <c r="P94" s="212">
        <f t="shared" si="1"/>
        <v>0</v>
      </c>
      <c r="Q94" s="212">
        <v>0</v>
      </c>
      <c r="R94" s="212">
        <f t="shared" si="2"/>
        <v>0</v>
      </c>
      <c r="S94" s="212">
        <v>0</v>
      </c>
      <c r="T94" s="213">
        <f t="shared" si="3"/>
        <v>0</v>
      </c>
      <c r="AR94" s="24" t="s">
        <v>187</v>
      </c>
      <c r="AT94" s="24" t="s">
        <v>182</v>
      </c>
      <c r="AU94" s="24" t="s">
        <v>86</v>
      </c>
      <c r="AY94" s="24" t="s">
        <v>180</v>
      </c>
      <c r="BE94" s="214">
        <f t="shared" si="4"/>
        <v>0</v>
      </c>
      <c r="BF94" s="214">
        <f t="shared" si="5"/>
        <v>0</v>
      </c>
      <c r="BG94" s="214">
        <f t="shared" si="6"/>
        <v>0</v>
      </c>
      <c r="BH94" s="214">
        <f t="shared" si="7"/>
        <v>0</v>
      </c>
      <c r="BI94" s="214">
        <f t="shared" si="8"/>
        <v>0</v>
      </c>
      <c r="BJ94" s="24" t="s">
        <v>84</v>
      </c>
      <c r="BK94" s="214">
        <f t="shared" si="9"/>
        <v>0</v>
      </c>
      <c r="BL94" s="24" t="s">
        <v>187</v>
      </c>
      <c r="BM94" s="24" t="s">
        <v>3987</v>
      </c>
    </row>
    <row r="95" spans="2:65" s="1" customFormat="1" ht="25.5" customHeight="1">
      <c r="B95" s="41"/>
      <c r="C95" s="203" t="s">
        <v>241</v>
      </c>
      <c r="D95" s="203" t="s">
        <v>182</v>
      </c>
      <c r="E95" s="204" t="s">
        <v>3988</v>
      </c>
      <c r="F95" s="205" t="s">
        <v>3989</v>
      </c>
      <c r="G95" s="206" t="s">
        <v>316</v>
      </c>
      <c r="H95" s="207">
        <v>1</v>
      </c>
      <c r="I95" s="208"/>
      <c r="J95" s="209">
        <f t="shared" si="0"/>
        <v>0</v>
      </c>
      <c r="K95" s="205" t="s">
        <v>186</v>
      </c>
      <c r="L95" s="61"/>
      <c r="M95" s="210" t="s">
        <v>39</v>
      </c>
      <c r="N95" s="211" t="s">
        <v>48</v>
      </c>
      <c r="O95" s="42"/>
      <c r="P95" s="212">
        <f t="shared" si="1"/>
        <v>0</v>
      </c>
      <c r="Q95" s="212">
        <v>0.01281</v>
      </c>
      <c r="R95" s="212">
        <f t="shared" si="2"/>
        <v>0.01281</v>
      </c>
      <c r="S95" s="212">
        <v>0</v>
      </c>
      <c r="T95" s="213">
        <f t="shared" si="3"/>
        <v>0</v>
      </c>
      <c r="AR95" s="24" t="s">
        <v>187</v>
      </c>
      <c r="AT95" s="24" t="s">
        <v>182</v>
      </c>
      <c r="AU95" s="24" t="s">
        <v>86</v>
      </c>
      <c r="AY95" s="24" t="s">
        <v>180</v>
      </c>
      <c r="BE95" s="214">
        <f t="shared" si="4"/>
        <v>0</v>
      </c>
      <c r="BF95" s="214">
        <f t="shared" si="5"/>
        <v>0</v>
      </c>
      <c r="BG95" s="214">
        <f t="shared" si="6"/>
        <v>0</v>
      </c>
      <c r="BH95" s="214">
        <f t="shared" si="7"/>
        <v>0</v>
      </c>
      <c r="BI95" s="214">
        <f t="shared" si="8"/>
        <v>0</v>
      </c>
      <c r="BJ95" s="24" t="s">
        <v>84</v>
      </c>
      <c r="BK95" s="214">
        <f t="shared" si="9"/>
        <v>0</v>
      </c>
      <c r="BL95" s="24" t="s">
        <v>187</v>
      </c>
      <c r="BM95" s="24" t="s">
        <v>3990</v>
      </c>
    </row>
    <row r="96" spans="2:65" s="1" customFormat="1" ht="16.5" customHeight="1">
      <c r="B96" s="41"/>
      <c r="C96" s="203" t="s">
        <v>245</v>
      </c>
      <c r="D96" s="203" t="s">
        <v>182</v>
      </c>
      <c r="E96" s="204" t="s">
        <v>3991</v>
      </c>
      <c r="F96" s="205" t="s">
        <v>3992</v>
      </c>
      <c r="G96" s="206" t="s">
        <v>185</v>
      </c>
      <c r="H96" s="207">
        <v>1</v>
      </c>
      <c r="I96" s="208"/>
      <c r="J96" s="209">
        <f t="shared" si="0"/>
        <v>0</v>
      </c>
      <c r="K96" s="205" t="s">
        <v>186</v>
      </c>
      <c r="L96" s="61"/>
      <c r="M96" s="210" t="s">
        <v>39</v>
      </c>
      <c r="N96" s="211" t="s">
        <v>48</v>
      </c>
      <c r="O96" s="42"/>
      <c r="P96" s="212">
        <f t="shared" si="1"/>
        <v>0</v>
      </c>
      <c r="Q96" s="212">
        <v>0</v>
      </c>
      <c r="R96" s="212">
        <f t="shared" si="2"/>
        <v>0</v>
      </c>
      <c r="S96" s="212">
        <v>0</v>
      </c>
      <c r="T96" s="213">
        <f t="shared" si="3"/>
        <v>0</v>
      </c>
      <c r="AR96" s="24" t="s">
        <v>187</v>
      </c>
      <c r="AT96" s="24" t="s">
        <v>182</v>
      </c>
      <c r="AU96" s="24" t="s">
        <v>86</v>
      </c>
      <c r="AY96" s="24" t="s">
        <v>180</v>
      </c>
      <c r="BE96" s="214">
        <f t="shared" si="4"/>
        <v>0</v>
      </c>
      <c r="BF96" s="214">
        <f t="shared" si="5"/>
        <v>0</v>
      </c>
      <c r="BG96" s="214">
        <f t="shared" si="6"/>
        <v>0</v>
      </c>
      <c r="BH96" s="214">
        <f t="shared" si="7"/>
        <v>0</v>
      </c>
      <c r="BI96" s="214">
        <f t="shared" si="8"/>
        <v>0</v>
      </c>
      <c r="BJ96" s="24" t="s">
        <v>84</v>
      </c>
      <c r="BK96" s="214">
        <f t="shared" si="9"/>
        <v>0</v>
      </c>
      <c r="BL96" s="24" t="s">
        <v>187</v>
      </c>
      <c r="BM96" s="24" t="s">
        <v>3993</v>
      </c>
    </row>
    <row r="97" spans="2:51" s="12" customFormat="1" ht="12">
      <c r="B97" s="215"/>
      <c r="C97" s="216"/>
      <c r="D97" s="217" t="s">
        <v>189</v>
      </c>
      <c r="E97" s="218" t="s">
        <v>39</v>
      </c>
      <c r="F97" s="219" t="s">
        <v>3994</v>
      </c>
      <c r="G97" s="216"/>
      <c r="H97" s="220">
        <v>1</v>
      </c>
      <c r="I97" s="221"/>
      <c r="J97" s="216"/>
      <c r="K97" s="216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189</v>
      </c>
      <c r="AU97" s="226" t="s">
        <v>86</v>
      </c>
      <c r="AV97" s="12" t="s">
        <v>86</v>
      </c>
      <c r="AW97" s="12" t="s">
        <v>40</v>
      </c>
      <c r="AX97" s="12" t="s">
        <v>84</v>
      </c>
      <c r="AY97" s="226" t="s">
        <v>180</v>
      </c>
    </row>
    <row r="98" spans="2:65" s="1" customFormat="1" ht="16.5" customHeight="1">
      <c r="B98" s="41"/>
      <c r="C98" s="249" t="s">
        <v>251</v>
      </c>
      <c r="D98" s="249" t="s">
        <v>266</v>
      </c>
      <c r="E98" s="250" t="s">
        <v>3995</v>
      </c>
      <c r="F98" s="251" t="s">
        <v>3996</v>
      </c>
      <c r="G98" s="252" t="s">
        <v>206</v>
      </c>
      <c r="H98" s="253">
        <v>0.103</v>
      </c>
      <c r="I98" s="254"/>
      <c r="J98" s="255">
        <f>ROUND(I98*H98,2)</f>
        <v>0</v>
      </c>
      <c r="K98" s="251" t="s">
        <v>186</v>
      </c>
      <c r="L98" s="256"/>
      <c r="M98" s="257" t="s">
        <v>39</v>
      </c>
      <c r="N98" s="258" t="s">
        <v>48</v>
      </c>
      <c r="O98" s="42"/>
      <c r="P98" s="212">
        <f>O98*H98</f>
        <v>0</v>
      </c>
      <c r="Q98" s="212">
        <v>0.2</v>
      </c>
      <c r="R98" s="212">
        <f>Q98*H98</f>
        <v>0.0206</v>
      </c>
      <c r="S98" s="212">
        <v>0</v>
      </c>
      <c r="T98" s="213">
        <f>S98*H98</f>
        <v>0</v>
      </c>
      <c r="AR98" s="24" t="s">
        <v>225</v>
      </c>
      <c r="AT98" s="24" t="s">
        <v>266</v>
      </c>
      <c r="AU98" s="24" t="s">
        <v>86</v>
      </c>
      <c r="AY98" s="24" t="s">
        <v>180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24" t="s">
        <v>84</v>
      </c>
      <c r="BK98" s="214">
        <f>ROUND(I98*H98,2)</f>
        <v>0</v>
      </c>
      <c r="BL98" s="24" t="s">
        <v>187</v>
      </c>
      <c r="BM98" s="24" t="s">
        <v>3997</v>
      </c>
    </row>
    <row r="99" spans="2:51" s="12" customFormat="1" ht="12">
      <c r="B99" s="215"/>
      <c r="C99" s="216"/>
      <c r="D99" s="217" t="s">
        <v>189</v>
      </c>
      <c r="E99" s="216"/>
      <c r="F99" s="219" t="s">
        <v>3998</v>
      </c>
      <c r="G99" s="216"/>
      <c r="H99" s="220">
        <v>0.103</v>
      </c>
      <c r="I99" s="221"/>
      <c r="J99" s="216"/>
      <c r="K99" s="216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189</v>
      </c>
      <c r="AU99" s="226" t="s">
        <v>86</v>
      </c>
      <c r="AV99" s="12" t="s">
        <v>86</v>
      </c>
      <c r="AW99" s="12" t="s">
        <v>6</v>
      </c>
      <c r="AX99" s="12" t="s">
        <v>84</v>
      </c>
      <c r="AY99" s="226" t="s">
        <v>180</v>
      </c>
    </row>
    <row r="100" spans="2:63" s="11" customFormat="1" ht="29.85" customHeight="1">
      <c r="B100" s="187"/>
      <c r="C100" s="188"/>
      <c r="D100" s="189" t="s">
        <v>76</v>
      </c>
      <c r="E100" s="201" t="s">
        <v>1209</v>
      </c>
      <c r="F100" s="201" t="s">
        <v>1210</v>
      </c>
      <c r="G100" s="188"/>
      <c r="H100" s="188"/>
      <c r="I100" s="191"/>
      <c r="J100" s="202">
        <f>BK100</f>
        <v>0</v>
      </c>
      <c r="K100" s="188"/>
      <c r="L100" s="193"/>
      <c r="M100" s="194"/>
      <c r="N100" s="195"/>
      <c r="O100" s="195"/>
      <c r="P100" s="196">
        <f>P101</f>
        <v>0</v>
      </c>
      <c r="Q100" s="195"/>
      <c r="R100" s="196">
        <f>R101</f>
        <v>0</v>
      </c>
      <c r="S100" s="195"/>
      <c r="T100" s="197">
        <f>T101</f>
        <v>0</v>
      </c>
      <c r="AR100" s="198" t="s">
        <v>84</v>
      </c>
      <c r="AT100" s="199" t="s">
        <v>76</v>
      </c>
      <c r="AU100" s="199" t="s">
        <v>84</v>
      </c>
      <c r="AY100" s="198" t="s">
        <v>180</v>
      </c>
      <c r="BK100" s="200">
        <f>BK101</f>
        <v>0</v>
      </c>
    </row>
    <row r="101" spans="2:65" s="1" customFormat="1" ht="16.5" customHeight="1">
      <c r="B101" s="41"/>
      <c r="C101" s="203" t="s">
        <v>257</v>
      </c>
      <c r="D101" s="203" t="s">
        <v>182</v>
      </c>
      <c r="E101" s="204" t="s">
        <v>3999</v>
      </c>
      <c r="F101" s="205" t="s">
        <v>4000</v>
      </c>
      <c r="G101" s="206" t="s">
        <v>248</v>
      </c>
      <c r="H101" s="207">
        <v>0.206</v>
      </c>
      <c r="I101" s="208"/>
      <c r="J101" s="209">
        <f>ROUND(I101*H101,2)</f>
        <v>0</v>
      </c>
      <c r="K101" s="205" t="s">
        <v>186</v>
      </c>
      <c r="L101" s="61"/>
      <c r="M101" s="210" t="s">
        <v>39</v>
      </c>
      <c r="N101" s="211" t="s">
        <v>48</v>
      </c>
      <c r="O101" s="42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4" t="s">
        <v>187</v>
      </c>
      <c r="AT101" s="24" t="s">
        <v>182</v>
      </c>
      <c r="AU101" s="24" t="s">
        <v>86</v>
      </c>
      <c r="AY101" s="24" t="s">
        <v>180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4" t="s">
        <v>84</v>
      </c>
      <c r="BK101" s="214">
        <f>ROUND(I101*H101,2)</f>
        <v>0</v>
      </c>
      <c r="BL101" s="24" t="s">
        <v>187</v>
      </c>
      <c r="BM101" s="24" t="s">
        <v>4001</v>
      </c>
    </row>
    <row r="102" spans="2:63" s="11" customFormat="1" ht="37.35" customHeight="1">
      <c r="B102" s="187"/>
      <c r="C102" s="188"/>
      <c r="D102" s="189" t="s">
        <v>76</v>
      </c>
      <c r="E102" s="190" t="s">
        <v>2633</v>
      </c>
      <c r="F102" s="190" t="s">
        <v>2634</v>
      </c>
      <c r="G102" s="188"/>
      <c r="H102" s="188"/>
      <c r="I102" s="191"/>
      <c r="J102" s="192">
        <f>BK102</f>
        <v>0</v>
      </c>
      <c r="K102" s="188"/>
      <c r="L102" s="193"/>
      <c r="M102" s="194"/>
      <c r="N102" s="195"/>
      <c r="O102" s="195"/>
      <c r="P102" s="196">
        <f>P103</f>
        <v>0</v>
      </c>
      <c r="Q102" s="195"/>
      <c r="R102" s="196">
        <f>R103</f>
        <v>0</v>
      </c>
      <c r="S102" s="195"/>
      <c r="T102" s="197">
        <f>T103</f>
        <v>0</v>
      </c>
      <c r="AR102" s="198" t="s">
        <v>209</v>
      </c>
      <c r="AT102" s="199" t="s">
        <v>76</v>
      </c>
      <c r="AU102" s="199" t="s">
        <v>77</v>
      </c>
      <c r="AY102" s="198" t="s">
        <v>180</v>
      </c>
      <c r="BK102" s="200">
        <f>BK103</f>
        <v>0</v>
      </c>
    </row>
    <row r="103" spans="2:63" s="11" customFormat="1" ht="19.95" customHeight="1">
      <c r="B103" s="187"/>
      <c r="C103" s="188"/>
      <c r="D103" s="189" t="s">
        <v>76</v>
      </c>
      <c r="E103" s="201" t="s">
        <v>2635</v>
      </c>
      <c r="F103" s="201" t="s">
        <v>2636</v>
      </c>
      <c r="G103" s="188"/>
      <c r="H103" s="188"/>
      <c r="I103" s="191"/>
      <c r="J103" s="202">
        <f>BK103</f>
        <v>0</v>
      </c>
      <c r="K103" s="188"/>
      <c r="L103" s="193"/>
      <c r="M103" s="194"/>
      <c r="N103" s="195"/>
      <c r="O103" s="195"/>
      <c r="P103" s="196">
        <f>P104</f>
        <v>0</v>
      </c>
      <c r="Q103" s="195"/>
      <c r="R103" s="196">
        <f>R104</f>
        <v>0</v>
      </c>
      <c r="S103" s="195"/>
      <c r="T103" s="197">
        <f>T104</f>
        <v>0</v>
      </c>
      <c r="AR103" s="198" t="s">
        <v>209</v>
      </c>
      <c r="AT103" s="199" t="s">
        <v>76</v>
      </c>
      <c r="AU103" s="199" t="s">
        <v>84</v>
      </c>
      <c r="AY103" s="198" t="s">
        <v>180</v>
      </c>
      <c r="BK103" s="200">
        <f>BK104</f>
        <v>0</v>
      </c>
    </row>
    <row r="104" spans="2:65" s="1" customFormat="1" ht="16.5" customHeight="1">
      <c r="B104" s="41"/>
      <c r="C104" s="203" t="s">
        <v>10</v>
      </c>
      <c r="D104" s="203" t="s">
        <v>182</v>
      </c>
      <c r="E104" s="204" t="s">
        <v>2638</v>
      </c>
      <c r="F104" s="205" t="s">
        <v>2636</v>
      </c>
      <c r="G104" s="206" t="s">
        <v>316</v>
      </c>
      <c r="H104" s="207">
        <v>1</v>
      </c>
      <c r="I104" s="208"/>
      <c r="J104" s="209">
        <f>ROUND(I104*H104,2)</f>
        <v>0</v>
      </c>
      <c r="K104" s="205" t="s">
        <v>186</v>
      </c>
      <c r="L104" s="61"/>
      <c r="M104" s="210" t="s">
        <v>39</v>
      </c>
      <c r="N104" s="259" t="s">
        <v>48</v>
      </c>
      <c r="O104" s="260"/>
      <c r="P104" s="261">
        <f>O104*H104</f>
        <v>0</v>
      </c>
      <c r="Q104" s="261">
        <v>0</v>
      </c>
      <c r="R104" s="261">
        <f>Q104*H104</f>
        <v>0</v>
      </c>
      <c r="S104" s="261">
        <v>0</v>
      </c>
      <c r="T104" s="262">
        <f>S104*H104</f>
        <v>0</v>
      </c>
      <c r="AR104" s="24" t="s">
        <v>2639</v>
      </c>
      <c r="AT104" s="24" t="s">
        <v>182</v>
      </c>
      <c r="AU104" s="24" t="s">
        <v>86</v>
      </c>
      <c r="AY104" s="24" t="s">
        <v>180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24" t="s">
        <v>84</v>
      </c>
      <c r="BK104" s="214">
        <f>ROUND(I104*H104,2)</f>
        <v>0</v>
      </c>
      <c r="BL104" s="24" t="s">
        <v>2639</v>
      </c>
      <c r="BM104" s="24" t="s">
        <v>4002</v>
      </c>
    </row>
    <row r="105" spans="2:12" s="1" customFormat="1" ht="6.9" customHeight="1">
      <c r="B105" s="56"/>
      <c r="C105" s="57"/>
      <c r="D105" s="57"/>
      <c r="E105" s="57"/>
      <c r="F105" s="57"/>
      <c r="G105" s="57"/>
      <c r="H105" s="57"/>
      <c r="I105" s="148"/>
      <c r="J105" s="57"/>
      <c r="K105" s="57"/>
      <c r="L105" s="61"/>
    </row>
  </sheetData>
  <sheetProtection algorithmName="SHA-512" hashValue="7tAMDowYf4lV7+qQ1XWwX+LVlpvVJV7jN7ofsakCM4bc2tdvLasn1ve8yERcaaE301bkkQtMu7Kr3fprO3ocRg==" saltValue="Ul6baK8XgT0lo5j79lVL+vWEqv61Q+uzhotqCi24XnllDNqUULWDxdL7enztwSP6wajNUKg+8+tPoDyI58ewmg==" spinCount="100000" sheet="1" objects="1" scenarios="1" formatColumns="0" formatRows="0" autoFilter="0"/>
  <autoFilter ref="C80:K104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3" customWidth="1"/>
    <col min="2" max="2" width="1.66796875" style="263" customWidth="1"/>
    <col min="3" max="4" width="5" style="263" customWidth="1"/>
    <col min="5" max="5" width="11.66015625" style="263" customWidth="1"/>
    <col min="6" max="6" width="9.16015625" style="263" customWidth="1"/>
    <col min="7" max="7" width="5" style="263" customWidth="1"/>
    <col min="8" max="8" width="77.83203125" style="263" customWidth="1"/>
    <col min="9" max="10" width="20" style="263" customWidth="1"/>
    <col min="11" max="11" width="1.66796875" style="263" customWidth="1"/>
  </cols>
  <sheetData>
    <row r="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395" t="s">
        <v>4003</v>
      </c>
      <c r="D3" s="395"/>
      <c r="E3" s="395"/>
      <c r="F3" s="395"/>
      <c r="G3" s="395"/>
      <c r="H3" s="395"/>
      <c r="I3" s="395"/>
      <c r="J3" s="395"/>
      <c r="K3" s="268"/>
    </row>
    <row r="4" spans="2:11" ht="25.5" customHeight="1">
      <c r="B4" s="269"/>
      <c r="C4" s="399" t="s">
        <v>4004</v>
      </c>
      <c r="D4" s="399"/>
      <c r="E4" s="399"/>
      <c r="F4" s="399"/>
      <c r="G4" s="399"/>
      <c r="H4" s="399"/>
      <c r="I4" s="399"/>
      <c r="J4" s="399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397" t="s">
        <v>4005</v>
      </c>
      <c r="D6" s="397"/>
      <c r="E6" s="397"/>
      <c r="F6" s="397"/>
      <c r="G6" s="397"/>
      <c r="H6" s="397"/>
      <c r="I6" s="397"/>
      <c r="J6" s="397"/>
      <c r="K6" s="270"/>
    </row>
    <row r="7" spans="2:11" ht="15" customHeight="1">
      <c r="B7" s="273"/>
      <c r="C7" s="397" t="s">
        <v>4006</v>
      </c>
      <c r="D7" s="397"/>
      <c r="E7" s="397"/>
      <c r="F7" s="397"/>
      <c r="G7" s="397"/>
      <c r="H7" s="397"/>
      <c r="I7" s="397"/>
      <c r="J7" s="397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397" t="s">
        <v>4007</v>
      </c>
      <c r="D9" s="397"/>
      <c r="E9" s="397"/>
      <c r="F9" s="397"/>
      <c r="G9" s="397"/>
      <c r="H9" s="397"/>
      <c r="I9" s="397"/>
      <c r="J9" s="397"/>
      <c r="K9" s="270"/>
    </row>
    <row r="10" spans="2:11" ht="15" customHeight="1">
      <c r="B10" s="273"/>
      <c r="C10" s="272"/>
      <c r="D10" s="397" t="s">
        <v>4008</v>
      </c>
      <c r="E10" s="397"/>
      <c r="F10" s="397"/>
      <c r="G10" s="397"/>
      <c r="H10" s="397"/>
      <c r="I10" s="397"/>
      <c r="J10" s="397"/>
      <c r="K10" s="270"/>
    </row>
    <row r="11" spans="2:11" ht="15" customHeight="1">
      <c r="B11" s="273"/>
      <c r="C11" s="274"/>
      <c r="D11" s="397" t="s">
        <v>4009</v>
      </c>
      <c r="E11" s="397"/>
      <c r="F11" s="397"/>
      <c r="G11" s="397"/>
      <c r="H11" s="397"/>
      <c r="I11" s="397"/>
      <c r="J11" s="397"/>
      <c r="K11" s="270"/>
    </row>
    <row r="12" spans="2:11" ht="12.75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0"/>
    </row>
    <row r="13" spans="2:11" ht="15" customHeight="1">
      <c r="B13" s="273"/>
      <c r="C13" s="274"/>
      <c r="D13" s="397" t="s">
        <v>4010</v>
      </c>
      <c r="E13" s="397"/>
      <c r="F13" s="397"/>
      <c r="G13" s="397"/>
      <c r="H13" s="397"/>
      <c r="I13" s="397"/>
      <c r="J13" s="397"/>
      <c r="K13" s="270"/>
    </row>
    <row r="14" spans="2:11" ht="15" customHeight="1">
      <c r="B14" s="273"/>
      <c r="C14" s="274"/>
      <c r="D14" s="397" t="s">
        <v>4011</v>
      </c>
      <c r="E14" s="397"/>
      <c r="F14" s="397"/>
      <c r="G14" s="397"/>
      <c r="H14" s="397"/>
      <c r="I14" s="397"/>
      <c r="J14" s="397"/>
      <c r="K14" s="270"/>
    </row>
    <row r="15" spans="2:11" ht="15" customHeight="1">
      <c r="B15" s="273"/>
      <c r="C15" s="274"/>
      <c r="D15" s="397" t="s">
        <v>4012</v>
      </c>
      <c r="E15" s="397"/>
      <c r="F15" s="397"/>
      <c r="G15" s="397"/>
      <c r="H15" s="397"/>
      <c r="I15" s="397"/>
      <c r="J15" s="397"/>
      <c r="K15" s="270"/>
    </row>
    <row r="16" spans="2:11" ht="15" customHeight="1">
      <c r="B16" s="273"/>
      <c r="C16" s="274"/>
      <c r="D16" s="274"/>
      <c r="E16" s="275" t="s">
        <v>83</v>
      </c>
      <c r="F16" s="397" t="s">
        <v>4013</v>
      </c>
      <c r="G16" s="397"/>
      <c r="H16" s="397"/>
      <c r="I16" s="397"/>
      <c r="J16" s="397"/>
      <c r="K16" s="270"/>
    </row>
    <row r="17" spans="2:11" ht="15" customHeight="1">
      <c r="B17" s="273"/>
      <c r="C17" s="274"/>
      <c r="D17" s="274"/>
      <c r="E17" s="275" t="s">
        <v>4014</v>
      </c>
      <c r="F17" s="397" t="s">
        <v>4015</v>
      </c>
      <c r="G17" s="397"/>
      <c r="H17" s="397"/>
      <c r="I17" s="397"/>
      <c r="J17" s="397"/>
      <c r="K17" s="270"/>
    </row>
    <row r="18" spans="2:11" ht="15" customHeight="1">
      <c r="B18" s="273"/>
      <c r="C18" s="274"/>
      <c r="D18" s="274"/>
      <c r="E18" s="275" t="s">
        <v>4016</v>
      </c>
      <c r="F18" s="397" t="s">
        <v>4017</v>
      </c>
      <c r="G18" s="397"/>
      <c r="H18" s="397"/>
      <c r="I18" s="397"/>
      <c r="J18" s="397"/>
      <c r="K18" s="270"/>
    </row>
    <row r="19" spans="2:11" ht="15" customHeight="1">
      <c r="B19" s="273"/>
      <c r="C19" s="274"/>
      <c r="D19" s="274"/>
      <c r="E19" s="275" t="s">
        <v>4018</v>
      </c>
      <c r="F19" s="397" t="s">
        <v>4019</v>
      </c>
      <c r="G19" s="397"/>
      <c r="H19" s="397"/>
      <c r="I19" s="397"/>
      <c r="J19" s="397"/>
      <c r="K19" s="270"/>
    </row>
    <row r="20" spans="2:11" ht="15" customHeight="1">
      <c r="B20" s="273"/>
      <c r="C20" s="274"/>
      <c r="D20" s="274"/>
      <c r="E20" s="275" t="s">
        <v>4020</v>
      </c>
      <c r="F20" s="397" t="s">
        <v>2844</v>
      </c>
      <c r="G20" s="397"/>
      <c r="H20" s="397"/>
      <c r="I20" s="397"/>
      <c r="J20" s="397"/>
      <c r="K20" s="270"/>
    </row>
    <row r="21" spans="2:11" ht="15" customHeight="1">
      <c r="B21" s="273"/>
      <c r="C21" s="274"/>
      <c r="D21" s="274"/>
      <c r="E21" s="275" t="s">
        <v>90</v>
      </c>
      <c r="F21" s="397" t="s">
        <v>4021</v>
      </c>
      <c r="G21" s="397"/>
      <c r="H21" s="397"/>
      <c r="I21" s="397"/>
      <c r="J21" s="397"/>
      <c r="K21" s="270"/>
    </row>
    <row r="22" spans="2:11" ht="12.7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0"/>
    </row>
    <row r="23" spans="2:11" ht="15" customHeight="1">
      <c r="B23" s="273"/>
      <c r="C23" s="397" t="s">
        <v>4022</v>
      </c>
      <c r="D23" s="397"/>
      <c r="E23" s="397"/>
      <c r="F23" s="397"/>
      <c r="G23" s="397"/>
      <c r="H23" s="397"/>
      <c r="I23" s="397"/>
      <c r="J23" s="397"/>
      <c r="K23" s="270"/>
    </row>
    <row r="24" spans="2:11" ht="15" customHeight="1">
      <c r="B24" s="273"/>
      <c r="C24" s="397" t="s">
        <v>4023</v>
      </c>
      <c r="D24" s="397"/>
      <c r="E24" s="397"/>
      <c r="F24" s="397"/>
      <c r="G24" s="397"/>
      <c r="H24" s="397"/>
      <c r="I24" s="397"/>
      <c r="J24" s="397"/>
      <c r="K24" s="270"/>
    </row>
    <row r="25" spans="2:11" ht="15" customHeight="1">
      <c r="B25" s="273"/>
      <c r="C25" s="272"/>
      <c r="D25" s="397" t="s">
        <v>4024</v>
      </c>
      <c r="E25" s="397"/>
      <c r="F25" s="397"/>
      <c r="G25" s="397"/>
      <c r="H25" s="397"/>
      <c r="I25" s="397"/>
      <c r="J25" s="397"/>
      <c r="K25" s="270"/>
    </row>
    <row r="26" spans="2:11" ht="15" customHeight="1">
      <c r="B26" s="273"/>
      <c r="C26" s="274"/>
      <c r="D26" s="397" t="s">
        <v>4025</v>
      </c>
      <c r="E26" s="397"/>
      <c r="F26" s="397"/>
      <c r="G26" s="397"/>
      <c r="H26" s="397"/>
      <c r="I26" s="397"/>
      <c r="J26" s="397"/>
      <c r="K26" s="270"/>
    </row>
    <row r="27" spans="2:11" ht="12.75" customHeight="1">
      <c r="B27" s="273"/>
      <c r="C27" s="274"/>
      <c r="D27" s="274"/>
      <c r="E27" s="274"/>
      <c r="F27" s="274"/>
      <c r="G27" s="274"/>
      <c r="H27" s="274"/>
      <c r="I27" s="274"/>
      <c r="J27" s="274"/>
      <c r="K27" s="270"/>
    </row>
    <row r="28" spans="2:11" ht="15" customHeight="1">
      <c r="B28" s="273"/>
      <c r="C28" s="274"/>
      <c r="D28" s="397" t="s">
        <v>4026</v>
      </c>
      <c r="E28" s="397"/>
      <c r="F28" s="397"/>
      <c r="G28" s="397"/>
      <c r="H28" s="397"/>
      <c r="I28" s="397"/>
      <c r="J28" s="397"/>
      <c r="K28" s="270"/>
    </row>
    <row r="29" spans="2:11" ht="15" customHeight="1">
      <c r="B29" s="273"/>
      <c r="C29" s="274"/>
      <c r="D29" s="397" t="s">
        <v>4027</v>
      </c>
      <c r="E29" s="397"/>
      <c r="F29" s="397"/>
      <c r="G29" s="397"/>
      <c r="H29" s="397"/>
      <c r="I29" s="397"/>
      <c r="J29" s="397"/>
      <c r="K29" s="270"/>
    </row>
    <row r="30" spans="2:11" ht="12.75" customHeight="1">
      <c r="B30" s="273"/>
      <c r="C30" s="274"/>
      <c r="D30" s="274"/>
      <c r="E30" s="274"/>
      <c r="F30" s="274"/>
      <c r="G30" s="274"/>
      <c r="H30" s="274"/>
      <c r="I30" s="274"/>
      <c r="J30" s="274"/>
      <c r="K30" s="270"/>
    </row>
    <row r="31" spans="2:11" ht="15" customHeight="1">
      <c r="B31" s="273"/>
      <c r="C31" s="274"/>
      <c r="D31" s="397" t="s">
        <v>4028</v>
      </c>
      <c r="E31" s="397"/>
      <c r="F31" s="397"/>
      <c r="G31" s="397"/>
      <c r="H31" s="397"/>
      <c r="I31" s="397"/>
      <c r="J31" s="397"/>
      <c r="K31" s="270"/>
    </row>
    <row r="32" spans="2:11" ht="15" customHeight="1">
      <c r="B32" s="273"/>
      <c r="C32" s="274"/>
      <c r="D32" s="397" t="s">
        <v>4029</v>
      </c>
      <c r="E32" s="397"/>
      <c r="F32" s="397"/>
      <c r="G32" s="397"/>
      <c r="H32" s="397"/>
      <c r="I32" s="397"/>
      <c r="J32" s="397"/>
      <c r="K32" s="270"/>
    </row>
    <row r="33" spans="2:11" ht="15" customHeight="1">
      <c r="B33" s="273"/>
      <c r="C33" s="274"/>
      <c r="D33" s="397" t="s">
        <v>4030</v>
      </c>
      <c r="E33" s="397"/>
      <c r="F33" s="397"/>
      <c r="G33" s="397"/>
      <c r="H33" s="397"/>
      <c r="I33" s="397"/>
      <c r="J33" s="397"/>
      <c r="K33" s="270"/>
    </row>
    <row r="34" spans="2:11" ht="15" customHeight="1">
      <c r="B34" s="273"/>
      <c r="C34" s="274"/>
      <c r="D34" s="272"/>
      <c r="E34" s="276" t="s">
        <v>165</v>
      </c>
      <c r="F34" s="272"/>
      <c r="G34" s="397" t="s">
        <v>4031</v>
      </c>
      <c r="H34" s="397"/>
      <c r="I34" s="397"/>
      <c r="J34" s="397"/>
      <c r="K34" s="270"/>
    </row>
    <row r="35" spans="2:11" ht="30.75" customHeight="1">
      <c r="B35" s="273"/>
      <c r="C35" s="274"/>
      <c r="D35" s="272"/>
      <c r="E35" s="276" t="s">
        <v>4032</v>
      </c>
      <c r="F35" s="272"/>
      <c r="G35" s="397" t="s">
        <v>4033</v>
      </c>
      <c r="H35" s="397"/>
      <c r="I35" s="397"/>
      <c r="J35" s="397"/>
      <c r="K35" s="270"/>
    </row>
    <row r="36" spans="2:11" ht="15" customHeight="1">
      <c r="B36" s="273"/>
      <c r="C36" s="274"/>
      <c r="D36" s="272"/>
      <c r="E36" s="276" t="s">
        <v>58</v>
      </c>
      <c r="F36" s="272"/>
      <c r="G36" s="397" t="s">
        <v>4034</v>
      </c>
      <c r="H36" s="397"/>
      <c r="I36" s="397"/>
      <c r="J36" s="397"/>
      <c r="K36" s="270"/>
    </row>
    <row r="37" spans="2:11" ht="15" customHeight="1">
      <c r="B37" s="273"/>
      <c r="C37" s="274"/>
      <c r="D37" s="272"/>
      <c r="E37" s="276" t="s">
        <v>166</v>
      </c>
      <c r="F37" s="272"/>
      <c r="G37" s="397" t="s">
        <v>4035</v>
      </c>
      <c r="H37" s="397"/>
      <c r="I37" s="397"/>
      <c r="J37" s="397"/>
      <c r="K37" s="270"/>
    </row>
    <row r="38" spans="2:11" ht="15" customHeight="1">
      <c r="B38" s="273"/>
      <c r="C38" s="274"/>
      <c r="D38" s="272"/>
      <c r="E38" s="276" t="s">
        <v>167</v>
      </c>
      <c r="F38" s="272"/>
      <c r="G38" s="397" t="s">
        <v>4036</v>
      </c>
      <c r="H38" s="397"/>
      <c r="I38" s="397"/>
      <c r="J38" s="397"/>
      <c r="K38" s="270"/>
    </row>
    <row r="39" spans="2:11" ht="15" customHeight="1">
      <c r="B39" s="273"/>
      <c r="C39" s="274"/>
      <c r="D39" s="272"/>
      <c r="E39" s="276" t="s">
        <v>168</v>
      </c>
      <c r="F39" s="272"/>
      <c r="G39" s="397" t="s">
        <v>4037</v>
      </c>
      <c r="H39" s="397"/>
      <c r="I39" s="397"/>
      <c r="J39" s="397"/>
      <c r="K39" s="270"/>
    </row>
    <row r="40" spans="2:11" ht="15" customHeight="1">
      <c r="B40" s="273"/>
      <c r="C40" s="274"/>
      <c r="D40" s="272"/>
      <c r="E40" s="276" t="s">
        <v>4038</v>
      </c>
      <c r="F40" s="272"/>
      <c r="G40" s="397" t="s">
        <v>4039</v>
      </c>
      <c r="H40" s="397"/>
      <c r="I40" s="397"/>
      <c r="J40" s="397"/>
      <c r="K40" s="270"/>
    </row>
    <row r="41" spans="2:11" ht="15" customHeight="1">
      <c r="B41" s="273"/>
      <c r="C41" s="274"/>
      <c r="D41" s="272"/>
      <c r="E41" s="276"/>
      <c r="F41" s="272"/>
      <c r="G41" s="397" t="s">
        <v>4040</v>
      </c>
      <c r="H41" s="397"/>
      <c r="I41" s="397"/>
      <c r="J41" s="397"/>
      <c r="K41" s="270"/>
    </row>
    <row r="42" spans="2:11" ht="15" customHeight="1">
      <c r="B42" s="273"/>
      <c r="C42" s="274"/>
      <c r="D42" s="272"/>
      <c r="E42" s="276" t="s">
        <v>4041</v>
      </c>
      <c r="F42" s="272"/>
      <c r="G42" s="397" t="s">
        <v>4042</v>
      </c>
      <c r="H42" s="397"/>
      <c r="I42" s="397"/>
      <c r="J42" s="397"/>
      <c r="K42" s="270"/>
    </row>
    <row r="43" spans="2:11" ht="15" customHeight="1">
      <c r="B43" s="273"/>
      <c r="C43" s="274"/>
      <c r="D43" s="272"/>
      <c r="E43" s="276" t="s">
        <v>170</v>
      </c>
      <c r="F43" s="272"/>
      <c r="G43" s="397" t="s">
        <v>4043</v>
      </c>
      <c r="H43" s="397"/>
      <c r="I43" s="397"/>
      <c r="J43" s="397"/>
      <c r="K43" s="270"/>
    </row>
    <row r="44" spans="2:11" ht="12.75" customHeight="1">
      <c r="B44" s="273"/>
      <c r="C44" s="274"/>
      <c r="D44" s="272"/>
      <c r="E44" s="272"/>
      <c r="F44" s="272"/>
      <c r="G44" s="272"/>
      <c r="H44" s="272"/>
      <c r="I44" s="272"/>
      <c r="J44" s="272"/>
      <c r="K44" s="270"/>
    </row>
    <row r="45" spans="2:11" ht="15" customHeight="1">
      <c r="B45" s="273"/>
      <c r="C45" s="274"/>
      <c r="D45" s="397" t="s">
        <v>4044</v>
      </c>
      <c r="E45" s="397"/>
      <c r="F45" s="397"/>
      <c r="G45" s="397"/>
      <c r="H45" s="397"/>
      <c r="I45" s="397"/>
      <c r="J45" s="397"/>
      <c r="K45" s="270"/>
    </row>
    <row r="46" spans="2:11" ht="15" customHeight="1">
      <c r="B46" s="273"/>
      <c r="C46" s="274"/>
      <c r="D46" s="274"/>
      <c r="E46" s="397" t="s">
        <v>4045</v>
      </c>
      <c r="F46" s="397"/>
      <c r="G46" s="397"/>
      <c r="H46" s="397"/>
      <c r="I46" s="397"/>
      <c r="J46" s="397"/>
      <c r="K46" s="270"/>
    </row>
    <row r="47" spans="2:11" ht="15" customHeight="1">
      <c r="B47" s="273"/>
      <c r="C47" s="274"/>
      <c r="D47" s="274"/>
      <c r="E47" s="397" t="s">
        <v>4046</v>
      </c>
      <c r="F47" s="397"/>
      <c r="G47" s="397"/>
      <c r="H47" s="397"/>
      <c r="I47" s="397"/>
      <c r="J47" s="397"/>
      <c r="K47" s="270"/>
    </row>
    <row r="48" spans="2:11" ht="15" customHeight="1">
      <c r="B48" s="273"/>
      <c r="C48" s="274"/>
      <c r="D48" s="274"/>
      <c r="E48" s="397" t="s">
        <v>4047</v>
      </c>
      <c r="F48" s="397"/>
      <c r="G48" s="397"/>
      <c r="H48" s="397"/>
      <c r="I48" s="397"/>
      <c r="J48" s="397"/>
      <c r="K48" s="270"/>
    </row>
    <row r="49" spans="2:11" ht="15" customHeight="1">
      <c r="B49" s="273"/>
      <c r="C49" s="274"/>
      <c r="D49" s="397" t="s">
        <v>4048</v>
      </c>
      <c r="E49" s="397"/>
      <c r="F49" s="397"/>
      <c r="G49" s="397"/>
      <c r="H49" s="397"/>
      <c r="I49" s="397"/>
      <c r="J49" s="397"/>
      <c r="K49" s="270"/>
    </row>
    <row r="50" spans="2:11" ht="25.5" customHeight="1">
      <c r="B50" s="269"/>
      <c r="C50" s="399" t="s">
        <v>4049</v>
      </c>
      <c r="D50" s="399"/>
      <c r="E50" s="399"/>
      <c r="F50" s="399"/>
      <c r="G50" s="399"/>
      <c r="H50" s="399"/>
      <c r="I50" s="399"/>
      <c r="J50" s="399"/>
      <c r="K50" s="270"/>
    </row>
    <row r="51" spans="2:11" ht="5.25" customHeight="1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9"/>
      <c r="C52" s="397" t="s">
        <v>4050</v>
      </c>
      <c r="D52" s="397"/>
      <c r="E52" s="397"/>
      <c r="F52" s="397"/>
      <c r="G52" s="397"/>
      <c r="H52" s="397"/>
      <c r="I52" s="397"/>
      <c r="J52" s="397"/>
      <c r="K52" s="270"/>
    </row>
    <row r="53" spans="2:11" ht="15" customHeight="1">
      <c r="B53" s="269"/>
      <c r="C53" s="397" t="s">
        <v>4051</v>
      </c>
      <c r="D53" s="397"/>
      <c r="E53" s="397"/>
      <c r="F53" s="397"/>
      <c r="G53" s="397"/>
      <c r="H53" s="397"/>
      <c r="I53" s="397"/>
      <c r="J53" s="397"/>
      <c r="K53" s="270"/>
    </row>
    <row r="54" spans="2:11" ht="12.75" customHeight="1">
      <c r="B54" s="269"/>
      <c r="C54" s="272"/>
      <c r="D54" s="272"/>
      <c r="E54" s="272"/>
      <c r="F54" s="272"/>
      <c r="G54" s="272"/>
      <c r="H54" s="272"/>
      <c r="I54" s="272"/>
      <c r="J54" s="272"/>
      <c r="K54" s="270"/>
    </row>
    <row r="55" spans="2:11" ht="15" customHeight="1">
      <c r="B55" s="269"/>
      <c r="C55" s="397" t="s">
        <v>4052</v>
      </c>
      <c r="D55" s="397"/>
      <c r="E55" s="397"/>
      <c r="F55" s="397"/>
      <c r="G55" s="397"/>
      <c r="H55" s="397"/>
      <c r="I55" s="397"/>
      <c r="J55" s="397"/>
      <c r="K55" s="270"/>
    </row>
    <row r="56" spans="2:11" ht="15" customHeight="1">
      <c r="B56" s="269"/>
      <c r="C56" s="274"/>
      <c r="D56" s="397" t="s">
        <v>4053</v>
      </c>
      <c r="E56" s="397"/>
      <c r="F56" s="397"/>
      <c r="G56" s="397"/>
      <c r="H56" s="397"/>
      <c r="I56" s="397"/>
      <c r="J56" s="397"/>
      <c r="K56" s="270"/>
    </row>
    <row r="57" spans="2:11" ht="15" customHeight="1">
      <c r="B57" s="269"/>
      <c r="C57" s="274"/>
      <c r="D57" s="397" t="s">
        <v>4054</v>
      </c>
      <c r="E57" s="397"/>
      <c r="F57" s="397"/>
      <c r="G57" s="397"/>
      <c r="H57" s="397"/>
      <c r="I57" s="397"/>
      <c r="J57" s="397"/>
      <c r="K57" s="270"/>
    </row>
    <row r="58" spans="2:11" ht="15" customHeight="1">
      <c r="B58" s="269"/>
      <c r="C58" s="274"/>
      <c r="D58" s="397" t="s">
        <v>4055</v>
      </c>
      <c r="E58" s="397"/>
      <c r="F58" s="397"/>
      <c r="G58" s="397"/>
      <c r="H58" s="397"/>
      <c r="I58" s="397"/>
      <c r="J58" s="397"/>
      <c r="K58" s="270"/>
    </row>
    <row r="59" spans="2:11" ht="15" customHeight="1">
      <c r="B59" s="269"/>
      <c r="C59" s="274"/>
      <c r="D59" s="397" t="s">
        <v>4056</v>
      </c>
      <c r="E59" s="397"/>
      <c r="F59" s="397"/>
      <c r="G59" s="397"/>
      <c r="H59" s="397"/>
      <c r="I59" s="397"/>
      <c r="J59" s="397"/>
      <c r="K59" s="270"/>
    </row>
    <row r="60" spans="2:11" ht="15" customHeight="1">
      <c r="B60" s="269"/>
      <c r="C60" s="274"/>
      <c r="D60" s="398" t="s">
        <v>4057</v>
      </c>
      <c r="E60" s="398"/>
      <c r="F60" s="398"/>
      <c r="G60" s="398"/>
      <c r="H60" s="398"/>
      <c r="I60" s="398"/>
      <c r="J60" s="398"/>
      <c r="K60" s="270"/>
    </row>
    <row r="61" spans="2:11" ht="15" customHeight="1">
      <c r="B61" s="269"/>
      <c r="C61" s="274"/>
      <c r="D61" s="397" t="s">
        <v>4058</v>
      </c>
      <c r="E61" s="397"/>
      <c r="F61" s="397"/>
      <c r="G61" s="397"/>
      <c r="H61" s="397"/>
      <c r="I61" s="397"/>
      <c r="J61" s="397"/>
      <c r="K61" s="270"/>
    </row>
    <row r="62" spans="2:11" ht="12.75" customHeight="1">
      <c r="B62" s="269"/>
      <c r="C62" s="274"/>
      <c r="D62" s="274"/>
      <c r="E62" s="277"/>
      <c r="F62" s="274"/>
      <c r="G62" s="274"/>
      <c r="H62" s="274"/>
      <c r="I62" s="274"/>
      <c r="J62" s="274"/>
      <c r="K62" s="270"/>
    </row>
    <row r="63" spans="2:11" ht="15" customHeight="1">
      <c r="B63" s="269"/>
      <c r="C63" s="274"/>
      <c r="D63" s="397" t="s">
        <v>4059</v>
      </c>
      <c r="E63" s="397"/>
      <c r="F63" s="397"/>
      <c r="G63" s="397"/>
      <c r="H63" s="397"/>
      <c r="I63" s="397"/>
      <c r="J63" s="397"/>
      <c r="K63" s="270"/>
    </row>
    <row r="64" spans="2:11" ht="15" customHeight="1">
      <c r="B64" s="269"/>
      <c r="C64" s="274"/>
      <c r="D64" s="398" t="s">
        <v>4060</v>
      </c>
      <c r="E64" s="398"/>
      <c r="F64" s="398"/>
      <c r="G64" s="398"/>
      <c r="H64" s="398"/>
      <c r="I64" s="398"/>
      <c r="J64" s="398"/>
      <c r="K64" s="270"/>
    </row>
    <row r="65" spans="2:11" ht="15" customHeight="1">
      <c r="B65" s="269"/>
      <c r="C65" s="274"/>
      <c r="D65" s="397" t="s">
        <v>4061</v>
      </c>
      <c r="E65" s="397"/>
      <c r="F65" s="397"/>
      <c r="G65" s="397"/>
      <c r="H65" s="397"/>
      <c r="I65" s="397"/>
      <c r="J65" s="397"/>
      <c r="K65" s="270"/>
    </row>
    <row r="66" spans="2:11" ht="15" customHeight="1">
      <c r="B66" s="269"/>
      <c r="C66" s="274"/>
      <c r="D66" s="397" t="s">
        <v>4062</v>
      </c>
      <c r="E66" s="397"/>
      <c r="F66" s="397"/>
      <c r="G66" s="397"/>
      <c r="H66" s="397"/>
      <c r="I66" s="397"/>
      <c r="J66" s="397"/>
      <c r="K66" s="270"/>
    </row>
    <row r="67" spans="2:11" ht="15" customHeight="1">
      <c r="B67" s="269"/>
      <c r="C67" s="274"/>
      <c r="D67" s="397" t="s">
        <v>4063</v>
      </c>
      <c r="E67" s="397"/>
      <c r="F67" s="397"/>
      <c r="G67" s="397"/>
      <c r="H67" s="397"/>
      <c r="I67" s="397"/>
      <c r="J67" s="397"/>
      <c r="K67" s="270"/>
    </row>
    <row r="68" spans="2:11" ht="15" customHeight="1">
      <c r="B68" s="269"/>
      <c r="C68" s="274"/>
      <c r="D68" s="397" t="s">
        <v>4064</v>
      </c>
      <c r="E68" s="397"/>
      <c r="F68" s="397"/>
      <c r="G68" s="397"/>
      <c r="H68" s="397"/>
      <c r="I68" s="397"/>
      <c r="J68" s="397"/>
      <c r="K68" s="270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396" t="s">
        <v>120</v>
      </c>
      <c r="D73" s="396"/>
      <c r="E73" s="396"/>
      <c r="F73" s="396"/>
      <c r="G73" s="396"/>
      <c r="H73" s="396"/>
      <c r="I73" s="396"/>
      <c r="J73" s="396"/>
      <c r="K73" s="287"/>
    </row>
    <row r="74" spans="2:11" ht="17.25" customHeight="1">
      <c r="B74" s="286"/>
      <c r="C74" s="288" t="s">
        <v>4065</v>
      </c>
      <c r="D74" s="288"/>
      <c r="E74" s="288"/>
      <c r="F74" s="288" t="s">
        <v>4066</v>
      </c>
      <c r="G74" s="289"/>
      <c r="H74" s="288" t="s">
        <v>166</v>
      </c>
      <c r="I74" s="288" t="s">
        <v>62</v>
      </c>
      <c r="J74" s="288" t="s">
        <v>4067</v>
      </c>
      <c r="K74" s="287"/>
    </row>
    <row r="75" spans="2:11" ht="17.25" customHeight="1">
      <c r="B75" s="286"/>
      <c r="C75" s="290" t="s">
        <v>4068</v>
      </c>
      <c r="D75" s="290"/>
      <c r="E75" s="290"/>
      <c r="F75" s="291" t="s">
        <v>4069</v>
      </c>
      <c r="G75" s="292"/>
      <c r="H75" s="290"/>
      <c r="I75" s="290"/>
      <c r="J75" s="290" t="s">
        <v>4070</v>
      </c>
      <c r="K75" s="287"/>
    </row>
    <row r="76" spans="2:11" ht="5.25" customHeight="1">
      <c r="B76" s="286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6"/>
      <c r="C77" s="276" t="s">
        <v>58</v>
      </c>
      <c r="D77" s="293"/>
      <c r="E77" s="293"/>
      <c r="F77" s="295" t="s">
        <v>4071</v>
      </c>
      <c r="G77" s="294"/>
      <c r="H77" s="276" t="s">
        <v>4072</v>
      </c>
      <c r="I77" s="276" t="s">
        <v>4073</v>
      </c>
      <c r="J77" s="276">
        <v>20</v>
      </c>
      <c r="K77" s="287"/>
    </row>
    <row r="78" spans="2:11" ht="15" customHeight="1">
      <c r="B78" s="286"/>
      <c r="C78" s="276" t="s">
        <v>4074</v>
      </c>
      <c r="D78" s="276"/>
      <c r="E78" s="276"/>
      <c r="F78" s="295" t="s">
        <v>4071</v>
      </c>
      <c r="G78" s="294"/>
      <c r="H78" s="276" t="s">
        <v>4075</v>
      </c>
      <c r="I78" s="276" t="s">
        <v>4073</v>
      </c>
      <c r="J78" s="276">
        <v>120</v>
      </c>
      <c r="K78" s="287"/>
    </row>
    <row r="79" spans="2:11" ht="15" customHeight="1">
      <c r="B79" s="296"/>
      <c r="C79" s="276" t="s">
        <v>4076</v>
      </c>
      <c r="D79" s="276"/>
      <c r="E79" s="276"/>
      <c r="F79" s="295" t="s">
        <v>4077</v>
      </c>
      <c r="G79" s="294"/>
      <c r="H79" s="276" t="s">
        <v>4078</v>
      </c>
      <c r="I79" s="276" t="s">
        <v>4073</v>
      </c>
      <c r="J79" s="276">
        <v>50</v>
      </c>
      <c r="K79" s="287"/>
    </row>
    <row r="80" spans="2:11" ht="15" customHeight="1">
      <c r="B80" s="296"/>
      <c r="C80" s="276" t="s">
        <v>4079</v>
      </c>
      <c r="D80" s="276"/>
      <c r="E80" s="276"/>
      <c r="F80" s="295" t="s">
        <v>4071</v>
      </c>
      <c r="G80" s="294"/>
      <c r="H80" s="276" t="s">
        <v>4080</v>
      </c>
      <c r="I80" s="276" t="s">
        <v>4081</v>
      </c>
      <c r="J80" s="276"/>
      <c r="K80" s="287"/>
    </row>
    <row r="81" spans="2:11" ht="15" customHeight="1">
      <c r="B81" s="296"/>
      <c r="C81" s="297" t="s">
        <v>4082</v>
      </c>
      <c r="D81" s="297"/>
      <c r="E81" s="297"/>
      <c r="F81" s="298" t="s">
        <v>4077</v>
      </c>
      <c r="G81" s="297"/>
      <c r="H81" s="297" t="s">
        <v>4083</v>
      </c>
      <c r="I81" s="297" t="s">
        <v>4073</v>
      </c>
      <c r="J81" s="297">
        <v>15</v>
      </c>
      <c r="K81" s="287"/>
    </row>
    <row r="82" spans="2:11" ht="15" customHeight="1">
      <c r="B82" s="296"/>
      <c r="C82" s="297" t="s">
        <v>4084</v>
      </c>
      <c r="D82" s="297"/>
      <c r="E82" s="297"/>
      <c r="F82" s="298" t="s">
        <v>4077</v>
      </c>
      <c r="G82" s="297"/>
      <c r="H82" s="297" t="s">
        <v>4085</v>
      </c>
      <c r="I82" s="297" t="s">
        <v>4073</v>
      </c>
      <c r="J82" s="297">
        <v>15</v>
      </c>
      <c r="K82" s="287"/>
    </row>
    <row r="83" spans="2:11" ht="15" customHeight="1">
      <c r="B83" s="296"/>
      <c r="C83" s="297" t="s">
        <v>4086</v>
      </c>
      <c r="D83" s="297"/>
      <c r="E83" s="297"/>
      <c r="F83" s="298" t="s">
        <v>4077</v>
      </c>
      <c r="G83" s="297"/>
      <c r="H83" s="297" t="s">
        <v>4087</v>
      </c>
      <c r="I83" s="297" t="s">
        <v>4073</v>
      </c>
      <c r="J83" s="297">
        <v>20</v>
      </c>
      <c r="K83" s="287"/>
    </row>
    <row r="84" spans="2:11" ht="15" customHeight="1">
      <c r="B84" s="296"/>
      <c r="C84" s="297" t="s">
        <v>4088</v>
      </c>
      <c r="D84" s="297"/>
      <c r="E84" s="297"/>
      <c r="F84" s="298" t="s">
        <v>4077</v>
      </c>
      <c r="G84" s="297"/>
      <c r="H84" s="297" t="s">
        <v>4089</v>
      </c>
      <c r="I84" s="297" t="s">
        <v>4073</v>
      </c>
      <c r="J84" s="297">
        <v>20</v>
      </c>
      <c r="K84" s="287"/>
    </row>
    <row r="85" spans="2:11" ht="15" customHeight="1">
      <c r="B85" s="296"/>
      <c r="C85" s="276" t="s">
        <v>4090</v>
      </c>
      <c r="D85" s="276"/>
      <c r="E85" s="276"/>
      <c r="F85" s="295" t="s">
        <v>4077</v>
      </c>
      <c r="G85" s="294"/>
      <c r="H85" s="276" t="s">
        <v>4091</v>
      </c>
      <c r="I85" s="276" t="s">
        <v>4073</v>
      </c>
      <c r="J85" s="276">
        <v>50</v>
      </c>
      <c r="K85" s="287"/>
    </row>
    <row r="86" spans="2:11" ht="15" customHeight="1">
      <c r="B86" s="296"/>
      <c r="C86" s="276" t="s">
        <v>4092</v>
      </c>
      <c r="D86" s="276"/>
      <c r="E86" s="276"/>
      <c r="F86" s="295" t="s">
        <v>4077</v>
      </c>
      <c r="G86" s="294"/>
      <c r="H86" s="276" t="s">
        <v>4093</v>
      </c>
      <c r="I86" s="276" t="s">
        <v>4073</v>
      </c>
      <c r="J86" s="276">
        <v>20</v>
      </c>
      <c r="K86" s="287"/>
    </row>
    <row r="87" spans="2:11" ht="15" customHeight="1">
      <c r="B87" s="296"/>
      <c r="C87" s="276" t="s">
        <v>4094</v>
      </c>
      <c r="D87" s="276"/>
      <c r="E87" s="276"/>
      <c r="F87" s="295" t="s">
        <v>4077</v>
      </c>
      <c r="G87" s="294"/>
      <c r="H87" s="276" t="s">
        <v>4095</v>
      </c>
      <c r="I87" s="276" t="s">
        <v>4073</v>
      </c>
      <c r="J87" s="276">
        <v>20</v>
      </c>
      <c r="K87" s="287"/>
    </row>
    <row r="88" spans="2:11" ht="15" customHeight="1">
      <c r="B88" s="296"/>
      <c r="C88" s="276" t="s">
        <v>4096</v>
      </c>
      <c r="D88" s="276"/>
      <c r="E88" s="276"/>
      <c r="F88" s="295" t="s">
        <v>4077</v>
      </c>
      <c r="G88" s="294"/>
      <c r="H88" s="276" t="s">
        <v>4097</v>
      </c>
      <c r="I88" s="276" t="s">
        <v>4073</v>
      </c>
      <c r="J88" s="276">
        <v>50</v>
      </c>
      <c r="K88" s="287"/>
    </row>
    <row r="89" spans="2:11" ht="15" customHeight="1">
      <c r="B89" s="296"/>
      <c r="C89" s="276" t="s">
        <v>4098</v>
      </c>
      <c r="D89" s="276"/>
      <c r="E89" s="276"/>
      <c r="F89" s="295" t="s">
        <v>4077</v>
      </c>
      <c r="G89" s="294"/>
      <c r="H89" s="276" t="s">
        <v>4098</v>
      </c>
      <c r="I89" s="276" t="s">
        <v>4073</v>
      </c>
      <c r="J89" s="276">
        <v>50</v>
      </c>
      <c r="K89" s="287"/>
    </row>
    <row r="90" spans="2:11" ht="15" customHeight="1">
      <c r="B90" s="296"/>
      <c r="C90" s="276" t="s">
        <v>171</v>
      </c>
      <c r="D90" s="276"/>
      <c r="E90" s="276"/>
      <c r="F90" s="295" t="s">
        <v>4077</v>
      </c>
      <c r="G90" s="294"/>
      <c r="H90" s="276" t="s">
        <v>4099</v>
      </c>
      <c r="I90" s="276" t="s">
        <v>4073</v>
      </c>
      <c r="J90" s="276">
        <v>255</v>
      </c>
      <c r="K90" s="287"/>
    </row>
    <row r="91" spans="2:11" ht="15" customHeight="1">
      <c r="B91" s="296"/>
      <c r="C91" s="276" t="s">
        <v>4100</v>
      </c>
      <c r="D91" s="276"/>
      <c r="E91" s="276"/>
      <c r="F91" s="295" t="s">
        <v>4071</v>
      </c>
      <c r="G91" s="294"/>
      <c r="H91" s="276" t="s">
        <v>4101</v>
      </c>
      <c r="I91" s="276" t="s">
        <v>4102</v>
      </c>
      <c r="J91" s="276"/>
      <c r="K91" s="287"/>
    </row>
    <row r="92" spans="2:11" ht="15" customHeight="1">
      <c r="B92" s="296"/>
      <c r="C92" s="276" t="s">
        <v>4103</v>
      </c>
      <c r="D92" s="276"/>
      <c r="E92" s="276"/>
      <c r="F92" s="295" t="s">
        <v>4071</v>
      </c>
      <c r="G92" s="294"/>
      <c r="H92" s="276" t="s">
        <v>4104</v>
      </c>
      <c r="I92" s="276" t="s">
        <v>4105</v>
      </c>
      <c r="J92" s="276"/>
      <c r="K92" s="287"/>
    </row>
    <row r="93" spans="2:11" ht="15" customHeight="1">
      <c r="B93" s="296"/>
      <c r="C93" s="276" t="s">
        <v>4106</v>
      </c>
      <c r="D93" s="276"/>
      <c r="E93" s="276"/>
      <c r="F93" s="295" t="s">
        <v>4071</v>
      </c>
      <c r="G93" s="294"/>
      <c r="H93" s="276" t="s">
        <v>4106</v>
      </c>
      <c r="I93" s="276" t="s">
        <v>4105</v>
      </c>
      <c r="J93" s="276"/>
      <c r="K93" s="287"/>
    </row>
    <row r="94" spans="2:11" ht="15" customHeight="1">
      <c r="B94" s="296"/>
      <c r="C94" s="276" t="s">
        <v>43</v>
      </c>
      <c r="D94" s="276"/>
      <c r="E94" s="276"/>
      <c r="F94" s="295" t="s">
        <v>4071</v>
      </c>
      <c r="G94" s="294"/>
      <c r="H94" s="276" t="s">
        <v>4107</v>
      </c>
      <c r="I94" s="276" t="s">
        <v>4105</v>
      </c>
      <c r="J94" s="276"/>
      <c r="K94" s="287"/>
    </row>
    <row r="95" spans="2:11" ht="15" customHeight="1">
      <c r="B95" s="296"/>
      <c r="C95" s="276" t="s">
        <v>53</v>
      </c>
      <c r="D95" s="276"/>
      <c r="E95" s="276"/>
      <c r="F95" s="295" t="s">
        <v>4071</v>
      </c>
      <c r="G95" s="294"/>
      <c r="H95" s="276" t="s">
        <v>4108</v>
      </c>
      <c r="I95" s="276" t="s">
        <v>4105</v>
      </c>
      <c r="J95" s="276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396" t="s">
        <v>4109</v>
      </c>
      <c r="D100" s="396"/>
      <c r="E100" s="396"/>
      <c r="F100" s="396"/>
      <c r="G100" s="396"/>
      <c r="H100" s="396"/>
      <c r="I100" s="396"/>
      <c r="J100" s="396"/>
      <c r="K100" s="287"/>
    </row>
    <row r="101" spans="2:11" ht="17.25" customHeight="1">
      <c r="B101" s="286"/>
      <c r="C101" s="288" t="s">
        <v>4065</v>
      </c>
      <c r="D101" s="288"/>
      <c r="E101" s="288"/>
      <c r="F101" s="288" t="s">
        <v>4066</v>
      </c>
      <c r="G101" s="289"/>
      <c r="H101" s="288" t="s">
        <v>166</v>
      </c>
      <c r="I101" s="288" t="s">
        <v>62</v>
      </c>
      <c r="J101" s="288" t="s">
        <v>4067</v>
      </c>
      <c r="K101" s="287"/>
    </row>
    <row r="102" spans="2:11" ht="17.25" customHeight="1">
      <c r="B102" s="286"/>
      <c r="C102" s="290" t="s">
        <v>4068</v>
      </c>
      <c r="D102" s="290"/>
      <c r="E102" s="290"/>
      <c r="F102" s="291" t="s">
        <v>4069</v>
      </c>
      <c r="G102" s="292"/>
      <c r="H102" s="290"/>
      <c r="I102" s="290"/>
      <c r="J102" s="290" t="s">
        <v>4070</v>
      </c>
      <c r="K102" s="287"/>
    </row>
    <row r="103" spans="2:11" ht="5.25" customHeight="1">
      <c r="B103" s="286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6"/>
      <c r="C104" s="276" t="s">
        <v>58</v>
      </c>
      <c r="D104" s="293"/>
      <c r="E104" s="293"/>
      <c r="F104" s="295" t="s">
        <v>4071</v>
      </c>
      <c r="G104" s="304"/>
      <c r="H104" s="276" t="s">
        <v>4110</v>
      </c>
      <c r="I104" s="276" t="s">
        <v>4073</v>
      </c>
      <c r="J104" s="276">
        <v>20</v>
      </c>
      <c r="K104" s="287"/>
    </row>
    <row r="105" spans="2:11" ht="15" customHeight="1">
      <c r="B105" s="286"/>
      <c r="C105" s="276" t="s">
        <v>4074</v>
      </c>
      <c r="D105" s="276"/>
      <c r="E105" s="276"/>
      <c r="F105" s="295" t="s">
        <v>4071</v>
      </c>
      <c r="G105" s="276"/>
      <c r="H105" s="276" t="s">
        <v>4110</v>
      </c>
      <c r="I105" s="276" t="s">
        <v>4073</v>
      </c>
      <c r="J105" s="276">
        <v>120</v>
      </c>
      <c r="K105" s="287"/>
    </row>
    <row r="106" spans="2:11" ht="15" customHeight="1">
      <c r="B106" s="296"/>
      <c r="C106" s="276" t="s">
        <v>4076</v>
      </c>
      <c r="D106" s="276"/>
      <c r="E106" s="276"/>
      <c r="F106" s="295" t="s">
        <v>4077</v>
      </c>
      <c r="G106" s="276"/>
      <c r="H106" s="276" t="s">
        <v>4110</v>
      </c>
      <c r="I106" s="276" t="s">
        <v>4073</v>
      </c>
      <c r="J106" s="276">
        <v>50</v>
      </c>
      <c r="K106" s="287"/>
    </row>
    <row r="107" spans="2:11" ht="15" customHeight="1">
      <c r="B107" s="296"/>
      <c r="C107" s="276" t="s">
        <v>4079</v>
      </c>
      <c r="D107" s="276"/>
      <c r="E107" s="276"/>
      <c r="F107" s="295" t="s">
        <v>4071</v>
      </c>
      <c r="G107" s="276"/>
      <c r="H107" s="276" t="s">
        <v>4110</v>
      </c>
      <c r="I107" s="276" t="s">
        <v>4081</v>
      </c>
      <c r="J107" s="276"/>
      <c r="K107" s="287"/>
    </row>
    <row r="108" spans="2:11" ht="15" customHeight="1">
      <c r="B108" s="296"/>
      <c r="C108" s="276" t="s">
        <v>4090</v>
      </c>
      <c r="D108" s="276"/>
      <c r="E108" s="276"/>
      <c r="F108" s="295" t="s">
        <v>4077</v>
      </c>
      <c r="G108" s="276"/>
      <c r="H108" s="276" t="s">
        <v>4110</v>
      </c>
      <c r="I108" s="276" t="s">
        <v>4073</v>
      </c>
      <c r="J108" s="276">
        <v>50</v>
      </c>
      <c r="K108" s="287"/>
    </row>
    <row r="109" spans="2:11" ht="15" customHeight="1">
      <c r="B109" s="296"/>
      <c r="C109" s="276" t="s">
        <v>4098</v>
      </c>
      <c r="D109" s="276"/>
      <c r="E109" s="276"/>
      <c r="F109" s="295" t="s">
        <v>4077</v>
      </c>
      <c r="G109" s="276"/>
      <c r="H109" s="276" t="s">
        <v>4110</v>
      </c>
      <c r="I109" s="276" t="s">
        <v>4073</v>
      </c>
      <c r="J109" s="276">
        <v>50</v>
      </c>
      <c r="K109" s="287"/>
    </row>
    <row r="110" spans="2:11" ht="15" customHeight="1">
      <c r="B110" s="296"/>
      <c r="C110" s="276" t="s">
        <v>4096</v>
      </c>
      <c r="D110" s="276"/>
      <c r="E110" s="276"/>
      <c r="F110" s="295" t="s">
        <v>4077</v>
      </c>
      <c r="G110" s="276"/>
      <c r="H110" s="276" t="s">
        <v>4110</v>
      </c>
      <c r="I110" s="276" t="s">
        <v>4073</v>
      </c>
      <c r="J110" s="276">
        <v>50</v>
      </c>
      <c r="K110" s="287"/>
    </row>
    <row r="111" spans="2:11" ht="15" customHeight="1">
      <c r="B111" s="296"/>
      <c r="C111" s="276" t="s">
        <v>58</v>
      </c>
      <c r="D111" s="276"/>
      <c r="E111" s="276"/>
      <c r="F111" s="295" t="s">
        <v>4071</v>
      </c>
      <c r="G111" s="276"/>
      <c r="H111" s="276" t="s">
        <v>4111</v>
      </c>
      <c r="I111" s="276" t="s">
        <v>4073</v>
      </c>
      <c r="J111" s="276">
        <v>20</v>
      </c>
      <c r="K111" s="287"/>
    </row>
    <row r="112" spans="2:11" ht="15" customHeight="1">
      <c r="B112" s="296"/>
      <c r="C112" s="276" t="s">
        <v>4112</v>
      </c>
      <c r="D112" s="276"/>
      <c r="E112" s="276"/>
      <c r="F112" s="295" t="s">
        <v>4071</v>
      </c>
      <c r="G112" s="276"/>
      <c r="H112" s="276" t="s">
        <v>4113</v>
      </c>
      <c r="I112" s="276" t="s">
        <v>4073</v>
      </c>
      <c r="J112" s="276">
        <v>120</v>
      </c>
      <c r="K112" s="287"/>
    </row>
    <row r="113" spans="2:11" ht="15" customHeight="1">
      <c r="B113" s="296"/>
      <c r="C113" s="276" t="s">
        <v>43</v>
      </c>
      <c r="D113" s="276"/>
      <c r="E113" s="276"/>
      <c r="F113" s="295" t="s">
        <v>4071</v>
      </c>
      <c r="G113" s="276"/>
      <c r="H113" s="276" t="s">
        <v>4114</v>
      </c>
      <c r="I113" s="276" t="s">
        <v>4105</v>
      </c>
      <c r="J113" s="276"/>
      <c r="K113" s="287"/>
    </row>
    <row r="114" spans="2:11" ht="15" customHeight="1">
      <c r="B114" s="296"/>
      <c r="C114" s="276" t="s">
        <v>53</v>
      </c>
      <c r="D114" s="276"/>
      <c r="E114" s="276"/>
      <c r="F114" s="295" t="s">
        <v>4071</v>
      </c>
      <c r="G114" s="276"/>
      <c r="H114" s="276" t="s">
        <v>4115</v>
      </c>
      <c r="I114" s="276" t="s">
        <v>4105</v>
      </c>
      <c r="J114" s="276"/>
      <c r="K114" s="287"/>
    </row>
    <row r="115" spans="2:11" ht="15" customHeight="1">
      <c r="B115" s="296"/>
      <c r="C115" s="276" t="s">
        <v>62</v>
      </c>
      <c r="D115" s="276"/>
      <c r="E115" s="276"/>
      <c r="F115" s="295" t="s">
        <v>4071</v>
      </c>
      <c r="G115" s="276"/>
      <c r="H115" s="276" t="s">
        <v>4116</v>
      </c>
      <c r="I115" s="276" t="s">
        <v>4117</v>
      </c>
      <c r="J115" s="276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2"/>
      <c r="D117" s="272"/>
      <c r="E117" s="272"/>
      <c r="F117" s="307"/>
      <c r="G117" s="272"/>
      <c r="H117" s="272"/>
      <c r="I117" s="272"/>
      <c r="J117" s="272"/>
      <c r="K117" s="306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395" t="s">
        <v>4118</v>
      </c>
      <c r="D120" s="395"/>
      <c r="E120" s="395"/>
      <c r="F120" s="395"/>
      <c r="G120" s="395"/>
      <c r="H120" s="395"/>
      <c r="I120" s="395"/>
      <c r="J120" s="395"/>
      <c r="K120" s="312"/>
    </row>
    <row r="121" spans="2:11" ht="17.25" customHeight="1">
      <c r="B121" s="313"/>
      <c r="C121" s="288" t="s">
        <v>4065</v>
      </c>
      <c r="D121" s="288"/>
      <c r="E121" s="288"/>
      <c r="F121" s="288" t="s">
        <v>4066</v>
      </c>
      <c r="G121" s="289"/>
      <c r="H121" s="288" t="s">
        <v>166</v>
      </c>
      <c r="I121" s="288" t="s">
        <v>62</v>
      </c>
      <c r="J121" s="288" t="s">
        <v>4067</v>
      </c>
      <c r="K121" s="314"/>
    </row>
    <row r="122" spans="2:11" ht="17.25" customHeight="1">
      <c r="B122" s="313"/>
      <c r="C122" s="290" t="s">
        <v>4068</v>
      </c>
      <c r="D122" s="290"/>
      <c r="E122" s="290"/>
      <c r="F122" s="291" t="s">
        <v>4069</v>
      </c>
      <c r="G122" s="292"/>
      <c r="H122" s="290"/>
      <c r="I122" s="290"/>
      <c r="J122" s="290" t="s">
        <v>4070</v>
      </c>
      <c r="K122" s="314"/>
    </row>
    <row r="123" spans="2:11" ht="5.25" customHeight="1">
      <c r="B123" s="315"/>
      <c r="C123" s="293"/>
      <c r="D123" s="293"/>
      <c r="E123" s="293"/>
      <c r="F123" s="293"/>
      <c r="G123" s="276"/>
      <c r="H123" s="293"/>
      <c r="I123" s="293"/>
      <c r="J123" s="293"/>
      <c r="K123" s="316"/>
    </row>
    <row r="124" spans="2:11" ht="15" customHeight="1">
      <c r="B124" s="315"/>
      <c r="C124" s="276" t="s">
        <v>4074</v>
      </c>
      <c r="D124" s="293"/>
      <c r="E124" s="293"/>
      <c r="F124" s="295" t="s">
        <v>4071</v>
      </c>
      <c r="G124" s="276"/>
      <c r="H124" s="276" t="s">
        <v>4110</v>
      </c>
      <c r="I124" s="276" t="s">
        <v>4073</v>
      </c>
      <c r="J124" s="276">
        <v>120</v>
      </c>
      <c r="K124" s="317"/>
    </row>
    <row r="125" spans="2:11" ht="15" customHeight="1">
      <c r="B125" s="315"/>
      <c r="C125" s="276" t="s">
        <v>4119</v>
      </c>
      <c r="D125" s="276"/>
      <c r="E125" s="276"/>
      <c r="F125" s="295" t="s">
        <v>4071</v>
      </c>
      <c r="G125" s="276"/>
      <c r="H125" s="276" t="s">
        <v>4120</v>
      </c>
      <c r="I125" s="276" t="s">
        <v>4073</v>
      </c>
      <c r="J125" s="276" t="s">
        <v>4121</v>
      </c>
      <c r="K125" s="317"/>
    </row>
    <row r="126" spans="2:11" ht="15" customHeight="1">
      <c r="B126" s="315"/>
      <c r="C126" s="276" t="s">
        <v>90</v>
      </c>
      <c r="D126" s="276"/>
      <c r="E126" s="276"/>
      <c r="F126" s="295" t="s">
        <v>4071</v>
      </c>
      <c r="G126" s="276"/>
      <c r="H126" s="276" t="s">
        <v>4122</v>
      </c>
      <c r="I126" s="276" t="s">
        <v>4073</v>
      </c>
      <c r="J126" s="276" t="s">
        <v>4121</v>
      </c>
      <c r="K126" s="317"/>
    </row>
    <row r="127" spans="2:11" ht="15" customHeight="1">
      <c r="B127" s="315"/>
      <c r="C127" s="276" t="s">
        <v>4082</v>
      </c>
      <c r="D127" s="276"/>
      <c r="E127" s="276"/>
      <c r="F127" s="295" t="s">
        <v>4077</v>
      </c>
      <c r="G127" s="276"/>
      <c r="H127" s="276" t="s">
        <v>4083</v>
      </c>
      <c r="I127" s="276" t="s">
        <v>4073</v>
      </c>
      <c r="J127" s="276">
        <v>15</v>
      </c>
      <c r="K127" s="317"/>
    </row>
    <row r="128" spans="2:11" ht="15" customHeight="1">
      <c r="B128" s="315"/>
      <c r="C128" s="297" t="s">
        <v>4084</v>
      </c>
      <c r="D128" s="297"/>
      <c r="E128" s="297"/>
      <c r="F128" s="298" t="s">
        <v>4077</v>
      </c>
      <c r="G128" s="297"/>
      <c r="H128" s="297" t="s">
        <v>4085</v>
      </c>
      <c r="I128" s="297" t="s">
        <v>4073</v>
      </c>
      <c r="J128" s="297">
        <v>15</v>
      </c>
      <c r="K128" s="317"/>
    </row>
    <row r="129" spans="2:11" ht="15" customHeight="1">
      <c r="B129" s="315"/>
      <c r="C129" s="297" t="s">
        <v>4086</v>
      </c>
      <c r="D129" s="297"/>
      <c r="E129" s="297"/>
      <c r="F129" s="298" t="s">
        <v>4077</v>
      </c>
      <c r="G129" s="297"/>
      <c r="H129" s="297" t="s">
        <v>4087</v>
      </c>
      <c r="I129" s="297" t="s">
        <v>4073</v>
      </c>
      <c r="J129" s="297">
        <v>20</v>
      </c>
      <c r="K129" s="317"/>
    </row>
    <row r="130" spans="2:11" ht="15" customHeight="1">
      <c r="B130" s="315"/>
      <c r="C130" s="297" t="s">
        <v>4088</v>
      </c>
      <c r="D130" s="297"/>
      <c r="E130" s="297"/>
      <c r="F130" s="298" t="s">
        <v>4077</v>
      </c>
      <c r="G130" s="297"/>
      <c r="H130" s="297" t="s">
        <v>4089</v>
      </c>
      <c r="I130" s="297" t="s">
        <v>4073</v>
      </c>
      <c r="J130" s="297">
        <v>20</v>
      </c>
      <c r="K130" s="317"/>
    </row>
    <row r="131" spans="2:11" ht="15" customHeight="1">
      <c r="B131" s="315"/>
      <c r="C131" s="276" t="s">
        <v>4076</v>
      </c>
      <c r="D131" s="276"/>
      <c r="E131" s="276"/>
      <c r="F131" s="295" t="s">
        <v>4077</v>
      </c>
      <c r="G131" s="276"/>
      <c r="H131" s="276" t="s">
        <v>4110</v>
      </c>
      <c r="I131" s="276" t="s">
        <v>4073</v>
      </c>
      <c r="J131" s="276">
        <v>50</v>
      </c>
      <c r="K131" s="317"/>
    </row>
    <row r="132" spans="2:11" ht="15" customHeight="1">
      <c r="B132" s="315"/>
      <c r="C132" s="276" t="s">
        <v>4090</v>
      </c>
      <c r="D132" s="276"/>
      <c r="E132" s="276"/>
      <c r="F132" s="295" t="s">
        <v>4077</v>
      </c>
      <c r="G132" s="276"/>
      <c r="H132" s="276" t="s">
        <v>4110</v>
      </c>
      <c r="I132" s="276" t="s">
        <v>4073</v>
      </c>
      <c r="J132" s="276">
        <v>50</v>
      </c>
      <c r="K132" s="317"/>
    </row>
    <row r="133" spans="2:11" ht="15" customHeight="1">
      <c r="B133" s="315"/>
      <c r="C133" s="276" t="s">
        <v>4096</v>
      </c>
      <c r="D133" s="276"/>
      <c r="E133" s="276"/>
      <c r="F133" s="295" t="s">
        <v>4077</v>
      </c>
      <c r="G133" s="276"/>
      <c r="H133" s="276" t="s">
        <v>4110</v>
      </c>
      <c r="I133" s="276" t="s">
        <v>4073</v>
      </c>
      <c r="J133" s="276">
        <v>50</v>
      </c>
      <c r="K133" s="317"/>
    </row>
    <row r="134" spans="2:11" ht="15" customHeight="1">
      <c r="B134" s="315"/>
      <c r="C134" s="276" t="s">
        <v>4098</v>
      </c>
      <c r="D134" s="276"/>
      <c r="E134" s="276"/>
      <c r="F134" s="295" t="s">
        <v>4077</v>
      </c>
      <c r="G134" s="276"/>
      <c r="H134" s="276" t="s">
        <v>4110</v>
      </c>
      <c r="I134" s="276" t="s">
        <v>4073</v>
      </c>
      <c r="J134" s="276">
        <v>50</v>
      </c>
      <c r="K134" s="317"/>
    </row>
    <row r="135" spans="2:11" ht="15" customHeight="1">
      <c r="B135" s="315"/>
      <c r="C135" s="276" t="s">
        <v>171</v>
      </c>
      <c r="D135" s="276"/>
      <c r="E135" s="276"/>
      <c r="F135" s="295" t="s">
        <v>4077</v>
      </c>
      <c r="G135" s="276"/>
      <c r="H135" s="276" t="s">
        <v>4123</v>
      </c>
      <c r="I135" s="276" t="s">
        <v>4073</v>
      </c>
      <c r="J135" s="276">
        <v>255</v>
      </c>
      <c r="K135" s="317"/>
    </row>
    <row r="136" spans="2:11" ht="15" customHeight="1">
      <c r="B136" s="315"/>
      <c r="C136" s="276" t="s">
        <v>4100</v>
      </c>
      <c r="D136" s="276"/>
      <c r="E136" s="276"/>
      <c r="F136" s="295" t="s">
        <v>4071</v>
      </c>
      <c r="G136" s="276"/>
      <c r="H136" s="276" t="s">
        <v>4124</v>
      </c>
      <c r="I136" s="276" t="s">
        <v>4102</v>
      </c>
      <c r="J136" s="276"/>
      <c r="K136" s="317"/>
    </row>
    <row r="137" spans="2:11" ht="15" customHeight="1">
      <c r="B137" s="315"/>
      <c r="C137" s="276" t="s">
        <v>4103</v>
      </c>
      <c r="D137" s="276"/>
      <c r="E137" s="276"/>
      <c r="F137" s="295" t="s">
        <v>4071</v>
      </c>
      <c r="G137" s="276"/>
      <c r="H137" s="276" t="s">
        <v>4125</v>
      </c>
      <c r="I137" s="276" t="s">
        <v>4105</v>
      </c>
      <c r="J137" s="276"/>
      <c r="K137" s="317"/>
    </row>
    <row r="138" spans="2:11" ht="15" customHeight="1">
      <c r="B138" s="315"/>
      <c r="C138" s="276" t="s">
        <v>4106</v>
      </c>
      <c r="D138" s="276"/>
      <c r="E138" s="276"/>
      <c r="F138" s="295" t="s">
        <v>4071</v>
      </c>
      <c r="G138" s="276"/>
      <c r="H138" s="276" t="s">
        <v>4106</v>
      </c>
      <c r="I138" s="276" t="s">
        <v>4105</v>
      </c>
      <c r="J138" s="276"/>
      <c r="K138" s="317"/>
    </row>
    <row r="139" spans="2:11" ht="15" customHeight="1">
      <c r="B139" s="315"/>
      <c r="C139" s="276" t="s">
        <v>43</v>
      </c>
      <c r="D139" s="276"/>
      <c r="E139" s="276"/>
      <c r="F139" s="295" t="s">
        <v>4071</v>
      </c>
      <c r="G139" s="276"/>
      <c r="H139" s="276" t="s">
        <v>4126</v>
      </c>
      <c r="I139" s="276" t="s">
        <v>4105</v>
      </c>
      <c r="J139" s="276"/>
      <c r="K139" s="317"/>
    </row>
    <row r="140" spans="2:11" ht="15" customHeight="1">
      <c r="B140" s="315"/>
      <c r="C140" s="276" t="s">
        <v>4127</v>
      </c>
      <c r="D140" s="276"/>
      <c r="E140" s="276"/>
      <c r="F140" s="295" t="s">
        <v>4071</v>
      </c>
      <c r="G140" s="276"/>
      <c r="H140" s="276" t="s">
        <v>4128</v>
      </c>
      <c r="I140" s="276" t="s">
        <v>4105</v>
      </c>
      <c r="J140" s="276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2"/>
      <c r="C142" s="272"/>
      <c r="D142" s="272"/>
      <c r="E142" s="272"/>
      <c r="F142" s="307"/>
      <c r="G142" s="272"/>
      <c r="H142" s="272"/>
      <c r="I142" s="272"/>
      <c r="J142" s="272"/>
      <c r="K142" s="272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396" t="s">
        <v>4129</v>
      </c>
      <c r="D145" s="396"/>
      <c r="E145" s="396"/>
      <c r="F145" s="396"/>
      <c r="G145" s="396"/>
      <c r="H145" s="396"/>
      <c r="I145" s="396"/>
      <c r="J145" s="396"/>
      <c r="K145" s="287"/>
    </row>
    <row r="146" spans="2:11" ht="17.25" customHeight="1">
      <c r="B146" s="286"/>
      <c r="C146" s="288" t="s">
        <v>4065</v>
      </c>
      <c r="D146" s="288"/>
      <c r="E146" s="288"/>
      <c r="F146" s="288" t="s">
        <v>4066</v>
      </c>
      <c r="G146" s="289"/>
      <c r="H146" s="288" t="s">
        <v>166</v>
      </c>
      <c r="I146" s="288" t="s">
        <v>62</v>
      </c>
      <c r="J146" s="288" t="s">
        <v>4067</v>
      </c>
      <c r="K146" s="287"/>
    </row>
    <row r="147" spans="2:11" ht="17.25" customHeight="1">
      <c r="B147" s="286"/>
      <c r="C147" s="290" t="s">
        <v>4068</v>
      </c>
      <c r="D147" s="290"/>
      <c r="E147" s="290"/>
      <c r="F147" s="291" t="s">
        <v>4069</v>
      </c>
      <c r="G147" s="292"/>
      <c r="H147" s="290"/>
      <c r="I147" s="290"/>
      <c r="J147" s="290" t="s">
        <v>4070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4074</v>
      </c>
      <c r="D149" s="276"/>
      <c r="E149" s="276"/>
      <c r="F149" s="322" t="s">
        <v>4071</v>
      </c>
      <c r="G149" s="276"/>
      <c r="H149" s="321" t="s">
        <v>4110</v>
      </c>
      <c r="I149" s="321" t="s">
        <v>4073</v>
      </c>
      <c r="J149" s="321">
        <v>120</v>
      </c>
      <c r="K149" s="317"/>
    </row>
    <row r="150" spans="2:11" ht="15" customHeight="1">
      <c r="B150" s="296"/>
      <c r="C150" s="321" t="s">
        <v>4119</v>
      </c>
      <c r="D150" s="276"/>
      <c r="E150" s="276"/>
      <c r="F150" s="322" t="s">
        <v>4071</v>
      </c>
      <c r="G150" s="276"/>
      <c r="H150" s="321" t="s">
        <v>4130</v>
      </c>
      <c r="I150" s="321" t="s">
        <v>4073</v>
      </c>
      <c r="J150" s="321" t="s">
        <v>4121</v>
      </c>
      <c r="K150" s="317"/>
    </row>
    <row r="151" spans="2:11" ht="15" customHeight="1">
      <c r="B151" s="296"/>
      <c r="C151" s="321" t="s">
        <v>90</v>
      </c>
      <c r="D151" s="276"/>
      <c r="E151" s="276"/>
      <c r="F151" s="322" t="s">
        <v>4071</v>
      </c>
      <c r="G151" s="276"/>
      <c r="H151" s="321" t="s">
        <v>4131</v>
      </c>
      <c r="I151" s="321" t="s">
        <v>4073</v>
      </c>
      <c r="J151" s="321" t="s">
        <v>4121</v>
      </c>
      <c r="K151" s="317"/>
    </row>
    <row r="152" spans="2:11" ht="15" customHeight="1">
      <c r="B152" s="296"/>
      <c r="C152" s="321" t="s">
        <v>4076</v>
      </c>
      <c r="D152" s="276"/>
      <c r="E152" s="276"/>
      <c r="F152" s="322" t="s">
        <v>4077</v>
      </c>
      <c r="G152" s="276"/>
      <c r="H152" s="321" t="s">
        <v>4110</v>
      </c>
      <c r="I152" s="321" t="s">
        <v>4073</v>
      </c>
      <c r="J152" s="321">
        <v>50</v>
      </c>
      <c r="K152" s="317"/>
    </row>
    <row r="153" spans="2:11" ht="15" customHeight="1">
      <c r="B153" s="296"/>
      <c r="C153" s="321" t="s">
        <v>4079</v>
      </c>
      <c r="D153" s="276"/>
      <c r="E153" s="276"/>
      <c r="F153" s="322" t="s">
        <v>4071</v>
      </c>
      <c r="G153" s="276"/>
      <c r="H153" s="321" t="s">
        <v>4110</v>
      </c>
      <c r="I153" s="321" t="s">
        <v>4081</v>
      </c>
      <c r="J153" s="321"/>
      <c r="K153" s="317"/>
    </row>
    <row r="154" spans="2:11" ht="15" customHeight="1">
      <c r="B154" s="296"/>
      <c r="C154" s="321" t="s">
        <v>4090</v>
      </c>
      <c r="D154" s="276"/>
      <c r="E154" s="276"/>
      <c r="F154" s="322" t="s">
        <v>4077</v>
      </c>
      <c r="G154" s="276"/>
      <c r="H154" s="321" t="s">
        <v>4110</v>
      </c>
      <c r="I154" s="321" t="s">
        <v>4073</v>
      </c>
      <c r="J154" s="321">
        <v>50</v>
      </c>
      <c r="K154" s="317"/>
    </row>
    <row r="155" spans="2:11" ht="15" customHeight="1">
      <c r="B155" s="296"/>
      <c r="C155" s="321" t="s">
        <v>4098</v>
      </c>
      <c r="D155" s="276"/>
      <c r="E155" s="276"/>
      <c r="F155" s="322" t="s">
        <v>4077</v>
      </c>
      <c r="G155" s="276"/>
      <c r="H155" s="321" t="s">
        <v>4110</v>
      </c>
      <c r="I155" s="321" t="s">
        <v>4073</v>
      </c>
      <c r="J155" s="321">
        <v>50</v>
      </c>
      <c r="K155" s="317"/>
    </row>
    <row r="156" spans="2:11" ht="15" customHeight="1">
      <c r="B156" s="296"/>
      <c r="C156" s="321" t="s">
        <v>4096</v>
      </c>
      <c r="D156" s="276"/>
      <c r="E156" s="276"/>
      <c r="F156" s="322" t="s">
        <v>4077</v>
      </c>
      <c r="G156" s="276"/>
      <c r="H156" s="321" t="s">
        <v>4110</v>
      </c>
      <c r="I156" s="321" t="s">
        <v>4073</v>
      </c>
      <c r="J156" s="321">
        <v>50</v>
      </c>
      <c r="K156" s="317"/>
    </row>
    <row r="157" spans="2:11" ht="15" customHeight="1">
      <c r="B157" s="296"/>
      <c r="C157" s="321" t="s">
        <v>127</v>
      </c>
      <c r="D157" s="276"/>
      <c r="E157" s="276"/>
      <c r="F157" s="322" t="s">
        <v>4071</v>
      </c>
      <c r="G157" s="276"/>
      <c r="H157" s="321" t="s">
        <v>4132</v>
      </c>
      <c r="I157" s="321" t="s">
        <v>4073</v>
      </c>
      <c r="J157" s="321" t="s">
        <v>4133</v>
      </c>
      <c r="K157" s="317"/>
    </row>
    <row r="158" spans="2:11" ht="15" customHeight="1">
      <c r="B158" s="296"/>
      <c r="C158" s="321" t="s">
        <v>4134</v>
      </c>
      <c r="D158" s="276"/>
      <c r="E158" s="276"/>
      <c r="F158" s="322" t="s">
        <v>4071</v>
      </c>
      <c r="G158" s="276"/>
      <c r="H158" s="321" t="s">
        <v>4135</v>
      </c>
      <c r="I158" s="321" t="s">
        <v>4105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2"/>
      <c r="C160" s="276"/>
      <c r="D160" s="276"/>
      <c r="E160" s="276"/>
      <c r="F160" s="295"/>
      <c r="G160" s="276"/>
      <c r="H160" s="276"/>
      <c r="I160" s="276"/>
      <c r="J160" s="276"/>
      <c r="K160" s="272"/>
    </row>
    <row r="161" spans="2:1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>
      <c r="B162" s="264"/>
      <c r="C162" s="265"/>
      <c r="D162" s="265"/>
      <c r="E162" s="265"/>
      <c r="F162" s="265"/>
      <c r="G162" s="265"/>
      <c r="H162" s="265"/>
      <c r="I162" s="265"/>
      <c r="J162" s="265"/>
      <c r="K162" s="266"/>
    </row>
    <row r="163" spans="2:11" ht="45" customHeight="1">
      <c r="B163" s="267"/>
      <c r="C163" s="395" t="s">
        <v>4136</v>
      </c>
      <c r="D163" s="395"/>
      <c r="E163" s="395"/>
      <c r="F163" s="395"/>
      <c r="G163" s="395"/>
      <c r="H163" s="395"/>
      <c r="I163" s="395"/>
      <c r="J163" s="395"/>
      <c r="K163" s="268"/>
    </row>
    <row r="164" spans="2:11" ht="17.25" customHeight="1">
      <c r="B164" s="267"/>
      <c r="C164" s="288" t="s">
        <v>4065</v>
      </c>
      <c r="D164" s="288"/>
      <c r="E164" s="288"/>
      <c r="F164" s="288" t="s">
        <v>4066</v>
      </c>
      <c r="G164" s="325"/>
      <c r="H164" s="326" t="s">
        <v>166</v>
      </c>
      <c r="I164" s="326" t="s">
        <v>62</v>
      </c>
      <c r="J164" s="288" t="s">
        <v>4067</v>
      </c>
      <c r="K164" s="268"/>
    </row>
    <row r="165" spans="2:11" ht="17.25" customHeight="1">
      <c r="B165" s="269"/>
      <c r="C165" s="290" t="s">
        <v>4068</v>
      </c>
      <c r="D165" s="290"/>
      <c r="E165" s="290"/>
      <c r="F165" s="291" t="s">
        <v>4069</v>
      </c>
      <c r="G165" s="327"/>
      <c r="H165" s="328"/>
      <c r="I165" s="328"/>
      <c r="J165" s="290" t="s">
        <v>4070</v>
      </c>
      <c r="K165" s="270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6" t="s">
        <v>4074</v>
      </c>
      <c r="D167" s="276"/>
      <c r="E167" s="276"/>
      <c r="F167" s="295" t="s">
        <v>4071</v>
      </c>
      <c r="G167" s="276"/>
      <c r="H167" s="276" t="s">
        <v>4110</v>
      </c>
      <c r="I167" s="276" t="s">
        <v>4073</v>
      </c>
      <c r="J167" s="276">
        <v>120</v>
      </c>
      <c r="K167" s="317"/>
    </row>
    <row r="168" spans="2:11" ht="15" customHeight="1">
      <c r="B168" s="296"/>
      <c r="C168" s="276" t="s">
        <v>4119</v>
      </c>
      <c r="D168" s="276"/>
      <c r="E168" s="276"/>
      <c r="F168" s="295" t="s">
        <v>4071</v>
      </c>
      <c r="G168" s="276"/>
      <c r="H168" s="276" t="s">
        <v>4120</v>
      </c>
      <c r="I168" s="276" t="s">
        <v>4073</v>
      </c>
      <c r="J168" s="276" t="s">
        <v>4121</v>
      </c>
      <c r="K168" s="317"/>
    </row>
    <row r="169" spans="2:11" ht="15" customHeight="1">
      <c r="B169" s="296"/>
      <c r="C169" s="276" t="s">
        <v>90</v>
      </c>
      <c r="D169" s="276"/>
      <c r="E169" s="276"/>
      <c r="F169" s="295" t="s">
        <v>4071</v>
      </c>
      <c r="G169" s="276"/>
      <c r="H169" s="276" t="s">
        <v>4137</v>
      </c>
      <c r="I169" s="276" t="s">
        <v>4073</v>
      </c>
      <c r="J169" s="276" t="s">
        <v>4121</v>
      </c>
      <c r="K169" s="317"/>
    </row>
    <row r="170" spans="2:11" ht="15" customHeight="1">
      <c r="B170" s="296"/>
      <c r="C170" s="276" t="s">
        <v>4076</v>
      </c>
      <c r="D170" s="276"/>
      <c r="E170" s="276"/>
      <c r="F170" s="295" t="s">
        <v>4077</v>
      </c>
      <c r="G170" s="276"/>
      <c r="H170" s="276" t="s">
        <v>4137</v>
      </c>
      <c r="I170" s="276" t="s">
        <v>4073</v>
      </c>
      <c r="J170" s="276">
        <v>50</v>
      </c>
      <c r="K170" s="317"/>
    </row>
    <row r="171" spans="2:11" ht="15" customHeight="1">
      <c r="B171" s="296"/>
      <c r="C171" s="276" t="s">
        <v>4079</v>
      </c>
      <c r="D171" s="276"/>
      <c r="E171" s="276"/>
      <c r="F171" s="295" t="s">
        <v>4071</v>
      </c>
      <c r="G171" s="276"/>
      <c r="H171" s="276" t="s">
        <v>4137</v>
      </c>
      <c r="I171" s="276" t="s">
        <v>4081</v>
      </c>
      <c r="J171" s="276"/>
      <c r="K171" s="317"/>
    </row>
    <row r="172" spans="2:11" ht="15" customHeight="1">
      <c r="B172" s="296"/>
      <c r="C172" s="276" t="s">
        <v>4090</v>
      </c>
      <c r="D172" s="276"/>
      <c r="E172" s="276"/>
      <c r="F172" s="295" t="s">
        <v>4077</v>
      </c>
      <c r="G172" s="276"/>
      <c r="H172" s="276" t="s">
        <v>4137</v>
      </c>
      <c r="I172" s="276" t="s">
        <v>4073</v>
      </c>
      <c r="J172" s="276">
        <v>50</v>
      </c>
      <c r="K172" s="317"/>
    </row>
    <row r="173" spans="2:11" ht="15" customHeight="1">
      <c r="B173" s="296"/>
      <c r="C173" s="276" t="s">
        <v>4098</v>
      </c>
      <c r="D173" s="276"/>
      <c r="E173" s="276"/>
      <c r="F173" s="295" t="s">
        <v>4077</v>
      </c>
      <c r="G173" s="276"/>
      <c r="H173" s="276" t="s">
        <v>4137</v>
      </c>
      <c r="I173" s="276" t="s">
        <v>4073</v>
      </c>
      <c r="J173" s="276">
        <v>50</v>
      </c>
      <c r="K173" s="317"/>
    </row>
    <row r="174" spans="2:11" ht="15" customHeight="1">
      <c r="B174" s="296"/>
      <c r="C174" s="276" t="s">
        <v>4096</v>
      </c>
      <c r="D174" s="276"/>
      <c r="E174" s="276"/>
      <c r="F174" s="295" t="s">
        <v>4077</v>
      </c>
      <c r="G174" s="276"/>
      <c r="H174" s="276" t="s">
        <v>4137</v>
      </c>
      <c r="I174" s="276" t="s">
        <v>4073</v>
      </c>
      <c r="J174" s="276">
        <v>50</v>
      </c>
      <c r="K174" s="317"/>
    </row>
    <row r="175" spans="2:11" ht="15" customHeight="1">
      <c r="B175" s="296"/>
      <c r="C175" s="276" t="s">
        <v>165</v>
      </c>
      <c r="D175" s="276"/>
      <c r="E175" s="276"/>
      <c r="F175" s="295" t="s">
        <v>4071</v>
      </c>
      <c r="G175" s="276"/>
      <c r="H175" s="276" t="s">
        <v>4138</v>
      </c>
      <c r="I175" s="276" t="s">
        <v>4139</v>
      </c>
      <c r="J175" s="276"/>
      <c r="K175" s="317"/>
    </row>
    <row r="176" spans="2:11" ht="15" customHeight="1">
      <c r="B176" s="296"/>
      <c r="C176" s="276" t="s">
        <v>62</v>
      </c>
      <c r="D176" s="276"/>
      <c r="E176" s="276"/>
      <c r="F176" s="295" t="s">
        <v>4071</v>
      </c>
      <c r="G176" s="276"/>
      <c r="H176" s="276" t="s">
        <v>4140</v>
      </c>
      <c r="I176" s="276" t="s">
        <v>4141</v>
      </c>
      <c r="J176" s="276">
        <v>1</v>
      </c>
      <c r="K176" s="317"/>
    </row>
    <row r="177" spans="2:11" ht="15" customHeight="1">
      <c r="B177" s="296"/>
      <c r="C177" s="276" t="s">
        <v>58</v>
      </c>
      <c r="D177" s="276"/>
      <c r="E177" s="276"/>
      <c r="F177" s="295" t="s">
        <v>4071</v>
      </c>
      <c r="G177" s="276"/>
      <c r="H177" s="276" t="s">
        <v>4142</v>
      </c>
      <c r="I177" s="276" t="s">
        <v>4073</v>
      </c>
      <c r="J177" s="276">
        <v>20</v>
      </c>
      <c r="K177" s="317"/>
    </row>
    <row r="178" spans="2:11" ht="15" customHeight="1">
      <c r="B178" s="296"/>
      <c r="C178" s="276" t="s">
        <v>166</v>
      </c>
      <c r="D178" s="276"/>
      <c r="E178" s="276"/>
      <c r="F178" s="295" t="s">
        <v>4071</v>
      </c>
      <c r="G178" s="276"/>
      <c r="H178" s="276" t="s">
        <v>4143</v>
      </c>
      <c r="I178" s="276" t="s">
        <v>4073</v>
      </c>
      <c r="J178" s="276">
        <v>255</v>
      </c>
      <c r="K178" s="317"/>
    </row>
    <row r="179" spans="2:11" ht="15" customHeight="1">
      <c r="B179" s="296"/>
      <c r="C179" s="276" t="s">
        <v>167</v>
      </c>
      <c r="D179" s="276"/>
      <c r="E179" s="276"/>
      <c r="F179" s="295" t="s">
        <v>4071</v>
      </c>
      <c r="G179" s="276"/>
      <c r="H179" s="276" t="s">
        <v>4036</v>
      </c>
      <c r="I179" s="276" t="s">
        <v>4073</v>
      </c>
      <c r="J179" s="276">
        <v>10</v>
      </c>
      <c r="K179" s="317"/>
    </row>
    <row r="180" spans="2:11" ht="15" customHeight="1">
      <c r="B180" s="296"/>
      <c r="C180" s="276" t="s">
        <v>168</v>
      </c>
      <c r="D180" s="276"/>
      <c r="E180" s="276"/>
      <c r="F180" s="295" t="s">
        <v>4071</v>
      </c>
      <c r="G180" s="276"/>
      <c r="H180" s="276" t="s">
        <v>4144</v>
      </c>
      <c r="I180" s="276" t="s">
        <v>4105</v>
      </c>
      <c r="J180" s="276"/>
      <c r="K180" s="317"/>
    </row>
    <row r="181" spans="2:11" ht="15" customHeight="1">
      <c r="B181" s="296"/>
      <c r="C181" s="276" t="s">
        <v>4145</v>
      </c>
      <c r="D181" s="276"/>
      <c r="E181" s="276"/>
      <c r="F181" s="295" t="s">
        <v>4071</v>
      </c>
      <c r="G181" s="276"/>
      <c r="H181" s="276" t="s">
        <v>4146</v>
      </c>
      <c r="I181" s="276" t="s">
        <v>4105</v>
      </c>
      <c r="J181" s="276"/>
      <c r="K181" s="317"/>
    </row>
    <row r="182" spans="2:11" ht="15" customHeight="1">
      <c r="B182" s="296"/>
      <c r="C182" s="276" t="s">
        <v>4134</v>
      </c>
      <c r="D182" s="276"/>
      <c r="E182" s="276"/>
      <c r="F182" s="295" t="s">
        <v>4071</v>
      </c>
      <c r="G182" s="276"/>
      <c r="H182" s="276" t="s">
        <v>4147</v>
      </c>
      <c r="I182" s="276" t="s">
        <v>4105</v>
      </c>
      <c r="J182" s="276"/>
      <c r="K182" s="317"/>
    </row>
    <row r="183" spans="2:11" ht="15" customHeight="1">
      <c r="B183" s="296"/>
      <c r="C183" s="276" t="s">
        <v>170</v>
      </c>
      <c r="D183" s="276"/>
      <c r="E183" s="276"/>
      <c r="F183" s="295" t="s">
        <v>4077</v>
      </c>
      <c r="G183" s="276"/>
      <c r="H183" s="276" t="s">
        <v>4148</v>
      </c>
      <c r="I183" s="276" t="s">
        <v>4073</v>
      </c>
      <c r="J183" s="276">
        <v>50</v>
      </c>
      <c r="K183" s="317"/>
    </row>
    <row r="184" spans="2:11" ht="15" customHeight="1">
      <c r="B184" s="296"/>
      <c r="C184" s="276" t="s">
        <v>4149</v>
      </c>
      <c r="D184" s="276"/>
      <c r="E184" s="276"/>
      <c r="F184" s="295" t="s">
        <v>4077</v>
      </c>
      <c r="G184" s="276"/>
      <c r="H184" s="276" t="s">
        <v>4150</v>
      </c>
      <c r="I184" s="276" t="s">
        <v>4151</v>
      </c>
      <c r="J184" s="276"/>
      <c r="K184" s="317"/>
    </row>
    <row r="185" spans="2:11" ht="15" customHeight="1">
      <c r="B185" s="296"/>
      <c r="C185" s="276" t="s">
        <v>4152</v>
      </c>
      <c r="D185" s="276"/>
      <c r="E185" s="276"/>
      <c r="F185" s="295" t="s">
        <v>4077</v>
      </c>
      <c r="G185" s="276"/>
      <c r="H185" s="276" t="s">
        <v>4153</v>
      </c>
      <c r="I185" s="276" t="s">
        <v>4151</v>
      </c>
      <c r="J185" s="276"/>
      <c r="K185" s="317"/>
    </row>
    <row r="186" spans="2:11" ht="15" customHeight="1">
      <c r="B186" s="296"/>
      <c r="C186" s="276" t="s">
        <v>4154</v>
      </c>
      <c r="D186" s="276"/>
      <c r="E186" s="276"/>
      <c r="F186" s="295" t="s">
        <v>4077</v>
      </c>
      <c r="G186" s="276"/>
      <c r="H186" s="276" t="s">
        <v>4155</v>
      </c>
      <c r="I186" s="276" t="s">
        <v>4151</v>
      </c>
      <c r="J186" s="276"/>
      <c r="K186" s="317"/>
    </row>
    <row r="187" spans="2:11" ht="15" customHeight="1">
      <c r="B187" s="296"/>
      <c r="C187" s="329" t="s">
        <v>4156</v>
      </c>
      <c r="D187" s="276"/>
      <c r="E187" s="276"/>
      <c r="F187" s="295" t="s">
        <v>4077</v>
      </c>
      <c r="G187" s="276"/>
      <c r="H187" s="276" t="s">
        <v>4157</v>
      </c>
      <c r="I187" s="276" t="s">
        <v>4158</v>
      </c>
      <c r="J187" s="330" t="s">
        <v>4159</v>
      </c>
      <c r="K187" s="317"/>
    </row>
    <row r="188" spans="2:11" ht="15" customHeight="1">
      <c r="B188" s="296"/>
      <c r="C188" s="281" t="s">
        <v>47</v>
      </c>
      <c r="D188" s="276"/>
      <c r="E188" s="276"/>
      <c r="F188" s="295" t="s">
        <v>4071</v>
      </c>
      <c r="G188" s="276"/>
      <c r="H188" s="272" t="s">
        <v>4160</v>
      </c>
      <c r="I188" s="276" t="s">
        <v>4161</v>
      </c>
      <c r="J188" s="276"/>
      <c r="K188" s="317"/>
    </row>
    <row r="189" spans="2:11" ht="15" customHeight="1">
      <c r="B189" s="296"/>
      <c r="C189" s="281" t="s">
        <v>4162</v>
      </c>
      <c r="D189" s="276"/>
      <c r="E189" s="276"/>
      <c r="F189" s="295" t="s">
        <v>4071</v>
      </c>
      <c r="G189" s="276"/>
      <c r="H189" s="276" t="s">
        <v>4163</v>
      </c>
      <c r="I189" s="276" t="s">
        <v>4105</v>
      </c>
      <c r="J189" s="276"/>
      <c r="K189" s="317"/>
    </row>
    <row r="190" spans="2:11" ht="15" customHeight="1">
      <c r="B190" s="296"/>
      <c r="C190" s="281" t="s">
        <v>4164</v>
      </c>
      <c r="D190" s="276"/>
      <c r="E190" s="276"/>
      <c r="F190" s="295" t="s">
        <v>4071</v>
      </c>
      <c r="G190" s="276"/>
      <c r="H190" s="276" t="s">
        <v>4165</v>
      </c>
      <c r="I190" s="276" t="s">
        <v>4105</v>
      </c>
      <c r="J190" s="276"/>
      <c r="K190" s="317"/>
    </row>
    <row r="191" spans="2:11" ht="15" customHeight="1">
      <c r="B191" s="296"/>
      <c r="C191" s="281" t="s">
        <v>4166</v>
      </c>
      <c r="D191" s="276"/>
      <c r="E191" s="276"/>
      <c r="F191" s="295" t="s">
        <v>4077</v>
      </c>
      <c r="G191" s="276"/>
      <c r="H191" s="276" t="s">
        <v>4167</v>
      </c>
      <c r="I191" s="276" t="s">
        <v>4105</v>
      </c>
      <c r="J191" s="276"/>
      <c r="K191" s="317"/>
    </row>
    <row r="192" spans="2:11" ht="15" customHeight="1">
      <c r="B192" s="323"/>
      <c r="C192" s="331"/>
      <c r="D192" s="305"/>
      <c r="E192" s="305"/>
      <c r="F192" s="305"/>
      <c r="G192" s="305"/>
      <c r="H192" s="305"/>
      <c r="I192" s="305"/>
      <c r="J192" s="305"/>
      <c r="K192" s="324"/>
    </row>
    <row r="193" spans="2:11" ht="18.75" customHeight="1">
      <c r="B193" s="272"/>
      <c r="C193" s="276"/>
      <c r="D193" s="276"/>
      <c r="E193" s="276"/>
      <c r="F193" s="295"/>
      <c r="G193" s="276"/>
      <c r="H193" s="276"/>
      <c r="I193" s="276"/>
      <c r="J193" s="276"/>
      <c r="K193" s="272"/>
    </row>
    <row r="194" spans="2:11" ht="18.75" customHeight="1">
      <c r="B194" s="272"/>
      <c r="C194" s="276"/>
      <c r="D194" s="276"/>
      <c r="E194" s="276"/>
      <c r="F194" s="295"/>
      <c r="G194" s="276"/>
      <c r="H194" s="276"/>
      <c r="I194" s="276"/>
      <c r="J194" s="276"/>
      <c r="K194" s="272"/>
    </row>
    <row r="195" spans="2:11" ht="18.75" customHeight="1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spans="2:11" ht="13.5">
      <c r="B196" s="264"/>
      <c r="C196" s="265"/>
      <c r="D196" s="265"/>
      <c r="E196" s="265"/>
      <c r="F196" s="265"/>
      <c r="G196" s="265"/>
      <c r="H196" s="265"/>
      <c r="I196" s="265"/>
      <c r="J196" s="265"/>
      <c r="K196" s="266"/>
    </row>
    <row r="197" spans="2:11" ht="22.2">
      <c r="B197" s="267"/>
      <c r="C197" s="395" t="s">
        <v>4168</v>
      </c>
      <c r="D197" s="395"/>
      <c r="E197" s="395"/>
      <c r="F197" s="395"/>
      <c r="G197" s="395"/>
      <c r="H197" s="395"/>
      <c r="I197" s="395"/>
      <c r="J197" s="395"/>
      <c r="K197" s="268"/>
    </row>
    <row r="198" spans="2:11" ht="25.5" customHeight="1">
      <c r="B198" s="267"/>
      <c r="C198" s="332" t="s">
        <v>4169</v>
      </c>
      <c r="D198" s="332"/>
      <c r="E198" s="332"/>
      <c r="F198" s="332" t="s">
        <v>4170</v>
      </c>
      <c r="G198" s="333"/>
      <c r="H198" s="394" t="s">
        <v>4171</v>
      </c>
      <c r="I198" s="394"/>
      <c r="J198" s="394"/>
      <c r="K198" s="268"/>
    </row>
    <row r="199" spans="2:11" ht="5.25" customHeight="1">
      <c r="B199" s="296"/>
      <c r="C199" s="293"/>
      <c r="D199" s="293"/>
      <c r="E199" s="293"/>
      <c r="F199" s="293"/>
      <c r="G199" s="276"/>
      <c r="H199" s="293"/>
      <c r="I199" s="293"/>
      <c r="J199" s="293"/>
      <c r="K199" s="317"/>
    </row>
    <row r="200" spans="2:11" ht="15" customHeight="1">
      <c r="B200" s="296"/>
      <c r="C200" s="276" t="s">
        <v>4161</v>
      </c>
      <c r="D200" s="276"/>
      <c r="E200" s="276"/>
      <c r="F200" s="295" t="s">
        <v>48</v>
      </c>
      <c r="G200" s="276"/>
      <c r="H200" s="393" t="s">
        <v>4172</v>
      </c>
      <c r="I200" s="393"/>
      <c r="J200" s="393"/>
      <c r="K200" s="317"/>
    </row>
    <row r="201" spans="2:11" ht="15" customHeight="1">
      <c r="B201" s="296"/>
      <c r="C201" s="302"/>
      <c r="D201" s="276"/>
      <c r="E201" s="276"/>
      <c r="F201" s="295" t="s">
        <v>49</v>
      </c>
      <c r="G201" s="276"/>
      <c r="H201" s="393" t="s">
        <v>4173</v>
      </c>
      <c r="I201" s="393"/>
      <c r="J201" s="393"/>
      <c r="K201" s="317"/>
    </row>
    <row r="202" spans="2:11" ht="15" customHeight="1">
      <c r="B202" s="296"/>
      <c r="C202" s="302"/>
      <c r="D202" s="276"/>
      <c r="E202" s="276"/>
      <c r="F202" s="295" t="s">
        <v>52</v>
      </c>
      <c r="G202" s="276"/>
      <c r="H202" s="393" t="s">
        <v>4174</v>
      </c>
      <c r="I202" s="393"/>
      <c r="J202" s="393"/>
      <c r="K202" s="317"/>
    </row>
    <row r="203" spans="2:11" ht="15" customHeight="1">
      <c r="B203" s="296"/>
      <c r="C203" s="276"/>
      <c r="D203" s="276"/>
      <c r="E203" s="276"/>
      <c r="F203" s="295" t="s">
        <v>50</v>
      </c>
      <c r="G203" s="276"/>
      <c r="H203" s="393" t="s">
        <v>4175</v>
      </c>
      <c r="I203" s="393"/>
      <c r="J203" s="393"/>
      <c r="K203" s="317"/>
    </row>
    <row r="204" spans="2:11" ht="15" customHeight="1">
      <c r="B204" s="296"/>
      <c r="C204" s="276"/>
      <c r="D204" s="276"/>
      <c r="E204" s="276"/>
      <c r="F204" s="295" t="s">
        <v>51</v>
      </c>
      <c r="G204" s="276"/>
      <c r="H204" s="393" t="s">
        <v>4176</v>
      </c>
      <c r="I204" s="393"/>
      <c r="J204" s="393"/>
      <c r="K204" s="317"/>
    </row>
    <row r="205" spans="2:11" ht="15" customHeight="1">
      <c r="B205" s="296"/>
      <c r="C205" s="276"/>
      <c r="D205" s="276"/>
      <c r="E205" s="276"/>
      <c r="F205" s="295"/>
      <c r="G205" s="276"/>
      <c r="H205" s="276"/>
      <c r="I205" s="276"/>
      <c r="J205" s="276"/>
      <c r="K205" s="317"/>
    </row>
    <row r="206" spans="2:11" ht="15" customHeight="1">
      <c r="B206" s="296"/>
      <c r="C206" s="276" t="s">
        <v>4117</v>
      </c>
      <c r="D206" s="276"/>
      <c r="E206" s="276"/>
      <c r="F206" s="295" t="s">
        <v>83</v>
      </c>
      <c r="G206" s="276"/>
      <c r="H206" s="393" t="s">
        <v>4177</v>
      </c>
      <c r="I206" s="393"/>
      <c r="J206" s="393"/>
      <c r="K206" s="317"/>
    </row>
    <row r="207" spans="2:11" ht="15" customHeight="1">
      <c r="B207" s="296"/>
      <c r="C207" s="302"/>
      <c r="D207" s="276"/>
      <c r="E207" s="276"/>
      <c r="F207" s="295" t="s">
        <v>4016</v>
      </c>
      <c r="G207" s="276"/>
      <c r="H207" s="393" t="s">
        <v>4017</v>
      </c>
      <c r="I207" s="393"/>
      <c r="J207" s="393"/>
      <c r="K207" s="317"/>
    </row>
    <row r="208" spans="2:11" ht="15" customHeight="1">
      <c r="B208" s="296"/>
      <c r="C208" s="276"/>
      <c r="D208" s="276"/>
      <c r="E208" s="276"/>
      <c r="F208" s="295" t="s">
        <v>4014</v>
      </c>
      <c r="G208" s="276"/>
      <c r="H208" s="393" t="s">
        <v>4178</v>
      </c>
      <c r="I208" s="393"/>
      <c r="J208" s="393"/>
      <c r="K208" s="317"/>
    </row>
    <row r="209" spans="2:11" ht="15" customHeight="1">
      <c r="B209" s="334"/>
      <c r="C209" s="302"/>
      <c r="D209" s="302"/>
      <c r="E209" s="302"/>
      <c r="F209" s="295" t="s">
        <v>4018</v>
      </c>
      <c r="G209" s="281"/>
      <c r="H209" s="392" t="s">
        <v>4019</v>
      </c>
      <c r="I209" s="392"/>
      <c r="J209" s="392"/>
      <c r="K209" s="335"/>
    </row>
    <row r="210" spans="2:11" ht="15" customHeight="1">
      <c r="B210" s="334"/>
      <c r="C210" s="302"/>
      <c r="D210" s="302"/>
      <c r="E210" s="302"/>
      <c r="F210" s="295" t="s">
        <v>4020</v>
      </c>
      <c r="G210" s="281"/>
      <c r="H210" s="392" t="s">
        <v>3230</v>
      </c>
      <c r="I210" s="392"/>
      <c r="J210" s="392"/>
      <c r="K210" s="335"/>
    </row>
    <row r="211" spans="2:11" ht="15" customHeight="1">
      <c r="B211" s="334"/>
      <c r="C211" s="302"/>
      <c r="D211" s="302"/>
      <c r="E211" s="302"/>
      <c r="F211" s="336"/>
      <c r="G211" s="281"/>
      <c r="H211" s="337"/>
      <c r="I211" s="337"/>
      <c r="J211" s="337"/>
      <c r="K211" s="335"/>
    </row>
    <row r="212" spans="2:11" ht="15" customHeight="1">
      <c r="B212" s="334"/>
      <c r="C212" s="276" t="s">
        <v>4141</v>
      </c>
      <c r="D212" s="302"/>
      <c r="E212" s="302"/>
      <c r="F212" s="295">
        <v>1</v>
      </c>
      <c r="G212" s="281"/>
      <c r="H212" s="392" t="s">
        <v>4179</v>
      </c>
      <c r="I212" s="392"/>
      <c r="J212" s="392"/>
      <c r="K212" s="335"/>
    </row>
    <row r="213" spans="2:11" ht="15" customHeight="1">
      <c r="B213" s="334"/>
      <c r="C213" s="302"/>
      <c r="D213" s="302"/>
      <c r="E213" s="302"/>
      <c r="F213" s="295">
        <v>2</v>
      </c>
      <c r="G213" s="281"/>
      <c r="H213" s="392" t="s">
        <v>4180</v>
      </c>
      <c r="I213" s="392"/>
      <c r="J213" s="392"/>
      <c r="K213" s="335"/>
    </row>
    <row r="214" spans="2:11" ht="15" customHeight="1">
      <c r="B214" s="334"/>
      <c r="C214" s="302"/>
      <c r="D214" s="302"/>
      <c r="E214" s="302"/>
      <c r="F214" s="295">
        <v>3</v>
      </c>
      <c r="G214" s="281"/>
      <c r="H214" s="392" t="s">
        <v>4181</v>
      </c>
      <c r="I214" s="392"/>
      <c r="J214" s="392"/>
      <c r="K214" s="335"/>
    </row>
    <row r="215" spans="2:11" ht="15" customHeight="1">
      <c r="B215" s="334"/>
      <c r="C215" s="302"/>
      <c r="D215" s="302"/>
      <c r="E215" s="302"/>
      <c r="F215" s="295">
        <v>4</v>
      </c>
      <c r="G215" s="281"/>
      <c r="H215" s="392" t="s">
        <v>4182</v>
      </c>
      <c r="I215" s="392"/>
      <c r="J215" s="392"/>
      <c r="K215" s="335"/>
    </row>
    <row r="216" spans="2:11" ht="12.75" customHeight="1">
      <c r="B216" s="338"/>
      <c r="C216" s="339"/>
      <c r="D216" s="339"/>
      <c r="E216" s="339"/>
      <c r="F216" s="339"/>
      <c r="G216" s="339"/>
      <c r="H216" s="339"/>
      <c r="I216" s="339"/>
      <c r="J216" s="339"/>
      <c r="K216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3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116</v>
      </c>
      <c r="G1" s="391" t="s">
        <v>117</v>
      </c>
      <c r="H1" s="391"/>
      <c r="I1" s="124"/>
      <c r="J1" s="123" t="s">
        <v>118</v>
      </c>
      <c r="K1" s="122" t="s">
        <v>119</v>
      </c>
      <c r="L1" s="123" t="s">
        <v>120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4" t="s">
        <v>91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86</v>
      </c>
    </row>
    <row r="4" spans="2:46" ht="36.9" customHeight="1">
      <c r="B4" s="28"/>
      <c r="C4" s="29"/>
      <c r="D4" s="30" t="s">
        <v>121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Stavební úpravy a nástavba objektu ul. Broumovská 840/7, OPTIMALIZACE KAPACIT MŠ MOTÝLEK LIBEREC</v>
      </c>
      <c r="F7" s="384"/>
      <c r="G7" s="384"/>
      <c r="H7" s="384"/>
      <c r="I7" s="126"/>
      <c r="J7" s="29"/>
      <c r="K7" s="31"/>
    </row>
    <row r="8" spans="2:11" ht="13.2">
      <c r="B8" s="28"/>
      <c r="C8" s="29"/>
      <c r="D8" s="37" t="s">
        <v>122</v>
      </c>
      <c r="E8" s="29"/>
      <c r="F8" s="29"/>
      <c r="G8" s="29"/>
      <c r="H8" s="29"/>
      <c r="I8" s="126"/>
      <c r="J8" s="29"/>
      <c r="K8" s="31"/>
    </row>
    <row r="9" spans="2:11" s="1" customFormat="1" ht="16.5" customHeight="1">
      <c r="B9" s="41"/>
      <c r="C9" s="42"/>
      <c r="D9" s="42"/>
      <c r="E9" s="383" t="s">
        <v>123</v>
      </c>
      <c r="F9" s="385"/>
      <c r="G9" s="385"/>
      <c r="H9" s="385"/>
      <c r="I9" s="127"/>
      <c r="J9" s="42"/>
      <c r="K9" s="45"/>
    </row>
    <row r="10" spans="2:11" s="1" customFormat="1" ht="13.2">
      <c r="B10" s="41"/>
      <c r="C10" s="42"/>
      <c r="D10" s="37" t="s">
        <v>124</v>
      </c>
      <c r="E10" s="42"/>
      <c r="F10" s="42"/>
      <c r="G10" s="42"/>
      <c r="H10" s="42"/>
      <c r="I10" s="127"/>
      <c r="J10" s="42"/>
      <c r="K10" s="45"/>
    </row>
    <row r="11" spans="2:11" s="1" customFormat="1" ht="36.9" customHeight="1">
      <c r="B11" s="41"/>
      <c r="C11" s="42"/>
      <c r="D11" s="42"/>
      <c r="E11" s="386" t="s">
        <v>125</v>
      </c>
      <c r="F11" s="385"/>
      <c r="G11" s="385"/>
      <c r="H11" s="385"/>
      <c r="I11" s="127"/>
      <c r="J11" s="42"/>
      <c r="K11" s="45"/>
    </row>
    <row r="12" spans="2:11" s="1" customFormat="1" ht="12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8" t="s">
        <v>22</v>
      </c>
      <c r="J13" s="35" t="s">
        <v>39</v>
      </c>
      <c r="K13" s="45"/>
    </row>
    <row r="14" spans="2:11" s="1" customFormat="1" ht="14.4" customHeight="1">
      <c r="B14" s="41"/>
      <c r="C14" s="42"/>
      <c r="D14" s="37" t="s">
        <v>24</v>
      </c>
      <c r="E14" s="42"/>
      <c r="F14" s="35" t="s">
        <v>25</v>
      </c>
      <c r="G14" s="42"/>
      <c r="H14" s="42"/>
      <c r="I14" s="128" t="s">
        <v>26</v>
      </c>
      <c r="J14" s="129" t="str">
        <f>'Rekapitulace stavby'!AN8</f>
        <v>10.12.2018</v>
      </c>
      <c r="K14" s="45"/>
    </row>
    <row r="15" spans="2:11" s="1" customFormat="1" ht="10.8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">
        <v>30</v>
      </c>
      <c r="K16" s="45"/>
    </row>
    <row r="17" spans="2:11" s="1" customFormat="1" ht="18" customHeight="1">
      <c r="B17" s="41"/>
      <c r="C17" s="42"/>
      <c r="D17" s="42"/>
      <c r="E17" s="35" t="s">
        <v>31</v>
      </c>
      <c r="F17" s="42"/>
      <c r="G17" s="42"/>
      <c r="H17" s="42"/>
      <c r="I17" s="128" t="s">
        <v>32</v>
      </c>
      <c r="J17" s="35" t="s">
        <v>33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" customHeight="1">
      <c r="B19" s="41"/>
      <c r="C19" s="42"/>
      <c r="D19" s="37" t="s">
        <v>34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" customHeight="1">
      <c r="B22" s="41"/>
      <c r="C22" s="42"/>
      <c r="D22" s="37" t="s">
        <v>36</v>
      </c>
      <c r="E22" s="42"/>
      <c r="F22" s="42"/>
      <c r="G22" s="42"/>
      <c r="H22" s="42"/>
      <c r="I22" s="128" t="s">
        <v>29</v>
      </c>
      <c r="J22" s="35" t="s">
        <v>37</v>
      </c>
      <c r="K22" s="45"/>
    </row>
    <row r="23" spans="2:11" s="1" customFormat="1" ht="18" customHeight="1">
      <c r="B23" s="41"/>
      <c r="C23" s="42"/>
      <c r="D23" s="42"/>
      <c r="E23" s="35" t="s">
        <v>38</v>
      </c>
      <c r="F23" s="42"/>
      <c r="G23" s="42"/>
      <c r="H23" s="42"/>
      <c r="I23" s="128" t="s">
        <v>32</v>
      </c>
      <c r="J23" s="35" t="s">
        <v>39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" customHeight="1">
      <c r="B25" s="41"/>
      <c r="C25" s="42"/>
      <c r="D25" s="37" t="s">
        <v>41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59" t="s">
        <v>39</v>
      </c>
      <c r="F26" s="359"/>
      <c r="G26" s="359"/>
      <c r="H26" s="359"/>
      <c r="I26" s="132"/>
      <c r="J26" s="131"/>
      <c r="K26" s="133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ROUND(J115,2)</f>
        <v>0</v>
      </c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" customHeight="1">
      <c r="B32" s="41"/>
      <c r="C32" s="42"/>
      <c r="D32" s="49" t="s">
        <v>47</v>
      </c>
      <c r="E32" s="49" t="s">
        <v>48</v>
      </c>
      <c r="F32" s="139">
        <f>ROUND(SUM(BE115:BE1434),2)</f>
        <v>0</v>
      </c>
      <c r="G32" s="42"/>
      <c r="H32" s="42"/>
      <c r="I32" s="140">
        <v>0.21</v>
      </c>
      <c r="J32" s="139">
        <f>ROUND(ROUND((SUM(BE115:BE1434)),2)*I32,2)</f>
        <v>0</v>
      </c>
      <c r="K32" s="45"/>
    </row>
    <row r="33" spans="2:11" s="1" customFormat="1" ht="14.4" customHeight="1">
      <c r="B33" s="41"/>
      <c r="C33" s="42"/>
      <c r="D33" s="42"/>
      <c r="E33" s="49" t="s">
        <v>49</v>
      </c>
      <c r="F33" s="139">
        <f>ROUND(SUM(BF115:BF1434),2)</f>
        <v>0</v>
      </c>
      <c r="G33" s="42"/>
      <c r="H33" s="42"/>
      <c r="I33" s="140">
        <v>0.15</v>
      </c>
      <c r="J33" s="139">
        <f>ROUND(ROUND((SUM(BF115:BF1434)),2)*I33,2)</f>
        <v>0</v>
      </c>
      <c r="K33" s="45"/>
    </row>
    <row r="34" spans="2:11" s="1" customFormat="1" ht="14.4" customHeight="1" hidden="1">
      <c r="B34" s="41"/>
      <c r="C34" s="42"/>
      <c r="D34" s="42"/>
      <c r="E34" s="49" t="s">
        <v>50</v>
      </c>
      <c r="F34" s="139">
        <f>ROUND(SUM(BG115:BG1434),2)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" customHeight="1" hidden="1">
      <c r="B35" s="41"/>
      <c r="C35" s="42"/>
      <c r="D35" s="42"/>
      <c r="E35" s="49" t="s">
        <v>51</v>
      </c>
      <c r="F35" s="139">
        <f>ROUND(SUM(BH115:BH1434),2)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" customHeight="1" hidden="1">
      <c r="B36" s="41"/>
      <c r="C36" s="42"/>
      <c r="D36" s="42"/>
      <c r="E36" s="49" t="s">
        <v>52</v>
      </c>
      <c r="F36" s="139">
        <f>ROUND(SUM(BI115:BI1434),2)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" customHeight="1">
      <c r="B44" s="41"/>
      <c r="C44" s="30" t="s">
        <v>126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83" t="str">
        <f>E7</f>
        <v>Stavební úpravy a nástavba objektu ul. Broumovská 840/7, OPTIMALIZACE KAPACIT MŠ MOTÝLEK LIBEREC</v>
      </c>
      <c r="F47" s="384"/>
      <c r="G47" s="384"/>
      <c r="H47" s="384"/>
      <c r="I47" s="127"/>
      <c r="J47" s="42"/>
      <c r="K47" s="45"/>
    </row>
    <row r="48" spans="2:11" ht="13.2">
      <c r="B48" s="28"/>
      <c r="C48" s="37" t="s">
        <v>122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6.5" customHeight="1">
      <c r="B49" s="41"/>
      <c r="C49" s="42"/>
      <c r="D49" s="42"/>
      <c r="E49" s="383" t="s">
        <v>123</v>
      </c>
      <c r="F49" s="385"/>
      <c r="G49" s="385"/>
      <c r="H49" s="385"/>
      <c r="I49" s="127"/>
      <c r="J49" s="42"/>
      <c r="K49" s="45"/>
    </row>
    <row r="50" spans="2:11" s="1" customFormat="1" ht="14.4" customHeight="1">
      <c r="B50" s="41"/>
      <c r="C50" s="37" t="s">
        <v>124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7.25" customHeight="1">
      <c r="B51" s="41"/>
      <c r="C51" s="42"/>
      <c r="D51" s="42"/>
      <c r="E51" s="386" t="str">
        <f>E11</f>
        <v>část STAV - Stavební část</v>
      </c>
      <c r="F51" s="385"/>
      <c r="G51" s="385"/>
      <c r="H51" s="385"/>
      <c r="I51" s="127"/>
      <c r="J51" s="42"/>
      <c r="K51" s="45"/>
    </row>
    <row r="52" spans="2:11" s="1" customFormat="1" ht="6.9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p.p.č.1366/30</v>
      </c>
      <c r="G53" s="42"/>
      <c r="H53" s="42"/>
      <c r="I53" s="128" t="s">
        <v>26</v>
      </c>
      <c r="J53" s="129" t="str">
        <f>IF(J14="","",J14)</f>
        <v>10.12.2018</v>
      </c>
      <c r="K53" s="45"/>
    </row>
    <row r="54" spans="2:11" s="1" customFormat="1" ht="6.9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2">
      <c r="B55" s="41"/>
      <c r="C55" s="37" t="s">
        <v>28</v>
      </c>
      <c r="D55" s="42"/>
      <c r="E55" s="42"/>
      <c r="F55" s="35" t="str">
        <f>E17</f>
        <v xml:space="preserve">SM Liberec, Nám.Dr.E.Beneše 1, 46059 Liberec </v>
      </c>
      <c r="G55" s="42"/>
      <c r="H55" s="42"/>
      <c r="I55" s="128" t="s">
        <v>36</v>
      </c>
      <c r="J55" s="359" t="str">
        <f>E23</f>
        <v>FS Vision s.r.o., Liberec</v>
      </c>
      <c r="K55" s="45"/>
    </row>
    <row r="56" spans="2:11" s="1" customFormat="1" ht="14.4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87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127</v>
      </c>
      <c r="D58" s="141"/>
      <c r="E58" s="141"/>
      <c r="F58" s="141"/>
      <c r="G58" s="141"/>
      <c r="H58" s="141"/>
      <c r="I58" s="154"/>
      <c r="J58" s="155" t="s">
        <v>128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129</v>
      </c>
      <c r="D60" s="42"/>
      <c r="E60" s="42"/>
      <c r="F60" s="42"/>
      <c r="G60" s="42"/>
      <c r="H60" s="42"/>
      <c r="I60" s="127"/>
      <c r="J60" s="137">
        <f>J115</f>
        <v>0</v>
      </c>
      <c r="K60" s="45"/>
      <c r="AU60" s="24" t="s">
        <v>130</v>
      </c>
    </row>
    <row r="61" spans="2:11" s="8" customFormat="1" ht="24.9" customHeight="1">
      <c r="B61" s="158"/>
      <c r="C61" s="159"/>
      <c r="D61" s="160" t="s">
        <v>131</v>
      </c>
      <c r="E61" s="161"/>
      <c r="F61" s="161"/>
      <c r="G61" s="161"/>
      <c r="H61" s="161"/>
      <c r="I61" s="162"/>
      <c r="J61" s="163">
        <f>J116</f>
        <v>0</v>
      </c>
      <c r="K61" s="164"/>
    </row>
    <row r="62" spans="2:11" s="9" customFormat="1" ht="19.95" customHeight="1">
      <c r="B62" s="165"/>
      <c r="C62" s="166"/>
      <c r="D62" s="167" t="s">
        <v>132</v>
      </c>
      <c r="E62" s="168"/>
      <c r="F62" s="168"/>
      <c r="G62" s="168"/>
      <c r="H62" s="168"/>
      <c r="I62" s="169"/>
      <c r="J62" s="170">
        <f>J117</f>
        <v>0</v>
      </c>
      <c r="K62" s="171"/>
    </row>
    <row r="63" spans="2:11" s="9" customFormat="1" ht="19.95" customHeight="1">
      <c r="B63" s="165"/>
      <c r="C63" s="166"/>
      <c r="D63" s="167" t="s">
        <v>133</v>
      </c>
      <c r="E63" s="168"/>
      <c r="F63" s="168"/>
      <c r="G63" s="168"/>
      <c r="H63" s="168"/>
      <c r="I63" s="169"/>
      <c r="J63" s="170">
        <f>J166</f>
        <v>0</v>
      </c>
      <c r="K63" s="171"/>
    </row>
    <row r="64" spans="2:11" s="9" customFormat="1" ht="19.95" customHeight="1">
      <c r="B64" s="165"/>
      <c r="C64" s="166"/>
      <c r="D64" s="167" t="s">
        <v>134</v>
      </c>
      <c r="E64" s="168"/>
      <c r="F64" s="168"/>
      <c r="G64" s="168"/>
      <c r="H64" s="168"/>
      <c r="I64" s="169"/>
      <c r="J64" s="170">
        <f>J186</f>
        <v>0</v>
      </c>
      <c r="K64" s="171"/>
    </row>
    <row r="65" spans="2:11" s="9" customFormat="1" ht="19.95" customHeight="1">
      <c r="B65" s="165"/>
      <c r="C65" s="166"/>
      <c r="D65" s="167" t="s">
        <v>135</v>
      </c>
      <c r="E65" s="168"/>
      <c r="F65" s="168"/>
      <c r="G65" s="168"/>
      <c r="H65" s="168"/>
      <c r="I65" s="169"/>
      <c r="J65" s="170">
        <f>J260</f>
        <v>0</v>
      </c>
      <c r="K65" s="171"/>
    </row>
    <row r="66" spans="2:11" s="9" customFormat="1" ht="19.95" customHeight="1">
      <c r="B66" s="165"/>
      <c r="C66" s="166"/>
      <c r="D66" s="167" t="s">
        <v>136</v>
      </c>
      <c r="E66" s="168"/>
      <c r="F66" s="168"/>
      <c r="G66" s="168"/>
      <c r="H66" s="168"/>
      <c r="I66" s="169"/>
      <c r="J66" s="170">
        <f>J322</f>
        <v>0</v>
      </c>
      <c r="K66" s="171"/>
    </row>
    <row r="67" spans="2:11" s="9" customFormat="1" ht="19.95" customHeight="1">
      <c r="B67" s="165"/>
      <c r="C67" s="166"/>
      <c r="D67" s="167" t="s">
        <v>137</v>
      </c>
      <c r="E67" s="168"/>
      <c r="F67" s="168"/>
      <c r="G67" s="168"/>
      <c r="H67" s="168"/>
      <c r="I67" s="169"/>
      <c r="J67" s="170">
        <f>J338</f>
        <v>0</v>
      </c>
      <c r="K67" s="171"/>
    </row>
    <row r="68" spans="2:11" s="9" customFormat="1" ht="19.95" customHeight="1">
      <c r="B68" s="165"/>
      <c r="C68" s="166"/>
      <c r="D68" s="167" t="s">
        <v>138</v>
      </c>
      <c r="E68" s="168"/>
      <c r="F68" s="168"/>
      <c r="G68" s="168"/>
      <c r="H68" s="168"/>
      <c r="I68" s="169"/>
      <c r="J68" s="170">
        <f>J526</f>
        <v>0</v>
      </c>
      <c r="K68" s="171"/>
    </row>
    <row r="69" spans="2:11" s="9" customFormat="1" ht="19.95" customHeight="1">
      <c r="B69" s="165"/>
      <c r="C69" s="166"/>
      <c r="D69" s="167" t="s">
        <v>139</v>
      </c>
      <c r="E69" s="168"/>
      <c r="F69" s="168"/>
      <c r="G69" s="168"/>
      <c r="H69" s="168"/>
      <c r="I69" s="169"/>
      <c r="J69" s="170">
        <f>J663</f>
        <v>0</v>
      </c>
      <c r="K69" s="171"/>
    </row>
    <row r="70" spans="2:11" s="9" customFormat="1" ht="19.95" customHeight="1">
      <c r="B70" s="165"/>
      <c r="C70" s="166"/>
      <c r="D70" s="167" t="s">
        <v>140</v>
      </c>
      <c r="E70" s="168"/>
      <c r="F70" s="168"/>
      <c r="G70" s="168"/>
      <c r="H70" s="168"/>
      <c r="I70" s="169"/>
      <c r="J70" s="170">
        <f>J673</f>
        <v>0</v>
      </c>
      <c r="K70" s="171"/>
    </row>
    <row r="71" spans="2:11" s="8" customFormat="1" ht="24.9" customHeight="1">
      <c r="B71" s="158"/>
      <c r="C71" s="159"/>
      <c r="D71" s="160" t="s">
        <v>141</v>
      </c>
      <c r="E71" s="161"/>
      <c r="F71" s="161"/>
      <c r="G71" s="161"/>
      <c r="H71" s="161"/>
      <c r="I71" s="162"/>
      <c r="J71" s="163">
        <f>J675</f>
        <v>0</v>
      </c>
      <c r="K71" s="164"/>
    </row>
    <row r="72" spans="2:11" s="9" customFormat="1" ht="19.95" customHeight="1">
      <c r="B72" s="165"/>
      <c r="C72" s="166"/>
      <c r="D72" s="167" t="s">
        <v>142</v>
      </c>
      <c r="E72" s="168"/>
      <c r="F72" s="168"/>
      <c r="G72" s="168"/>
      <c r="H72" s="168"/>
      <c r="I72" s="169"/>
      <c r="J72" s="170">
        <f>J676</f>
        <v>0</v>
      </c>
      <c r="K72" s="171"/>
    </row>
    <row r="73" spans="2:11" s="9" customFormat="1" ht="19.95" customHeight="1">
      <c r="B73" s="165"/>
      <c r="C73" s="166"/>
      <c r="D73" s="167" t="s">
        <v>143</v>
      </c>
      <c r="E73" s="168"/>
      <c r="F73" s="168"/>
      <c r="G73" s="168"/>
      <c r="H73" s="168"/>
      <c r="I73" s="169"/>
      <c r="J73" s="170">
        <f>J724</f>
        <v>0</v>
      </c>
      <c r="K73" s="171"/>
    </row>
    <row r="74" spans="2:11" s="9" customFormat="1" ht="19.95" customHeight="1">
      <c r="B74" s="165"/>
      <c r="C74" s="166"/>
      <c r="D74" s="167" t="s">
        <v>144</v>
      </c>
      <c r="E74" s="168"/>
      <c r="F74" s="168"/>
      <c r="G74" s="168"/>
      <c r="H74" s="168"/>
      <c r="I74" s="169"/>
      <c r="J74" s="170">
        <f>J792</f>
        <v>0</v>
      </c>
      <c r="K74" s="171"/>
    </row>
    <row r="75" spans="2:11" s="9" customFormat="1" ht="19.95" customHeight="1">
      <c r="B75" s="165"/>
      <c r="C75" s="166"/>
      <c r="D75" s="167" t="s">
        <v>145</v>
      </c>
      <c r="E75" s="168"/>
      <c r="F75" s="168"/>
      <c r="G75" s="168"/>
      <c r="H75" s="168"/>
      <c r="I75" s="169"/>
      <c r="J75" s="170">
        <f>J886</f>
        <v>0</v>
      </c>
      <c r="K75" s="171"/>
    </row>
    <row r="76" spans="2:11" s="9" customFormat="1" ht="19.95" customHeight="1">
      <c r="B76" s="165"/>
      <c r="C76" s="166"/>
      <c r="D76" s="167" t="s">
        <v>146</v>
      </c>
      <c r="E76" s="168"/>
      <c r="F76" s="168"/>
      <c r="G76" s="168"/>
      <c r="H76" s="168"/>
      <c r="I76" s="169"/>
      <c r="J76" s="170">
        <f>J895</f>
        <v>0</v>
      </c>
      <c r="K76" s="171"/>
    </row>
    <row r="77" spans="2:11" s="9" customFormat="1" ht="19.95" customHeight="1">
      <c r="B77" s="165"/>
      <c r="C77" s="166"/>
      <c r="D77" s="167" t="s">
        <v>147</v>
      </c>
      <c r="E77" s="168"/>
      <c r="F77" s="168"/>
      <c r="G77" s="168"/>
      <c r="H77" s="168"/>
      <c r="I77" s="169"/>
      <c r="J77" s="170">
        <f>J937</f>
        <v>0</v>
      </c>
      <c r="K77" s="171"/>
    </row>
    <row r="78" spans="2:11" s="9" customFormat="1" ht="19.95" customHeight="1">
      <c r="B78" s="165"/>
      <c r="C78" s="166"/>
      <c r="D78" s="167" t="s">
        <v>148</v>
      </c>
      <c r="E78" s="168"/>
      <c r="F78" s="168"/>
      <c r="G78" s="168"/>
      <c r="H78" s="168"/>
      <c r="I78" s="169"/>
      <c r="J78" s="170">
        <f>J1031</f>
        <v>0</v>
      </c>
      <c r="K78" s="171"/>
    </row>
    <row r="79" spans="2:11" s="9" customFormat="1" ht="19.95" customHeight="1">
      <c r="B79" s="165"/>
      <c r="C79" s="166"/>
      <c r="D79" s="167" t="s">
        <v>149</v>
      </c>
      <c r="E79" s="168"/>
      <c r="F79" s="168"/>
      <c r="G79" s="168"/>
      <c r="H79" s="168"/>
      <c r="I79" s="169"/>
      <c r="J79" s="170">
        <f>J1069</f>
        <v>0</v>
      </c>
      <c r="K79" s="171"/>
    </row>
    <row r="80" spans="2:11" s="9" customFormat="1" ht="19.95" customHeight="1">
      <c r="B80" s="165"/>
      <c r="C80" s="166"/>
      <c r="D80" s="167" t="s">
        <v>150</v>
      </c>
      <c r="E80" s="168"/>
      <c r="F80" s="168"/>
      <c r="G80" s="168"/>
      <c r="H80" s="168"/>
      <c r="I80" s="169"/>
      <c r="J80" s="170">
        <f>J1082</f>
        <v>0</v>
      </c>
      <c r="K80" s="171"/>
    </row>
    <row r="81" spans="2:11" s="9" customFormat="1" ht="19.95" customHeight="1">
      <c r="B81" s="165"/>
      <c r="C81" s="166"/>
      <c r="D81" s="167" t="s">
        <v>151</v>
      </c>
      <c r="E81" s="168"/>
      <c r="F81" s="168"/>
      <c r="G81" s="168"/>
      <c r="H81" s="168"/>
      <c r="I81" s="169"/>
      <c r="J81" s="170">
        <f>J1140</f>
        <v>0</v>
      </c>
      <c r="K81" s="171"/>
    </row>
    <row r="82" spans="2:11" s="9" customFormat="1" ht="19.95" customHeight="1">
      <c r="B82" s="165"/>
      <c r="C82" s="166"/>
      <c r="D82" s="167" t="s">
        <v>152</v>
      </c>
      <c r="E82" s="168"/>
      <c r="F82" s="168"/>
      <c r="G82" s="168"/>
      <c r="H82" s="168"/>
      <c r="I82" s="169"/>
      <c r="J82" s="170">
        <f>J1171</f>
        <v>0</v>
      </c>
      <c r="K82" s="171"/>
    </row>
    <row r="83" spans="2:11" s="9" customFormat="1" ht="19.95" customHeight="1">
      <c r="B83" s="165"/>
      <c r="C83" s="166"/>
      <c r="D83" s="167" t="s">
        <v>153</v>
      </c>
      <c r="E83" s="168"/>
      <c r="F83" s="168"/>
      <c r="G83" s="168"/>
      <c r="H83" s="168"/>
      <c r="I83" s="169"/>
      <c r="J83" s="170">
        <f>J1218</f>
        <v>0</v>
      </c>
      <c r="K83" s="171"/>
    </row>
    <row r="84" spans="2:11" s="9" customFormat="1" ht="19.95" customHeight="1">
      <c r="B84" s="165"/>
      <c r="C84" s="166"/>
      <c r="D84" s="167" t="s">
        <v>154</v>
      </c>
      <c r="E84" s="168"/>
      <c r="F84" s="168"/>
      <c r="G84" s="168"/>
      <c r="H84" s="168"/>
      <c r="I84" s="169"/>
      <c r="J84" s="170">
        <f>J1320</f>
        <v>0</v>
      </c>
      <c r="K84" s="171"/>
    </row>
    <row r="85" spans="2:11" s="9" customFormat="1" ht="19.95" customHeight="1">
      <c r="B85" s="165"/>
      <c r="C85" s="166"/>
      <c r="D85" s="167" t="s">
        <v>155</v>
      </c>
      <c r="E85" s="168"/>
      <c r="F85" s="168"/>
      <c r="G85" s="168"/>
      <c r="H85" s="168"/>
      <c r="I85" s="169"/>
      <c r="J85" s="170">
        <f>J1329</f>
        <v>0</v>
      </c>
      <c r="K85" s="171"/>
    </row>
    <row r="86" spans="2:11" s="9" customFormat="1" ht="19.95" customHeight="1">
      <c r="B86" s="165"/>
      <c r="C86" s="166"/>
      <c r="D86" s="167" t="s">
        <v>156</v>
      </c>
      <c r="E86" s="168"/>
      <c r="F86" s="168"/>
      <c r="G86" s="168"/>
      <c r="H86" s="168"/>
      <c r="I86" s="169"/>
      <c r="J86" s="170">
        <f>J1374</f>
        <v>0</v>
      </c>
      <c r="K86" s="171"/>
    </row>
    <row r="87" spans="2:11" s="9" customFormat="1" ht="19.95" customHeight="1">
      <c r="B87" s="165"/>
      <c r="C87" s="166"/>
      <c r="D87" s="167" t="s">
        <v>157</v>
      </c>
      <c r="E87" s="168"/>
      <c r="F87" s="168"/>
      <c r="G87" s="168"/>
      <c r="H87" s="168"/>
      <c r="I87" s="169"/>
      <c r="J87" s="170">
        <f>J1394</f>
        <v>0</v>
      </c>
      <c r="K87" s="171"/>
    </row>
    <row r="88" spans="2:11" s="8" customFormat="1" ht="24.9" customHeight="1">
      <c r="B88" s="158"/>
      <c r="C88" s="159"/>
      <c r="D88" s="160" t="s">
        <v>158</v>
      </c>
      <c r="E88" s="161"/>
      <c r="F88" s="161"/>
      <c r="G88" s="161"/>
      <c r="H88" s="161"/>
      <c r="I88" s="162"/>
      <c r="J88" s="163">
        <f>J1425</f>
        <v>0</v>
      </c>
      <c r="K88" s="164"/>
    </row>
    <row r="89" spans="2:11" s="9" customFormat="1" ht="19.95" customHeight="1">
      <c r="B89" s="165"/>
      <c r="C89" s="166"/>
      <c r="D89" s="167" t="s">
        <v>159</v>
      </c>
      <c r="E89" s="168"/>
      <c r="F89" s="168"/>
      <c r="G89" s="168"/>
      <c r="H89" s="168"/>
      <c r="I89" s="169"/>
      <c r="J89" s="170">
        <f>J1426</f>
        <v>0</v>
      </c>
      <c r="K89" s="171"/>
    </row>
    <row r="90" spans="2:11" s="8" customFormat="1" ht="24.9" customHeight="1">
      <c r="B90" s="158"/>
      <c r="C90" s="159"/>
      <c r="D90" s="160" t="s">
        <v>160</v>
      </c>
      <c r="E90" s="161"/>
      <c r="F90" s="161"/>
      <c r="G90" s="161"/>
      <c r="H90" s="161"/>
      <c r="I90" s="162"/>
      <c r="J90" s="163">
        <f>J1428</f>
        <v>0</v>
      </c>
      <c r="K90" s="164"/>
    </row>
    <row r="91" spans="2:11" s="9" customFormat="1" ht="19.95" customHeight="1">
      <c r="B91" s="165"/>
      <c r="C91" s="166"/>
      <c r="D91" s="167" t="s">
        <v>161</v>
      </c>
      <c r="E91" s="168"/>
      <c r="F91" s="168"/>
      <c r="G91" s="168"/>
      <c r="H91" s="168"/>
      <c r="I91" s="169"/>
      <c r="J91" s="170">
        <f>J1429</f>
        <v>0</v>
      </c>
      <c r="K91" s="171"/>
    </row>
    <row r="92" spans="2:11" s="9" customFormat="1" ht="19.95" customHeight="1">
      <c r="B92" s="165"/>
      <c r="C92" s="166"/>
      <c r="D92" s="167" t="s">
        <v>162</v>
      </c>
      <c r="E92" s="168"/>
      <c r="F92" s="168"/>
      <c r="G92" s="168"/>
      <c r="H92" s="168"/>
      <c r="I92" s="169"/>
      <c r="J92" s="170">
        <f>J1431</f>
        <v>0</v>
      </c>
      <c r="K92" s="171"/>
    </row>
    <row r="93" spans="2:11" s="9" customFormat="1" ht="19.95" customHeight="1">
      <c r="B93" s="165"/>
      <c r="C93" s="166"/>
      <c r="D93" s="167" t="s">
        <v>163</v>
      </c>
      <c r="E93" s="168"/>
      <c r="F93" s="168"/>
      <c r="G93" s="168"/>
      <c r="H93" s="168"/>
      <c r="I93" s="169"/>
      <c r="J93" s="170">
        <f>J1433</f>
        <v>0</v>
      </c>
      <c r="K93" s="171"/>
    </row>
    <row r="94" spans="2:11" s="1" customFormat="1" ht="21.75" customHeight="1">
      <c r="B94" s="41"/>
      <c r="C94" s="42"/>
      <c r="D94" s="42"/>
      <c r="E94" s="42"/>
      <c r="F94" s="42"/>
      <c r="G94" s="42"/>
      <c r="H94" s="42"/>
      <c r="I94" s="127"/>
      <c r="J94" s="42"/>
      <c r="K94" s="45"/>
    </row>
    <row r="95" spans="2:11" s="1" customFormat="1" ht="6.9" customHeight="1">
      <c r="B95" s="56"/>
      <c r="C95" s="57"/>
      <c r="D95" s="57"/>
      <c r="E95" s="57"/>
      <c r="F95" s="57"/>
      <c r="G95" s="57"/>
      <c r="H95" s="57"/>
      <c r="I95" s="148"/>
      <c r="J95" s="57"/>
      <c r="K95" s="58"/>
    </row>
    <row r="99" spans="2:12" s="1" customFormat="1" ht="6.9" customHeight="1">
      <c r="B99" s="59"/>
      <c r="C99" s="60"/>
      <c r="D99" s="60"/>
      <c r="E99" s="60"/>
      <c r="F99" s="60"/>
      <c r="G99" s="60"/>
      <c r="H99" s="60"/>
      <c r="I99" s="151"/>
      <c r="J99" s="60"/>
      <c r="K99" s="60"/>
      <c r="L99" s="61"/>
    </row>
    <row r="100" spans="2:12" s="1" customFormat="1" ht="36.9" customHeight="1">
      <c r="B100" s="41"/>
      <c r="C100" s="62" t="s">
        <v>164</v>
      </c>
      <c r="D100" s="63"/>
      <c r="E100" s="63"/>
      <c r="F100" s="63"/>
      <c r="G100" s="63"/>
      <c r="H100" s="63"/>
      <c r="I100" s="172"/>
      <c r="J100" s="63"/>
      <c r="K100" s="63"/>
      <c r="L100" s="61"/>
    </row>
    <row r="101" spans="2:12" s="1" customFormat="1" ht="6.9" customHeight="1">
      <c r="B101" s="41"/>
      <c r="C101" s="63"/>
      <c r="D101" s="63"/>
      <c r="E101" s="63"/>
      <c r="F101" s="63"/>
      <c r="G101" s="63"/>
      <c r="H101" s="63"/>
      <c r="I101" s="172"/>
      <c r="J101" s="63"/>
      <c r="K101" s="63"/>
      <c r="L101" s="61"/>
    </row>
    <row r="102" spans="2:12" s="1" customFormat="1" ht="14.4" customHeight="1">
      <c r="B102" s="41"/>
      <c r="C102" s="65" t="s">
        <v>18</v>
      </c>
      <c r="D102" s="63"/>
      <c r="E102" s="63"/>
      <c r="F102" s="63"/>
      <c r="G102" s="63"/>
      <c r="H102" s="63"/>
      <c r="I102" s="172"/>
      <c r="J102" s="63"/>
      <c r="K102" s="63"/>
      <c r="L102" s="61"/>
    </row>
    <row r="103" spans="2:12" s="1" customFormat="1" ht="16.5" customHeight="1">
      <c r="B103" s="41"/>
      <c r="C103" s="63"/>
      <c r="D103" s="63"/>
      <c r="E103" s="388" t="str">
        <f>E7</f>
        <v>Stavební úpravy a nástavba objektu ul. Broumovská 840/7, OPTIMALIZACE KAPACIT MŠ MOTÝLEK LIBEREC</v>
      </c>
      <c r="F103" s="389"/>
      <c r="G103" s="389"/>
      <c r="H103" s="389"/>
      <c r="I103" s="172"/>
      <c r="J103" s="63"/>
      <c r="K103" s="63"/>
      <c r="L103" s="61"/>
    </row>
    <row r="104" spans="2:12" ht="13.2">
      <c r="B104" s="28"/>
      <c r="C104" s="65" t="s">
        <v>122</v>
      </c>
      <c r="D104" s="173"/>
      <c r="E104" s="173"/>
      <c r="F104" s="173"/>
      <c r="G104" s="173"/>
      <c r="H104" s="173"/>
      <c r="J104" s="173"/>
      <c r="K104" s="173"/>
      <c r="L104" s="174"/>
    </row>
    <row r="105" spans="2:12" s="1" customFormat="1" ht="16.5" customHeight="1">
      <c r="B105" s="41"/>
      <c r="C105" s="63"/>
      <c r="D105" s="63"/>
      <c r="E105" s="388" t="s">
        <v>123</v>
      </c>
      <c r="F105" s="390"/>
      <c r="G105" s="390"/>
      <c r="H105" s="390"/>
      <c r="I105" s="172"/>
      <c r="J105" s="63"/>
      <c r="K105" s="63"/>
      <c r="L105" s="61"/>
    </row>
    <row r="106" spans="2:12" s="1" customFormat="1" ht="14.4" customHeight="1">
      <c r="B106" s="41"/>
      <c r="C106" s="65" t="s">
        <v>124</v>
      </c>
      <c r="D106" s="63"/>
      <c r="E106" s="63"/>
      <c r="F106" s="63"/>
      <c r="G106" s="63"/>
      <c r="H106" s="63"/>
      <c r="I106" s="172"/>
      <c r="J106" s="63"/>
      <c r="K106" s="63"/>
      <c r="L106" s="61"/>
    </row>
    <row r="107" spans="2:12" s="1" customFormat="1" ht="17.25" customHeight="1">
      <c r="B107" s="41"/>
      <c r="C107" s="63"/>
      <c r="D107" s="63"/>
      <c r="E107" s="376" t="str">
        <f>E11</f>
        <v>část STAV - Stavební část</v>
      </c>
      <c r="F107" s="390"/>
      <c r="G107" s="390"/>
      <c r="H107" s="390"/>
      <c r="I107" s="172"/>
      <c r="J107" s="63"/>
      <c r="K107" s="63"/>
      <c r="L107" s="61"/>
    </row>
    <row r="108" spans="2:12" s="1" customFormat="1" ht="6.9" customHeight="1">
      <c r="B108" s="41"/>
      <c r="C108" s="63"/>
      <c r="D108" s="63"/>
      <c r="E108" s="63"/>
      <c r="F108" s="63"/>
      <c r="G108" s="63"/>
      <c r="H108" s="63"/>
      <c r="I108" s="172"/>
      <c r="J108" s="63"/>
      <c r="K108" s="63"/>
      <c r="L108" s="61"/>
    </row>
    <row r="109" spans="2:12" s="1" customFormat="1" ht="18" customHeight="1">
      <c r="B109" s="41"/>
      <c r="C109" s="65" t="s">
        <v>24</v>
      </c>
      <c r="D109" s="63"/>
      <c r="E109" s="63"/>
      <c r="F109" s="175" t="str">
        <f>F14</f>
        <v>p.p.č.1366/30</v>
      </c>
      <c r="G109" s="63"/>
      <c r="H109" s="63"/>
      <c r="I109" s="176" t="s">
        <v>26</v>
      </c>
      <c r="J109" s="73" t="str">
        <f>IF(J14="","",J14)</f>
        <v>10.12.2018</v>
      </c>
      <c r="K109" s="63"/>
      <c r="L109" s="61"/>
    </row>
    <row r="110" spans="2:12" s="1" customFormat="1" ht="6.9" customHeight="1">
      <c r="B110" s="41"/>
      <c r="C110" s="63"/>
      <c r="D110" s="63"/>
      <c r="E110" s="63"/>
      <c r="F110" s="63"/>
      <c r="G110" s="63"/>
      <c r="H110" s="63"/>
      <c r="I110" s="172"/>
      <c r="J110" s="63"/>
      <c r="K110" s="63"/>
      <c r="L110" s="61"/>
    </row>
    <row r="111" spans="2:12" s="1" customFormat="1" ht="13.2">
      <c r="B111" s="41"/>
      <c r="C111" s="65" t="s">
        <v>28</v>
      </c>
      <c r="D111" s="63"/>
      <c r="E111" s="63"/>
      <c r="F111" s="175" t="str">
        <f>E17</f>
        <v xml:space="preserve">SM Liberec, Nám.Dr.E.Beneše 1, 46059 Liberec </v>
      </c>
      <c r="G111" s="63"/>
      <c r="H111" s="63"/>
      <c r="I111" s="176" t="s">
        <v>36</v>
      </c>
      <c r="J111" s="175" t="str">
        <f>E23</f>
        <v>FS Vision s.r.o., Liberec</v>
      </c>
      <c r="K111" s="63"/>
      <c r="L111" s="61"/>
    </row>
    <row r="112" spans="2:12" s="1" customFormat="1" ht="14.4" customHeight="1">
      <c r="B112" s="41"/>
      <c r="C112" s="65" t="s">
        <v>34</v>
      </c>
      <c r="D112" s="63"/>
      <c r="E112" s="63"/>
      <c r="F112" s="175" t="str">
        <f>IF(E20="","",E20)</f>
        <v/>
      </c>
      <c r="G112" s="63"/>
      <c r="H112" s="63"/>
      <c r="I112" s="172"/>
      <c r="J112" s="63"/>
      <c r="K112" s="63"/>
      <c r="L112" s="61"/>
    </row>
    <row r="113" spans="2:12" s="1" customFormat="1" ht="10.35" customHeight="1">
      <c r="B113" s="41"/>
      <c r="C113" s="63"/>
      <c r="D113" s="63"/>
      <c r="E113" s="63"/>
      <c r="F113" s="63"/>
      <c r="G113" s="63"/>
      <c r="H113" s="63"/>
      <c r="I113" s="172"/>
      <c r="J113" s="63"/>
      <c r="K113" s="63"/>
      <c r="L113" s="61"/>
    </row>
    <row r="114" spans="2:20" s="10" customFormat="1" ht="29.25" customHeight="1">
      <c r="B114" s="177"/>
      <c r="C114" s="178" t="s">
        <v>165</v>
      </c>
      <c r="D114" s="179" t="s">
        <v>62</v>
      </c>
      <c r="E114" s="179" t="s">
        <v>58</v>
      </c>
      <c r="F114" s="179" t="s">
        <v>166</v>
      </c>
      <c r="G114" s="179" t="s">
        <v>167</v>
      </c>
      <c r="H114" s="179" t="s">
        <v>168</v>
      </c>
      <c r="I114" s="180" t="s">
        <v>169</v>
      </c>
      <c r="J114" s="179" t="s">
        <v>128</v>
      </c>
      <c r="K114" s="181" t="s">
        <v>170</v>
      </c>
      <c r="L114" s="182"/>
      <c r="M114" s="81" t="s">
        <v>171</v>
      </c>
      <c r="N114" s="82" t="s">
        <v>47</v>
      </c>
      <c r="O114" s="82" t="s">
        <v>172</v>
      </c>
      <c r="P114" s="82" t="s">
        <v>173</v>
      </c>
      <c r="Q114" s="82" t="s">
        <v>174</v>
      </c>
      <c r="R114" s="82" t="s">
        <v>175</v>
      </c>
      <c r="S114" s="82" t="s">
        <v>176</v>
      </c>
      <c r="T114" s="83" t="s">
        <v>177</v>
      </c>
    </row>
    <row r="115" spans="2:63" s="1" customFormat="1" ht="29.25" customHeight="1">
      <c r="B115" s="41"/>
      <c r="C115" s="87" t="s">
        <v>129</v>
      </c>
      <c r="D115" s="63"/>
      <c r="E115" s="63"/>
      <c r="F115" s="63"/>
      <c r="G115" s="63"/>
      <c r="H115" s="63"/>
      <c r="I115" s="172"/>
      <c r="J115" s="183">
        <f>BK115</f>
        <v>0</v>
      </c>
      <c r="K115" s="63"/>
      <c r="L115" s="61"/>
      <c r="M115" s="84"/>
      <c r="N115" s="85"/>
      <c r="O115" s="85"/>
      <c r="P115" s="184">
        <f>P116+P675+P1425+P1428</f>
        <v>0</v>
      </c>
      <c r="Q115" s="85"/>
      <c r="R115" s="184">
        <f>R116+R675+R1425+R1428</f>
        <v>401.82903891</v>
      </c>
      <c r="S115" s="85"/>
      <c r="T115" s="185">
        <f>T116+T675+T1425+T1428</f>
        <v>193.89431347000001</v>
      </c>
      <c r="AT115" s="24" t="s">
        <v>76</v>
      </c>
      <c r="AU115" s="24" t="s">
        <v>130</v>
      </c>
      <c r="BK115" s="186">
        <f>BK116+BK675+BK1425+BK1428</f>
        <v>0</v>
      </c>
    </row>
    <row r="116" spans="2:63" s="11" customFormat="1" ht="37.35" customHeight="1">
      <c r="B116" s="187"/>
      <c r="C116" s="188"/>
      <c r="D116" s="189" t="s">
        <v>76</v>
      </c>
      <c r="E116" s="190" t="s">
        <v>178</v>
      </c>
      <c r="F116" s="190" t="s">
        <v>179</v>
      </c>
      <c r="G116" s="188"/>
      <c r="H116" s="188"/>
      <c r="I116" s="191"/>
      <c r="J116" s="192">
        <f>BK116</f>
        <v>0</v>
      </c>
      <c r="K116" s="188"/>
      <c r="L116" s="193"/>
      <c r="M116" s="194"/>
      <c r="N116" s="195"/>
      <c r="O116" s="195"/>
      <c r="P116" s="196">
        <f>P117+P166+P186+P260+P322+P338+P526+P663+P673</f>
        <v>0</v>
      </c>
      <c r="Q116" s="195"/>
      <c r="R116" s="196">
        <f>R117+R166+R186+R260+R322+R338+R526+R663+R673</f>
        <v>358.08194381</v>
      </c>
      <c r="S116" s="195"/>
      <c r="T116" s="197">
        <f>T117+T166+T186+T260+T322+T338+T526+T663+T673</f>
        <v>180.36014260000002</v>
      </c>
      <c r="AR116" s="198" t="s">
        <v>84</v>
      </c>
      <c r="AT116" s="199" t="s">
        <v>76</v>
      </c>
      <c r="AU116" s="199" t="s">
        <v>77</v>
      </c>
      <c r="AY116" s="198" t="s">
        <v>180</v>
      </c>
      <c r="BK116" s="200">
        <f>BK117+BK166+BK186+BK260+BK322+BK338+BK526+BK663+BK673</f>
        <v>0</v>
      </c>
    </row>
    <row r="117" spans="2:63" s="11" customFormat="1" ht="19.95" customHeight="1">
      <c r="B117" s="187"/>
      <c r="C117" s="188"/>
      <c r="D117" s="189" t="s">
        <v>76</v>
      </c>
      <c r="E117" s="201" t="s">
        <v>84</v>
      </c>
      <c r="F117" s="201" t="s">
        <v>181</v>
      </c>
      <c r="G117" s="188"/>
      <c r="H117" s="188"/>
      <c r="I117" s="191"/>
      <c r="J117" s="202">
        <f>BK117</f>
        <v>0</v>
      </c>
      <c r="K117" s="188"/>
      <c r="L117" s="193"/>
      <c r="M117" s="194"/>
      <c r="N117" s="195"/>
      <c r="O117" s="195"/>
      <c r="P117" s="196">
        <f>SUM(P118:P165)</f>
        <v>0</v>
      </c>
      <c r="Q117" s="195"/>
      <c r="R117" s="196">
        <f>SUM(R118:R165)</f>
        <v>0.001083</v>
      </c>
      <c r="S117" s="195"/>
      <c r="T117" s="197">
        <f>SUM(T118:T165)</f>
        <v>18.04725</v>
      </c>
      <c r="AR117" s="198" t="s">
        <v>84</v>
      </c>
      <c r="AT117" s="199" t="s">
        <v>76</v>
      </c>
      <c r="AU117" s="199" t="s">
        <v>84</v>
      </c>
      <c r="AY117" s="198" t="s">
        <v>180</v>
      </c>
      <c r="BK117" s="200">
        <f>SUM(BK118:BK165)</f>
        <v>0</v>
      </c>
    </row>
    <row r="118" spans="2:65" s="1" customFormat="1" ht="16.5" customHeight="1">
      <c r="B118" s="41"/>
      <c r="C118" s="203" t="s">
        <v>84</v>
      </c>
      <c r="D118" s="203" t="s">
        <v>182</v>
      </c>
      <c r="E118" s="204" t="s">
        <v>183</v>
      </c>
      <c r="F118" s="205" t="s">
        <v>184</v>
      </c>
      <c r="G118" s="206" t="s">
        <v>185</v>
      </c>
      <c r="H118" s="207">
        <v>267</v>
      </c>
      <c r="I118" s="208"/>
      <c r="J118" s="209">
        <f>ROUND(I118*H118,2)</f>
        <v>0</v>
      </c>
      <c r="K118" s="205" t="s">
        <v>186</v>
      </c>
      <c r="L118" s="61"/>
      <c r="M118" s="210" t="s">
        <v>39</v>
      </c>
      <c r="N118" s="211" t="s">
        <v>48</v>
      </c>
      <c r="O118" s="42"/>
      <c r="P118" s="212">
        <f>O118*H118</f>
        <v>0</v>
      </c>
      <c r="Q118" s="212">
        <v>0</v>
      </c>
      <c r="R118" s="212">
        <f>Q118*H118</f>
        <v>0</v>
      </c>
      <c r="S118" s="212">
        <v>0.01475</v>
      </c>
      <c r="T118" s="213">
        <f>S118*H118</f>
        <v>3.9382499999999996</v>
      </c>
      <c r="AR118" s="24" t="s">
        <v>187</v>
      </c>
      <c r="AT118" s="24" t="s">
        <v>182</v>
      </c>
      <c r="AU118" s="24" t="s">
        <v>86</v>
      </c>
      <c r="AY118" s="24" t="s">
        <v>180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4" t="s">
        <v>84</v>
      </c>
      <c r="BK118" s="214">
        <f>ROUND(I118*H118,2)</f>
        <v>0</v>
      </c>
      <c r="BL118" s="24" t="s">
        <v>187</v>
      </c>
      <c r="BM118" s="24" t="s">
        <v>188</v>
      </c>
    </row>
    <row r="119" spans="2:51" s="12" customFormat="1" ht="12">
      <c r="B119" s="215"/>
      <c r="C119" s="216"/>
      <c r="D119" s="217" t="s">
        <v>189</v>
      </c>
      <c r="E119" s="218" t="s">
        <v>39</v>
      </c>
      <c r="F119" s="219" t="s">
        <v>190</v>
      </c>
      <c r="G119" s="216"/>
      <c r="H119" s="220">
        <v>267</v>
      </c>
      <c r="I119" s="221"/>
      <c r="J119" s="216"/>
      <c r="K119" s="216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189</v>
      </c>
      <c r="AU119" s="226" t="s">
        <v>86</v>
      </c>
      <c r="AV119" s="12" t="s">
        <v>86</v>
      </c>
      <c r="AW119" s="12" t="s">
        <v>40</v>
      </c>
      <c r="AX119" s="12" t="s">
        <v>84</v>
      </c>
      <c r="AY119" s="226" t="s">
        <v>180</v>
      </c>
    </row>
    <row r="120" spans="2:65" s="1" customFormat="1" ht="16.5" customHeight="1">
      <c r="B120" s="41"/>
      <c r="C120" s="203" t="s">
        <v>86</v>
      </c>
      <c r="D120" s="203" t="s">
        <v>182</v>
      </c>
      <c r="E120" s="204" t="s">
        <v>191</v>
      </c>
      <c r="F120" s="205" t="s">
        <v>192</v>
      </c>
      <c r="G120" s="206" t="s">
        <v>185</v>
      </c>
      <c r="H120" s="207">
        <v>22.25</v>
      </c>
      <c r="I120" s="208"/>
      <c r="J120" s="209">
        <f>ROUND(I120*H120,2)</f>
        <v>0</v>
      </c>
      <c r="K120" s="205" t="s">
        <v>186</v>
      </c>
      <c r="L120" s="61"/>
      <c r="M120" s="210" t="s">
        <v>39</v>
      </c>
      <c r="N120" s="211" t="s">
        <v>48</v>
      </c>
      <c r="O120" s="42"/>
      <c r="P120" s="212">
        <f>O120*H120</f>
        <v>0</v>
      </c>
      <c r="Q120" s="212">
        <v>0</v>
      </c>
      <c r="R120" s="212">
        <f>Q120*H120</f>
        <v>0</v>
      </c>
      <c r="S120" s="212">
        <v>0.325</v>
      </c>
      <c r="T120" s="213">
        <f>S120*H120</f>
        <v>7.23125</v>
      </c>
      <c r="AR120" s="24" t="s">
        <v>187</v>
      </c>
      <c r="AT120" s="24" t="s">
        <v>182</v>
      </c>
      <c r="AU120" s="24" t="s">
        <v>86</v>
      </c>
      <c r="AY120" s="24" t="s">
        <v>180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24" t="s">
        <v>84</v>
      </c>
      <c r="BK120" s="214">
        <f>ROUND(I120*H120,2)</f>
        <v>0</v>
      </c>
      <c r="BL120" s="24" t="s">
        <v>187</v>
      </c>
      <c r="BM120" s="24" t="s">
        <v>193</v>
      </c>
    </row>
    <row r="121" spans="2:51" s="12" customFormat="1" ht="12">
      <c r="B121" s="215"/>
      <c r="C121" s="216"/>
      <c r="D121" s="217" t="s">
        <v>189</v>
      </c>
      <c r="E121" s="218" t="s">
        <v>39</v>
      </c>
      <c r="F121" s="219" t="s">
        <v>194</v>
      </c>
      <c r="G121" s="216"/>
      <c r="H121" s="220">
        <v>13.25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189</v>
      </c>
      <c r="AU121" s="226" t="s">
        <v>86</v>
      </c>
      <c r="AV121" s="12" t="s">
        <v>86</v>
      </c>
      <c r="AW121" s="12" t="s">
        <v>40</v>
      </c>
      <c r="AX121" s="12" t="s">
        <v>77</v>
      </c>
      <c r="AY121" s="226" t="s">
        <v>180</v>
      </c>
    </row>
    <row r="122" spans="2:51" s="12" customFormat="1" ht="12">
      <c r="B122" s="215"/>
      <c r="C122" s="216"/>
      <c r="D122" s="217" t="s">
        <v>189</v>
      </c>
      <c r="E122" s="218" t="s">
        <v>39</v>
      </c>
      <c r="F122" s="219" t="s">
        <v>195</v>
      </c>
      <c r="G122" s="216"/>
      <c r="H122" s="220">
        <v>9</v>
      </c>
      <c r="I122" s="221"/>
      <c r="J122" s="216"/>
      <c r="K122" s="216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189</v>
      </c>
      <c r="AU122" s="226" t="s">
        <v>86</v>
      </c>
      <c r="AV122" s="12" t="s">
        <v>86</v>
      </c>
      <c r="AW122" s="12" t="s">
        <v>40</v>
      </c>
      <c r="AX122" s="12" t="s">
        <v>77</v>
      </c>
      <c r="AY122" s="226" t="s">
        <v>180</v>
      </c>
    </row>
    <row r="123" spans="2:51" s="13" customFormat="1" ht="12">
      <c r="B123" s="227"/>
      <c r="C123" s="228"/>
      <c r="D123" s="217" t="s">
        <v>189</v>
      </c>
      <c r="E123" s="229" t="s">
        <v>39</v>
      </c>
      <c r="F123" s="230" t="s">
        <v>196</v>
      </c>
      <c r="G123" s="228"/>
      <c r="H123" s="231">
        <v>22.25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AT123" s="237" t="s">
        <v>189</v>
      </c>
      <c r="AU123" s="237" t="s">
        <v>86</v>
      </c>
      <c r="AV123" s="13" t="s">
        <v>187</v>
      </c>
      <c r="AW123" s="13" t="s">
        <v>40</v>
      </c>
      <c r="AX123" s="13" t="s">
        <v>84</v>
      </c>
      <c r="AY123" s="237" t="s">
        <v>180</v>
      </c>
    </row>
    <row r="124" spans="2:65" s="1" customFormat="1" ht="16.5" customHeight="1">
      <c r="B124" s="41"/>
      <c r="C124" s="203" t="s">
        <v>197</v>
      </c>
      <c r="D124" s="203" t="s">
        <v>182</v>
      </c>
      <c r="E124" s="204" t="s">
        <v>198</v>
      </c>
      <c r="F124" s="205" t="s">
        <v>199</v>
      </c>
      <c r="G124" s="206" t="s">
        <v>200</v>
      </c>
      <c r="H124" s="207">
        <v>33.55</v>
      </c>
      <c r="I124" s="208"/>
      <c r="J124" s="209">
        <f>ROUND(I124*H124,2)</f>
        <v>0</v>
      </c>
      <c r="K124" s="205" t="s">
        <v>186</v>
      </c>
      <c r="L124" s="61"/>
      <c r="M124" s="210" t="s">
        <v>39</v>
      </c>
      <c r="N124" s="211" t="s">
        <v>48</v>
      </c>
      <c r="O124" s="42"/>
      <c r="P124" s="212">
        <f>O124*H124</f>
        <v>0</v>
      </c>
      <c r="Q124" s="212">
        <v>0</v>
      </c>
      <c r="R124" s="212">
        <f>Q124*H124</f>
        <v>0</v>
      </c>
      <c r="S124" s="212">
        <v>0.205</v>
      </c>
      <c r="T124" s="213">
        <f>S124*H124</f>
        <v>6.877749999999999</v>
      </c>
      <c r="AR124" s="24" t="s">
        <v>187</v>
      </c>
      <c r="AT124" s="24" t="s">
        <v>182</v>
      </c>
      <c r="AU124" s="24" t="s">
        <v>86</v>
      </c>
      <c r="AY124" s="24" t="s">
        <v>180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4" t="s">
        <v>84</v>
      </c>
      <c r="BK124" s="214">
        <f>ROUND(I124*H124,2)</f>
        <v>0</v>
      </c>
      <c r="BL124" s="24" t="s">
        <v>187</v>
      </c>
      <c r="BM124" s="24" t="s">
        <v>201</v>
      </c>
    </row>
    <row r="125" spans="2:51" s="12" customFormat="1" ht="12">
      <c r="B125" s="215"/>
      <c r="C125" s="216"/>
      <c r="D125" s="217" t="s">
        <v>189</v>
      </c>
      <c r="E125" s="218" t="s">
        <v>39</v>
      </c>
      <c r="F125" s="219" t="s">
        <v>202</v>
      </c>
      <c r="G125" s="216"/>
      <c r="H125" s="220">
        <v>13.55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189</v>
      </c>
      <c r="AU125" s="226" t="s">
        <v>86</v>
      </c>
      <c r="AV125" s="12" t="s">
        <v>86</v>
      </c>
      <c r="AW125" s="12" t="s">
        <v>40</v>
      </c>
      <c r="AX125" s="12" t="s">
        <v>77</v>
      </c>
      <c r="AY125" s="226" t="s">
        <v>180</v>
      </c>
    </row>
    <row r="126" spans="2:51" s="12" customFormat="1" ht="12">
      <c r="B126" s="215"/>
      <c r="C126" s="216"/>
      <c r="D126" s="217" t="s">
        <v>189</v>
      </c>
      <c r="E126" s="218" t="s">
        <v>39</v>
      </c>
      <c r="F126" s="219" t="s">
        <v>203</v>
      </c>
      <c r="G126" s="216"/>
      <c r="H126" s="220">
        <v>20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189</v>
      </c>
      <c r="AU126" s="226" t="s">
        <v>86</v>
      </c>
      <c r="AV126" s="12" t="s">
        <v>86</v>
      </c>
      <c r="AW126" s="12" t="s">
        <v>40</v>
      </c>
      <c r="AX126" s="12" t="s">
        <v>77</v>
      </c>
      <c r="AY126" s="226" t="s">
        <v>180</v>
      </c>
    </row>
    <row r="127" spans="2:51" s="13" customFormat="1" ht="12">
      <c r="B127" s="227"/>
      <c r="C127" s="228"/>
      <c r="D127" s="217" t="s">
        <v>189</v>
      </c>
      <c r="E127" s="229" t="s">
        <v>39</v>
      </c>
      <c r="F127" s="230" t="s">
        <v>196</v>
      </c>
      <c r="G127" s="228"/>
      <c r="H127" s="231">
        <v>33.55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AT127" s="237" t="s">
        <v>189</v>
      </c>
      <c r="AU127" s="237" t="s">
        <v>86</v>
      </c>
      <c r="AV127" s="13" t="s">
        <v>187</v>
      </c>
      <c r="AW127" s="13" t="s">
        <v>40</v>
      </c>
      <c r="AX127" s="13" t="s">
        <v>84</v>
      </c>
      <c r="AY127" s="237" t="s">
        <v>180</v>
      </c>
    </row>
    <row r="128" spans="2:65" s="1" customFormat="1" ht="25.5" customHeight="1">
      <c r="B128" s="41"/>
      <c r="C128" s="203" t="s">
        <v>187</v>
      </c>
      <c r="D128" s="203" t="s">
        <v>182</v>
      </c>
      <c r="E128" s="204" t="s">
        <v>204</v>
      </c>
      <c r="F128" s="205" t="s">
        <v>205</v>
      </c>
      <c r="G128" s="206" t="s">
        <v>206</v>
      </c>
      <c r="H128" s="207">
        <v>10.834</v>
      </c>
      <c r="I128" s="208"/>
      <c r="J128" s="209">
        <f>ROUND(I128*H128,2)</f>
        <v>0</v>
      </c>
      <c r="K128" s="205" t="s">
        <v>186</v>
      </c>
      <c r="L128" s="61"/>
      <c r="M128" s="210" t="s">
        <v>39</v>
      </c>
      <c r="N128" s="211" t="s">
        <v>48</v>
      </c>
      <c r="O128" s="42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24" t="s">
        <v>187</v>
      </c>
      <c r="AT128" s="24" t="s">
        <v>182</v>
      </c>
      <c r="AU128" s="24" t="s">
        <v>86</v>
      </c>
      <c r="AY128" s="24" t="s">
        <v>180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4" t="s">
        <v>84</v>
      </c>
      <c r="BK128" s="214">
        <f>ROUND(I128*H128,2)</f>
        <v>0</v>
      </c>
      <c r="BL128" s="24" t="s">
        <v>187</v>
      </c>
      <c r="BM128" s="24" t="s">
        <v>207</v>
      </c>
    </row>
    <row r="129" spans="2:51" s="12" customFormat="1" ht="12">
      <c r="B129" s="215"/>
      <c r="C129" s="216"/>
      <c r="D129" s="217" t="s">
        <v>189</v>
      </c>
      <c r="E129" s="218" t="s">
        <v>39</v>
      </c>
      <c r="F129" s="219" t="s">
        <v>208</v>
      </c>
      <c r="G129" s="216"/>
      <c r="H129" s="220">
        <v>10.834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189</v>
      </c>
      <c r="AU129" s="226" t="s">
        <v>86</v>
      </c>
      <c r="AV129" s="12" t="s">
        <v>86</v>
      </c>
      <c r="AW129" s="12" t="s">
        <v>40</v>
      </c>
      <c r="AX129" s="12" t="s">
        <v>84</v>
      </c>
      <c r="AY129" s="226" t="s">
        <v>180</v>
      </c>
    </row>
    <row r="130" spans="2:65" s="1" customFormat="1" ht="16.5" customHeight="1">
      <c r="B130" s="41"/>
      <c r="C130" s="203" t="s">
        <v>209</v>
      </c>
      <c r="D130" s="203" t="s">
        <v>182</v>
      </c>
      <c r="E130" s="204" t="s">
        <v>210</v>
      </c>
      <c r="F130" s="205" t="s">
        <v>211</v>
      </c>
      <c r="G130" s="206" t="s">
        <v>206</v>
      </c>
      <c r="H130" s="207">
        <v>2.655</v>
      </c>
      <c r="I130" s="208"/>
      <c r="J130" s="209">
        <f>ROUND(I130*H130,2)</f>
        <v>0</v>
      </c>
      <c r="K130" s="205" t="s">
        <v>186</v>
      </c>
      <c r="L130" s="61"/>
      <c r="M130" s="210" t="s">
        <v>39</v>
      </c>
      <c r="N130" s="211" t="s">
        <v>48</v>
      </c>
      <c r="O130" s="42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24" t="s">
        <v>187</v>
      </c>
      <c r="AT130" s="24" t="s">
        <v>182</v>
      </c>
      <c r="AU130" s="24" t="s">
        <v>86</v>
      </c>
      <c r="AY130" s="24" t="s">
        <v>180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24" t="s">
        <v>84</v>
      </c>
      <c r="BK130" s="214">
        <f>ROUND(I130*H130,2)</f>
        <v>0</v>
      </c>
      <c r="BL130" s="24" t="s">
        <v>187</v>
      </c>
      <c r="BM130" s="24" t="s">
        <v>212</v>
      </c>
    </row>
    <row r="131" spans="2:51" s="12" customFormat="1" ht="12">
      <c r="B131" s="215"/>
      <c r="C131" s="216"/>
      <c r="D131" s="217" t="s">
        <v>189</v>
      </c>
      <c r="E131" s="218" t="s">
        <v>39</v>
      </c>
      <c r="F131" s="219" t="s">
        <v>213</v>
      </c>
      <c r="G131" s="216"/>
      <c r="H131" s="220">
        <v>2.655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189</v>
      </c>
      <c r="AU131" s="226" t="s">
        <v>86</v>
      </c>
      <c r="AV131" s="12" t="s">
        <v>86</v>
      </c>
      <c r="AW131" s="12" t="s">
        <v>40</v>
      </c>
      <c r="AX131" s="12" t="s">
        <v>84</v>
      </c>
      <c r="AY131" s="226" t="s">
        <v>180</v>
      </c>
    </row>
    <row r="132" spans="2:65" s="1" customFormat="1" ht="25.5" customHeight="1">
      <c r="B132" s="41"/>
      <c r="C132" s="203" t="s">
        <v>214</v>
      </c>
      <c r="D132" s="203" t="s">
        <v>182</v>
      </c>
      <c r="E132" s="204" t="s">
        <v>215</v>
      </c>
      <c r="F132" s="205" t="s">
        <v>216</v>
      </c>
      <c r="G132" s="206" t="s">
        <v>206</v>
      </c>
      <c r="H132" s="207">
        <v>2.476</v>
      </c>
      <c r="I132" s="208"/>
      <c r="J132" s="209">
        <f>ROUND(I132*H132,2)</f>
        <v>0</v>
      </c>
      <c r="K132" s="205" t="s">
        <v>186</v>
      </c>
      <c r="L132" s="61"/>
      <c r="M132" s="210" t="s">
        <v>39</v>
      </c>
      <c r="N132" s="211" t="s">
        <v>48</v>
      </c>
      <c r="O132" s="42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4" t="s">
        <v>187</v>
      </c>
      <c r="AT132" s="24" t="s">
        <v>182</v>
      </c>
      <c r="AU132" s="24" t="s">
        <v>86</v>
      </c>
      <c r="AY132" s="24" t="s">
        <v>180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4" t="s">
        <v>84</v>
      </c>
      <c r="BK132" s="214">
        <f>ROUND(I132*H132,2)</f>
        <v>0</v>
      </c>
      <c r="BL132" s="24" t="s">
        <v>187</v>
      </c>
      <c r="BM132" s="24" t="s">
        <v>217</v>
      </c>
    </row>
    <row r="133" spans="2:51" s="12" customFormat="1" ht="12">
      <c r="B133" s="215"/>
      <c r="C133" s="216"/>
      <c r="D133" s="217" t="s">
        <v>189</v>
      </c>
      <c r="E133" s="218" t="s">
        <v>39</v>
      </c>
      <c r="F133" s="219" t="s">
        <v>218</v>
      </c>
      <c r="G133" s="216"/>
      <c r="H133" s="220">
        <v>2.476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189</v>
      </c>
      <c r="AU133" s="226" t="s">
        <v>86</v>
      </c>
      <c r="AV133" s="12" t="s">
        <v>86</v>
      </c>
      <c r="AW133" s="12" t="s">
        <v>40</v>
      </c>
      <c r="AX133" s="12" t="s">
        <v>84</v>
      </c>
      <c r="AY133" s="226" t="s">
        <v>180</v>
      </c>
    </row>
    <row r="134" spans="2:65" s="1" customFormat="1" ht="25.5" customHeight="1">
      <c r="B134" s="41"/>
      <c r="C134" s="203" t="s">
        <v>219</v>
      </c>
      <c r="D134" s="203" t="s">
        <v>182</v>
      </c>
      <c r="E134" s="204" t="s">
        <v>220</v>
      </c>
      <c r="F134" s="205" t="s">
        <v>221</v>
      </c>
      <c r="G134" s="206" t="s">
        <v>206</v>
      </c>
      <c r="H134" s="207">
        <v>11.64</v>
      </c>
      <c r="I134" s="208"/>
      <c r="J134" s="209">
        <f>ROUND(I134*H134,2)</f>
        <v>0</v>
      </c>
      <c r="K134" s="205" t="s">
        <v>186</v>
      </c>
      <c r="L134" s="61"/>
      <c r="M134" s="210" t="s">
        <v>39</v>
      </c>
      <c r="N134" s="211" t="s">
        <v>48</v>
      </c>
      <c r="O134" s="42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AR134" s="24" t="s">
        <v>187</v>
      </c>
      <c r="AT134" s="24" t="s">
        <v>182</v>
      </c>
      <c r="AU134" s="24" t="s">
        <v>86</v>
      </c>
      <c r="AY134" s="24" t="s">
        <v>180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24" t="s">
        <v>84</v>
      </c>
      <c r="BK134" s="214">
        <f>ROUND(I134*H134,2)</f>
        <v>0</v>
      </c>
      <c r="BL134" s="24" t="s">
        <v>187</v>
      </c>
      <c r="BM134" s="24" t="s">
        <v>222</v>
      </c>
    </row>
    <row r="135" spans="2:51" s="12" customFormat="1" ht="12">
      <c r="B135" s="215"/>
      <c r="C135" s="216"/>
      <c r="D135" s="217" t="s">
        <v>189</v>
      </c>
      <c r="E135" s="218" t="s">
        <v>39</v>
      </c>
      <c r="F135" s="219" t="s">
        <v>223</v>
      </c>
      <c r="G135" s="216"/>
      <c r="H135" s="220">
        <v>10.56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189</v>
      </c>
      <c r="AU135" s="226" t="s">
        <v>86</v>
      </c>
      <c r="AV135" s="12" t="s">
        <v>86</v>
      </c>
      <c r="AW135" s="12" t="s">
        <v>40</v>
      </c>
      <c r="AX135" s="12" t="s">
        <v>77</v>
      </c>
      <c r="AY135" s="226" t="s">
        <v>180</v>
      </c>
    </row>
    <row r="136" spans="2:51" s="12" customFormat="1" ht="12">
      <c r="B136" s="215"/>
      <c r="C136" s="216"/>
      <c r="D136" s="217" t="s">
        <v>189</v>
      </c>
      <c r="E136" s="218" t="s">
        <v>39</v>
      </c>
      <c r="F136" s="219" t="s">
        <v>224</v>
      </c>
      <c r="G136" s="216"/>
      <c r="H136" s="220">
        <v>1.08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189</v>
      </c>
      <c r="AU136" s="226" t="s">
        <v>86</v>
      </c>
      <c r="AV136" s="12" t="s">
        <v>86</v>
      </c>
      <c r="AW136" s="12" t="s">
        <v>40</v>
      </c>
      <c r="AX136" s="12" t="s">
        <v>77</v>
      </c>
      <c r="AY136" s="226" t="s">
        <v>180</v>
      </c>
    </row>
    <row r="137" spans="2:51" s="13" customFormat="1" ht="12">
      <c r="B137" s="227"/>
      <c r="C137" s="228"/>
      <c r="D137" s="217" t="s">
        <v>189</v>
      </c>
      <c r="E137" s="229" t="s">
        <v>39</v>
      </c>
      <c r="F137" s="230" t="s">
        <v>196</v>
      </c>
      <c r="G137" s="228"/>
      <c r="H137" s="231">
        <v>11.64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189</v>
      </c>
      <c r="AU137" s="237" t="s">
        <v>86</v>
      </c>
      <c r="AV137" s="13" t="s">
        <v>187</v>
      </c>
      <c r="AW137" s="13" t="s">
        <v>40</v>
      </c>
      <c r="AX137" s="13" t="s">
        <v>84</v>
      </c>
      <c r="AY137" s="237" t="s">
        <v>180</v>
      </c>
    </row>
    <row r="138" spans="2:65" s="1" customFormat="1" ht="25.5" customHeight="1">
      <c r="B138" s="41"/>
      <c r="C138" s="203" t="s">
        <v>225</v>
      </c>
      <c r="D138" s="203" t="s">
        <v>182</v>
      </c>
      <c r="E138" s="204" t="s">
        <v>226</v>
      </c>
      <c r="F138" s="205" t="s">
        <v>227</v>
      </c>
      <c r="G138" s="206" t="s">
        <v>206</v>
      </c>
      <c r="H138" s="207">
        <v>13.036</v>
      </c>
      <c r="I138" s="208"/>
      <c r="J138" s="209">
        <f>ROUND(I138*H138,2)</f>
        <v>0</v>
      </c>
      <c r="K138" s="205" t="s">
        <v>186</v>
      </c>
      <c r="L138" s="61"/>
      <c r="M138" s="210" t="s">
        <v>39</v>
      </c>
      <c r="N138" s="211" t="s">
        <v>48</v>
      </c>
      <c r="O138" s="42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24" t="s">
        <v>187</v>
      </c>
      <c r="AT138" s="24" t="s">
        <v>182</v>
      </c>
      <c r="AU138" s="24" t="s">
        <v>86</v>
      </c>
      <c r="AY138" s="24" t="s">
        <v>180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24" t="s">
        <v>84</v>
      </c>
      <c r="BK138" s="214">
        <f>ROUND(I138*H138,2)</f>
        <v>0</v>
      </c>
      <c r="BL138" s="24" t="s">
        <v>187</v>
      </c>
      <c r="BM138" s="24" t="s">
        <v>228</v>
      </c>
    </row>
    <row r="139" spans="2:51" s="12" customFormat="1" ht="12">
      <c r="B139" s="215"/>
      <c r="C139" s="216"/>
      <c r="D139" s="217" t="s">
        <v>189</v>
      </c>
      <c r="E139" s="218" t="s">
        <v>39</v>
      </c>
      <c r="F139" s="219" t="s">
        <v>229</v>
      </c>
      <c r="G139" s="216"/>
      <c r="H139" s="220">
        <v>13.036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189</v>
      </c>
      <c r="AU139" s="226" t="s">
        <v>86</v>
      </c>
      <c r="AV139" s="12" t="s">
        <v>86</v>
      </c>
      <c r="AW139" s="12" t="s">
        <v>40</v>
      </c>
      <c r="AX139" s="12" t="s">
        <v>84</v>
      </c>
      <c r="AY139" s="226" t="s">
        <v>180</v>
      </c>
    </row>
    <row r="140" spans="2:65" s="1" customFormat="1" ht="25.5" customHeight="1">
      <c r="B140" s="41"/>
      <c r="C140" s="203" t="s">
        <v>230</v>
      </c>
      <c r="D140" s="203" t="s">
        <v>182</v>
      </c>
      <c r="E140" s="204" t="s">
        <v>231</v>
      </c>
      <c r="F140" s="205" t="s">
        <v>232</v>
      </c>
      <c r="G140" s="206" t="s">
        <v>206</v>
      </c>
      <c r="H140" s="207">
        <v>27.442</v>
      </c>
      <c r="I140" s="208"/>
      <c r="J140" s="209">
        <f>ROUND(I140*H140,2)</f>
        <v>0</v>
      </c>
      <c r="K140" s="205" t="s">
        <v>186</v>
      </c>
      <c r="L140" s="61"/>
      <c r="M140" s="210" t="s">
        <v>39</v>
      </c>
      <c r="N140" s="211" t="s">
        <v>48</v>
      </c>
      <c r="O140" s="42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24" t="s">
        <v>187</v>
      </c>
      <c r="AT140" s="24" t="s">
        <v>182</v>
      </c>
      <c r="AU140" s="24" t="s">
        <v>86</v>
      </c>
      <c r="AY140" s="24" t="s">
        <v>180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4" t="s">
        <v>84</v>
      </c>
      <c r="BK140" s="214">
        <f>ROUND(I140*H140,2)</f>
        <v>0</v>
      </c>
      <c r="BL140" s="24" t="s">
        <v>187</v>
      </c>
      <c r="BM140" s="24" t="s">
        <v>233</v>
      </c>
    </row>
    <row r="141" spans="2:51" s="12" customFormat="1" ht="12">
      <c r="B141" s="215"/>
      <c r="C141" s="216"/>
      <c r="D141" s="217" t="s">
        <v>189</v>
      </c>
      <c r="E141" s="218" t="s">
        <v>39</v>
      </c>
      <c r="F141" s="219" t="s">
        <v>234</v>
      </c>
      <c r="G141" s="216"/>
      <c r="H141" s="220">
        <v>29.807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189</v>
      </c>
      <c r="AU141" s="226" t="s">
        <v>86</v>
      </c>
      <c r="AV141" s="12" t="s">
        <v>86</v>
      </c>
      <c r="AW141" s="12" t="s">
        <v>40</v>
      </c>
      <c r="AX141" s="12" t="s">
        <v>77</v>
      </c>
      <c r="AY141" s="226" t="s">
        <v>180</v>
      </c>
    </row>
    <row r="142" spans="2:51" s="12" customFormat="1" ht="12">
      <c r="B142" s="215"/>
      <c r="C142" s="216"/>
      <c r="D142" s="217" t="s">
        <v>189</v>
      </c>
      <c r="E142" s="218" t="s">
        <v>39</v>
      </c>
      <c r="F142" s="219" t="s">
        <v>235</v>
      </c>
      <c r="G142" s="216"/>
      <c r="H142" s="220">
        <v>-2.365</v>
      </c>
      <c r="I142" s="221"/>
      <c r="J142" s="216"/>
      <c r="K142" s="216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189</v>
      </c>
      <c r="AU142" s="226" t="s">
        <v>86</v>
      </c>
      <c r="AV142" s="12" t="s">
        <v>86</v>
      </c>
      <c r="AW142" s="12" t="s">
        <v>40</v>
      </c>
      <c r="AX142" s="12" t="s">
        <v>77</v>
      </c>
      <c r="AY142" s="226" t="s">
        <v>180</v>
      </c>
    </row>
    <row r="143" spans="2:51" s="13" customFormat="1" ht="12">
      <c r="B143" s="227"/>
      <c r="C143" s="228"/>
      <c r="D143" s="217" t="s">
        <v>189</v>
      </c>
      <c r="E143" s="229" t="s">
        <v>39</v>
      </c>
      <c r="F143" s="230" t="s">
        <v>196</v>
      </c>
      <c r="G143" s="228"/>
      <c r="H143" s="231">
        <v>27.442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189</v>
      </c>
      <c r="AU143" s="237" t="s">
        <v>86</v>
      </c>
      <c r="AV143" s="13" t="s">
        <v>187</v>
      </c>
      <c r="AW143" s="13" t="s">
        <v>40</v>
      </c>
      <c r="AX143" s="13" t="s">
        <v>84</v>
      </c>
      <c r="AY143" s="237" t="s">
        <v>180</v>
      </c>
    </row>
    <row r="144" spans="2:65" s="1" customFormat="1" ht="25.5" customHeight="1">
      <c r="B144" s="41"/>
      <c r="C144" s="203" t="s">
        <v>236</v>
      </c>
      <c r="D144" s="203" t="s">
        <v>182</v>
      </c>
      <c r="E144" s="204" t="s">
        <v>237</v>
      </c>
      <c r="F144" s="205" t="s">
        <v>238</v>
      </c>
      <c r="G144" s="206" t="s">
        <v>206</v>
      </c>
      <c r="H144" s="207">
        <v>52.724</v>
      </c>
      <c r="I144" s="208"/>
      <c r="J144" s="209">
        <f>ROUND(I144*H144,2)</f>
        <v>0</v>
      </c>
      <c r="K144" s="205" t="s">
        <v>186</v>
      </c>
      <c r="L144" s="61"/>
      <c r="M144" s="210" t="s">
        <v>39</v>
      </c>
      <c r="N144" s="211" t="s">
        <v>48</v>
      </c>
      <c r="O144" s="42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4" t="s">
        <v>187</v>
      </c>
      <c r="AT144" s="24" t="s">
        <v>182</v>
      </c>
      <c r="AU144" s="24" t="s">
        <v>86</v>
      </c>
      <c r="AY144" s="24" t="s">
        <v>180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4" t="s">
        <v>84</v>
      </c>
      <c r="BK144" s="214">
        <f>ROUND(I144*H144,2)</f>
        <v>0</v>
      </c>
      <c r="BL144" s="24" t="s">
        <v>187</v>
      </c>
      <c r="BM144" s="24" t="s">
        <v>239</v>
      </c>
    </row>
    <row r="145" spans="2:51" s="12" customFormat="1" ht="12">
      <c r="B145" s="215"/>
      <c r="C145" s="216"/>
      <c r="D145" s="217" t="s">
        <v>189</v>
      </c>
      <c r="E145" s="218" t="s">
        <v>39</v>
      </c>
      <c r="F145" s="219" t="s">
        <v>240</v>
      </c>
      <c r="G145" s="216"/>
      <c r="H145" s="220">
        <v>52.724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189</v>
      </c>
      <c r="AU145" s="226" t="s">
        <v>86</v>
      </c>
      <c r="AV145" s="12" t="s">
        <v>86</v>
      </c>
      <c r="AW145" s="12" t="s">
        <v>40</v>
      </c>
      <c r="AX145" s="12" t="s">
        <v>84</v>
      </c>
      <c r="AY145" s="226" t="s">
        <v>180</v>
      </c>
    </row>
    <row r="146" spans="2:65" s="1" customFormat="1" ht="16.5" customHeight="1">
      <c r="B146" s="41"/>
      <c r="C146" s="203" t="s">
        <v>241</v>
      </c>
      <c r="D146" s="203" t="s">
        <v>182</v>
      </c>
      <c r="E146" s="204" t="s">
        <v>242</v>
      </c>
      <c r="F146" s="205" t="s">
        <v>243</v>
      </c>
      <c r="G146" s="206" t="s">
        <v>206</v>
      </c>
      <c r="H146" s="207">
        <v>27.442</v>
      </c>
      <c r="I146" s="208"/>
      <c r="J146" s="209">
        <f>ROUND(I146*H146,2)</f>
        <v>0</v>
      </c>
      <c r="K146" s="205" t="s">
        <v>186</v>
      </c>
      <c r="L146" s="61"/>
      <c r="M146" s="210" t="s">
        <v>39</v>
      </c>
      <c r="N146" s="211" t="s">
        <v>48</v>
      </c>
      <c r="O146" s="42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AR146" s="24" t="s">
        <v>187</v>
      </c>
      <c r="AT146" s="24" t="s">
        <v>182</v>
      </c>
      <c r="AU146" s="24" t="s">
        <v>86</v>
      </c>
      <c r="AY146" s="24" t="s">
        <v>180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24" t="s">
        <v>84</v>
      </c>
      <c r="BK146" s="214">
        <f>ROUND(I146*H146,2)</f>
        <v>0</v>
      </c>
      <c r="BL146" s="24" t="s">
        <v>187</v>
      </c>
      <c r="BM146" s="24" t="s">
        <v>244</v>
      </c>
    </row>
    <row r="147" spans="2:65" s="1" customFormat="1" ht="16.5" customHeight="1">
      <c r="B147" s="41"/>
      <c r="C147" s="203" t="s">
        <v>245</v>
      </c>
      <c r="D147" s="203" t="s">
        <v>182</v>
      </c>
      <c r="E147" s="204" t="s">
        <v>246</v>
      </c>
      <c r="F147" s="205" t="s">
        <v>247</v>
      </c>
      <c r="G147" s="206" t="s">
        <v>248</v>
      </c>
      <c r="H147" s="207">
        <v>43.907</v>
      </c>
      <c r="I147" s="208"/>
      <c r="J147" s="209">
        <f>ROUND(I147*H147,2)</f>
        <v>0</v>
      </c>
      <c r="K147" s="205" t="s">
        <v>186</v>
      </c>
      <c r="L147" s="61"/>
      <c r="M147" s="210" t="s">
        <v>39</v>
      </c>
      <c r="N147" s="211" t="s">
        <v>48</v>
      </c>
      <c r="O147" s="42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AR147" s="24" t="s">
        <v>187</v>
      </c>
      <c r="AT147" s="24" t="s">
        <v>182</v>
      </c>
      <c r="AU147" s="24" t="s">
        <v>86</v>
      </c>
      <c r="AY147" s="24" t="s">
        <v>180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24" t="s">
        <v>84</v>
      </c>
      <c r="BK147" s="214">
        <f>ROUND(I147*H147,2)</f>
        <v>0</v>
      </c>
      <c r="BL147" s="24" t="s">
        <v>187</v>
      </c>
      <c r="BM147" s="24" t="s">
        <v>249</v>
      </c>
    </row>
    <row r="148" spans="2:51" s="12" customFormat="1" ht="12">
      <c r="B148" s="215"/>
      <c r="C148" s="216"/>
      <c r="D148" s="217" t="s">
        <v>189</v>
      </c>
      <c r="E148" s="218" t="s">
        <v>39</v>
      </c>
      <c r="F148" s="219" t="s">
        <v>250</v>
      </c>
      <c r="G148" s="216"/>
      <c r="H148" s="220">
        <v>43.907</v>
      </c>
      <c r="I148" s="221"/>
      <c r="J148" s="216"/>
      <c r="K148" s="216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189</v>
      </c>
      <c r="AU148" s="226" t="s">
        <v>86</v>
      </c>
      <c r="AV148" s="12" t="s">
        <v>86</v>
      </c>
      <c r="AW148" s="12" t="s">
        <v>40</v>
      </c>
      <c r="AX148" s="12" t="s">
        <v>84</v>
      </c>
      <c r="AY148" s="226" t="s">
        <v>180</v>
      </c>
    </row>
    <row r="149" spans="2:65" s="1" customFormat="1" ht="16.5" customHeight="1">
      <c r="B149" s="41"/>
      <c r="C149" s="203" t="s">
        <v>251</v>
      </c>
      <c r="D149" s="203" t="s">
        <v>182</v>
      </c>
      <c r="E149" s="204" t="s">
        <v>252</v>
      </c>
      <c r="F149" s="205" t="s">
        <v>253</v>
      </c>
      <c r="G149" s="206" t="s">
        <v>206</v>
      </c>
      <c r="H149" s="207">
        <v>2.365</v>
      </c>
      <c r="I149" s="208"/>
      <c r="J149" s="209">
        <f>ROUND(I149*H149,2)</f>
        <v>0</v>
      </c>
      <c r="K149" s="205" t="s">
        <v>186</v>
      </c>
      <c r="L149" s="61"/>
      <c r="M149" s="210" t="s">
        <v>39</v>
      </c>
      <c r="N149" s="211" t="s">
        <v>48</v>
      </c>
      <c r="O149" s="42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24" t="s">
        <v>187</v>
      </c>
      <c r="AT149" s="24" t="s">
        <v>182</v>
      </c>
      <c r="AU149" s="24" t="s">
        <v>86</v>
      </c>
      <c r="AY149" s="24" t="s">
        <v>180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24" t="s">
        <v>84</v>
      </c>
      <c r="BK149" s="214">
        <f>ROUND(I149*H149,2)</f>
        <v>0</v>
      </c>
      <c r="BL149" s="24" t="s">
        <v>187</v>
      </c>
      <c r="BM149" s="24" t="s">
        <v>254</v>
      </c>
    </row>
    <row r="150" spans="2:51" s="12" customFormat="1" ht="12">
      <c r="B150" s="215"/>
      <c r="C150" s="216"/>
      <c r="D150" s="217" t="s">
        <v>189</v>
      </c>
      <c r="E150" s="218" t="s">
        <v>39</v>
      </c>
      <c r="F150" s="219" t="s">
        <v>229</v>
      </c>
      <c r="G150" s="216"/>
      <c r="H150" s="220">
        <v>13.036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189</v>
      </c>
      <c r="AU150" s="226" t="s">
        <v>86</v>
      </c>
      <c r="AV150" s="12" t="s">
        <v>86</v>
      </c>
      <c r="AW150" s="12" t="s">
        <v>40</v>
      </c>
      <c r="AX150" s="12" t="s">
        <v>77</v>
      </c>
      <c r="AY150" s="226" t="s">
        <v>180</v>
      </c>
    </row>
    <row r="151" spans="2:51" s="12" customFormat="1" ht="12">
      <c r="B151" s="215"/>
      <c r="C151" s="216"/>
      <c r="D151" s="217" t="s">
        <v>189</v>
      </c>
      <c r="E151" s="218" t="s">
        <v>39</v>
      </c>
      <c r="F151" s="219" t="s">
        <v>255</v>
      </c>
      <c r="G151" s="216"/>
      <c r="H151" s="220">
        <v>-10.671</v>
      </c>
      <c r="I151" s="221"/>
      <c r="J151" s="216"/>
      <c r="K151" s="216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189</v>
      </c>
      <c r="AU151" s="226" t="s">
        <v>86</v>
      </c>
      <c r="AV151" s="12" t="s">
        <v>86</v>
      </c>
      <c r="AW151" s="12" t="s">
        <v>40</v>
      </c>
      <c r="AX151" s="12" t="s">
        <v>77</v>
      </c>
      <c r="AY151" s="226" t="s">
        <v>180</v>
      </c>
    </row>
    <row r="152" spans="2:51" s="14" customFormat="1" ht="12">
      <c r="B152" s="238"/>
      <c r="C152" s="239"/>
      <c r="D152" s="217" t="s">
        <v>189</v>
      </c>
      <c r="E152" s="240" t="s">
        <v>39</v>
      </c>
      <c r="F152" s="241" t="s">
        <v>256</v>
      </c>
      <c r="G152" s="239"/>
      <c r="H152" s="242">
        <v>2.365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189</v>
      </c>
      <c r="AU152" s="248" t="s">
        <v>86</v>
      </c>
      <c r="AV152" s="14" t="s">
        <v>197</v>
      </c>
      <c r="AW152" s="14" t="s">
        <v>40</v>
      </c>
      <c r="AX152" s="14" t="s">
        <v>84</v>
      </c>
      <c r="AY152" s="248" t="s">
        <v>180</v>
      </c>
    </row>
    <row r="153" spans="2:65" s="1" customFormat="1" ht="25.5" customHeight="1">
      <c r="B153" s="41"/>
      <c r="C153" s="203" t="s">
        <v>257</v>
      </c>
      <c r="D153" s="203" t="s">
        <v>182</v>
      </c>
      <c r="E153" s="204" t="s">
        <v>258</v>
      </c>
      <c r="F153" s="205" t="s">
        <v>259</v>
      </c>
      <c r="G153" s="206" t="s">
        <v>185</v>
      </c>
      <c r="H153" s="207">
        <v>72.225</v>
      </c>
      <c r="I153" s="208"/>
      <c r="J153" s="209">
        <f>ROUND(I153*H153,2)</f>
        <v>0</v>
      </c>
      <c r="K153" s="205" t="s">
        <v>186</v>
      </c>
      <c r="L153" s="61"/>
      <c r="M153" s="210" t="s">
        <v>39</v>
      </c>
      <c r="N153" s="211" t="s">
        <v>48</v>
      </c>
      <c r="O153" s="42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24" t="s">
        <v>187</v>
      </c>
      <c r="AT153" s="24" t="s">
        <v>182</v>
      </c>
      <c r="AU153" s="24" t="s">
        <v>86</v>
      </c>
      <c r="AY153" s="24" t="s">
        <v>180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24" t="s">
        <v>84</v>
      </c>
      <c r="BK153" s="214">
        <f>ROUND(I153*H153,2)</f>
        <v>0</v>
      </c>
      <c r="BL153" s="24" t="s">
        <v>187</v>
      </c>
      <c r="BM153" s="24" t="s">
        <v>260</v>
      </c>
    </row>
    <row r="154" spans="2:51" s="12" customFormat="1" ht="12">
      <c r="B154" s="215"/>
      <c r="C154" s="216"/>
      <c r="D154" s="217" t="s">
        <v>189</v>
      </c>
      <c r="E154" s="218" t="s">
        <v>39</v>
      </c>
      <c r="F154" s="219" t="s">
        <v>261</v>
      </c>
      <c r="G154" s="216"/>
      <c r="H154" s="220">
        <v>72.225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189</v>
      </c>
      <c r="AU154" s="226" t="s">
        <v>86</v>
      </c>
      <c r="AV154" s="12" t="s">
        <v>86</v>
      </c>
      <c r="AW154" s="12" t="s">
        <v>40</v>
      </c>
      <c r="AX154" s="12" t="s">
        <v>84</v>
      </c>
      <c r="AY154" s="226" t="s">
        <v>180</v>
      </c>
    </row>
    <row r="155" spans="2:65" s="1" customFormat="1" ht="25.5" customHeight="1">
      <c r="B155" s="41"/>
      <c r="C155" s="203" t="s">
        <v>10</v>
      </c>
      <c r="D155" s="203" t="s">
        <v>182</v>
      </c>
      <c r="E155" s="204" t="s">
        <v>262</v>
      </c>
      <c r="F155" s="205" t="s">
        <v>263</v>
      </c>
      <c r="G155" s="206" t="s">
        <v>185</v>
      </c>
      <c r="H155" s="207">
        <v>72.225</v>
      </c>
      <c r="I155" s="208"/>
      <c r="J155" s="209">
        <f>ROUND(I155*H155,2)</f>
        <v>0</v>
      </c>
      <c r="K155" s="205" t="s">
        <v>186</v>
      </c>
      <c r="L155" s="61"/>
      <c r="M155" s="210" t="s">
        <v>39</v>
      </c>
      <c r="N155" s="211" t="s">
        <v>48</v>
      </c>
      <c r="O155" s="42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24" t="s">
        <v>187</v>
      </c>
      <c r="AT155" s="24" t="s">
        <v>182</v>
      </c>
      <c r="AU155" s="24" t="s">
        <v>86</v>
      </c>
      <c r="AY155" s="24" t="s">
        <v>180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24" t="s">
        <v>84</v>
      </c>
      <c r="BK155" s="214">
        <f>ROUND(I155*H155,2)</f>
        <v>0</v>
      </c>
      <c r="BL155" s="24" t="s">
        <v>187</v>
      </c>
      <c r="BM155" s="24" t="s">
        <v>264</v>
      </c>
    </row>
    <row r="156" spans="2:65" s="1" customFormat="1" ht="16.5" customHeight="1">
      <c r="B156" s="41"/>
      <c r="C156" s="249" t="s">
        <v>265</v>
      </c>
      <c r="D156" s="249" t="s">
        <v>266</v>
      </c>
      <c r="E156" s="250" t="s">
        <v>267</v>
      </c>
      <c r="F156" s="251" t="s">
        <v>268</v>
      </c>
      <c r="G156" s="252" t="s">
        <v>269</v>
      </c>
      <c r="H156" s="253">
        <v>1.083</v>
      </c>
      <c r="I156" s="254"/>
      <c r="J156" s="255">
        <f>ROUND(I156*H156,2)</f>
        <v>0</v>
      </c>
      <c r="K156" s="251" t="s">
        <v>186</v>
      </c>
      <c r="L156" s="256"/>
      <c r="M156" s="257" t="s">
        <v>39</v>
      </c>
      <c r="N156" s="258" t="s">
        <v>48</v>
      </c>
      <c r="O156" s="42"/>
      <c r="P156" s="212">
        <f>O156*H156</f>
        <v>0</v>
      </c>
      <c r="Q156" s="212">
        <v>0.001</v>
      </c>
      <c r="R156" s="212">
        <f>Q156*H156</f>
        <v>0.001083</v>
      </c>
      <c r="S156" s="212">
        <v>0</v>
      </c>
      <c r="T156" s="213">
        <f>S156*H156</f>
        <v>0</v>
      </c>
      <c r="AR156" s="24" t="s">
        <v>225</v>
      </c>
      <c r="AT156" s="24" t="s">
        <v>266</v>
      </c>
      <c r="AU156" s="24" t="s">
        <v>86</v>
      </c>
      <c r="AY156" s="24" t="s">
        <v>180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24" t="s">
        <v>84</v>
      </c>
      <c r="BK156" s="214">
        <f>ROUND(I156*H156,2)</f>
        <v>0</v>
      </c>
      <c r="BL156" s="24" t="s">
        <v>187</v>
      </c>
      <c r="BM156" s="24" t="s">
        <v>270</v>
      </c>
    </row>
    <row r="157" spans="2:51" s="12" customFormat="1" ht="12">
      <c r="B157" s="215"/>
      <c r="C157" s="216"/>
      <c r="D157" s="217" t="s">
        <v>189</v>
      </c>
      <c r="E157" s="216"/>
      <c r="F157" s="219" t="s">
        <v>271</v>
      </c>
      <c r="G157" s="216"/>
      <c r="H157" s="220">
        <v>1.083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189</v>
      </c>
      <c r="AU157" s="226" t="s">
        <v>86</v>
      </c>
      <c r="AV157" s="12" t="s">
        <v>86</v>
      </c>
      <c r="AW157" s="12" t="s">
        <v>6</v>
      </c>
      <c r="AX157" s="12" t="s">
        <v>84</v>
      </c>
      <c r="AY157" s="226" t="s">
        <v>180</v>
      </c>
    </row>
    <row r="158" spans="2:65" s="1" customFormat="1" ht="16.5" customHeight="1">
      <c r="B158" s="41"/>
      <c r="C158" s="203" t="s">
        <v>272</v>
      </c>
      <c r="D158" s="203" t="s">
        <v>182</v>
      </c>
      <c r="E158" s="204" t="s">
        <v>273</v>
      </c>
      <c r="F158" s="205" t="s">
        <v>274</v>
      </c>
      <c r="G158" s="206" t="s">
        <v>185</v>
      </c>
      <c r="H158" s="207">
        <v>362.3</v>
      </c>
      <c r="I158" s="208"/>
      <c r="J158" s="209">
        <f>ROUND(I158*H158,2)</f>
        <v>0</v>
      </c>
      <c r="K158" s="205" t="s">
        <v>186</v>
      </c>
      <c r="L158" s="61"/>
      <c r="M158" s="210" t="s">
        <v>39</v>
      </c>
      <c r="N158" s="211" t="s">
        <v>48</v>
      </c>
      <c r="O158" s="42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24" t="s">
        <v>187</v>
      </c>
      <c r="AT158" s="24" t="s">
        <v>182</v>
      </c>
      <c r="AU158" s="24" t="s">
        <v>86</v>
      </c>
      <c r="AY158" s="24" t="s">
        <v>180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24" t="s">
        <v>84</v>
      </c>
      <c r="BK158" s="214">
        <f>ROUND(I158*H158,2)</f>
        <v>0</v>
      </c>
      <c r="BL158" s="24" t="s">
        <v>187</v>
      </c>
      <c r="BM158" s="24" t="s">
        <v>275</v>
      </c>
    </row>
    <row r="159" spans="2:51" s="12" customFormat="1" ht="12">
      <c r="B159" s="215"/>
      <c r="C159" s="216"/>
      <c r="D159" s="217" t="s">
        <v>189</v>
      </c>
      <c r="E159" s="218" t="s">
        <v>39</v>
      </c>
      <c r="F159" s="219" t="s">
        <v>276</v>
      </c>
      <c r="G159" s="216"/>
      <c r="H159" s="220">
        <v>68.6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189</v>
      </c>
      <c r="AU159" s="226" t="s">
        <v>86</v>
      </c>
      <c r="AV159" s="12" t="s">
        <v>86</v>
      </c>
      <c r="AW159" s="12" t="s">
        <v>40</v>
      </c>
      <c r="AX159" s="12" t="s">
        <v>77</v>
      </c>
      <c r="AY159" s="226" t="s">
        <v>180</v>
      </c>
    </row>
    <row r="160" spans="2:51" s="14" customFormat="1" ht="12">
      <c r="B160" s="238"/>
      <c r="C160" s="239"/>
      <c r="D160" s="217" t="s">
        <v>189</v>
      </c>
      <c r="E160" s="240" t="s">
        <v>39</v>
      </c>
      <c r="F160" s="241" t="s">
        <v>277</v>
      </c>
      <c r="G160" s="239"/>
      <c r="H160" s="242">
        <v>68.6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189</v>
      </c>
      <c r="AU160" s="248" t="s">
        <v>86</v>
      </c>
      <c r="AV160" s="14" t="s">
        <v>197</v>
      </c>
      <c r="AW160" s="14" t="s">
        <v>40</v>
      </c>
      <c r="AX160" s="14" t="s">
        <v>77</v>
      </c>
      <c r="AY160" s="248" t="s">
        <v>180</v>
      </c>
    </row>
    <row r="161" spans="2:51" s="12" customFormat="1" ht="12">
      <c r="B161" s="215"/>
      <c r="C161" s="216"/>
      <c r="D161" s="217" t="s">
        <v>189</v>
      </c>
      <c r="E161" s="218" t="s">
        <v>39</v>
      </c>
      <c r="F161" s="219" t="s">
        <v>278</v>
      </c>
      <c r="G161" s="216"/>
      <c r="H161" s="220">
        <v>17.7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189</v>
      </c>
      <c r="AU161" s="226" t="s">
        <v>86</v>
      </c>
      <c r="AV161" s="12" t="s">
        <v>86</v>
      </c>
      <c r="AW161" s="12" t="s">
        <v>40</v>
      </c>
      <c r="AX161" s="12" t="s">
        <v>77</v>
      </c>
      <c r="AY161" s="226" t="s">
        <v>180</v>
      </c>
    </row>
    <row r="162" spans="2:51" s="12" customFormat="1" ht="12">
      <c r="B162" s="215"/>
      <c r="C162" s="216"/>
      <c r="D162" s="217" t="s">
        <v>189</v>
      </c>
      <c r="E162" s="218" t="s">
        <v>39</v>
      </c>
      <c r="F162" s="219" t="s">
        <v>279</v>
      </c>
      <c r="G162" s="216"/>
      <c r="H162" s="220">
        <v>9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189</v>
      </c>
      <c r="AU162" s="226" t="s">
        <v>86</v>
      </c>
      <c r="AV162" s="12" t="s">
        <v>86</v>
      </c>
      <c r="AW162" s="12" t="s">
        <v>40</v>
      </c>
      <c r="AX162" s="12" t="s">
        <v>77</v>
      </c>
      <c r="AY162" s="226" t="s">
        <v>180</v>
      </c>
    </row>
    <row r="163" spans="2:51" s="14" customFormat="1" ht="12">
      <c r="B163" s="238"/>
      <c r="C163" s="239"/>
      <c r="D163" s="217" t="s">
        <v>189</v>
      </c>
      <c r="E163" s="240" t="s">
        <v>39</v>
      </c>
      <c r="F163" s="241" t="s">
        <v>280</v>
      </c>
      <c r="G163" s="239"/>
      <c r="H163" s="242">
        <v>26.7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189</v>
      </c>
      <c r="AU163" s="248" t="s">
        <v>86</v>
      </c>
      <c r="AV163" s="14" t="s">
        <v>197</v>
      </c>
      <c r="AW163" s="14" t="s">
        <v>40</v>
      </c>
      <c r="AX163" s="14" t="s">
        <v>77</v>
      </c>
      <c r="AY163" s="248" t="s">
        <v>180</v>
      </c>
    </row>
    <row r="164" spans="2:51" s="12" customFormat="1" ht="12">
      <c r="B164" s="215"/>
      <c r="C164" s="216"/>
      <c r="D164" s="217" t="s">
        <v>189</v>
      </c>
      <c r="E164" s="218" t="s">
        <v>39</v>
      </c>
      <c r="F164" s="219" t="s">
        <v>190</v>
      </c>
      <c r="G164" s="216"/>
      <c r="H164" s="220">
        <v>267</v>
      </c>
      <c r="I164" s="221"/>
      <c r="J164" s="216"/>
      <c r="K164" s="216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189</v>
      </c>
      <c r="AU164" s="226" t="s">
        <v>86</v>
      </c>
      <c r="AV164" s="12" t="s">
        <v>86</v>
      </c>
      <c r="AW164" s="12" t="s">
        <v>40</v>
      </c>
      <c r="AX164" s="12" t="s">
        <v>77</v>
      </c>
      <c r="AY164" s="226" t="s">
        <v>180</v>
      </c>
    </row>
    <row r="165" spans="2:51" s="13" customFormat="1" ht="12">
      <c r="B165" s="227"/>
      <c r="C165" s="228"/>
      <c r="D165" s="217" t="s">
        <v>189</v>
      </c>
      <c r="E165" s="229" t="s">
        <v>39</v>
      </c>
      <c r="F165" s="230" t="s">
        <v>196</v>
      </c>
      <c r="G165" s="228"/>
      <c r="H165" s="231">
        <v>362.3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189</v>
      </c>
      <c r="AU165" s="237" t="s">
        <v>86</v>
      </c>
      <c r="AV165" s="13" t="s">
        <v>187</v>
      </c>
      <c r="AW165" s="13" t="s">
        <v>40</v>
      </c>
      <c r="AX165" s="13" t="s">
        <v>84</v>
      </c>
      <c r="AY165" s="237" t="s">
        <v>180</v>
      </c>
    </row>
    <row r="166" spans="2:63" s="11" customFormat="1" ht="29.85" customHeight="1">
      <c r="B166" s="187"/>
      <c r="C166" s="188"/>
      <c r="D166" s="189" t="s">
        <v>76</v>
      </c>
      <c r="E166" s="201" t="s">
        <v>86</v>
      </c>
      <c r="F166" s="201" t="s">
        <v>281</v>
      </c>
      <c r="G166" s="188"/>
      <c r="H166" s="188"/>
      <c r="I166" s="191"/>
      <c r="J166" s="202">
        <f>BK166</f>
        <v>0</v>
      </c>
      <c r="K166" s="188"/>
      <c r="L166" s="193"/>
      <c r="M166" s="194"/>
      <c r="N166" s="195"/>
      <c r="O166" s="195"/>
      <c r="P166" s="196">
        <f>SUM(P167:P185)</f>
        <v>0</v>
      </c>
      <c r="Q166" s="195"/>
      <c r="R166" s="196">
        <f>SUM(R167:R185)</f>
        <v>34.192705239999995</v>
      </c>
      <c r="S166" s="195"/>
      <c r="T166" s="197">
        <f>SUM(T167:T185)</f>
        <v>0</v>
      </c>
      <c r="AR166" s="198" t="s">
        <v>84</v>
      </c>
      <c r="AT166" s="199" t="s">
        <v>76</v>
      </c>
      <c r="AU166" s="199" t="s">
        <v>84</v>
      </c>
      <c r="AY166" s="198" t="s">
        <v>180</v>
      </c>
      <c r="BK166" s="200">
        <f>SUM(BK167:BK185)</f>
        <v>0</v>
      </c>
    </row>
    <row r="167" spans="2:65" s="1" customFormat="1" ht="16.5" customHeight="1">
      <c r="B167" s="41"/>
      <c r="C167" s="203" t="s">
        <v>282</v>
      </c>
      <c r="D167" s="203" t="s">
        <v>182</v>
      </c>
      <c r="E167" s="204" t="s">
        <v>283</v>
      </c>
      <c r="F167" s="205" t="s">
        <v>284</v>
      </c>
      <c r="G167" s="206" t="s">
        <v>185</v>
      </c>
      <c r="H167" s="207">
        <v>86.3</v>
      </c>
      <c r="I167" s="208"/>
      <c r="J167" s="209">
        <f>ROUND(I167*H167,2)</f>
        <v>0</v>
      </c>
      <c r="K167" s="205" t="s">
        <v>186</v>
      </c>
      <c r="L167" s="61"/>
      <c r="M167" s="210" t="s">
        <v>39</v>
      </c>
      <c r="N167" s="211" t="s">
        <v>48</v>
      </c>
      <c r="O167" s="42"/>
      <c r="P167" s="212">
        <f>O167*H167</f>
        <v>0</v>
      </c>
      <c r="Q167" s="212">
        <v>0.0001</v>
      </c>
      <c r="R167" s="212">
        <f>Q167*H167</f>
        <v>0.00863</v>
      </c>
      <c r="S167" s="212">
        <v>0</v>
      </c>
      <c r="T167" s="213">
        <f>S167*H167</f>
        <v>0</v>
      </c>
      <c r="AR167" s="24" t="s">
        <v>187</v>
      </c>
      <c r="AT167" s="24" t="s">
        <v>182</v>
      </c>
      <c r="AU167" s="24" t="s">
        <v>86</v>
      </c>
      <c r="AY167" s="24" t="s">
        <v>180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24" t="s">
        <v>84</v>
      </c>
      <c r="BK167" s="214">
        <f>ROUND(I167*H167,2)</f>
        <v>0</v>
      </c>
      <c r="BL167" s="24" t="s">
        <v>187</v>
      </c>
      <c r="BM167" s="24" t="s">
        <v>285</v>
      </c>
    </row>
    <row r="168" spans="2:51" s="12" customFormat="1" ht="12">
      <c r="B168" s="215"/>
      <c r="C168" s="216"/>
      <c r="D168" s="217" t="s">
        <v>189</v>
      </c>
      <c r="E168" s="218" t="s">
        <v>39</v>
      </c>
      <c r="F168" s="219" t="s">
        <v>276</v>
      </c>
      <c r="G168" s="216"/>
      <c r="H168" s="220">
        <v>68.6</v>
      </c>
      <c r="I168" s="221"/>
      <c r="J168" s="216"/>
      <c r="K168" s="216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189</v>
      </c>
      <c r="AU168" s="226" t="s">
        <v>86</v>
      </c>
      <c r="AV168" s="12" t="s">
        <v>86</v>
      </c>
      <c r="AW168" s="12" t="s">
        <v>40</v>
      </c>
      <c r="AX168" s="12" t="s">
        <v>77</v>
      </c>
      <c r="AY168" s="226" t="s">
        <v>180</v>
      </c>
    </row>
    <row r="169" spans="2:51" s="12" customFormat="1" ht="12">
      <c r="B169" s="215"/>
      <c r="C169" s="216"/>
      <c r="D169" s="217" t="s">
        <v>189</v>
      </c>
      <c r="E169" s="218" t="s">
        <v>39</v>
      </c>
      <c r="F169" s="219" t="s">
        <v>278</v>
      </c>
      <c r="G169" s="216"/>
      <c r="H169" s="220">
        <v>17.7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189</v>
      </c>
      <c r="AU169" s="226" t="s">
        <v>86</v>
      </c>
      <c r="AV169" s="12" t="s">
        <v>86</v>
      </c>
      <c r="AW169" s="12" t="s">
        <v>40</v>
      </c>
      <c r="AX169" s="12" t="s">
        <v>77</v>
      </c>
      <c r="AY169" s="226" t="s">
        <v>180</v>
      </c>
    </row>
    <row r="170" spans="2:51" s="13" customFormat="1" ht="12">
      <c r="B170" s="227"/>
      <c r="C170" s="228"/>
      <c r="D170" s="217" t="s">
        <v>189</v>
      </c>
      <c r="E170" s="229" t="s">
        <v>39</v>
      </c>
      <c r="F170" s="230" t="s">
        <v>196</v>
      </c>
      <c r="G170" s="228"/>
      <c r="H170" s="231">
        <v>86.3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189</v>
      </c>
      <c r="AU170" s="237" t="s">
        <v>86</v>
      </c>
      <c r="AV170" s="13" t="s">
        <v>187</v>
      </c>
      <c r="AW170" s="13" t="s">
        <v>40</v>
      </c>
      <c r="AX170" s="13" t="s">
        <v>84</v>
      </c>
      <c r="AY170" s="237" t="s">
        <v>180</v>
      </c>
    </row>
    <row r="171" spans="2:65" s="1" customFormat="1" ht="16.5" customHeight="1">
      <c r="B171" s="41"/>
      <c r="C171" s="249" t="s">
        <v>286</v>
      </c>
      <c r="D171" s="249" t="s">
        <v>266</v>
      </c>
      <c r="E171" s="250" t="s">
        <v>287</v>
      </c>
      <c r="F171" s="251" t="s">
        <v>288</v>
      </c>
      <c r="G171" s="252" t="s">
        <v>185</v>
      </c>
      <c r="H171" s="253">
        <v>99.245</v>
      </c>
      <c r="I171" s="254"/>
      <c r="J171" s="255">
        <f>ROUND(I171*H171,2)</f>
        <v>0</v>
      </c>
      <c r="K171" s="251" t="s">
        <v>186</v>
      </c>
      <c r="L171" s="256"/>
      <c r="M171" s="257" t="s">
        <v>39</v>
      </c>
      <c r="N171" s="258" t="s">
        <v>48</v>
      </c>
      <c r="O171" s="42"/>
      <c r="P171" s="212">
        <f>O171*H171</f>
        <v>0</v>
      </c>
      <c r="Q171" s="212">
        <v>0.0003</v>
      </c>
      <c r="R171" s="212">
        <f>Q171*H171</f>
        <v>0.029773499999999998</v>
      </c>
      <c r="S171" s="212">
        <v>0</v>
      </c>
      <c r="T171" s="213">
        <f>S171*H171</f>
        <v>0</v>
      </c>
      <c r="AR171" s="24" t="s">
        <v>225</v>
      </c>
      <c r="AT171" s="24" t="s">
        <v>266</v>
      </c>
      <c r="AU171" s="24" t="s">
        <v>86</v>
      </c>
      <c r="AY171" s="24" t="s">
        <v>180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24" t="s">
        <v>84</v>
      </c>
      <c r="BK171" s="214">
        <f>ROUND(I171*H171,2)</f>
        <v>0</v>
      </c>
      <c r="BL171" s="24" t="s">
        <v>187</v>
      </c>
      <c r="BM171" s="24" t="s">
        <v>289</v>
      </c>
    </row>
    <row r="172" spans="2:51" s="12" customFormat="1" ht="12">
      <c r="B172" s="215"/>
      <c r="C172" s="216"/>
      <c r="D172" s="217" t="s">
        <v>189</v>
      </c>
      <c r="E172" s="216"/>
      <c r="F172" s="219" t="s">
        <v>290</v>
      </c>
      <c r="G172" s="216"/>
      <c r="H172" s="220">
        <v>99.245</v>
      </c>
      <c r="I172" s="221"/>
      <c r="J172" s="216"/>
      <c r="K172" s="216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189</v>
      </c>
      <c r="AU172" s="226" t="s">
        <v>86</v>
      </c>
      <c r="AV172" s="12" t="s">
        <v>86</v>
      </c>
      <c r="AW172" s="12" t="s">
        <v>6</v>
      </c>
      <c r="AX172" s="12" t="s">
        <v>84</v>
      </c>
      <c r="AY172" s="226" t="s">
        <v>180</v>
      </c>
    </row>
    <row r="173" spans="2:65" s="1" customFormat="1" ht="16.5" customHeight="1">
      <c r="B173" s="41"/>
      <c r="C173" s="203" t="s">
        <v>291</v>
      </c>
      <c r="D173" s="203" t="s">
        <v>182</v>
      </c>
      <c r="E173" s="204" t="s">
        <v>292</v>
      </c>
      <c r="F173" s="205" t="s">
        <v>293</v>
      </c>
      <c r="G173" s="206" t="s">
        <v>206</v>
      </c>
      <c r="H173" s="207">
        <v>1.8</v>
      </c>
      <c r="I173" s="208"/>
      <c r="J173" s="209">
        <f>ROUND(I173*H173,2)</f>
        <v>0</v>
      </c>
      <c r="K173" s="205" t="s">
        <v>186</v>
      </c>
      <c r="L173" s="61"/>
      <c r="M173" s="210" t="s">
        <v>39</v>
      </c>
      <c r="N173" s="211" t="s">
        <v>48</v>
      </c>
      <c r="O173" s="42"/>
      <c r="P173" s="212">
        <f>O173*H173</f>
        <v>0</v>
      </c>
      <c r="Q173" s="212">
        <v>2.45329</v>
      </c>
      <c r="R173" s="212">
        <f>Q173*H173</f>
        <v>4.415922</v>
      </c>
      <c r="S173" s="212">
        <v>0</v>
      </c>
      <c r="T173" s="213">
        <f>S173*H173</f>
        <v>0</v>
      </c>
      <c r="AR173" s="24" t="s">
        <v>187</v>
      </c>
      <c r="AT173" s="24" t="s">
        <v>182</v>
      </c>
      <c r="AU173" s="24" t="s">
        <v>86</v>
      </c>
      <c r="AY173" s="24" t="s">
        <v>180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24" t="s">
        <v>84</v>
      </c>
      <c r="BK173" s="214">
        <f>ROUND(I173*H173,2)</f>
        <v>0</v>
      </c>
      <c r="BL173" s="24" t="s">
        <v>187</v>
      </c>
      <c r="BM173" s="24" t="s">
        <v>294</v>
      </c>
    </row>
    <row r="174" spans="2:51" s="12" customFormat="1" ht="12">
      <c r="B174" s="215"/>
      <c r="C174" s="216"/>
      <c r="D174" s="217" t="s">
        <v>189</v>
      </c>
      <c r="E174" s="218" t="s">
        <v>39</v>
      </c>
      <c r="F174" s="219" t="s">
        <v>295</v>
      </c>
      <c r="G174" s="216"/>
      <c r="H174" s="220">
        <v>1.8</v>
      </c>
      <c r="I174" s="221"/>
      <c r="J174" s="216"/>
      <c r="K174" s="216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189</v>
      </c>
      <c r="AU174" s="226" t="s">
        <v>86</v>
      </c>
      <c r="AV174" s="12" t="s">
        <v>86</v>
      </c>
      <c r="AW174" s="12" t="s">
        <v>40</v>
      </c>
      <c r="AX174" s="12" t="s">
        <v>84</v>
      </c>
      <c r="AY174" s="226" t="s">
        <v>180</v>
      </c>
    </row>
    <row r="175" spans="2:65" s="1" customFormat="1" ht="16.5" customHeight="1">
      <c r="B175" s="41"/>
      <c r="C175" s="203" t="s">
        <v>9</v>
      </c>
      <c r="D175" s="203" t="s">
        <v>182</v>
      </c>
      <c r="E175" s="204" t="s">
        <v>296</v>
      </c>
      <c r="F175" s="205" t="s">
        <v>297</v>
      </c>
      <c r="G175" s="206" t="s">
        <v>248</v>
      </c>
      <c r="H175" s="207">
        <v>0.25</v>
      </c>
      <c r="I175" s="208"/>
      <c r="J175" s="209">
        <f>ROUND(I175*H175,2)</f>
        <v>0</v>
      </c>
      <c r="K175" s="205" t="s">
        <v>186</v>
      </c>
      <c r="L175" s="61"/>
      <c r="M175" s="210" t="s">
        <v>39</v>
      </c>
      <c r="N175" s="211" t="s">
        <v>48</v>
      </c>
      <c r="O175" s="42"/>
      <c r="P175" s="212">
        <f>O175*H175</f>
        <v>0</v>
      </c>
      <c r="Q175" s="212">
        <v>1.06017</v>
      </c>
      <c r="R175" s="212">
        <f>Q175*H175</f>
        <v>0.2650425</v>
      </c>
      <c r="S175" s="212">
        <v>0</v>
      </c>
      <c r="T175" s="213">
        <f>S175*H175</f>
        <v>0</v>
      </c>
      <c r="AR175" s="24" t="s">
        <v>187</v>
      </c>
      <c r="AT175" s="24" t="s">
        <v>182</v>
      </c>
      <c r="AU175" s="24" t="s">
        <v>86</v>
      </c>
      <c r="AY175" s="24" t="s">
        <v>180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24" t="s">
        <v>84</v>
      </c>
      <c r="BK175" s="214">
        <f>ROUND(I175*H175,2)</f>
        <v>0</v>
      </c>
      <c r="BL175" s="24" t="s">
        <v>187</v>
      </c>
      <c r="BM175" s="24" t="s">
        <v>298</v>
      </c>
    </row>
    <row r="176" spans="2:51" s="12" customFormat="1" ht="12">
      <c r="B176" s="215"/>
      <c r="C176" s="216"/>
      <c r="D176" s="217" t="s">
        <v>189</v>
      </c>
      <c r="E176" s="218" t="s">
        <v>39</v>
      </c>
      <c r="F176" s="219" t="s">
        <v>299</v>
      </c>
      <c r="G176" s="216"/>
      <c r="H176" s="220">
        <v>0.25</v>
      </c>
      <c r="I176" s="221"/>
      <c r="J176" s="216"/>
      <c r="K176" s="216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189</v>
      </c>
      <c r="AU176" s="226" t="s">
        <v>86</v>
      </c>
      <c r="AV176" s="12" t="s">
        <v>86</v>
      </c>
      <c r="AW176" s="12" t="s">
        <v>40</v>
      </c>
      <c r="AX176" s="12" t="s">
        <v>84</v>
      </c>
      <c r="AY176" s="226" t="s">
        <v>180</v>
      </c>
    </row>
    <row r="177" spans="2:65" s="1" customFormat="1" ht="16.5" customHeight="1">
      <c r="B177" s="41"/>
      <c r="C177" s="203" t="s">
        <v>300</v>
      </c>
      <c r="D177" s="203" t="s">
        <v>182</v>
      </c>
      <c r="E177" s="204" t="s">
        <v>301</v>
      </c>
      <c r="F177" s="205" t="s">
        <v>302</v>
      </c>
      <c r="G177" s="206" t="s">
        <v>206</v>
      </c>
      <c r="H177" s="207">
        <v>2.476</v>
      </c>
      <c r="I177" s="208"/>
      <c r="J177" s="209">
        <f>ROUND(I177*H177,2)</f>
        <v>0</v>
      </c>
      <c r="K177" s="205" t="s">
        <v>186</v>
      </c>
      <c r="L177" s="61"/>
      <c r="M177" s="210" t="s">
        <v>39</v>
      </c>
      <c r="N177" s="211" t="s">
        <v>48</v>
      </c>
      <c r="O177" s="42"/>
      <c r="P177" s="212">
        <f>O177*H177</f>
        <v>0</v>
      </c>
      <c r="Q177" s="212">
        <v>2.25634</v>
      </c>
      <c r="R177" s="212">
        <f>Q177*H177</f>
        <v>5.586697839999999</v>
      </c>
      <c r="S177" s="212">
        <v>0</v>
      </c>
      <c r="T177" s="213">
        <f>S177*H177</f>
        <v>0</v>
      </c>
      <c r="AR177" s="24" t="s">
        <v>187</v>
      </c>
      <c r="AT177" s="24" t="s">
        <v>182</v>
      </c>
      <c r="AU177" s="24" t="s">
        <v>86</v>
      </c>
      <c r="AY177" s="24" t="s">
        <v>180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24" t="s">
        <v>84</v>
      </c>
      <c r="BK177" s="214">
        <f>ROUND(I177*H177,2)</f>
        <v>0</v>
      </c>
      <c r="BL177" s="24" t="s">
        <v>187</v>
      </c>
      <c r="BM177" s="24" t="s">
        <v>303</v>
      </c>
    </row>
    <row r="178" spans="2:51" s="12" customFormat="1" ht="12">
      <c r="B178" s="215"/>
      <c r="C178" s="216"/>
      <c r="D178" s="217" t="s">
        <v>189</v>
      </c>
      <c r="E178" s="218" t="s">
        <v>39</v>
      </c>
      <c r="F178" s="219" t="s">
        <v>218</v>
      </c>
      <c r="G178" s="216"/>
      <c r="H178" s="220">
        <v>2.476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189</v>
      </c>
      <c r="AU178" s="226" t="s">
        <v>86</v>
      </c>
      <c r="AV178" s="12" t="s">
        <v>86</v>
      </c>
      <c r="AW178" s="12" t="s">
        <v>40</v>
      </c>
      <c r="AX178" s="12" t="s">
        <v>84</v>
      </c>
      <c r="AY178" s="226" t="s">
        <v>180</v>
      </c>
    </row>
    <row r="179" spans="2:65" s="1" customFormat="1" ht="16.5" customHeight="1">
      <c r="B179" s="41"/>
      <c r="C179" s="203" t="s">
        <v>304</v>
      </c>
      <c r="D179" s="203" t="s">
        <v>182</v>
      </c>
      <c r="E179" s="204" t="s">
        <v>305</v>
      </c>
      <c r="F179" s="205" t="s">
        <v>306</v>
      </c>
      <c r="G179" s="206" t="s">
        <v>185</v>
      </c>
      <c r="H179" s="207">
        <v>2.1</v>
      </c>
      <c r="I179" s="208"/>
      <c r="J179" s="209">
        <f>ROUND(I179*H179,2)</f>
        <v>0</v>
      </c>
      <c r="K179" s="205" t="s">
        <v>186</v>
      </c>
      <c r="L179" s="61"/>
      <c r="M179" s="210" t="s">
        <v>39</v>
      </c>
      <c r="N179" s="211" t="s">
        <v>48</v>
      </c>
      <c r="O179" s="42"/>
      <c r="P179" s="212">
        <f>O179*H179</f>
        <v>0</v>
      </c>
      <c r="Q179" s="212">
        <v>0.00269</v>
      </c>
      <c r="R179" s="212">
        <f>Q179*H179</f>
        <v>0.005649</v>
      </c>
      <c r="S179" s="212">
        <v>0</v>
      </c>
      <c r="T179" s="213">
        <f>S179*H179</f>
        <v>0</v>
      </c>
      <c r="AR179" s="24" t="s">
        <v>187</v>
      </c>
      <c r="AT179" s="24" t="s">
        <v>182</v>
      </c>
      <c r="AU179" s="24" t="s">
        <v>86</v>
      </c>
      <c r="AY179" s="24" t="s">
        <v>180</v>
      </c>
      <c r="BE179" s="214">
        <f>IF(N179="základní",J179,0)</f>
        <v>0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24" t="s">
        <v>84</v>
      </c>
      <c r="BK179" s="214">
        <f>ROUND(I179*H179,2)</f>
        <v>0</v>
      </c>
      <c r="BL179" s="24" t="s">
        <v>187</v>
      </c>
      <c r="BM179" s="24" t="s">
        <v>307</v>
      </c>
    </row>
    <row r="180" spans="2:51" s="12" customFormat="1" ht="12">
      <c r="B180" s="215"/>
      <c r="C180" s="216"/>
      <c r="D180" s="217" t="s">
        <v>189</v>
      </c>
      <c r="E180" s="218" t="s">
        <v>39</v>
      </c>
      <c r="F180" s="219" t="s">
        <v>308</v>
      </c>
      <c r="G180" s="216"/>
      <c r="H180" s="220">
        <v>2.1</v>
      </c>
      <c r="I180" s="221"/>
      <c r="J180" s="216"/>
      <c r="K180" s="216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189</v>
      </c>
      <c r="AU180" s="226" t="s">
        <v>86</v>
      </c>
      <c r="AV180" s="12" t="s">
        <v>86</v>
      </c>
      <c r="AW180" s="12" t="s">
        <v>40</v>
      </c>
      <c r="AX180" s="12" t="s">
        <v>84</v>
      </c>
      <c r="AY180" s="226" t="s">
        <v>180</v>
      </c>
    </row>
    <row r="181" spans="2:65" s="1" customFormat="1" ht="16.5" customHeight="1">
      <c r="B181" s="41"/>
      <c r="C181" s="203" t="s">
        <v>309</v>
      </c>
      <c r="D181" s="203" t="s">
        <v>182</v>
      </c>
      <c r="E181" s="204" t="s">
        <v>310</v>
      </c>
      <c r="F181" s="205" t="s">
        <v>311</v>
      </c>
      <c r="G181" s="206" t="s">
        <v>185</v>
      </c>
      <c r="H181" s="207">
        <v>2.1</v>
      </c>
      <c r="I181" s="208"/>
      <c r="J181" s="209">
        <f>ROUND(I181*H181,2)</f>
        <v>0</v>
      </c>
      <c r="K181" s="205" t="s">
        <v>186</v>
      </c>
      <c r="L181" s="61"/>
      <c r="M181" s="210" t="s">
        <v>39</v>
      </c>
      <c r="N181" s="211" t="s">
        <v>48</v>
      </c>
      <c r="O181" s="42"/>
      <c r="P181" s="212">
        <f>O181*H181</f>
        <v>0</v>
      </c>
      <c r="Q181" s="212">
        <v>0</v>
      </c>
      <c r="R181" s="212">
        <f>Q181*H181</f>
        <v>0</v>
      </c>
      <c r="S181" s="212">
        <v>0</v>
      </c>
      <c r="T181" s="213">
        <f>S181*H181</f>
        <v>0</v>
      </c>
      <c r="AR181" s="24" t="s">
        <v>187</v>
      </c>
      <c r="AT181" s="24" t="s">
        <v>182</v>
      </c>
      <c r="AU181" s="24" t="s">
        <v>86</v>
      </c>
      <c r="AY181" s="24" t="s">
        <v>180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24" t="s">
        <v>84</v>
      </c>
      <c r="BK181" s="214">
        <f>ROUND(I181*H181,2)</f>
        <v>0</v>
      </c>
      <c r="BL181" s="24" t="s">
        <v>187</v>
      </c>
      <c r="BM181" s="24" t="s">
        <v>312</v>
      </c>
    </row>
    <row r="182" spans="2:65" s="1" customFormat="1" ht="16.5" customHeight="1">
      <c r="B182" s="41"/>
      <c r="C182" s="203" t="s">
        <v>313</v>
      </c>
      <c r="D182" s="203" t="s">
        <v>182</v>
      </c>
      <c r="E182" s="204" t="s">
        <v>314</v>
      </c>
      <c r="F182" s="205" t="s">
        <v>315</v>
      </c>
      <c r="G182" s="206" t="s">
        <v>316</v>
      </c>
      <c r="H182" s="207">
        <v>4</v>
      </c>
      <c r="I182" s="208"/>
      <c r="J182" s="209">
        <f>ROUND(I182*H182,2)</f>
        <v>0</v>
      </c>
      <c r="K182" s="205" t="s">
        <v>186</v>
      </c>
      <c r="L182" s="61"/>
      <c r="M182" s="210" t="s">
        <v>39</v>
      </c>
      <c r="N182" s="211" t="s">
        <v>48</v>
      </c>
      <c r="O182" s="42"/>
      <c r="P182" s="212">
        <f>O182*H182</f>
        <v>0</v>
      </c>
      <c r="Q182" s="212">
        <v>0.01351</v>
      </c>
      <c r="R182" s="212">
        <f>Q182*H182</f>
        <v>0.05404</v>
      </c>
      <c r="S182" s="212">
        <v>0</v>
      </c>
      <c r="T182" s="213">
        <f>S182*H182</f>
        <v>0</v>
      </c>
      <c r="AR182" s="24" t="s">
        <v>187</v>
      </c>
      <c r="AT182" s="24" t="s">
        <v>182</v>
      </c>
      <c r="AU182" s="24" t="s">
        <v>86</v>
      </c>
      <c r="AY182" s="24" t="s">
        <v>180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24" t="s">
        <v>84</v>
      </c>
      <c r="BK182" s="214">
        <f>ROUND(I182*H182,2)</f>
        <v>0</v>
      </c>
      <c r="BL182" s="24" t="s">
        <v>187</v>
      </c>
      <c r="BM182" s="24" t="s">
        <v>317</v>
      </c>
    </row>
    <row r="183" spans="2:51" s="12" customFormat="1" ht="12">
      <c r="B183" s="215"/>
      <c r="C183" s="216"/>
      <c r="D183" s="217" t="s">
        <v>189</v>
      </c>
      <c r="E183" s="218" t="s">
        <v>39</v>
      </c>
      <c r="F183" s="219" t="s">
        <v>318</v>
      </c>
      <c r="G183" s="216"/>
      <c r="H183" s="220">
        <v>4</v>
      </c>
      <c r="I183" s="221"/>
      <c r="J183" s="216"/>
      <c r="K183" s="216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189</v>
      </c>
      <c r="AU183" s="226" t="s">
        <v>86</v>
      </c>
      <c r="AV183" s="12" t="s">
        <v>86</v>
      </c>
      <c r="AW183" s="12" t="s">
        <v>40</v>
      </c>
      <c r="AX183" s="12" t="s">
        <v>84</v>
      </c>
      <c r="AY183" s="226" t="s">
        <v>180</v>
      </c>
    </row>
    <row r="184" spans="2:65" s="1" customFormat="1" ht="16.5" customHeight="1">
      <c r="B184" s="41"/>
      <c r="C184" s="203" t="s">
        <v>319</v>
      </c>
      <c r="D184" s="203" t="s">
        <v>182</v>
      </c>
      <c r="E184" s="204" t="s">
        <v>320</v>
      </c>
      <c r="F184" s="205" t="s">
        <v>321</v>
      </c>
      <c r="G184" s="206" t="s">
        <v>206</v>
      </c>
      <c r="H184" s="207">
        <v>10.56</v>
      </c>
      <c r="I184" s="208"/>
      <c r="J184" s="209">
        <f>ROUND(I184*H184,2)</f>
        <v>0</v>
      </c>
      <c r="K184" s="205" t="s">
        <v>186</v>
      </c>
      <c r="L184" s="61"/>
      <c r="M184" s="210" t="s">
        <v>39</v>
      </c>
      <c r="N184" s="211" t="s">
        <v>48</v>
      </c>
      <c r="O184" s="42"/>
      <c r="P184" s="212">
        <f>O184*H184</f>
        <v>0</v>
      </c>
      <c r="Q184" s="212">
        <v>2.25634</v>
      </c>
      <c r="R184" s="212">
        <f>Q184*H184</f>
        <v>23.826950399999998</v>
      </c>
      <c r="S184" s="212">
        <v>0</v>
      </c>
      <c r="T184" s="213">
        <f>S184*H184</f>
        <v>0</v>
      </c>
      <c r="AR184" s="24" t="s">
        <v>187</v>
      </c>
      <c r="AT184" s="24" t="s">
        <v>182</v>
      </c>
      <c r="AU184" s="24" t="s">
        <v>86</v>
      </c>
      <c r="AY184" s="24" t="s">
        <v>180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24" t="s">
        <v>84</v>
      </c>
      <c r="BK184" s="214">
        <f>ROUND(I184*H184,2)</f>
        <v>0</v>
      </c>
      <c r="BL184" s="24" t="s">
        <v>187</v>
      </c>
      <c r="BM184" s="24" t="s">
        <v>322</v>
      </c>
    </row>
    <row r="185" spans="2:51" s="12" customFormat="1" ht="12">
      <c r="B185" s="215"/>
      <c r="C185" s="216"/>
      <c r="D185" s="217" t="s">
        <v>189</v>
      </c>
      <c r="E185" s="218" t="s">
        <v>39</v>
      </c>
      <c r="F185" s="219" t="s">
        <v>323</v>
      </c>
      <c r="G185" s="216"/>
      <c r="H185" s="220">
        <v>10.56</v>
      </c>
      <c r="I185" s="221"/>
      <c r="J185" s="216"/>
      <c r="K185" s="216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189</v>
      </c>
      <c r="AU185" s="226" t="s">
        <v>86</v>
      </c>
      <c r="AV185" s="12" t="s">
        <v>86</v>
      </c>
      <c r="AW185" s="12" t="s">
        <v>40</v>
      </c>
      <c r="AX185" s="12" t="s">
        <v>84</v>
      </c>
      <c r="AY185" s="226" t="s">
        <v>180</v>
      </c>
    </row>
    <row r="186" spans="2:63" s="11" customFormat="1" ht="29.85" customHeight="1">
      <c r="B186" s="187"/>
      <c r="C186" s="188"/>
      <c r="D186" s="189" t="s">
        <v>76</v>
      </c>
      <c r="E186" s="201" t="s">
        <v>197</v>
      </c>
      <c r="F186" s="201" t="s">
        <v>324</v>
      </c>
      <c r="G186" s="188"/>
      <c r="H186" s="188"/>
      <c r="I186" s="191"/>
      <c r="J186" s="202">
        <f>BK186</f>
        <v>0</v>
      </c>
      <c r="K186" s="188"/>
      <c r="L186" s="193"/>
      <c r="M186" s="194"/>
      <c r="N186" s="195"/>
      <c r="O186" s="195"/>
      <c r="P186" s="196">
        <f>SUM(P187:P259)</f>
        <v>0</v>
      </c>
      <c r="Q186" s="195"/>
      <c r="R186" s="196">
        <f>SUM(R187:R259)</f>
        <v>111.16610703000002</v>
      </c>
      <c r="S186" s="195"/>
      <c r="T186" s="197">
        <f>SUM(T187:T259)</f>
        <v>0</v>
      </c>
      <c r="AR186" s="198" t="s">
        <v>84</v>
      </c>
      <c r="AT186" s="199" t="s">
        <v>76</v>
      </c>
      <c r="AU186" s="199" t="s">
        <v>84</v>
      </c>
      <c r="AY186" s="198" t="s">
        <v>180</v>
      </c>
      <c r="BK186" s="200">
        <f>SUM(BK187:BK259)</f>
        <v>0</v>
      </c>
    </row>
    <row r="187" spans="2:65" s="1" customFormat="1" ht="25.5" customHeight="1">
      <c r="B187" s="41"/>
      <c r="C187" s="203" t="s">
        <v>325</v>
      </c>
      <c r="D187" s="203" t="s">
        <v>182</v>
      </c>
      <c r="E187" s="204" t="s">
        <v>326</v>
      </c>
      <c r="F187" s="205" t="s">
        <v>327</v>
      </c>
      <c r="G187" s="206" t="s">
        <v>206</v>
      </c>
      <c r="H187" s="207">
        <v>1.2</v>
      </c>
      <c r="I187" s="208"/>
      <c r="J187" s="209">
        <f>ROUND(I187*H187,2)</f>
        <v>0</v>
      </c>
      <c r="K187" s="205" t="s">
        <v>186</v>
      </c>
      <c r="L187" s="61"/>
      <c r="M187" s="210" t="s">
        <v>39</v>
      </c>
      <c r="N187" s="211" t="s">
        <v>48</v>
      </c>
      <c r="O187" s="42"/>
      <c r="P187" s="212">
        <f>O187*H187</f>
        <v>0</v>
      </c>
      <c r="Q187" s="212">
        <v>1.8775</v>
      </c>
      <c r="R187" s="212">
        <f>Q187*H187</f>
        <v>2.2529999999999997</v>
      </c>
      <c r="S187" s="212">
        <v>0</v>
      </c>
      <c r="T187" s="213">
        <f>S187*H187</f>
        <v>0</v>
      </c>
      <c r="AR187" s="24" t="s">
        <v>187</v>
      </c>
      <c r="AT187" s="24" t="s">
        <v>182</v>
      </c>
      <c r="AU187" s="24" t="s">
        <v>86</v>
      </c>
      <c r="AY187" s="24" t="s">
        <v>180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24" t="s">
        <v>84</v>
      </c>
      <c r="BK187" s="214">
        <f>ROUND(I187*H187,2)</f>
        <v>0</v>
      </c>
      <c r="BL187" s="24" t="s">
        <v>187</v>
      </c>
      <c r="BM187" s="24" t="s">
        <v>328</v>
      </c>
    </row>
    <row r="188" spans="2:51" s="12" customFormat="1" ht="12">
      <c r="B188" s="215"/>
      <c r="C188" s="216"/>
      <c r="D188" s="217" t="s">
        <v>189</v>
      </c>
      <c r="E188" s="218" t="s">
        <v>39</v>
      </c>
      <c r="F188" s="219" t="s">
        <v>329</v>
      </c>
      <c r="G188" s="216"/>
      <c r="H188" s="220">
        <v>0.6</v>
      </c>
      <c r="I188" s="221"/>
      <c r="J188" s="216"/>
      <c r="K188" s="216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189</v>
      </c>
      <c r="AU188" s="226" t="s">
        <v>86</v>
      </c>
      <c r="AV188" s="12" t="s">
        <v>86</v>
      </c>
      <c r="AW188" s="12" t="s">
        <v>40</v>
      </c>
      <c r="AX188" s="12" t="s">
        <v>77</v>
      </c>
      <c r="AY188" s="226" t="s">
        <v>180</v>
      </c>
    </row>
    <row r="189" spans="2:51" s="12" customFormat="1" ht="12">
      <c r="B189" s="215"/>
      <c r="C189" s="216"/>
      <c r="D189" s="217" t="s">
        <v>189</v>
      </c>
      <c r="E189" s="218" t="s">
        <v>39</v>
      </c>
      <c r="F189" s="219" t="s">
        <v>330</v>
      </c>
      <c r="G189" s="216"/>
      <c r="H189" s="220">
        <v>0.4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189</v>
      </c>
      <c r="AU189" s="226" t="s">
        <v>86</v>
      </c>
      <c r="AV189" s="12" t="s">
        <v>86</v>
      </c>
      <c r="AW189" s="12" t="s">
        <v>40</v>
      </c>
      <c r="AX189" s="12" t="s">
        <v>77</v>
      </c>
      <c r="AY189" s="226" t="s">
        <v>180</v>
      </c>
    </row>
    <row r="190" spans="2:51" s="12" customFormat="1" ht="12">
      <c r="B190" s="215"/>
      <c r="C190" s="216"/>
      <c r="D190" s="217" t="s">
        <v>189</v>
      </c>
      <c r="E190" s="218" t="s">
        <v>39</v>
      </c>
      <c r="F190" s="219" t="s">
        <v>331</v>
      </c>
      <c r="G190" s="216"/>
      <c r="H190" s="220">
        <v>0.2</v>
      </c>
      <c r="I190" s="221"/>
      <c r="J190" s="216"/>
      <c r="K190" s="216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189</v>
      </c>
      <c r="AU190" s="226" t="s">
        <v>86</v>
      </c>
      <c r="AV190" s="12" t="s">
        <v>86</v>
      </c>
      <c r="AW190" s="12" t="s">
        <v>40</v>
      </c>
      <c r="AX190" s="12" t="s">
        <v>77</v>
      </c>
      <c r="AY190" s="226" t="s">
        <v>180</v>
      </c>
    </row>
    <row r="191" spans="2:51" s="13" customFormat="1" ht="12">
      <c r="B191" s="227"/>
      <c r="C191" s="228"/>
      <c r="D191" s="217" t="s">
        <v>189</v>
      </c>
      <c r="E191" s="229" t="s">
        <v>39</v>
      </c>
      <c r="F191" s="230" t="s">
        <v>196</v>
      </c>
      <c r="G191" s="228"/>
      <c r="H191" s="231">
        <v>1.2</v>
      </c>
      <c r="I191" s="232"/>
      <c r="J191" s="228"/>
      <c r="K191" s="228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189</v>
      </c>
      <c r="AU191" s="237" t="s">
        <v>86</v>
      </c>
      <c r="AV191" s="13" t="s">
        <v>187</v>
      </c>
      <c r="AW191" s="13" t="s">
        <v>40</v>
      </c>
      <c r="AX191" s="13" t="s">
        <v>84</v>
      </c>
      <c r="AY191" s="237" t="s">
        <v>180</v>
      </c>
    </row>
    <row r="192" spans="2:65" s="1" customFormat="1" ht="25.5" customHeight="1">
      <c r="B192" s="41"/>
      <c r="C192" s="203" t="s">
        <v>332</v>
      </c>
      <c r="D192" s="203" t="s">
        <v>182</v>
      </c>
      <c r="E192" s="204" t="s">
        <v>333</v>
      </c>
      <c r="F192" s="205" t="s">
        <v>334</v>
      </c>
      <c r="G192" s="206" t="s">
        <v>185</v>
      </c>
      <c r="H192" s="207">
        <v>9.88</v>
      </c>
      <c r="I192" s="208"/>
      <c r="J192" s="209">
        <f>ROUND(I192*H192,2)</f>
        <v>0</v>
      </c>
      <c r="K192" s="205" t="s">
        <v>186</v>
      </c>
      <c r="L192" s="61"/>
      <c r="M192" s="210" t="s">
        <v>39</v>
      </c>
      <c r="N192" s="211" t="s">
        <v>48</v>
      </c>
      <c r="O192" s="42"/>
      <c r="P192" s="212">
        <f>O192*H192</f>
        <v>0</v>
      </c>
      <c r="Q192" s="212">
        <v>0.36277</v>
      </c>
      <c r="R192" s="212">
        <f>Q192*H192</f>
        <v>3.5841676000000002</v>
      </c>
      <c r="S192" s="212">
        <v>0</v>
      </c>
      <c r="T192" s="213">
        <f>S192*H192</f>
        <v>0</v>
      </c>
      <c r="AR192" s="24" t="s">
        <v>187</v>
      </c>
      <c r="AT192" s="24" t="s">
        <v>182</v>
      </c>
      <c r="AU192" s="24" t="s">
        <v>86</v>
      </c>
      <c r="AY192" s="24" t="s">
        <v>180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24" t="s">
        <v>84</v>
      </c>
      <c r="BK192" s="214">
        <f>ROUND(I192*H192,2)</f>
        <v>0</v>
      </c>
      <c r="BL192" s="24" t="s">
        <v>187</v>
      </c>
      <c r="BM192" s="24" t="s">
        <v>335</v>
      </c>
    </row>
    <row r="193" spans="2:51" s="12" customFormat="1" ht="12">
      <c r="B193" s="215"/>
      <c r="C193" s="216"/>
      <c r="D193" s="217" t="s">
        <v>189</v>
      </c>
      <c r="E193" s="218" t="s">
        <v>39</v>
      </c>
      <c r="F193" s="219" t="s">
        <v>336</v>
      </c>
      <c r="G193" s="216"/>
      <c r="H193" s="220">
        <v>9.88</v>
      </c>
      <c r="I193" s="221"/>
      <c r="J193" s="216"/>
      <c r="K193" s="216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189</v>
      </c>
      <c r="AU193" s="226" t="s">
        <v>86</v>
      </c>
      <c r="AV193" s="12" t="s">
        <v>86</v>
      </c>
      <c r="AW193" s="12" t="s">
        <v>40</v>
      </c>
      <c r="AX193" s="12" t="s">
        <v>84</v>
      </c>
      <c r="AY193" s="226" t="s">
        <v>180</v>
      </c>
    </row>
    <row r="194" spans="2:65" s="1" customFormat="1" ht="25.5" customHeight="1">
      <c r="B194" s="41"/>
      <c r="C194" s="203" t="s">
        <v>337</v>
      </c>
      <c r="D194" s="203" t="s">
        <v>182</v>
      </c>
      <c r="E194" s="204" t="s">
        <v>338</v>
      </c>
      <c r="F194" s="205" t="s">
        <v>339</v>
      </c>
      <c r="G194" s="206" t="s">
        <v>185</v>
      </c>
      <c r="H194" s="207">
        <v>101.529</v>
      </c>
      <c r="I194" s="208"/>
      <c r="J194" s="209">
        <f>ROUND(I194*H194,2)</f>
        <v>0</v>
      </c>
      <c r="K194" s="205" t="s">
        <v>186</v>
      </c>
      <c r="L194" s="61"/>
      <c r="M194" s="210" t="s">
        <v>39</v>
      </c>
      <c r="N194" s="211" t="s">
        <v>48</v>
      </c>
      <c r="O194" s="42"/>
      <c r="P194" s="212">
        <f>O194*H194</f>
        <v>0</v>
      </c>
      <c r="Q194" s="212">
        <v>0.17356</v>
      </c>
      <c r="R194" s="212">
        <f>Q194*H194</f>
        <v>17.621373239999997</v>
      </c>
      <c r="S194" s="212">
        <v>0</v>
      </c>
      <c r="T194" s="213">
        <f>S194*H194</f>
        <v>0</v>
      </c>
      <c r="AR194" s="24" t="s">
        <v>187</v>
      </c>
      <c r="AT194" s="24" t="s">
        <v>182</v>
      </c>
      <c r="AU194" s="24" t="s">
        <v>86</v>
      </c>
      <c r="AY194" s="24" t="s">
        <v>180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24" t="s">
        <v>84</v>
      </c>
      <c r="BK194" s="214">
        <f>ROUND(I194*H194,2)</f>
        <v>0</v>
      </c>
      <c r="BL194" s="24" t="s">
        <v>187</v>
      </c>
      <c r="BM194" s="24" t="s">
        <v>340</v>
      </c>
    </row>
    <row r="195" spans="2:51" s="12" customFormat="1" ht="12">
      <c r="B195" s="215"/>
      <c r="C195" s="216"/>
      <c r="D195" s="217" t="s">
        <v>189</v>
      </c>
      <c r="E195" s="218" t="s">
        <v>39</v>
      </c>
      <c r="F195" s="219" t="s">
        <v>341</v>
      </c>
      <c r="G195" s="216"/>
      <c r="H195" s="220">
        <v>74.265</v>
      </c>
      <c r="I195" s="221"/>
      <c r="J195" s="216"/>
      <c r="K195" s="216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189</v>
      </c>
      <c r="AU195" s="226" t="s">
        <v>86</v>
      </c>
      <c r="AV195" s="12" t="s">
        <v>86</v>
      </c>
      <c r="AW195" s="12" t="s">
        <v>40</v>
      </c>
      <c r="AX195" s="12" t="s">
        <v>77</v>
      </c>
      <c r="AY195" s="226" t="s">
        <v>180</v>
      </c>
    </row>
    <row r="196" spans="2:51" s="12" customFormat="1" ht="12">
      <c r="B196" s="215"/>
      <c r="C196" s="216"/>
      <c r="D196" s="217" t="s">
        <v>189</v>
      </c>
      <c r="E196" s="218" t="s">
        <v>39</v>
      </c>
      <c r="F196" s="219" t="s">
        <v>342</v>
      </c>
      <c r="G196" s="216"/>
      <c r="H196" s="220">
        <v>27.264</v>
      </c>
      <c r="I196" s="221"/>
      <c r="J196" s="216"/>
      <c r="K196" s="216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189</v>
      </c>
      <c r="AU196" s="226" t="s">
        <v>86</v>
      </c>
      <c r="AV196" s="12" t="s">
        <v>86</v>
      </c>
      <c r="AW196" s="12" t="s">
        <v>40</v>
      </c>
      <c r="AX196" s="12" t="s">
        <v>77</v>
      </c>
      <c r="AY196" s="226" t="s">
        <v>180</v>
      </c>
    </row>
    <row r="197" spans="2:51" s="13" customFormat="1" ht="12">
      <c r="B197" s="227"/>
      <c r="C197" s="228"/>
      <c r="D197" s="217" t="s">
        <v>189</v>
      </c>
      <c r="E197" s="229" t="s">
        <v>39</v>
      </c>
      <c r="F197" s="230" t="s">
        <v>196</v>
      </c>
      <c r="G197" s="228"/>
      <c r="H197" s="231">
        <v>101.529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189</v>
      </c>
      <c r="AU197" s="237" t="s">
        <v>86</v>
      </c>
      <c r="AV197" s="13" t="s">
        <v>187</v>
      </c>
      <c r="AW197" s="13" t="s">
        <v>40</v>
      </c>
      <c r="AX197" s="13" t="s">
        <v>84</v>
      </c>
      <c r="AY197" s="237" t="s">
        <v>180</v>
      </c>
    </row>
    <row r="198" spans="2:65" s="1" customFormat="1" ht="25.5" customHeight="1">
      <c r="B198" s="41"/>
      <c r="C198" s="203" t="s">
        <v>343</v>
      </c>
      <c r="D198" s="203" t="s">
        <v>182</v>
      </c>
      <c r="E198" s="204" t="s">
        <v>344</v>
      </c>
      <c r="F198" s="205" t="s">
        <v>345</v>
      </c>
      <c r="G198" s="206" t="s">
        <v>185</v>
      </c>
      <c r="H198" s="207">
        <v>25.795</v>
      </c>
      <c r="I198" s="208"/>
      <c r="J198" s="209">
        <f>ROUND(I198*H198,2)</f>
        <v>0</v>
      </c>
      <c r="K198" s="205" t="s">
        <v>186</v>
      </c>
      <c r="L198" s="61"/>
      <c r="M198" s="210" t="s">
        <v>39</v>
      </c>
      <c r="N198" s="211" t="s">
        <v>48</v>
      </c>
      <c r="O198" s="42"/>
      <c r="P198" s="212">
        <f>O198*H198</f>
        <v>0</v>
      </c>
      <c r="Q198" s="212">
        <v>0.23715</v>
      </c>
      <c r="R198" s="212">
        <f>Q198*H198</f>
        <v>6.11728425</v>
      </c>
      <c r="S198" s="212">
        <v>0</v>
      </c>
      <c r="T198" s="213">
        <f>S198*H198</f>
        <v>0</v>
      </c>
      <c r="AR198" s="24" t="s">
        <v>187</v>
      </c>
      <c r="AT198" s="24" t="s">
        <v>182</v>
      </c>
      <c r="AU198" s="24" t="s">
        <v>86</v>
      </c>
      <c r="AY198" s="24" t="s">
        <v>180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24" t="s">
        <v>84</v>
      </c>
      <c r="BK198" s="214">
        <f>ROUND(I198*H198,2)</f>
        <v>0</v>
      </c>
      <c r="BL198" s="24" t="s">
        <v>187</v>
      </c>
      <c r="BM198" s="24" t="s">
        <v>346</v>
      </c>
    </row>
    <row r="199" spans="2:51" s="12" customFormat="1" ht="12">
      <c r="B199" s="215"/>
      <c r="C199" s="216"/>
      <c r="D199" s="217" t="s">
        <v>189</v>
      </c>
      <c r="E199" s="218" t="s">
        <v>39</v>
      </c>
      <c r="F199" s="219" t="s">
        <v>347</v>
      </c>
      <c r="G199" s="216"/>
      <c r="H199" s="220">
        <v>25.795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189</v>
      </c>
      <c r="AU199" s="226" t="s">
        <v>86</v>
      </c>
      <c r="AV199" s="12" t="s">
        <v>86</v>
      </c>
      <c r="AW199" s="12" t="s">
        <v>40</v>
      </c>
      <c r="AX199" s="12" t="s">
        <v>84</v>
      </c>
      <c r="AY199" s="226" t="s">
        <v>180</v>
      </c>
    </row>
    <row r="200" spans="2:65" s="1" customFormat="1" ht="16.5" customHeight="1">
      <c r="B200" s="41"/>
      <c r="C200" s="203" t="s">
        <v>348</v>
      </c>
      <c r="D200" s="203" t="s">
        <v>182</v>
      </c>
      <c r="E200" s="204" t="s">
        <v>349</v>
      </c>
      <c r="F200" s="205" t="s">
        <v>350</v>
      </c>
      <c r="G200" s="206" t="s">
        <v>206</v>
      </c>
      <c r="H200" s="207">
        <v>20.003</v>
      </c>
      <c r="I200" s="208"/>
      <c r="J200" s="209">
        <f>ROUND(I200*H200,2)</f>
        <v>0</v>
      </c>
      <c r="K200" s="205" t="s">
        <v>186</v>
      </c>
      <c r="L200" s="61"/>
      <c r="M200" s="210" t="s">
        <v>39</v>
      </c>
      <c r="N200" s="211" t="s">
        <v>48</v>
      </c>
      <c r="O200" s="42"/>
      <c r="P200" s="212">
        <f>O200*H200</f>
        <v>0</v>
      </c>
      <c r="Q200" s="212">
        <v>2.45329</v>
      </c>
      <c r="R200" s="212">
        <f>Q200*H200</f>
        <v>49.07315987</v>
      </c>
      <c r="S200" s="212">
        <v>0</v>
      </c>
      <c r="T200" s="213">
        <f>S200*H200</f>
        <v>0</v>
      </c>
      <c r="AR200" s="24" t="s">
        <v>187</v>
      </c>
      <c r="AT200" s="24" t="s">
        <v>182</v>
      </c>
      <c r="AU200" s="24" t="s">
        <v>86</v>
      </c>
      <c r="AY200" s="24" t="s">
        <v>180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24" t="s">
        <v>84</v>
      </c>
      <c r="BK200" s="214">
        <f>ROUND(I200*H200,2)</f>
        <v>0</v>
      </c>
      <c r="BL200" s="24" t="s">
        <v>187</v>
      </c>
      <c r="BM200" s="24" t="s">
        <v>351</v>
      </c>
    </row>
    <row r="201" spans="2:51" s="12" customFormat="1" ht="24">
      <c r="B201" s="215"/>
      <c r="C201" s="216"/>
      <c r="D201" s="217" t="s">
        <v>189</v>
      </c>
      <c r="E201" s="218" t="s">
        <v>39</v>
      </c>
      <c r="F201" s="219" t="s">
        <v>352</v>
      </c>
      <c r="G201" s="216"/>
      <c r="H201" s="220">
        <v>18.754</v>
      </c>
      <c r="I201" s="221"/>
      <c r="J201" s="216"/>
      <c r="K201" s="216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189</v>
      </c>
      <c r="AU201" s="226" t="s">
        <v>86</v>
      </c>
      <c r="AV201" s="12" t="s">
        <v>86</v>
      </c>
      <c r="AW201" s="12" t="s">
        <v>40</v>
      </c>
      <c r="AX201" s="12" t="s">
        <v>77</v>
      </c>
      <c r="AY201" s="226" t="s">
        <v>180</v>
      </c>
    </row>
    <row r="202" spans="2:51" s="12" customFormat="1" ht="12">
      <c r="B202" s="215"/>
      <c r="C202" s="216"/>
      <c r="D202" s="217" t="s">
        <v>189</v>
      </c>
      <c r="E202" s="218" t="s">
        <v>39</v>
      </c>
      <c r="F202" s="219" t="s">
        <v>353</v>
      </c>
      <c r="G202" s="216"/>
      <c r="H202" s="220">
        <v>1.249</v>
      </c>
      <c r="I202" s="221"/>
      <c r="J202" s="216"/>
      <c r="K202" s="216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189</v>
      </c>
      <c r="AU202" s="226" t="s">
        <v>86</v>
      </c>
      <c r="AV202" s="12" t="s">
        <v>86</v>
      </c>
      <c r="AW202" s="12" t="s">
        <v>40</v>
      </c>
      <c r="AX202" s="12" t="s">
        <v>77</v>
      </c>
      <c r="AY202" s="226" t="s">
        <v>180</v>
      </c>
    </row>
    <row r="203" spans="2:51" s="13" customFormat="1" ht="12">
      <c r="B203" s="227"/>
      <c r="C203" s="228"/>
      <c r="D203" s="217" t="s">
        <v>189</v>
      </c>
      <c r="E203" s="229" t="s">
        <v>39</v>
      </c>
      <c r="F203" s="230" t="s">
        <v>196</v>
      </c>
      <c r="G203" s="228"/>
      <c r="H203" s="231">
        <v>20.003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189</v>
      </c>
      <c r="AU203" s="237" t="s">
        <v>86</v>
      </c>
      <c r="AV203" s="13" t="s">
        <v>187</v>
      </c>
      <c r="AW203" s="13" t="s">
        <v>40</v>
      </c>
      <c r="AX203" s="13" t="s">
        <v>84</v>
      </c>
      <c r="AY203" s="237" t="s">
        <v>180</v>
      </c>
    </row>
    <row r="204" spans="2:65" s="1" customFormat="1" ht="16.5" customHeight="1">
      <c r="B204" s="41"/>
      <c r="C204" s="203" t="s">
        <v>354</v>
      </c>
      <c r="D204" s="203" t="s">
        <v>182</v>
      </c>
      <c r="E204" s="204" t="s">
        <v>355</v>
      </c>
      <c r="F204" s="205" t="s">
        <v>356</v>
      </c>
      <c r="G204" s="206" t="s">
        <v>185</v>
      </c>
      <c r="H204" s="207">
        <v>211.35</v>
      </c>
      <c r="I204" s="208"/>
      <c r="J204" s="209">
        <f>ROUND(I204*H204,2)</f>
        <v>0</v>
      </c>
      <c r="K204" s="205" t="s">
        <v>186</v>
      </c>
      <c r="L204" s="61"/>
      <c r="M204" s="210" t="s">
        <v>39</v>
      </c>
      <c r="N204" s="211" t="s">
        <v>48</v>
      </c>
      <c r="O204" s="42"/>
      <c r="P204" s="212">
        <f>O204*H204</f>
        <v>0</v>
      </c>
      <c r="Q204" s="212">
        <v>0.00275</v>
      </c>
      <c r="R204" s="212">
        <f>Q204*H204</f>
        <v>0.5812124999999999</v>
      </c>
      <c r="S204" s="212">
        <v>0</v>
      </c>
      <c r="T204" s="213">
        <f>S204*H204</f>
        <v>0</v>
      </c>
      <c r="AR204" s="24" t="s">
        <v>187</v>
      </c>
      <c r="AT204" s="24" t="s">
        <v>182</v>
      </c>
      <c r="AU204" s="24" t="s">
        <v>86</v>
      </c>
      <c r="AY204" s="24" t="s">
        <v>180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24" t="s">
        <v>84</v>
      </c>
      <c r="BK204" s="214">
        <f>ROUND(I204*H204,2)</f>
        <v>0</v>
      </c>
      <c r="BL204" s="24" t="s">
        <v>187</v>
      </c>
      <c r="BM204" s="24" t="s">
        <v>357</v>
      </c>
    </row>
    <row r="205" spans="2:51" s="12" customFormat="1" ht="24">
      <c r="B205" s="215"/>
      <c r="C205" s="216"/>
      <c r="D205" s="217" t="s">
        <v>189</v>
      </c>
      <c r="E205" s="218" t="s">
        <v>39</v>
      </c>
      <c r="F205" s="219" t="s">
        <v>358</v>
      </c>
      <c r="G205" s="216"/>
      <c r="H205" s="220">
        <v>211.35</v>
      </c>
      <c r="I205" s="221"/>
      <c r="J205" s="216"/>
      <c r="K205" s="216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189</v>
      </c>
      <c r="AU205" s="226" t="s">
        <v>86</v>
      </c>
      <c r="AV205" s="12" t="s">
        <v>86</v>
      </c>
      <c r="AW205" s="12" t="s">
        <v>40</v>
      </c>
      <c r="AX205" s="12" t="s">
        <v>84</v>
      </c>
      <c r="AY205" s="226" t="s">
        <v>180</v>
      </c>
    </row>
    <row r="206" spans="2:65" s="1" customFormat="1" ht="16.5" customHeight="1">
      <c r="B206" s="41"/>
      <c r="C206" s="203" t="s">
        <v>359</v>
      </c>
      <c r="D206" s="203" t="s">
        <v>182</v>
      </c>
      <c r="E206" s="204" t="s">
        <v>360</v>
      </c>
      <c r="F206" s="205" t="s">
        <v>361</v>
      </c>
      <c r="G206" s="206" t="s">
        <v>185</v>
      </c>
      <c r="H206" s="207">
        <v>211.35</v>
      </c>
      <c r="I206" s="208"/>
      <c r="J206" s="209">
        <f>ROUND(I206*H206,2)</f>
        <v>0</v>
      </c>
      <c r="K206" s="205" t="s">
        <v>186</v>
      </c>
      <c r="L206" s="61"/>
      <c r="M206" s="210" t="s">
        <v>39</v>
      </c>
      <c r="N206" s="211" t="s">
        <v>48</v>
      </c>
      <c r="O206" s="42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AR206" s="24" t="s">
        <v>187</v>
      </c>
      <c r="AT206" s="24" t="s">
        <v>182</v>
      </c>
      <c r="AU206" s="24" t="s">
        <v>86</v>
      </c>
      <c r="AY206" s="24" t="s">
        <v>180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24" t="s">
        <v>84</v>
      </c>
      <c r="BK206" s="214">
        <f>ROUND(I206*H206,2)</f>
        <v>0</v>
      </c>
      <c r="BL206" s="24" t="s">
        <v>187</v>
      </c>
      <c r="BM206" s="24" t="s">
        <v>362</v>
      </c>
    </row>
    <row r="207" spans="2:65" s="1" customFormat="1" ht="16.5" customHeight="1">
      <c r="B207" s="41"/>
      <c r="C207" s="203" t="s">
        <v>363</v>
      </c>
      <c r="D207" s="203" t="s">
        <v>182</v>
      </c>
      <c r="E207" s="204" t="s">
        <v>364</v>
      </c>
      <c r="F207" s="205" t="s">
        <v>365</v>
      </c>
      <c r="G207" s="206" t="s">
        <v>185</v>
      </c>
      <c r="H207" s="207">
        <v>6.525</v>
      </c>
      <c r="I207" s="208"/>
      <c r="J207" s="209">
        <f>ROUND(I207*H207,2)</f>
        <v>0</v>
      </c>
      <c r="K207" s="205" t="s">
        <v>186</v>
      </c>
      <c r="L207" s="61"/>
      <c r="M207" s="210" t="s">
        <v>39</v>
      </c>
      <c r="N207" s="211" t="s">
        <v>48</v>
      </c>
      <c r="O207" s="42"/>
      <c r="P207" s="212">
        <f>O207*H207</f>
        <v>0</v>
      </c>
      <c r="Q207" s="212">
        <v>0.00346</v>
      </c>
      <c r="R207" s="212">
        <f>Q207*H207</f>
        <v>0.0225765</v>
      </c>
      <c r="S207" s="212">
        <v>0</v>
      </c>
      <c r="T207" s="213">
        <f>S207*H207</f>
        <v>0</v>
      </c>
      <c r="AR207" s="24" t="s">
        <v>187</v>
      </c>
      <c r="AT207" s="24" t="s">
        <v>182</v>
      </c>
      <c r="AU207" s="24" t="s">
        <v>86</v>
      </c>
      <c r="AY207" s="24" t="s">
        <v>180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24" t="s">
        <v>84</v>
      </c>
      <c r="BK207" s="214">
        <f>ROUND(I207*H207,2)</f>
        <v>0</v>
      </c>
      <c r="BL207" s="24" t="s">
        <v>187</v>
      </c>
      <c r="BM207" s="24" t="s">
        <v>366</v>
      </c>
    </row>
    <row r="208" spans="2:51" s="12" customFormat="1" ht="12">
      <c r="B208" s="215"/>
      <c r="C208" s="216"/>
      <c r="D208" s="217" t="s">
        <v>189</v>
      </c>
      <c r="E208" s="218" t="s">
        <v>39</v>
      </c>
      <c r="F208" s="219" t="s">
        <v>367</v>
      </c>
      <c r="G208" s="216"/>
      <c r="H208" s="220">
        <v>6.525</v>
      </c>
      <c r="I208" s="221"/>
      <c r="J208" s="216"/>
      <c r="K208" s="216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189</v>
      </c>
      <c r="AU208" s="226" t="s">
        <v>86</v>
      </c>
      <c r="AV208" s="12" t="s">
        <v>86</v>
      </c>
      <c r="AW208" s="12" t="s">
        <v>40</v>
      </c>
      <c r="AX208" s="12" t="s">
        <v>84</v>
      </c>
      <c r="AY208" s="226" t="s">
        <v>180</v>
      </c>
    </row>
    <row r="209" spans="2:65" s="1" customFormat="1" ht="16.5" customHeight="1">
      <c r="B209" s="41"/>
      <c r="C209" s="203" t="s">
        <v>368</v>
      </c>
      <c r="D209" s="203" t="s">
        <v>182</v>
      </c>
      <c r="E209" s="204" t="s">
        <v>369</v>
      </c>
      <c r="F209" s="205" t="s">
        <v>370</v>
      </c>
      <c r="G209" s="206" t="s">
        <v>185</v>
      </c>
      <c r="H209" s="207">
        <v>6.525</v>
      </c>
      <c r="I209" s="208"/>
      <c r="J209" s="209">
        <f>ROUND(I209*H209,2)</f>
        <v>0</v>
      </c>
      <c r="K209" s="205" t="s">
        <v>186</v>
      </c>
      <c r="L209" s="61"/>
      <c r="M209" s="210" t="s">
        <v>39</v>
      </c>
      <c r="N209" s="211" t="s">
        <v>48</v>
      </c>
      <c r="O209" s="42"/>
      <c r="P209" s="212">
        <f>O209*H209</f>
        <v>0</v>
      </c>
      <c r="Q209" s="212">
        <v>0</v>
      </c>
      <c r="R209" s="212">
        <f>Q209*H209</f>
        <v>0</v>
      </c>
      <c r="S209" s="212">
        <v>0</v>
      </c>
      <c r="T209" s="213">
        <f>S209*H209</f>
        <v>0</v>
      </c>
      <c r="AR209" s="24" t="s">
        <v>187</v>
      </c>
      <c r="AT209" s="24" t="s">
        <v>182</v>
      </c>
      <c r="AU209" s="24" t="s">
        <v>86</v>
      </c>
      <c r="AY209" s="24" t="s">
        <v>180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24" t="s">
        <v>84</v>
      </c>
      <c r="BK209" s="214">
        <f>ROUND(I209*H209,2)</f>
        <v>0</v>
      </c>
      <c r="BL209" s="24" t="s">
        <v>187</v>
      </c>
      <c r="BM209" s="24" t="s">
        <v>371</v>
      </c>
    </row>
    <row r="210" spans="2:65" s="1" customFormat="1" ht="16.5" customHeight="1">
      <c r="B210" s="41"/>
      <c r="C210" s="203" t="s">
        <v>372</v>
      </c>
      <c r="D210" s="203" t="s">
        <v>182</v>
      </c>
      <c r="E210" s="204" t="s">
        <v>373</v>
      </c>
      <c r="F210" s="205" t="s">
        <v>374</v>
      </c>
      <c r="G210" s="206" t="s">
        <v>248</v>
      </c>
      <c r="H210" s="207">
        <v>2.07</v>
      </c>
      <c r="I210" s="208"/>
      <c r="J210" s="209">
        <f>ROUND(I210*H210,2)</f>
        <v>0</v>
      </c>
      <c r="K210" s="205" t="s">
        <v>186</v>
      </c>
      <c r="L210" s="61"/>
      <c r="M210" s="210" t="s">
        <v>39</v>
      </c>
      <c r="N210" s="211" t="s">
        <v>48</v>
      </c>
      <c r="O210" s="42"/>
      <c r="P210" s="212">
        <f>O210*H210</f>
        <v>0</v>
      </c>
      <c r="Q210" s="212">
        <v>1.04881</v>
      </c>
      <c r="R210" s="212">
        <f>Q210*H210</f>
        <v>2.1710366999999997</v>
      </c>
      <c r="S210" s="212">
        <v>0</v>
      </c>
      <c r="T210" s="213">
        <f>S210*H210</f>
        <v>0</v>
      </c>
      <c r="AR210" s="24" t="s">
        <v>187</v>
      </c>
      <c r="AT210" s="24" t="s">
        <v>182</v>
      </c>
      <c r="AU210" s="24" t="s">
        <v>86</v>
      </c>
      <c r="AY210" s="24" t="s">
        <v>180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24" t="s">
        <v>84</v>
      </c>
      <c r="BK210" s="214">
        <f>ROUND(I210*H210,2)</f>
        <v>0</v>
      </c>
      <c r="BL210" s="24" t="s">
        <v>187</v>
      </c>
      <c r="BM210" s="24" t="s">
        <v>375</v>
      </c>
    </row>
    <row r="211" spans="2:51" s="12" customFormat="1" ht="12">
      <c r="B211" s="215"/>
      <c r="C211" s="216"/>
      <c r="D211" s="217" t="s">
        <v>189</v>
      </c>
      <c r="E211" s="218" t="s">
        <v>39</v>
      </c>
      <c r="F211" s="219" t="s">
        <v>376</v>
      </c>
      <c r="G211" s="216"/>
      <c r="H211" s="220">
        <v>0.07</v>
      </c>
      <c r="I211" s="221"/>
      <c r="J211" s="216"/>
      <c r="K211" s="216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189</v>
      </c>
      <c r="AU211" s="226" t="s">
        <v>86</v>
      </c>
      <c r="AV211" s="12" t="s">
        <v>86</v>
      </c>
      <c r="AW211" s="12" t="s">
        <v>40</v>
      </c>
      <c r="AX211" s="12" t="s">
        <v>77</v>
      </c>
      <c r="AY211" s="226" t="s">
        <v>180</v>
      </c>
    </row>
    <row r="212" spans="2:51" s="12" customFormat="1" ht="12">
      <c r="B212" s="215"/>
      <c r="C212" s="216"/>
      <c r="D212" s="217" t="s">
        <v>189</v>
      </c>
      <c r="E212" s="218" t="s">
        <v>39</v>
      </c>
      <c r="F212" s="219" t="s">
        <v>377</v>
      </c>
      <c r="G212" s="216"/>
      <c r="H212" s="220">
        <v>2</v>
      </c>
      <c r="I212" s="221"/>
      <c r="J212" s="216"/>
      <c r="K212" s="216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189</v>
      </c>
      <c r="AU212" s="226" t="s">
        <v>86</v>
      </c>
      <c r="AV212" s="12" t="s">
        <v>86</v>
      </c>
      <c r="AW212" s="12" t="s">
        <v>40</v>
      </c>
      <c r="AX212" s="12" t="s">
        <v>77</v>
      </c>
      <c r="AY212" s="226" t="s">
        <v>180</v>
      </c>
    </row>
    <row r="213" spans="2:51" s="13" customFormat="1" ht="12">
      <c r="B213" s="227"/>
      <c r="C213" s="228"/>
      <c r="D213" s="217" t="s">
        <v>189</v>
      </c>
      <c r="E213" s="229" t="s">
        <v>39</v>
      </c>
      <c r="F213" s="230" t="s">
        <v>196</v>
      </c>
      <c r="G213" s="228"/>
      <c r="H213" s="231">
        <v>2.07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189</v>
      </c>
      <c r="AU213" s="237" t="s">
        <v>86</v>
      </c>
      <c r="AV213" s="13" t="s">
        <v>187</v>
      </c>
      <c r="AW213" s="13" t="s">
        <v>40</v>
      </c>
      <c r="AX213" s="13" t="s">
        <v>84</v>
      </c>
      <c r="AY213" s="237" t="s">
        <v>180</v>
      </c>
    </row>
    <row r="214" spans="2:65" s="1" customFormat="1" ht="25.5" customHeight="1">
      <c r="B214" s="41"/>
      <c r="C214" s="203" t="s">
        <v>378</v>
      </c>
      <c r="D214" s="203" t="s">
        <v>182</v>
      </c>
      <c r="E214" s="204" t="s">
        <v>379</v>
      </c>
      <c r="F214" s="205" t="s">
        <v>380</v>
      </c>
      <c r="G214" s="206" t="s">
        <v>316</v>
      </c>
      <c r="H214" s="207">
        <v>14</v>
      </c>
      <c r="I214" s="208"/>
      <c r="J214" s="209">
        <f>ROUND(I214*H214,2)</f>
        <v>0</v>
      </c>
      <c r="K214" s="205" t="s">
        <v>186</v>
      </c>
      <c r="L214" s="61"/>
      <c r="M214" s="210" t="s">
        <v>39</v>
      </c>
      <c r="N214" s="211" t="s">
        <v>48</v>
      </c>
      <c r="O214" s="42"/>
      <c r="P214" s="212">
        <f>O214*H214</f>
        <v>0</v>
      </c>
      <c r="Q214" s="212">
        <v>0.03963</v>
      </c>
      <c r="R214" s="212">
        <f>Q214*H214</f>
        <v>0.55482</v>
      </c>
      <c r="S214" s="212">
        <v>0</v>
      </c>
      <c r="T214" s="213">
        <f>S214*H214</f>
        <v>0</v>
      </c>
      <c r="AR214" s="24" t="s">
        <v>187</v>
      </c>
      <c r="AT214" s="24" t="s">
        <v>182</v>
      </c>
      <c r="AU214" s="24" t="s">
        <v>86</v>
      </c>
      <c r="AY214" s="24" t="s">
        <v>180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24" t="s">
        <v>84</v>
      </c>
      <c r="BK214" s="214">
        <f>ROUND(I214*H214,2)</f>
        <v>0</v>
      </c>
      <c r="BL214" s="24" t="s">
        <v>187</v>
      </c>
      <c r="BM214" s="24" t="s">
        <v>381</v>
      </c>
    </row>
    <row r="215" spans="2:51" s="12" customFormat="1" ht="12">
      <c r="B215" s="215"/>
      <c r="C215" s="216"/>
      <c r="D215" s="217" t="s">
        <v>189</v>
      </c>
      <c r="E215" s="218" t="s">
        <v>39</v>
      </c>
      <c r="F215" s="219" t="s">
        <v>382</v>
      </c>
      <c r="G215" s="216"/>
      <c r="H215" s="220">
        <v>5</v>
      </c>
      <c r="I215" s="221"/>
      <c r="J215" s="216"/>
      <c r="K215" s="216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189</v>
      </c>
      <c r="AU215" s="226" t="s">
        <v>86</v>
      </c>
      <c r="AV215" s="12" t="s">
        <v>86</v>
      </c>
      <c r="AW215" s="12" t="s">
        <v>40</v>
      </c>
      <c r="AX215" s="12" t="s">
        <v>77</v>
      </c>
      <c r="AY215" s="226" t="s">
        <v>180</v>
      </c>
    </row>
    <row r="216" spans="2:51" s="12" customFormat="1" ht="12">
      <c r="B216" s="215"/>
      <c r="C216" s="216"/>
      <c r="D216" s="217" t="s">
        <v>189</v>
      </c>
      <c r="E216" s="218" t="s">
        <v>39</v>
      </c>
      <c r="F216" s="219" t="s">
        <v>383</v>
      </c>
      <c r="G216" s="216"/>
      <c r="H216" s="220">
        <v>9</v>
      </c>
      <c r="I216" s="221"/>
      <c r="J216" s="216"/>
      <c r="K216" s="216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189</v>
      </c>
      <c r="AU216" s="226" t="s">
        <v>86</v>
      </c>
      <c r="AV216" s="12" t="s">
        <v>86</v>
      </c>
      <c r="AW216" s="12" t="s">
        <v>40</v>
      </c>
      <c r="AX216" s="12" t="s">
        <v>77</v>
      </c>
      <c r="AY216" s="226" t="s">
        <v>180</v>
      </c>
    </row>
    <row r="217" spans="2:51" s="13" customFormat="1" ht="12">
      <c r="B217" s="227"/>
      <c r="C217" s="228"/>
      <c r="D217" s="217" t="s">
        <v>189</v>
      </c>
      <c r="E217" s="229" t="s">
        <v>39</v>
      </c>
      <c r="F217" s="230" t="s">
        <v>196</v>
      </c>
      <c r="G217" s="228"/>
      <c r="H217" s="231">
        <v>14</v>
      </c>
      <c r="I217" s="232"/>
      <c r="J217" s="228"/>
      <c r="K217" s="228"/>
      <c r="L217" s="233"/>
      <c r="M217" s="234"/>
      <c r="N217" s="235"/>
      <c r="O217" s="235"/>
      <c r="P217" s="235"/>
      <c r="Q217" s="235"/>
      <c r="R217" s="235"/>
      <c r="S217" s="235"/>
      <c r="T217" s="236"/>
      <c r="AT217" s="237" t="s">
        <v>189</v>
      </c>
      <c r="AU217" s="237" t="s">
        <v>86</v>
      </c>
      <c r="AV217" s="13" t="s">
        <v>187</v>
      </c>
      <c r="AW217" s="13" t="s">
        <v>40</v>
      </c>
      <c r="AX217" s="13" t="s">
        <v>84</v>
      </c>
      <c r="AY217" s="237" t="s">
        <v>180</v>
      </c>
    </row>
    <row r="218" spans="2:65" s="1" customFormat="1" ht="16.5" customHeight="1">
      <c r="B218" s="41"/>
      <c r="C218" s="203" t="s">
        <v>384</v>
      </c>
      <c r="D218" s="203" t="s">
        <v>182</v>
      </c>
      <c r="E218" s="204" t="s">
        <v>385</v>
      </c>
      <c r="F218" s="205" t="s">
        <v>386</v>
      </c>
      <c r="G218" s="206" t="s">
        <v>316</v>
      </c>
      <c r="H218" s="207">
        <v>3</v>
      </c>
      <c r="I218" s="208"/>
      <c r="J218" s="209">
        <f>ROUND(I218*H218,2)</f>
        <v>0</v>
      </c>
      <c r="K218" s="205" t="s">
        <v>186</v>
      </c>
      <c r="L218" s="61"/>
      <c r="M218" s="210" t="s">
        <v>39</v>
      </c>
      <c r="N218" s="211" t="s">
        <v>48</v>
      </c>
      <c r="O218" s="42"/>
      <c r="P218" s="212">
        <f>O218*H218</f>
        <v>0</v>
      </c>
      <c r="Q218" s="212">
        <v>0.03662</v>
      </c>
      <c r="R218" s="212">
        <f>Q218*H218</f>
        <v>0.10986</v>
      </c>
      <c r="S218" s="212">
        <v>0</v>
      </c>
      <c r="T218" s="213">
        <f>S218*H218</f>
        <v>0</v>
      </c>
      <c r="AR218" s="24" t="s">
        <v>187</v>
      </c>
      <c r="AT218" s="24" t="s">
        <v>182</v>
      </c>
      <c r="AU218" s="24" t="s">
        <v>86</v>
      </c>
      <c r="AY218" s="24" t="s">
        <v>180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24" t="s">
        <v>84</v>
      </c>
      <c r="BK218" s="214">
        <f>ROUND(I218*H218,2)</f>
        <v>0</v>
      </c>
      <c r="BL218" s="24" t="s">
        <v>187</v>
      </c>
      <c r="BM218" s="24" t="s">
        <v>387</v>
      </c>
    </row>
    <row r="219" spans="2:51" s="12" customFormat="1" ht="12">
      <c r="B219" s="215"/>
      <c r="C219" s="216"/>
      <c r="D219" s="217" t="s">
        <v>189</v>
      </c>
      <c r="E219" s="218" t="s">
        <v>39</v>
      </c>
      <c r="F219" s="219" t="s">
        <v>388</v>
      </c>
      <c r="G219" s="216"/>
      <c r="H219" s="220">
        <v>2</v>
      </c>
      <c r="I219" s="221"/>
      <c r="J219" s="216"/>
      <c r="K219" s="216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189</v>
      </c>
      <c r="AU219" s="226" t="s">
        <v>86</v>
      </c>
      <c r="AV219" s="12" t="s">
        <v>86</v>
      </c>
      <c r="AW219" s="12" t="s">
        <v>40</v>
      </c>
      <c r="AX219" s="12" t="s">
        <v>77</v>
      </c>
      <c r="AY219" s="226" t="s">
        <v>180</v>
      </c>
    </row>
    <row r="220" spans="2:51" s="12" customFormat="1" ht="12">
      <c r="B220" s="215"/>
      <c r="C220" s="216"/>
      <c r="D220" s="217" t="s">
        <v>189</v>
      </c>
      <c r="E220" s="218" t="s">
        <v>39</v>
      </c>
      <c r="F220" s="219" t="s">
        <v>389</v>
      </c>
      <c r="G220" s="216"/>
      <c r="H220" s="220">
        <v>1</v>
      </c>
      <c r="I220" s="221"/>
      <c r="J220" s="216"/>
      <c r="K220" s="216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189</v>
      </c>
      <c r="AU220" s="226" t="s">
        <v>86</v>
      </c>
      <c r="AV220" s="12" t="s">
        <v>86</v>
      </c>
      <c r="AW220" s="12" t="s">
        <v>40</v>
      </c>
      <c r="AX220" s="12" t="s">
        <v>77</v>
      </c>
      <c r="AY220" s="226" t="s">
        <v>180</v>
      </c>
    </row>
    <row r="221" spans="2:51" s="13" customFormat="1" ht="12">
      <c r="B221" s="227"/>
      <c r="C221" s="228"/>
      <c r="D221" s="217" t="s">
        <v>189</v>
      </c>
      <c r="E221" s="229" t="s">
        <v>39</v>
      </c>
      <c r="F221" s="230" t="s">
        <v>196</v>
      </c>
      <c r="G221" s="228"/>
      <c r="H221" s="231">
        <v>3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AT221" s="237" t="s">
        <v>189</v>
      </c>
      <c r="AU221" s="237" t="s">
        <v>86</v>
      </c>
      <c r="AV221" s="13" t="s">
        <v>187</v>
      </c>
      <c r="AW221" s="13" t="s">
        <v>40</v>
      </c>
      <c r="AX221" s="13" t="s">
        <v>84</v>
      </c>
      <c r="AY221" s="237" t="s">
        <v>180</v>
      </c>
    </row>
    <row r="222" spans="2:65" s="1" customFormat="1" ht="16.5" customHeight="1">
      <c r="B222" s="41"/>
      <c r="C222" s="203" t="s">
        <v>390</v>
      </c>
      <c r="D222" s="203" t="s">
        <v>182</v>
      </c>
      <c r="E222" s="204" t="s">
        <v>391</v>
      </c>
      <c r="F222" s="205" t="s">
        <v>392</v>
      </c>
      <c r="G222" s="206" t="s">
        <v>316</v>
      </c>
      <c r="H222" s="207">
        <v>1</v>
      </c>
      <c r="I222" s="208"/>
      <c r="J222" s="209">
        <f>ROUND(I222*H222,2)</f>
        <v>0</v>
      </c>
      <c r="K222" s="205" t="s">
        <v>186</v>
      </c>
      <c r="L222" s="61"/>
      <c r="M222" s="210" t="s">
        <v>39</v>
      </c>
      <c r="N222" s="211" t="s">
        <v>48</v>
      </c>
      <c r="O222" s="42"/>
      <c r="P222" s="212">
        <f>O222*H222</f>
        <v>0</v>
      </c>
      <c r="Q222" s="212">
        <v>0.10139</v>
      </c>
      <c r="R222" s="212">
        <f>Q222*H222</f>
        <v>0.10139</v>
      </c>
      <c r="S222" s="212">
        <v>0</v>
      </c>
      <c r="T222" s="213">
        <f>S222*H222</f>
        <v>0</v>
      </c>
      <c r="AR222" s="24" t="s">
        <v>187</v>
      </c>
      <c r="AT222" s="24" t="s">
        <v>182</v>
      </c>
      <c r="AU222" s="24" t="s">
        <v>86</v>
      </c>
      <c r="AY222" s="24" t="s">
        <v>180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24" t="s">
        <v>84</v>
      </c>
      <c r="BK222" s="214">
        <f>ROUND(I222*H222,2)</f>
        <v>0</v>
      </c>
      <c r="BL222" s="24" t="s">
        <v>187</v>
      </c>
      <c r="BM222" s="24" t="s">
        <v>393</v>
      </c>
    </row>
    <row r="223" spans="2:51" s="12" customFormat="1" ht="12">
      <c r="B223" s="215"/>
      <c r="C223" s="216"/>
      <c r="D223" s="217" t="s">
        <v>189</v>
      </c>
      <c r="E223" s="218" t="s">
        <v>39</v>
      </c>
      <c r="F223" s="219" t="s">
        <v>389</v>
      </c>
      <c r="G223" s="216"/>
      <c r="H223" s="220">
        <v>1</v>
      </c>
      <c r="I223" s="221"/>
      <c r="J223" s="216"/>
      <c r="K223" s="216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189</v>
      </c>
      <c r="AU223" s="226" t="s">
        <v>86</v>
      </c>
      <c r="AV223" s="12" t="s">
        <v>86</v>
      </c>
      <c r="AW223" s="12" t="s">
        <v>40</v>
      </c>
      <c r="AX223" s="12" t="s">
        <v>84</v>
      </c>
      <c r="AY223" s="226" t="s">
        <v>180</v>
      </c>
    </row>
    <row r="224" spans="2:65" s="1" customFormat="1" ht="16.5" customHeight="1">
      <c r="B224" s="41"/>
      <c r="C224" s="203" t="s">
        <v>394</v>
      </c>
      <c r="D224" s="203" t="s">
        <v>182</v>
      </c>
      <c r="E224" s="204" t="s">
        <v>395</v>
      </c>
      <c r="F224" s="205" t="s">
        <v>396</v>
      </c>
      <c r="G224" s="206" t="s">
        <v>206</v>
      </c>
      <c r="H224" s="207">
        <v>1.413</v>
      </c>
      <c r="I224" s="208"/>
      <c r="J224" s="209">
        <f>ROUND(I224*H224,2)</f>
        <v>0</v>
      </c>
      <c r="K224" s="205" t="s">
        <v>186</v>
      </c>
      <c r="L224" s="61"/>
      <c r="M224" s="210" t="s">
        <v>39</v>
      </c>
      <c r="N224" s="211" t="s">
        <v>48</v>
      </c>
      <c r="O224" s="42"/>
      <c r="P224" s="212">
        <f>O224*H224</f>
        <v>0</v>
      </c>
      <c r="Q224" s="212">
        <v>2.45329</v>
      </c>
      <c r="R224" s="212">
        <f>Q224*H224</f>
        <v>3.46649877</v>
      </c>
      <c r="S224" s="212">
        <v>0</v>
      </c>
      <c r="T224" s="213">
        <f>S224*H224</f>
        <v>0</v>
      </c>
      <c r="AR224" s="24" t="s">
        <v>187</v>
      </c>
      <c r="AT224" s="24" t="s">
        <v>182</v>
      </c>
      <c r="AU224" s="24" t="s">
        <v>86</v>
      </c>
      <c r="AY224" s="24" t="s">
        <v>180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24" t="s">
        <v>84</v>
      </c>
      <c r="BK224" s="214">
        <f>ROUND(I224*H224,2)</f>
        <v>0</v>
      </c>
      <c r="BL224" s="24" t="s">
        <v>187</v>
      </c>
      <c r="BM224" s="24" t="s">
        <v>397</v>
      </c>
    </row>
    <row r="225" spans="2:51" s="12" customFormat="1" ht="12">
      <c r="B225" s="215"/>
      <c r="C225" s="216"/>
      <c r="D225" s="217" t="s">
        <v>189</v>
      </c>
      <c r="E225" s="218" t="s">
        <v>39</v>
      </c>
      <c r="F225" s="219" t="s">
        <v>398</v>
      </c>
      <c r="G225" s="216"/>
      <c r="H225" s="220">
        <v>1.413</v>
      </c>
      <c r="I225" s="221"/>
      <c r="J225" s="216"/>
      <c r="K225" s="216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189</v>
      </c>
      <c r="AU225" s="226" t="s">
        <v>86</v>
      </c>
      <c r="AV225" s="12" t="s">
        <v>86</v>
      </c>
      <c r="AW225" s="12" t="s">
        <v>40</v>
      </c>
      <c r="AX225" s="12" t="s">
        <v>84</v>
      </c>
      <c r="AY225" s="226" t="s">
        <v>180</v>
      </c>
    </row>
    <row r="226" spans="2:65" s="1" customFormat="1" ht="16.5" customHeight="1">
      <c r="B226" s="41"/>
      <c r="C226" s="203" t="s">
        <v>399</v>
      </c>
      <c r="D226" s="203" t="s">
        <v>182</v>
      </c>
      <c r="E226" s="204" t="s">
        <v>400</v>
      </c>
      <c r="F226" s="205" t="s">
        <v>401</v>
      </c>
      <c r="G226" s="206" t="s">
        <v>185</v>
      </c>
      <c r="H226" s="207">
        <v>16.3</v>
      </c>
      <c r="I226" s="208"/>
      <c r="J226" s="209">
        <f>ROUND(I226*H226,2)</f>
        <v>0</v>
      </c>
      <c r="K226" s="205" t="s">
        <v>186</v>
      </c>
      <c r="L226" s="61"/>
      <c r="M226" s="210" t="s">
        <v>39</v>
      </c>
      <c r="N226" s="211" t="s">
        <v>48</v>
      </c>
      <c r="O226" s="42"/>
      <c r="P226" s="212">
        <f>O226*H226</f>
        <v>0</v>
      </c>
      <c r="Q226" s="212">
        <v>0.00244</v>
      </c>
      <c r="R226" s="212">
        <f>Q226*H226</f>
        <v>0.039772</v>
      </c>
      <c r="S226" s="212">
        <v>0</v>
      </c>
      <c r="T226" s="213">
        <f>S226*H226</f>
        <v>0</v>
      </c>
      <c r="AR226" s="24" t="s">
        <v>187</v>
      </c>
      <c r="AT226" s="24" t="s">
        <v>182</v>
      </c>
      <c r="AU226" s="24" t="s">
        <v>86</v>
      </c>
      <c r="AY226" s="24" t="s">
        <v>180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24" t="s">
        <v>84</v>
      </c>
      <c r="BK226" s="214">
        <f>ROUND(I226*H226,2)</f>
        <v>0</v>
      </c>
      <c r="BL226" s="24" t="s">
        <v>187</v>
      </c>
      <c r="BM226" s="24" t="s">
        <v>402</v>
      </c>
    </row>
    <row r="227" spans="2:51" s="12" customFormat="1" ht="12">
      <c r="B227" s="215"/>
      <c r="C227" s="216"/>
      <c r="D227" s="217" t="s">
        <v>189</v>
      </c>
      <c r="E227" s="218" t="s">
        <v>39</v>
      </c>
      <c r="F227" s="219" t="s">
        <v>403</v>
      </c>
      <c r="G227" s="216"/>
      <c r="H227" s="220">
        <v>16.3</v>
      </c>
      <c r="I227" s="221"/>
      <c r="J227" s="216"/>
      <c r="K227" s="216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189</v>
      </c>
      <c r="AU227" s="226" t="s">
        <v>86</v>
      </c>
      <c r="AV227" s="12" t="s">
        <v>86</v>
      </c>
      <c r="AW227" s="12" t="s">
        <v>40</v>
      </c>
      <c r="AX227" s="12" t="s">
        <v>84</v>
      </c>
      <c r="AY227" s="226" t="s">
        <v>180</v>
      </c>
    </row>
    <row r="228" spans="2:65" s="1" customFormat="1" ht="16.5" customHeight="1">
      <c r="B228" s="41"/>
      <c r="C228" s="203" t="s">
        <v>404</v>
      </c>
      <c r="D228" s="203" t="s">
        <v>182</v>
      </c>
      <c r="E228" s="204" t="s">
        <v>405</v>
      </c>
      <c r="F228" s="205" t="s">
        <v>406</v>
      </c>
      <c r="G228" s="206" t="s">
        <v>185</v>
      </c>
      <c r="H228" s="207">
        <v>16.3</v>
      </c>
      <c r="I228" s="208"/>
      <c r="J228" s="209">
        <f>ROUND(I228*H228,2)</f>
        <v>0</v>
      </c>
      <c r="K228" s="205" t="s">
        <v>186</v>
      </c>
      <c r="L228" s="61"/>
      <c r="M228" s="210" t="s">
        <v>39</v>
      </c>
      <c r="N228" s="211" t="s">
        <v>48</v>
      </c>
      <c r="O228" s="42"/>
      <c r="P228" s="212">
        <f>O228*H228</f>
        <v>0</v>
      </c>
      <c r="Q228" s="212">
        <v>0</v>
      </c>
      <c r="R228" s="212">
        <f>Q228*H228</f>
        <v>0</v>
      </c>
      <c r="S228" s="212">
        <v>0</v>
      </c>
      <c r="T228" s="213">
        <f>S228*H228</f>
        <v>0</v>
      </c>
      <c r="AR228" s="24" t="s">
        <v>187</v>
      </c>
      <c r="AT228" s="24" t="s">
        <v>182</v>
      </c>
      <c r="AU228" s="24" t="s">
        <v>86</v>
      </c>
      <c r="AY228" s="24" t="s">
        <v>180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24" t="s">
        <v>84</v>
      </c>
      <c r="BK228" s="214">
        <f>ROUND(I228*H228,2)</f>
        <v>0</v>
      </c>
      <c r="BL228" s="24" t="s">
        <v>187</v>
      </c>
      <c r="BM228" s="24" t="s">
        <v>407</v>
      </c>
    </row>
    <row r="229" spans="2:65" s="1" customFormat="1" ht="16.5" customHeight="1">
      <c r="B229" s="41"/>
      <c r="C229" s="203" t="s">
        <v>408</v>
      </c>
      <c r="D229" s="203" t="s">
        <v>182</v>
      </c>
      <c r="E229" s="204" t="s">
        <v>409</v>
      </c>
      <c r="F229" s="205" t="s">
        <v>410</v>
      </c>
      <c r="G229" s="206" t="s">
        <v>248</v>
      </c>
      <c r="H229" s="207">
        <v>0.1</v>
      </c>
      <c r="I229" s="208"/>
      <c r="J229" s="209">
        <f>ROUND(I229*H229,2)</f>
        <v>0</v>
      </c>
      <c r="K229" s="205" t="s">
        <v>186</v>
      </c>
      <c r="L229" s="61"/>
      <c r="M229" s="210" t="s">
        <v>39</v>
      </c>
      <c r="N229" s="211" t="s">
        <v>48</v>
      </c>
      <c r="O229" s="42"/>
      <c r="P229" s="212">
        <f>O229*H229</f>
        <v>0</v>
      </c>
      <c r="Q229" s="212">
        <v>1.05197</v>
      </c>
      <c r="R229" s="212">
        <f>Q229*H229</f>
        <v>0.10519700000000001</v>
      </c>
      <c r="S229" s="212">
        <v>0</v>
      </c>
      <c r="T229" s="213">
        <f>S229*H229</f>
        <v>0</v>
      </c>
      <c r="AR229" s="24" t="s">
        <v>187</v>
      </c>
      <c r="AT229" s="24" t="s">
        <v>182</v>
      </c>
      <c r="AU229" s="24" t="s">
        <v>86</v>
      </c>
      <c r="AY229" s="24" t="s">
        <v>180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24" t="s">
        <v>84</v>
      </c>
      <c r="BK229" s="214">
        <f>ROUND(I229*H229,2)</f>
        <v>0</v>
      </c>
      <c r="BL229" s="24" t="s">
        <v>187</v>
      </c>
      <c r="BM229" s="24" t="s">
        <v>411</v>
      </c>
    </row>
    <row r="230" spans="2:51" s="12" customFormat="1" ht="12">
      <c r="B230" s="215"/>
      <c r="C230" s="216"/>
      <c r="D230" s="217" t="s">
        <v>189</v>
      </c>
      <c r="E230" s="218" t="s">
        <v>39</v>
      </c>
      <c r="F230" s="219" t="s">
        <v>412</v>
      </c>
      <c r="G230" s="216"/>
      <c r="H230" s="220">
        <v>0.1</v>
      </c>
      <c r="I230" s="221"/>
      <c r="J230" s="216"/>
      <c r="K230" s="216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189</v>
      </c>
      <c r="AU230" s="226" t="s">
        <v>86</v>
      </c>
      <c r="AV230" s="12" t="s">
        <v>86</v>
      </c>
      <c r="AW230" s="12" t="s">
        <v>40</v>
      </c>
      <c r="AX230" s="12" t="s">
        <v>84</v>
      </c>
      <c r="AY230" s="226" t="s">
        <v>180</v>
      </c>
    </row>
    <row r="231" spans="2:65" s="1" customFormat="1" ht="16.5" customHeight="1">
      <c r="B231" s="41"/>
      <c r="C231" s="203" t="s">
        <v>413</v>
      </c>
      <c r="D231" s="203" t="s">
        <v>182</v>
      </c>
      <c r="E231" s="204" t="s">
        <v>414</v>
      </c>
      <c r="F231" s="205" t="s">
        <v>415</v>
      </c>
      <c r="G231" s="206" t="s">
        <v>316</v>
      </c>
      <c r="H231" s="207">
        <v>9</v>
      </c>
      <c r="I231" s="208"/>
      <c r="J231" s="209">
        <f>ROUND(I231*H231,2)</f>
        <v>0</v>
      </c>
      <c r="K231" s="205" t="s">
        <v>186</v>
      </c>
      <c r="L231" s="61"/>
      <c r="M231" s="210" t="s">
        <v>39</v>
      </c>
      <c r="N231" s="211" t="s">
        <v>48</v>
      </c>
      <c r="O231" s="42"/>
      <c r="P231" s="212">
        <f>O231*H231</f>
        <v>0</v>
      </c>
      <c r="Q231" s="212">
        <v>0.17489</v>
      </c>
      <c r="R231" s="212">
        <f>Q231*H231</f>
        <v>1.57401</v>
      </c>
      <c r="S231" s="212">
        <v>0</v>
      </c>
      <c r="T231" s="213">
        <f>S231*H231</f>
        <v>0</v>
      </c>
      <c r="AR231" s="24" t="s">
        <v>187</v>
      </c>
      <c r="AT231" s="24" t="s">
        <v>182</v>
      </c>
      <c r="AU231" s="24" t="s">
        <v>86</v>
      </c>
      <c r="AY231" s="24" t="s">
        <v>180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24" t="s">
        <v>84</v>
      </c>
      <c r="BK231" s="214">
        <f>ROUND(I231*H231,2)</f>
        <v>0</v>
      </c>
      <c r="BL231" s="24" t="s">
        <v>187</v>
      </c>
      <c r="BM231" s="24" t="s">
        <v>416</v>
      </c>
    </row>
    <row r="232" spans="2:51" s="12" customFormat="1" ht="12">
      <c r="B232" s="215"/>
      <c r="C232" s="216"/>
      <c r="D232" s="217" t="s">
        <v>189</v>
      </c>
      <c r="E232" s="218" t="s">
        <v>39</v>
      </c>
      <c r="F232" s="219" t="s">
        <v>230</v>
      </c>
      <c r="G232" s="216"/>
      <c r="H232" s="220">
        <v>9</v>
      </c>
      <c r="I232" s="221"/>
      <c r="J232" s="216"/>
      <c r="K232" s="216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189</v>
      </c>
      <c r="AU232" s="226" t="s">
        <v>86</v>
      </c>
      <c r="AV232" s="12" t="s">
        <v>86</v>
      </c>
      <c r="AW232" s="12" t="s">
        <v>40</v>
      </c>
      <c r="AX232" s="12" t="s">
        <v>84</v>
      </c>
      <c r="AY232" s="226" t="s">
        <v>180</v>
      </c>
    </row>
    <row r="233" spans="2:65" s="1" customFormat="1" ht="16.5" customHeight="1">
      <c r="B233" s="41"/>
      <c r="C233" s="249" t="s">
        <v>417</v>
      </c>
      <c r="D233" s="249" t="s">
        <v>266</v>
      </c>
      <c r="E233" s="250" t="s">
        <v>418</v>
      </c>
      <c r="F233" s="251" t="s">
        <v>419</v>
      </c>
      <c r="G233" s="252" t="s">
        <v>316</v>
      </c>
      <c r="H233" s="253">
        <v>9</v>
      </c>
      <c r="I233" s="254"/>
      <c r="J233" s="255">
        <f>ROUND(I233*H233,2)</f>
        <v>0</v>
      </c>
      <c r="K233" s="251" t="s">
        <v>186</v>
      </c>
      <c r="L233" s="256"/>
      <c r="M233" s="257" t="s">
        <v>39</v>
      </c>
      <c r="N233" s="258" t="s">
        <v>48</v>
      </c>
      <c r="O233" s="42"/>
      <c r="P233" s="212">
        <f>O233*H233</f>
        <v>0</v>
      </c>
      <c r="Q233" s="212">
        <v>0.0034</v>
      </c>
      <c r="R233" s="212">
        <f>Q233*H233</f>
        <v>0.0306</v>
      </c>
      <c r="S233" s="212">
        <v>0</v>
      </c>
      <c r="T233" s="213">
        <f>S233*H233</f>
        <v>0</v>
      </c>
      <c r="AR233" s="24" t="s">
        <v>225</v>
      </c>
      <c r="AT233" s="24" t="s">
        <v>266</v>
      </c>
      <c r="AU233" s="24" t="s">
        <v>86</v>
      </c>
      <c r="AY233" s="24" t="s">
        <v>180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24" t="s">
        <v>84</v>
      </c>
      <c r="BK233" s="214">
        <f>ROUND(I233*H233,2)</f>
        <v>0</v>
      </c>
      <c r="BL233" s="24" t="s">
        <v>187</v>
      </c>
      <c r="BM233" s="24" t="s">
        <v>420</v>
      </c>
    </row>
    <row r="234" spans="2:65" s="1" customFormat="1" ht="16.5" customHeight="1">
      <c r="B234" s="41"/>
      <c r="C234" s="249" t="s">
        <v>421</v>
      </c>
      <c r="D234" s="249" t="s">
        <v>266</v>
      </c>
      <c r="E234" s="250" t="s">
        <v>422</v>
      </c>
      <c r="F234" s="251" t="s">
        <v>423</v>
      </c>
      <c r="G234" s="252" t="s">
        <v>316</v>
      </c>
      <c r="H234" s="253">
        <v>6</v>
      </c>
      <c r="I234" s="254"/>
      <c r="J234" s="255">
        <f>ROUND(I234*H234,2)</f>
        <v>0</v>
      </c>
      <c r="K234" s="251" t="s">
        <v>186</v>
      </c>
      <c r="L234" s="256"/>
      <c r="M234" s="257" t="s">
        <v>39</v>
      </c>
      <c r="N234" s="258" t="s">
        <v>48</v>
      </c>
      <c r="O234" s="42"/>
      <c r="P234" s="212">
        <f>O234*H234</f>
        <v>0</v>
      </c>
      <c r="Q234" s="212">
        <v>0.0027</v>
      </c>
      <c r="R234" s="212">
        <f>Q234*H234</f>
        <v>0.0162</v>
      </c>
      <c r="S234" s="212">
        <v>0</v>
      </c>
      <c r="T234" s="213">
        <f>S234*H234</f>
        <v>0</v>
      </c>
      <c r="AR234" s="24" t="s">
        <v>225</v>
      </c>
      <c r="AT234" s="24" t="s">
        <v>266</v>
      </c>
      <c r="AU234" s="24" t="s">
        <v>86</v>
      </c>
      <c r="AY234" s="24" t="s">
        <v>180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24" t="s">
        <v>84</v>
      </c>
      <c r="BK234" s="214">
        <f>ROUND(I234*H234,2)</f>
        <v>0</v>
      </c>
      <c r="BL234" s="24" t="s">
        <v>187</v>
      </c>
      <c r="BM234" s="24" t="s">
        <v>424</v>
      </c>
    </row>
    <row r="235" spans="2:65" s="1" customFormat="1" ht="16.5" customHeight="1">
      <c r="B235" s="41"/>
      <c r="C235" s="203" t="s">
        <v>425</v>
      </c>
      <c r="D235" s="203" t="s">
        <v>182</v>
      </c>
      <c r="E235" s="204" t="s">
        <v>426</v>
      </c>
      <c r="F235" s="205" t="s">
        <v>427</v>
      </c>
      <c r="G235" s="206" t="s">
        <v>185</v>
      </c>
      <c r="H235" s="207">
        <v>223.602</v>
      </c>
      <c r="I235" s="208"/>
      <c r="J235" s="209">
        <f>ROUND(I235*H235,2)</f>
        <v>0</v>
      </c>
      <c r="K235" s="205" t="s">
        <v>186</v>
      </c>
      <c r="L235" s="61"/>
      <c r="M235" s="210" t="s">
        <v>39</v>
      </c>
      <c r="N235" s="211" t="s">
        <v>48</v>
      </c>
      <c r="O235" s="42"/>
      <c r="P235" s="212">
        <f>O235*H235</f>
        <v>0</v>
      </c>
      <c r="Q235" s="212">
        <v>0.10325</v>
      </c>
      <c r="R235" s="212">
        <f>Q235*H235</f>
        <v>23.086906499999998</v>
      </c>
      <c r="S235" s="212">
        <v>0</v>
      </c>
      <c r="T235" s="213">
        <f>S235*H235</f>
        <v>0</v>
      </c>
      <c r="AR235" s="24" t="s">
        <v>187</v>
      </c>
      <c r="AT235" s="24" t="s">
        <v>182</v>
      </c>
      <c r="AU235" s="24" t="s">
        <v>86</v>
      </c>
      <c r="AY235" s="24" t="s">
        <v>180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24" t="s">
        <v>84</v>
      </c>
      <c r="BK235" s="214">
        <f>ROUND(I235*H235,2)</f>
        <v>0</v>
      </c>
      <c r="BL235" s="24" t="s">
        <v>187</v>
      </c>
      <c r="BM235" s="24" t="s">
        <v>428</v>
      </c>
    </row>
    <row r="236" spans="2:51" s="12" customFormat="1" ht="12">
      <c r="B236" s="215"/>
      <c r="C236" s="216"/>
      <c r="D236" s="217" t="s">
        <v>189</v>
      </c>
      <c r="E236" s="218" t="s">
        <v>39</v>
      </c>
      <c r="F236" s="219" t="s">
        <v>429</v>
      </c>
      <c r="G236" s="216"/>
      <c r="H236" s="220">
        <v>13.201</v>
      </c>
      <c r="I236" s="221"/>
      <c r="J236" s="216"/>
      <c r="K236" s="216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189</v>
      </c>
      <c r="AU236" s="226" t="s">
        <v>86</v>
      </c>
      <c r="AV236" s="12" t="s">
        <v>86</v>
      </c>
      <c r="AW236" s="12" t="s">
        <v>40</v>
      </c>
      <c r="AX236" s="12" t="s">
        <v>77</v>
      </c>
      <c r="AY236" s="226" t="s">
        <v>180</v>
      </c>
    </row>
    <row r="237" spans="2:51" s="12" customFormat="1" ht="12">
      <c r="B237" s="215"/>
      <c r="C237" s="216"/>
      <c r="D237" s="217" t="s">
        <v>189</v>
      </c>
      <c r="E237" s="218" t="s">
        <v>39</v>
      </c>
      <c r="F237" s="219" t="s">
        <v>430</v>
      </c>
      <c r="G237" s="216"/>
      <c r="H237" s="220">
        <v>4.144</v>
      </c>
      <c r="I237" s="221"/>
      <c r="J237" s="216"/>
      <c r="K237" s="216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189</v>
      </c>
      <c r="AU237" s="226" t="s">
        <v>86</v>
      </c>
      <c r="AV237" s="12" t="s">
        <v>86</v>
      </c>
      <c r="AW237" s="12" t="s">
        <v>40</v>
      </c>
      <c r="AX237" s="12" t="s">
        <v>77</v>
      </c>
      <c r="AY237" s="226" t="s">
        <v>180</v>
      </c>
    </row>
    <row r="238" spans="2:51" s="12" customFormat="1" ht="12">
      <c r="B238" s="215"/>
      <c r="C238" s="216"/>
      <c r="D238" s="217" t="s">
        <v>189</v>
      </c>
      <c r="E238" s="218" t="s">
        <v>39</v>
      </c>
      <c r="F238" s="219" t="s">
        <v>431</v>
      </c>
      <c r="G238" s="216"/>
      <c r="H238" s="220">
        <v>1.43</v>
      </c>
      <c r="I238" s="221"/>
      <c r="J238" s="216"/>
      <c r="K238" s="216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189</v>
      </c>
      <c r="AU238" s="226" t="s">
        <v>86</v>
      </c>
      <c r="AV238" s="12" t="s">
        <v>86</v>
      </c>
      <c r="AW238" s="12" t="s">
        <v>40</v>
      </c>
      <c r="AX238" s="12" t="s">
        <v>77</v>
      </c>
      <c r="AY238" s="226" t="s">
        <v>180</v>
      </c>
    </row>
    <row r="239" spans="2:51" s="12" customFormat="1" ht="12">
      <c r="B239" s="215"/>
      <c r="C239" s="216"/>
      <c r="D239" s="217" t="s">
        <v>189</v>
      </c>
      <c r="E239" s="218" t="s">
        <v>39</v>
      </c>
      <c r="F239" s="219" t="s">
        <v>432</v>
      </c>
      <c r="G239" s="216"/>
      <c r="H239" s="220">
        <v>13.219</v>
      </c>
      <c r="I239" s="221"/>
      <c r="J239" s="216"/>
      <c r="K239" s="216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189</v>
      </c>
      <c r="AU239" s="226" t="s">
        <v>86</v>
      </c>
      <c r="AV239" s="12" t="s">
        <v>86</v>
      </c>
      <c r="AW239" s="12" t="s">
        <v>40</v>
      </c>
      <c r="AX239" s="12" t="s">
        <v>77</v>
      </c>
      <c r="AY239" s="226" t="s">
        <v>180</v>
      </c>
    </row>
    <row r="240" spans="2:51" s="12" customFormat="1" ht="12">
      <c r="B240" s="215"/>
      <c r="C240" s="216"/>
      <c r="D240" s="217" t="s">
        <v>189</v>
      </c>
      <c r="E240" s="218" t="s">
        <v>39</v>
      </c>
      <c r="F240" s="219" t="s">
        <v>433</v>
      </c>
      <c r="G240" s="216"/>
      <c r="H240" s="220">
        <v>6.394</v>
      </c>
      <c r="I240" s="221"/>
      <c r="J240" s="216"/>
      <c r="K240" s="216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189</v>
      </c>
      <c r="AU240" s="226" t="s">
        <v>86</v>
      </c>
      <c r="AV240" s="12" t="s">
        <v>86</v>
      </c>
      <c r="AW240" s="12" t="s">
        <v>40</v>
      </c>
      <c r="AX240" s="12" t="s">
        <v>77</v>
      </c>
      <c r="AY240" s="226" t="s">
        <v>180</v>
      </c>
    </row>
    <row r="241" spans="2:51" s="12" customFormat="1" ht="12">
      <c r="B241" s="215"/>
      <c r="C241" s="216"/>
      <c r="D241" s="217" t="s">
        <v>189</v>
      </c>
      <c r="E241" s="218" t="s">
        <v>39</v>
      </c>
      <c r="F241" s="219" t="s">
        <v>434</v>
      </c>
      <c r="G241" s="216"/>
      <c r="H241" s="220">
        <v>28.308</v>
      </c>
      <c r="I241" s="221"/>
      <c r="J241" s="216"/>
      <c r="K241" s="216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189</v>
      </c>
      <c r="AU241" s="226" t="s">
        <v>86</v>
      </c>
      <c r="AV241" s="12" t="s">
        <v>86</v>
      </c>
      <c r="AW241" s="12" t="s">
        <v>40</v>
      </c>
      <c r="AX241" s="12" t="s">
        <v>77</v>
      </c>
      <c r="AY241" s="226" t="s">
        <v>180</v>
      </c>
    </row>
    <row r="242" spans="2:51" s="12" customFormat="1" ht="12">
      <c r="B242" s="215"/>
      <c r="C242" s="216"/>
      <c r="D242" s="217" t="s">
        <v>189</v>
      </c>
      <c r="E242" s="218" t="s">
        <v>39</v>
      </c>
      <c r="F242" s="219" t="s">
        <v>435</v>
      </c>
      <c r="G242" s="216"/>
      <c r="H242" s="220">
        <v>1.799</v>
      </c>
      <c r="I242" s="221"/>
      <c r="J242" s="216"/>
      <c r="K242" s="216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189</v>
      </c>
      <c r="AU242" s="226" t="s">
        <v>86</v>
      </c>
      <c r="AV242" s="12" t="s">
        <v>86</v>
      </c>
      <c r="AW242" s="12" t="s">
        <v>40</v>
      </c>
      <c r="AX242" s="12" t="s">
        <v>77</v>
      </c>
      <c r="AY242" s="226" t="s">
        <v>180</v>
      </c>
    </row>
    <row r="243" spans="2:51" s="14" customFormat="1" ht="12">
      <c r="B243" s="238"/>
      <c r="C243" s="239"/>
      <c r="D243" s="217" t="s">
        <v>189</v>
      </c>
      <c r="E243" s="240" t="s">
        <v>39</v>
      </c>
      <c r="F243" s="241" t="s">
        <v>436</v>
      </c>
      <c r="G243" s="239"/>
      <c r="H243" s="242">
        <v>68.495</v>
      </c>
      <c r="I243" s="243"/>
      <c r="J243" s="239"/>
      <c r="K243" s="239"/>
      <c r="L243" s="244"/>
      <c r="M243" s="245"/>
      <c r="N243" s="246"/>
      <c r="O243" s="246"/>
      <c r="P243" s="246"/>
      <c r="Q243" s="246"/>
      <c r="R243" s="246"/>
      <c r="S243" s="246"/>
      <c r="T243" s="247"/>
      <c r="AT243" s="248" t="s">
        <v>189</v>
      </c>
      <c r="AU243" s="248" t="s">
        <v>86</v>
      </c>
      <c r="AV243" s="14" t="s">
        <v>197</v>
      </c>
      <c r="AW243" s="14" t="s">
        <v>40</v>
      </c>
      <c r="AX243" s="14" t="s">
        <v>77</v>
      </c>
      <c r="AY243" s="248" t="s">
        <v>180</v>
      </c>
    </row>
    <row r="244" spans="2:51" s="12" customFormat="1" ht="24">
      <c r="B244" s="215"/>
      <c r="C244" s="216"/>
      <c r="D244" s="217" t="s">
        <v>189</v>
      </c>
      <c r="E244" s="218" t="s">
        <v>39</v>
      </c>
      <c r="F244" s="219" t="s">
        <v>437</v>
      </c>
      <c r="G244" s="216"/>
      <c r="H244" s="220">
        <v>155.107</v>
      </c>
      <c r="I244" s="221"/>
      <c r="J244" s="216"/>
      <c r="K244" s="216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189</v>
      </c>
      <c r="AU244" s="226" t="s">
        <v>86</v>
      </c>
      <c r="AV244" s="12" t="s">
        <v>86</v>
      </c>
      <c r="AW244" s="12" t="s">
        <v>40</v>
      </c>
      <c r="AX244" s="12" t="s">
        <v>77</v>
      </c>
      <c r="AY244" s="226" t="s">
        <v>180</v>
      </c>
    </row>
    <row r="245" spans="2:51" s="14" customFormat="1" ht="12">
      <c r="B245" s="238"/>
      <c r="C245" s="239"/>
      <c r="D245" s="217" t="s">
        <v>189</v>
      </c>
      <c r="E245" s="240" t="s">
        <v>39</v>
      </c>
      <c r="F245" s="241" t="s">
        <v>438</v>
      </c>
      <c r="G245" s="239"/>
      <c r="H245" s="242">
        <v>155.107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AT245" s="248" t="s">
        <v>189</v>
      </c>
      <c r="AU245" s="248" t="s">
        <v>86</v>
      </c>
      <c r="AV245" s="14" t="s">
        <v>197</v>
      </c>
      <c r="AW245" s="14" t="s">
        <v>40</v>
      </c>
      <c r="AX245" s="14" t="s">
        <v>77</v>
      </c>
      <c r="AY245" s="248" t="s">
        <v>180</v>
      </c>
    </row>
    <row r="246" spans="2:51" s="13" customFormat="1" ht="12">
      <c r="B246" s="227"/>
      <c r="C246" s="228"/>
      <c r="D246" s="217" t="s">
        <v>189</v>
      </c>
      <c r="E246" s="229" t="s">
        <v>39</v>
      </c>
      <c r="F246" s="230" t="s">
        <v>196</v>
      </c>
      <c r="G246" s="228"/>
      <c r="H246" s="231">
        <v>223.602</v>
      </c>
      <c r="I246" s="232"/>
      <c r="J246" s="228"/>
      <c r="K246" s="228"/>
      <c r="L246" s="233"/>
      <c r="M246" s="234"/>
      <c r="N246" s="235"/>
      <c r="O246" s="235"/>
      <c r="P246" s="235"/>
      <c r="Q246" s="235"/>
      <c r="R246" s="235"/>
      <c r="S246" s="235"/>
      <c r="T246" s="236"/>
      <c r="AT246" s="237" t="s">
        <v>189</v>
      </c>
      <c r="AU246" s="237" t="s">
        <v>86</v>
      </c>
      <c r="AV246" s="13" t="s">
        <v>187</v>
      </c>
      <c r="AW246" s="13" t="s">
        <v>40</v>
      </c>
      <c r="AX246" s="13" t="s">
        <v>84</v>
      </c>
      <c r="AY246" s="237" t="s">
        <v>180</v>
      </c>
    </row>
    <row r="247" spans="2:65" s="1" customFormat="1" ht="16.5" customHeight="1">
      <c r="B247" s="41"/>
      <c r="C247" s="203" t="s">
        <v>439</v>
      </c>
      <c r="D247" s="203" t="s">
        <v>182</v>
      </c>
      <c r="E247" s="204" t="s">
        <v>440</v>
      </c>
      <c r="F247" s="205" t="s">
        <v>441</v>
      </c>
      <c r="G247" s="206" t="s">
        <v>200</v>
      </c>
      <c r="H247" s="207">
        <v>17.16</v>
      </c>
      <c r="I247" s="208"/>
      <c r="J247" s="209">
        <f>ROUND(I247*H247,2)</f>
        <v>0</v>
      </c>
      <c r="K247" s="205" t="s">
        <v>186</v>
      </c>
      <c r="L247" s="61"/>
      <c r="M247" s="210" t="s">
        <v>39</v>
      </c>
      <c r="N247" s="211" t="s">
        <v>48</v>
      </c>
      <c r="O247" s="42"/>
      <c r="P247" s="212">
        <f>O247*H247</f>
        <v>0</v>
      </c>
      <c r="Q247" s="212">
        <v>0.00012</v>
      </c>
      <c r="R247" s="212">
        <f>Q247*H247</f>
        <v>0.0020592</v>
      </c>
      <c r="S247" s="212">
        <v>0</v>
      </c>
      <c r="T247" s="213">
        <f>S247*H247</f>
        <v>0</v>
      </c>
      <c r="AR247" s="24" t="s">
        <v>187</v>
      </c>
      <c r="AT247" s="24" t="s">
        <v>182</v>
      </c>
      <c r="AU247" s="24" t="s">
        <v>86</v>
      </c>
      <c r="AY247" s="24" t="s">
        <v>180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24" t="s">
        <v>84</v>
      </c>
      <c r="BK247" s="214">
        <f>ROUND(I247*H247,2)</f>
        <v>0</v>
      </c>
      <c r="BL247" s="24" t="s">
        <v>187</v>
      </c>
      <c r="BM247" s="24" t="s">
        <v>442</v>
      </c>
    </row>
    <row r="248" spans="2:51" s="12" customFormat="1" ht="12">
      <c r="B248" s="215"/>
      <c r="C248" s="216"/>
      <c r="D248" s="217" t="s">
        <v>189</v>
      </c>
      <c r="E248" s="218" t="s">
        <v>39</v>
      </c>
      <c r="F248" s="219" t="s">
        <v>443</v>
      </c>
      <c r="G248" s="216"/>
      <c r="H248" s="220">
        <v>17.16</v>
      </c>
      <c r="I248" s="221"/>
      <c r="J248" s="216"/>
      <c r="K248" s="216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189</v>
      </c>
      <c r="AU248" s="226" t="s">
        <v>86</v>
      </c>
      <c r="AV248" s="12" t="s">
        <v>86</v>
      </c>
      <c r="AW248" s="12" t="s">
        <v>40</v>
      </c>
      <c r="AX248" s="12" t="s">
        <v>84</v>
      </c>
      <c r="AY248" s="226" t="s">
        <v>180</v>
      </c>
    </row>
    <row r="249" spans="2:65" s="1" customFormat="1" ht="16.5" customHeight="1">
      <c r="B249" s="41"/>
      <c r="C249" s="203" t="s">
        <v>444</v>
      </c>
      <c r="D249" s="203" t="s">
        <v>182</v>
      </c>
      <c r="E249" s="204" t="s">
        <v>445</v>
      </c>
      <c r="F249" s="205" t="s">
        <v>446</v>
      </c>
      <c r="G249" s="206" t="s">
        <v>200</v>
      </c>
      <c r="H249" s="207">
        <v>25.74</v>
      </c>
      <c r="I249" s="208"/>
      <c r="J249" s="209">
        <f>ROUND(I249*H249,2)</f>
        <v>0</v>
      </c>
      <c r="K249" s="205" t="s">
        <v>186</v>
      </c>
      <c r="L249" s="61"/>
      <c r="M249" s="210" t="s">
        <v>39</v>
      </c>
      <c r="N249" s="211" t="s">
        <v>48</v>
      </c>
      <c r="O249" s="42"/>
      <c r="P249" s="212">
        <f>O249*H249</f>
        <v>0</v>
      </c>
      <c r="Q249" s="212">
        <v>0.0002</v>
      </c>
      <c r="R249" s="212">
        <f>Q249*H249</f>
        <v>0.005148</v>
      </c>
      <c r="S249" s="212">
        <v>0</v>
      </c>
      <c r="T249" s="213">
        <f>S249*H249</f>
        <v>0</v>
      </c>
      <c r="AR249" s="24" t="s">
        <v>187</v>
      </c>
      <c r="AT249" s="24" t="s">
        <v>182</v>
      </c>
      <c r="AU249" s="24" t="s">
        <v>86</v>
      </c>
      <c r="AY249" s="24" t="s">
        <v>180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24" t="s">
        <v>84</v>
      </c>
      <c r="BK249" s="214">
        <f>ROUND(I249*H249,2)</f>
        <v>0</v>
      </c>
      <c r="BL249" s="24" t="s">
        <v>187</v>
      </c>
      <c r="BM249" s="24" t="s">
        <v>447</v>
      </c>
    </row>
    <row r="250" spans="2:51" s="12" customFormat="1" ht="12">
      <c r="B250" s="215"/>
      <c r="C250" s="216"/>
      <c r="D250" s="217" t="s">
        <v>189</v>
      </c>
      <c r="E250" s="218" t="s">
        <v>39</v>
      </c>
      <c r="F250" s="219" t="s">
        <v>448</v>
      </c>
      <c r="G250" s="216"/>
      <c r="H250" s="220">
        <v>25.74</v>
      </c>
      <c r="I250" s="221"/>
      <c r="J250" s="216"/>
      <c r="K250" s="216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189</v>
      </c>
      <c r="AU250" s="226" t="s">
        <v>86</v>
      </c>
      <c r="AV250" s="12" t="s">
        <v>86</v>
      </c>
      <c r="AW250" s="12" t="s">
        <v>40</v>
      </c>
      <c r="AX250" s="12" t="s">
        <v>84</v>
      </c>
      <c r="AY250" s="226" t="s">
        <v>180</v>
      </c>
    </row>
    <row r="251" spans="2:65" s="1" customFormat="1" ht="16.5" customHeight="1">
      <c r="B251" s="41"/>
      <c r="C251" s="203" t="s">
        <v>449</v>
      </c>
      <c r="D251" s="203" t="s">
        <v>182</v>
      </c>
      <c r="E251" s="204" t="s">
        <v>450</v>
      </c>
      <c r="F251" s="205" t="s">
        <v>451</v>
      </c>
      <c r="G251" s="206" t="s">
        <v>185</v>
      </c>
      <c r="H251" s="207">
        <v>2.548</v>
      </c>
      <c r="I251" s="208"/>
      <c r="J251" s="209">
        <f>ROUND(I251*H251,2)</f>
        <v>0</v>
      </c>
      <c r="K251" s="205" t="s">
        <v>186</v>
      </c>
      <c r="L251" s="61"/>
      <c r="M251" s="210" t="s">
        <v>39</v>
      </c>
      <c r="N251" s="211" t="s">
        <v>48</v>
      </c>
      <c r="O251" s="42"/>
      <c r="P251" s="212">
        <f>O251*H251</f>
        <v>0</v>
      </c>
      <c r="Q251" s="212">
        <v>0.1604</v>
      </c>
      <c r="R251" s="212">
        <f>Q251*H251</f>
        <v>0.4086992</v>
      </c>
      <c r="S251" s="212">
        <v>0</v>
      </c>
      <c r="T251" s="213">
        <f>S251*H251</f>
        <v>0</v>
      </c>
      <c r="AR251" s="24" t="s">
        <v>187</v>
      </c>
      <c r="AT251" s="24" t="s">
        <v>182</v>
      </c>
      <c r="AU251" s="24" t="s">
        <v>86</v>
      </c>
      <c r="AY251" s="24" t="s">
        <v>180</v>
      </c>
      <c r="BE251" s="214">
        <f>IF(N251="základní",J251,0)</f>
        <v>0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24" t="s">
        <v>84</v>
      </c>
      <c r="BK251" s="214">
        <f>ROUND(I251*H251,2)</f>
        <v>0</v>
      </c>
      <c r="BL251" s="24" t="s">
        <v>187</v>
      </c>
      <c r="BM251" s="24" t="s">
        <v>452</v>
      </c>
    </row>
    <row r="252" spans="2:51" s="12" customFormat="1" ht="12">
      <c r="B252" s="215"/>
      <c r="C252" s="216"/>
      <c r="D252" s="217" t="s">
        <v>189</v>
      </c>
      <c r="E252" s="218" t="s">
        <v>39</v>
      </c>
      <c r="F252" s="219" t="s">
        <v>453</v>
      </c>
      <c r="G252" s="216"/>
      <c r="H252" s="220">
        <v>2.548</v>
      </c>
      <c r="I252" s="221"/>
      <c r="J252" s="216"/>
      <c r="K252" s="216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189</v>
      </c>
      <c r="AU252" s="226" t="s">
        <v>86</v>
      </c>
      <c r="AV252" s="12" t="s">
        <v>86</v>
      </c>
      <c r="AW252" s="12" t="s">
        <v>40</v>
      </c>
      <c r="AX252" s="12" t="s">
        <v>84</v>
      </c>
      <c r="AY252" s="226" t="s">
        <v>180</v>
      </c>
    </row>
    <row r="253" spans="2:65" s="1" customFormat="1" ht="25.5" customHeight="1">
      <c r="B253" s="41"/>
      <c r="C253" s="203" t="s">
        <v>454</v>
      </c>
      <c r="D253" s="203" t="s">
        <v>182</v>
      </c>
      <c r="E253" s="204" t="s">
        <v>455</v>
      </c>
      <c r="F253" s="205" t="s">
        <v>456</v>
      </c>
      <c r="G253" s="206" t="s">
        <v>185</v>
      </c>
      <c r="H253" s="207">
        <v>2.548</v>
      </c>
      <c r="I253" s="208"/>
      <c r="J253" s="209">
        <f>ROUND(I253*H253,2)</f>
        <v>0</v>
      </c>
      <c r="K253" s="205" t="s">
        <v>186</v>
      </c>
      <c r="L253" s="61"/>
      <c r="M253" s="210" t="s">
        <v>39</v>
      </c>
      <c r="N253" s="211" t="s">
        <v>48</v>
      </c>
      <c r="O253" s="42"/>
      <c r="P253" s="212">
        <f>O253*H253</f>
        <v>0</v>
      </c>
      <c r="Q253" s="212">
        <v>0.0585</v>
      </c>
      <c r="R253" s="212">
        <f>Q253*H253</f>
        <v>0.14905800000000002</v>
      </c>
      <c r="S253" s="212">
        <v>0</v>
      </c>
      <c r="T253" s="213">
        <f>S253*H253</f>
        <v>0</v>
      </c>
      <c r="AR253" s="24" t="s">
        <v>187</v>
      </c>
      <c r="AT253" s="24" t="s">
        <v>182</v>
      </c>
      <c r="AU253" s="24" t="s">
        <v>86</v>
      </c>
      <c r="AY253" s="24" t="s">
        <v>180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24" t="s">
        <v>84</v>
      </c>
      <c r="BK253" s="214">
        <f>ROUND(I253*H253,2)</f>
        <v>0</v>
      </c>
      <c r="BL253" s="24" t="s">
        <v>187</v>
      </c>
      <c r="BM253" s="24" t="s">
        <v>457</v>
      </c>
    </row>
    <row r="254" spans="2:65" s="1" customFormat="1" ht="16.5" customHeight="1">
      <c r="B254" s="41"/>
      <c r="C254" s="203" t="s">
        <v>458</v>
      </c>
      <c r="D254" s="203" t="s">
        <v>182</v>
      </c>
      <c r="E254" s="204" t="s">
        <v>459</v>
      </c>
      <c r="F254" s="205" t="s">
        <v>460</v>
      </c>
      <c r="G254" s="206" t="s">
        <v>316</v>
      </c>
      <c r="H254" s="207">
        <v>1</v>
      </c>
      <c r="I254" s="208"/>
      <c r="J254" s="209">
        <f>ROUND(I254*H254,2)</f>
        <v>0</v>
      </c>
      <c r="K254" s="205" t="s">
        <v>186</v>
      </c>
      <c r="L254" s="61"/>
      <c r="M254" s="210" t="s">
        <v>39</v>
      </c>
      <c r="N254" s="211" t="s">
        <v>48</v>
      </c>
      <c r="O254" s="42"/>
      <c r="P254" s="212">
        <f>O254*H254</f>
        <v>0</v>
      </c>
      <c r="Q254" s="212">
        <v>0</v>
      </c>
      <c r="R254" s="212">
        <f>Q254*H254</f>
        <v>0</v>
      </c>
      <c r="S254" s="212">
        <v>0</v>
      </c>
      <c r="T254" s="213">
        <f>S254*H254</f>
        <v>0</v>
      </c>
      <c r="AR254" s="24" t="s">
        <v>187</v>
      </c>
      <c r="AT254" s="24" t="s">
        <v>182</v>
      </c>
      <c r="AU254" s="24" t="s">
        <v>86</v>
      </c>
      <c r="AY254" s="24" t="s">
        <v>180</v>
      </c>
      <c r="BE254" s="214">
        <f>IF(N254="základní",J254,0)</f>
        <v>0</v>
      </c>
      <c r="BF254" s="214">
        <f>IF(N254="snížená",J254,0)</f>
        <v>0</v>
      </c>
      <c r="BG254" s="214">
        <f>IF(N254="zákl. přenesená",J254,0)</f>
        <v>0</v>
      </c>
      <c r="BH254" s="214">
        <f>IF(N254="sníž. přenesená",J254,0)</f>
        <v>0</v>
      </c>
      <c r="BI254" s="214">
        <f>IF(N254="nulová",J254,0)</f>
        <v>0</v>
      </c>
      <c r="BJ254" s="24" t="s">
        <v>84</v>
      </c>
      <c r="BK254" s="214">
        <f>ROUND(I254*H254,2)</f>
        <v>0</v>
      </c>
      <c r="BL254" s="24" t="s">
        <v>187</v>
      </c>
      <c r="BM254" s="24" t="s">
        <v>461</v>
      </c>
    </row>
    <row r="255" spans="2:65" s="1" customFormat="1" ht="16.5" customHeight="1">
      <c r="B255" s="41"/>
      <c r="C255" s="249" t="s">
        <v>462</v>
      </c>
      <c r="D255" s="249" t="s">
        <v>266</v>
      </c>
      <c r="E255" s="250" t="s">
        <v>463</v>
      </c>
      <c r="F255" s="251" t="s">
        <v>464</v>
      </c>
      <c r="G255" s="252" t="s">
        <v>316</v>
      </c>
      <c r="H255" s="253">
        <v>1</v>
      </c>
      <c r="I255" s="254"/>
      <c r="J255" s="255">
        <f>ROUND(I255*H255,2)</f>
        <v>0</v>
      </c>
      <c r="K255" s="251" t="s">
        <v>186</v>
      </c>
      <c r="L255" s="256"/>
      <c r="M255" s="257" t="s">
        <v>39</v>
      </c>
      <c r="N255" s="258" t="s">
        <v>48</v>
      </c>
      <c r="O255" s="42"/>
      <c r="P255" s="212">
        <f>O255*H255</f>
        <v>0</v>
      </c>
      <c r="Q255" s="212">
        <v>0.0788</v>
      </c>
      <c r="R255" s="212">
        <f>Q255*H255</f>
        <v>0.0788</v>
      </c>
      <c r="S255" s="212">
        <v>0</v>
      </c>
      <c r="T255" s="213">
        <f>S255*H255</f>
        <v>0</v>
      </c>
      <c r="AR255" s="24" t="s">
        <v>225</v>
      </c>
      <c r="AT255" s="24" t="s">
        <v>266</v>
      </c>
      <c r="AU255" s="24" t="s">
        <v>86</v>
      </c>
      <c r="AY255" s="24" t="s">
        <v>180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24" t="s">
        <v>84</v>
      </c>
      <c r="BK255" s="214">
        <f>ROUND(I255*H255,2)</f>
        <v>0</v>
      </c>
      <c r="BL255" s="24" t="s">
        <v>187</v>
      </c>
      <c r="BM255" s="24" t="s">
        <v>465</v>
      </c>
    </row>
    <row r="256" spans="2:65" s="1" customFormat="1" ht="25.5" customHeight="1">
      <c r="B256" s="41"/>
      <c r="C256" s="203" t="s">
        <v>466</v>
      </c>
      <c r="D256" s="203" t="s">
        <v>182</v>
      </c>
      <c r="E256" s="204" t="s">
        <v>467</v>
      </c>
      <c r="F256" s="205" t="s">
        <v>468</v>
      </c>
      <c r="G256" s="206" t="s">
        <v>200</v>
      </c>
      <c r="H256" s="207">
        <v>14.05</v>
      </c>
      <c r="I256" s="208"/>
      <c r="J256" s="209">
        <f>ROUND(I256*H256,2)</f>
        <v>0</v>
      </c>
      <c r="K256" s="205" t="s">
        <v>186</v>
      </c>
      <c r="L256" s="61"/>
      <c r="M256" s="210" t="s">
        <v>39</v>
      </c>
      <c r="N256" s="211" t="s">
        <v>48</v>
      </c>
      <c r="O256" s="42"/>
      <c r="P256" s="212">
        <f>O256*H256</f>
        <v>0</v>
      </c>
      <c r="Q256" s="212">
        <v>0</v>
      </c>
      <c r="R256" s="212">
        <f>Q256*H256</f>
        <v>0</v>
      </c>
      <c r="S256" s="212">
        <v>0</v>
      </c>
      <c r="T256" s="213">
        <f>S256*H256</f>
        <v>0</v>
      </c>
      <c r="AR256" s="24" t="s">
        <v>187</v>
      </c>
      <c r="AT256" s="24" t="s">
        <v>182</v>
      </c>
      <c r="AU256" s="24" t="s">
        <v>86</v>
      </c>
      <c r="AY256" s="24" t="s">
        <v>180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24" t="s">
        <v>84</v>
      </c>
      <c r="BK256" s="214">
        <f>ROUND(I256*H256,2)</f>
        <v>0</v>
      </c>
      <c r="BL256" s="24" t="s">
        <v>187</v>
      </c>
      <c r="BM256" s="24" t="s">
        <v>469</v>
      </c>
    </row>
    <row r="257" spans="2:51" s="12" customFormat="1" ht="12">
      <c r="B257" s="215"/>
      <c r="C257" s="216"/>
      <c r="D257" s="217" t="s">
        <v>189</v>
      </c>
      <c r="E257" s="218" t="s">
        <v>39</v>
      </c>
      <c r="F257" s="219" t="s">
        <v>470</v>
      </c>
      <c r="G257" s="216"/>
      <c r="H257" s="220">
        <v>14.05</v>
      </c>
      <c r="I257" s="221"/>
      <c r="J257" s="216"/>
      <c r="K257" s="216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189</v>
      </c>
      <c r="AU257" s="226" t="s">
        <v>86</v>
      </c>
      <c r="AV257" s="12" t="s">
        <v>86</v>
      </c>
      <c r="AW257" s="12" t="s">
        <v>40</v>
      </c>
      <c r="AX257" s="12" t="s">
        <v>84</v>
      </c>
      <c r="AY257" s="226" t="s">
        <v>180</v>
      </c>
    </row>
    <row r="258" spans="2:65" s="1" customFormat="1" ht="16.5" customHeight="1">
      <c r="B258" s="41"/>
      <c r="C258" s="249" t="s">
        <v>471</v>
      </c>
      <c r="D258" s="249" t="s">
        <v>266</v>
      </c>
      <c r="E258" s="250" t="s">
        <v>472</v>
      </c>
      <c r="F258" s="251" t="s">
        <v>473</v>
      </c>
      <c r="G258" s="252" t="s">
        <v>200</v>
      </c>
      <c r="H258" s="253">
        <v>14.753</v>
      </c>
      <c r="I258" s="254"/>
      <c r="J258" s="255">
        <f>ROUND(I258*H258,2)</f>
        <v>0</v>
      </c>
      <c r="K258" s="251" t="s">
        <v>186</v>
      </c>
      <c r="L258" s="256"/>
      <c r="M258" s="257" t="s">
        <v>39</v>
      </c>
      <c r="N258" s="258" t="s">
        <v>48</v>
      </c>
      <c r="O258" s="42"/>
      <c r="P258" s="212">
        <f>O258*H258</f>
        <v>0</v>
      </c>
      <c r="Q258" s="212">
        <v>0.0009</v>
      </c>
      <c r="R258" s="212">
        <f>Q258*H258</f>
        <v>0.0132777</v>
      </c>
      <c r="S258" s="212">
        <v>0</v>
      </c>
      <c r="T258" s="213">
        <f>S258*H258</f>
        <v>0</v>
      </c>
      <c r="AR258" s="24" t="s">
        <v>225</v>
      </c>
      <c r="AT258" s="24" t="s">
        <v>266</v>
      </c>
      <c r="AU258" s="24" t="s">
        <v>86</v>
      </c>
      <c r="AY258" s="24" t="s">
        <v>180</v>
      </c>
      <c r="BE258" s="214">
        <f>IF(N258="základní",J258,0)</f>
        <v>0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24" t="s">
        <v>84</v>
      </c>
      <c r="BK258" s="214">
        <f>ROUND(I258*H258,2)</f>
        <v>0</v>
      </c>
      <c r="BL258" s="24" t="s">
        <v>187</v>
      </c>
      <c r="BM258" s="24" t="s">
        <v>474</v>
      </c>
    </row>
    <row r="259" spans="2:51" s="12" customFormat="1" ht="12">
      <c r="B259" s="215"/>
      <c r="C259" s="216"/>
      <c r="D259" s="217" t="s">
        <v>189</v>
      </c>
      <c r="E259" s="216"/>
      <c r="F259" s="219" t="s">
        <v>475</v>
      </c>
      <c r="G259" s="216"/>
      <c r="H259" s="220">
        <v>14.753</v>
      </c>
      <c r="I259" s="221"/>
      <c r="J259" s="216"/>
      <c r="K259" s="216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189</v>
      </c>
      <c r="AU259" s="226" t="s">
        <v>86</v>
      </c>
      <c r="AV259" s="12" t="s">
        <v>86</v>
      </c>
      <c r="AW259" s="12" t="s">
        <v>6</v>
      </c>
      <c r="AX259" s="12" t="s">
        <v>84</v>
      </c>
      <c r="AY259" s="226" t="s">
        <v>180</v>
      </c>
    </row>
    <row r="260" spans="2:63" s="11" customFormat="1" ht="29.85" customHeight="1">
      <c r="B260" s="187"/>
      <c r="C260" s="188"/>
      <c r="D260" s="189" t="s">
        <v>76</v>
      </c>
      <c r="E260" s="201" t="s">
        <v>187</v>
      </c>
      <c r="F260" s="201" t="s">
        <v>476</v>
      </c>
      <c r="G260" s="188"/>
      <c r="H260" s="188"/>
      <c r="I260" s="191"/>
      <c r="J260" s="202">
        <f>BK260</f>
        <v>0</v>
      </c>
      <c r="K260" s="188"/>
      <c r="L260" s="193"/>
      <c r="M260" s="194"/>
      <c r="N260" s="195"/>
      <c r="O260" s="195"/>
      <c r="P260" s="196">
        <f>SUM(P261:P321)</f>
        <v>0</v>
      </c>
      <c r="Q260" s="195"/>
      <c r="R260" s="196">
        <f>SUM(R261:R321)</f>
        <v>56.63022735</v>
      </c>
      <c r="S260" s="195"/>
      <c r="T260" s="197">
        <f>SUM(T261:T321)</f>
        <v>0</v>
      </c>
      <c r="AR260" s="198" t="s">
        <v>84</v>
      </c>
      <c r="AT260" s="199" t="s">
        <v>76</v>
      </c>
      <c r="AU260" s="199" t="s">
        <v>84</v>
      </c>
      <c r="AY260" s="198" t="s">
        <v>180</v>
      </c>
      <c r="BK260" s="200">
        <f>SUM(BK261:BK321)</f>
        <v>0</v>
      </c>
    </row>
    <row r="261" spans="2:65" s="1" customFormat="1" ht="16.5" customHeight="1">
      <c r="B261" s="41"/>
      <c r="C261" s="203" t="s">
        <v>477</v>
      </c>
      <c r="D261" s="203" t="s">
        <v>182</v>
      </c>
      <c r="E261" s="204" t="s">
        <v>478</v>
      </c>
      <c r="F261" s="205" t="s">
        <v>479</v>
      </c>
      <c r="G261" s="206" t="s">
        <v>206</v>
      </c>
      <c r="H261" s="207">
        <v>2.466</v>
      </c>
      <c r="I261" s="208"/>
      <c r="J261" s="209">
        <f>ROUND(I261*H261,2)</f>
        <v>0</v>
      </c>
      <c r="K261" s="205" t="s">
        <v>186</v>
      </c>
      <c r="L261" s="61"/>
      <c r="M261" s="210" t="s">
        <v>39</v>
      </c>
      <c r="N261" s="211" t="s">
        <v>48</v>
      </c>
      <c r="O261" s="42"/>
      <c r="P261" s="212">
        <f>O261*H261</f>
        <v>0</v>
      </c>
      <c r="Q261" s="212">
        <v>2.45343</v>
      </c>
      <c r="R261" s="212">
        <f>Q261*H261</f>
        <v>6.05015838</v>
      </c>
      <c r="S261" s="212">
        <v>0</v>
      </c>
      <c r="T261" s="213">
        <f>S261*H261</f>
        <v>0</v>
      </c>
      <c r="AR261" s="24" t="s">
        <v>187</v>
      </c>
      <c r="AT261" s="24" t="s">
        <v>182</v>
      </c>
      <c r="AU261" s="24" t="s">
        <v>86</v>
      </c>
      <c r="AY261" s="24" t="s">
        <v>180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24" t="s">
        <v>84</v>
      </c>
      <c r="BK261" s="214">
        <f>ROUND(I261*H261,2)</f>
        <v>0</v>
      </c>
      <c r="BL261" s="24" t="s">
        <v>187</v>
      </c>
      <c r="BM261" s="24" t="s">
        <v>480</v>
      </c>
    </row>
    <row r="262" spans="2:51" s="12" customFormat="1" ht="12">
      <c r="B262" s="215"/>
      <c r="C262" s="216"/>
      <c r="D262" s="217" t="s">
        <v>189</v>
      </c>
      <c r="E262" s="218" t="s">
        <v>39</v>
      </c>
      <c r="F262" s="219" t="s">
        <v>481</v>
      </c>
      <c r="G262" s="216"/>
      <c r="H262" s="220">
        <v>1.051</v>
      </c>
      <c r="I262" s="221"/>
      <c r="J262" s="216"/>
      <c r="K262" s="216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189</v>
      </c>
      <c r="AU262" s="226" t="s">
        <v>86</v>
      </c>
      <c r="AV262" s="12" t="s">
        <v>86</v>
      </c>
      <c r="AW262" s="12" t="s">
        <v>40</v>
      </c>
      <c r="AX262" s="12" t="s">
        <v>77</v>
      </c>
      <c r="AY262" s="226" t="s">
        <v>180</v>
      </c>
    </row>
    <row r="263" spans="2:51" s="12" customFormat="1" ht="12">
      <c r="B263" s="215"/>
      <c r="C263" s="216"/>
      <c r="D263" s="217" t="s">
        <v>189</v>
      </c>
      <c r="E263" s="218" t="s">
        <v>39</v>
      </c>
      <c r="F263" s="219" t="s">
        <v>482</v>
      </c>
      <c r="G263" s="216"/>
      <c r="H263" s="220">
        <v>1.415</v>
      </c>
      <c r="I263" s="221"/>
      <c r="J263" s="216"/>
      <c r="K263" s="216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189</v>
      </c>
      <c r="AU263" s="226" t="s">
        <v>86</v>
      </c>
      <c r="AV263" s="12" t="s">
        <v>86</v>
      </c>
      <c r="AW263" s="12" t="s">
        <v>40</v>
      </c>
      <c r="AX263" s="12" t="s">
        <v>77</v>
      </c>
      <c r="AY263" s="226" t="s">
        <v>180</v>
      </c>
    </row>
    <row r="264" spans="2:51" s="13" customFormat="1" ht="12">
      <c r="B264" s="227"/>
      <c r="C264" s="228"/>
      <c r="D264" s="217" t="s">
        <v>189</v>
      </c>
      <c r="E264" s="229" t="s">
        <v>39</v>
      </c>
      <c r="F264" s="230" t="s">
        <v>196</v>
      </c>
      <c r="G264" s="228"/>
      <c r="H264" s="231">
        <v>2.466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AT264" s="237" t="s">
        <v>189</v>
      </c>
      <c r="AU264" s="237" t="s">
        <v>86</v>
      </c>
      <c r="AV264" s="13" t="s">
        <v>187</v>
      </c>
      <c r="AW264" s="13" t="s">
        <v>40</v>
      </c>
      <c r="AX264" s="13" t="s">
        <v>84</v>
      </c>
      <c r="AY264" s="237" t="s">
        <v>180</v>
      </c>
    </row>
    <row r="265" spans="2:65" s="1" customFormat="1" ht="16.5" customHeight="1">
      <c r="B265" s="41"/>
      <c r="C265" s="203" t="s">
        <v>483</v>
      </c>
      <c r="D265" s="203" t="s">
        <v>182</v>
      </c>
      <c r="E265" s="204" t="s">
        <v>484</v>
      </c>
      <c r="F265" s="205" t="s">
        <v>485</v>
      </c>
      <c r="G265" s="206" t="s">
        <v>185</v>
      </c>
      <c r="H265" s="207">
        <v>14.746</v>
      </c>
      <c r="I265" s="208"/>
      <c r="J265" s="209">
        <f>ROUND(I265*H265,2)</f>
        <v>0</v>
      </c>
      <c r="K265" s="205" t="s">
        <v>186</v>
      </c>
      <c r="L265" s="61"/>
      <c r="M265" s="210" t="s">
        <v>39</v>
      </c>
      <c r="N265" s="211" t="s">
        <v>48</v>
      </c>
      <c r="O265" s="42"/>
      <c r="P265" s="212">
        <f>O265*H265</f>
        <v>0</v>
      </c>
      <c r="Q265" s="212">
        <v>0.00533</v>
      </c>
      <c r="R265" s="212">
        <f>Q265*H265</f>
        <v>0.07859618</v>
      </c>
      <c r="S265" s="212">
        <v>0</v>
      </c>
      <c r="T265" s="213">
        <f>S265*H265</f>
        <v>0</v>
      </c>
      <c r="AR265" s="24" t="s">
        <v>187</v>
      </c>
      <c r="AT265" s="24" t="s">
        <v>182</v>
      </c>
      <c r="AU265" s="24" t="s">
        <v>86</v>
      </c>
      <c r="AY265" s="24" t="s">
        <v>180</v>
      </c>
      <c r="BE265" s="214">
        <f>IF(N265="základní",J265,0)</f>
        <v>0</v>
      </c>
      <c r="BF265" s="214">
        <f>IF(N265="snížená",J265,0)</f>
        <v>0</v>
      </c>
      <c r="BG265" s="214">
        <f>IF(N265="zákl. přenesená",J265,0)</f>
        <v>0</v>
      </c>
      <c r="BH265" s="214">
        <f>IF(N265="sníž. přenesená",J265,0)</f>
        <v>0</v>
      </c>
      <c r="BI265" s="214">
        <f>IF(N265="nulová",J265,0)</f>
        <v>0</v>
      </c>
      <c r="BJ265" s="24" t="s">
        <v>84</v>
      </c>
      <c r="BK265" s="214">
        <f>ROUND(I265*H265,2)</f>
        <v>0</v>
      </c>
      <c r="BL265" s="24" t="s">
        <v>187</v>
      </c>
      <c r="BM265" s="24" t="s">
        <v>486</v>
      </c>
    </row>
    <row r="266" spans="2:51" s="12" customFormat="1" ht="12">
      <c r="B266" s="215"/>
      <c r="C266" s="216"/>
      <c r="D266" s="217" t="s">
        <v>189</v>
      </c>
      <c r="E266" s="218" t="s">
        <v>39</v>
      </c>
      <c r="F266" s="219" t="s">
        <v>487</v>
      </c>
      <c r="G266" s="216"/>
      <c r="H266" s="220">
        <v>4.459</v>
      </c>
      <c r="I266" s="221"/>
      <c r="J266" s="216"/>
      <c r="K266" s="216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189</v>
      </c>
      <c r="AU266" s="226" t="s">
        <v>86</v>
      </c>
      <c r="AV266" s="12" t="s">
        <v>86</v>
      </c>
      <c r="AW266" s="12" t="s">
        <v>40</v>
      </c>
      <c r="AX266" s="12" t="s">
        <v>77</v>
      </c>
      <c r="AY266" s="226" t="s">
        <v>180</v>
      </c>
    </row>
    <row r="267" spans="2:51" s="12" customFormat="1" ht="12">
      <c r="B267" s="215"/>
      <c r="C267" s="216"/>
      <c r="D267" s="217" t="s">
        <v>189</v>
      </c>
      <c r="E267" s="218" t="s">
        <v>39</v>
      </c>
      <c r="F267" s="219" t="s">
        <v>488</v>
      </c>
      <c r="G267" s="216"/>
      <c r="H267" s="220">
        <v>1.684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189</v>
      </c>
      <c r="AU267" s="226" t="s">
        <v>86</v>
      </c>
      <c r="AV267" s="12" t="s">
        <v>86</v>
      </c>
      <c r="AW267" s="12" t="s">
        <v>40</v>
      </c>
      <c r="AX267" s="12" t="s">
        <v>77</v>
      </c>
      <c r="AY267" s="226" t="s">
        <v>180</v>
      </c>
    </row>
    <row r="268" spans="2:51" s="12" customFormat="1" ht="12">
      <c r="B268" s="215"/>
      <c r="C268" s="216"/>
      <c r="D268" s="217" t="s">
        <v>189</v>
      </c>
      <c r="E268" s="218" t="s">
        <v>39</v>
      </c>
      <c r="F268" s="219" t="s">
        <v>489</v>
      </c>
      <c r="G268" s="216"/>
      <c r="H268" s="220">
        <v>5.198</v>
      </c>
      <c r="I268" s="221"/>
      <c r="J268" s="216"/>
      <c r="K268" s="216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189</v>
      </c>
      <c r="AU268" s="226" t="s">
        <v>86</v>
      </c>
      <c r="AV268" s="12" t="s">
        <v>86</v>
      </c>
      <c r="AW268" s="12" t="s">
        <v>40</v>
      </c>
      <c r="AX268" s="12" t="s">
        <v>77</v>
      </c>
      <c r="AY268" s="226" t="s">
        <v>180</v>
      </c>
    </row>
    <row r="269" spans="2:51" s="12" customFormat="1" ht="12">
      <c r="B269" s="215"/>
      <c r="C269" s="216"/>
      <c r="D269" s="217" t="s">
        <v>189</v>
      </c>
      <c r="E269" s="218" t="s">
        <v>39</v>
      </c>
      <c r="F269" s="219" t="s">
        <v>490</v>
      </c>
      <c r="G269" s="216"/>
      <c r="H269" s="220">
        <v>3.405</v>
      </c>
      <c r="I269" s="221"/>
      <c r="J269" s="216"/>
      <c r="K269" s="216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189</v>
      </c>
      <c r="AU269" s="226" t="s">
        <v>86</v>
      </c>
      <c r="AV269" s="12" t="s">
        <v>86</v>
      </c>
      <c r="AW269" s="12" t="s">
        <v>40</v>
      </c>
      <c r="AX269" s="12" t="s">
        <v>77</v>
      </c>
      <c r="AY269" s="226" t="s">
        <v>180</v>
      </c>
    </row>
    <row r="270" spans="2:51" s="13" customFormat="1" ht="12">
      <c r="B270" s="227"/>
      <c r="C270" s="228"/>
      <c r="D270" s="217" t="s">
        <v>189</v>
      </c>
      <c r="E270" s="229" t="s">
        <v>39</v>
      </c>
      <c r="F270" s="230" t="s">
        <v>196</v>
      </c>
      <c r="G270" s="228"/>
      <c r="H270" s="231">
        <v>14.746</v>
      </c>
      <c r="I270" s="232"/>
      <c r="J270" s="228"/>
      <c r="K270" s="228"/>
      <c r="L270" s="233"/>
      <c r="M270" s="234"/>
      <c r="N270" s="235"/>
      <c r="O270" s="235"/>
      <c r="P270" s="235"/>
      <c r="Q270" s="235"/>
      <c r="R270" s="235"/>
      <c r="S270" s="235"/>
      <c r="T270" s="236"/>
      <c r="AT270" s="237" t="s">
        <v>189</v>
      </c>
      <c r="AU270" s="237" t="s">
        <v>86</v>
      </c>
      <c r="AV270" s="13" t="s">
        <v>187</v>
      </c>
      <c r="AW270" s="13" t="s">
        <v>40</v>
      </c>
      <c r="AX270" s="13" t="s">
        <v>84</v>
      </c>
      <c r="AY270" s="237" t="s">
        <v>180</v>
      </c>
    </row>
    <row r="271" spans="2:65" s="1" customFormat="1" ht="16.5" customHeight="1">
      <c r="B271" s="41"/>
      <c r="C271" s="203" t="s">
        <v>491</v>
      </c>
      <c r="D271" s="203" t="s">
        <v>182</v>
      </c>
      <c r="E271" s="204" t="s">
        <v>492</v>
      </c>
      <c r="F271" s="205" t="s">
        <v>493</v>
      </c>
      <c r="G271" s="206" t="s">
        <v>185</v>
      </c>
      <c r="H271" s="207">
        <v>14.746</v>
      </c>
      <c r="I271" s="208"/>
      <c r="J271" s="209">
        <f>ROUND(I271*H271,2)</f>
        <v>0</v>
      </c>
      <c r="K271" s="205" t="s">
        <v>186</v>
      </c>
      <c r="L271" s="61"/>
      <c r="M271" s="210" t="s">
        <v>39</v>
      </c>
      <c r="N271" s="211" t="s">
        <v>48</v>
      </c>
      <c r="O271" s="42"/>
      <c r="P271" s="212">
        <f>O271*H271</f>
        <v>0</v>
      </c>
      <c r="Q271" s="212">
        <v>0</v>
      </c>
      <c r="R271" s="212">
        <f>Q271*H271</f>
        <v>0</v>
      </c>
      <c r="S271" s="212">
        <v>0</v>
      </c>
      <c r="T271" s="213">
        <f>S271*H271</f>
        <v>0</v>
      </c>
      <c r="AR271" s="24" t="s">
        <v>187</v>
      </c>
      <c r="AT271" s="24" t="s">
        <v>182</v>
      </c>
      <c r="AU271" s="24" t="s">
        <v>86</v>
      </c>
      <c r="AY271" s="24" t="s">
        <v>180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24" t="s">
        <v>84</v>
      </c>
      <c r="BK271" s="214">
        <f>ROUND(I271*H271,2)</f>
        <v>0</v>
      </c>
      <c r="BL271" s="24" t="s">
        <v>187</v>
      </c>
      <c r="BM271" s="24" t="s">
        <v>494</v>
      </c>
    </row>
    <row r="272" spans="2:65" s="1" customFormat="1" ht="25.5" customHeight="1">
      <c r="B272" s="41"/>
      <c r="C272" s="203" t="s">
        <v>495</v>
      </c>
      <c r="D272" s="203" t="s">
        <v>182</v>
      </c>
      <c r="E272" s="204" t="s">
        <v>496</v>
      </c>
      <c r="F272" s="205" t="s">
        <v>497</v>
      </c>
      <c r="G272" s="206" t="s">
        <v>185</v>
      </c>
      <c r="H272" s="207">
        <v>197.335</v>
      </c>
      <c r="I272" s="208"/>
      <c r="J272" s="209">
        <f>ROUND(I272*H272,2)</f>
        <v>0</v>
      </c>
      <c r="K272" s="205" t="s">
        <v>186</v>
      </c>
      <c r="L272" s="61"/>
      <c r="M272" s="210" t="s">
        <v>39</v>
      </c>
      <c r="N272" s="211" t="s">
        <v>48</v>
      </c>
      <c r="O272" s="42"/>
      <c r="P272" s="212">
        <f>O272*H272</f>
        <v>0</v>
      </c>
      <c r="Q272" s="212">
        <v>0.01083</v>
      </c>
      <c r="R272" s="212">
        <f>Q272*H272</f>
        <v>2.13713805</v>
      </c>
      <c r="S272" s="212">
        <v>0</v>
      </c>
      <c r="T272" s="213">
        <f>S272*H272</f>
        <v>0</v>
      </c>
      <c r="AR272" s="24" t="s">
        <v>187</v>
      </c>
      <c r="AT272" s="24" t="s">
        <v>182</v>
      </c>
      <c r="AU272" s="24" t="s">
        <v>86</v>
      </c>
      <c r="AY272" s="24" t="s">
        <v>180</v>
      </c>
      <c r="BE272" s="214">
        <f>IF(N272="základní",J272,0)</f>
        <v>0</v>
      </c>
      <c r="BF272" s="214">
        <f>IF(N272="snížená",J272,0)</f>
        <v>0</v>
      </c>
      <c r="BG272" s="214">
        <f>IF(N272="zákl. přenesená",J272,0)</f>
        <v>0</v>
      </c>
      <c r="BH272" s="214">
        <f>IF(N272="sníž. přenesená",J272,0)</f>
        <v>0</v>
      </c>
      <c r="BI272" s="214">
        <f>IF(N272="nulová",J272,0)</f>
        <v>0</v>
      </c>
      <c r="BJ272" s="24" t="s">
        <v>84</v>
      </c>
      <c r="BK272" s="214">
        <f>ROUND(I272*H272,2)</f>
        <v>0</v>
      </c>
      <c r="BL272" s="24" t="s">
        <v>187</v>
      </c>
      <c r="BM272" s="24" t="s">
        <v>498</v>
      </c>
    </row>
    <row r="273" spans="2:51" s="12" customFormat="1" ht="12">
      <c r="B273" s="215"/>
      <c r="C273" s="216"/>
      <c r="D273" s="217" t="s">
        <v>189</v>
      </c>
      <c r="E273" s="218" t="s">
        <v>39</v>
      </c>
      <c r="F273" s="219" t="s">
        <v>499</v>
      </c>
      <c r="G273" s="216"/>
      <c r="H273" s="220">
        <v>202.555</v>
      </c>
      <c r="I273" s="221"/>
      <c r="J273" s="216"/>
      <c r="K273" s="216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189</v>
      </c>
      <c r="AU273" s="226" t="s">
        <v>86</v>
      </c>
      <c r="AV273" s="12" t="s">
        <v>86</v>
      </c>
      <c r="AW273" s="12" t="s">
        <v>40</v>
      </c>
      <c r="AX273" s="12" t="s">
        <v>77</v>
      </c>
      <c r="AY273" s="226" t="s">
        <v>180</v>
      </c>
    </row>
    <row r="274" spans="2:51" s="12" customFormat="1" ht="12">
      <c r="B274" s="215"/>
      <c r="C274" s="216"/>
      <c r="D274" s="217" t="s">
        <v>189</v>
      </c>
      <c r="E274" s="218" t="s">
        <v>39</v>
      </c>
      <c r="F274" s="219" t="s">
        <v>500</v>
      </c>
      <c r="G274" s="216"/>
      <c r="H274" s="220">
        <v>-5.22</v>
      </c>
      <c r="I274" s="221"/>
      <c r="J274" s="216"/>
      <c r="K274" s="216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189</v>
      </c>
      <c r="AU274" s="226" t="s">
        <v>86</v>
      </c>
      <c r="AV274" s="12" t="s">
        <v>86</v>
      </c>
      <c r="AW274" s="12" t="s">
        <v>40</v>
      </c>
      <c r="AX274" s="12" t="s">
        <v>77</v>
      </c>
      <c r="AY274" s="226" t="s">
        <v>180</v>
      </c>
    </row>
    <row r="275" spans="2:51" s="13" customFormat="1" ht="12">
      <c r="B275" s="227"/>
      <c r="C275" s="228"/>
      <c r="D275" s="217" t="s">
        <v>189</v>
      </c>
      <c r="E275" s="229" t="s">
        <v>39</v>
      </c>
      <c r="F275" s="230" t="s">
        <v>196</v>
      </c>
      <c r="G275" s="228"/>
      <c r="H275" s="231">
        <v>197.335</v>
      </c>
      <c r="I275" s="232"/>
      <c r="J275" s="228"/>
      <c r="K275" s="228"/>
      <c r="L275" s="233"/>
      <c r="M275" s="234"/>
      <c r="N275" s="235"/>
      <c r="O275" s="235"/>
      <c r="P275" s="235"/>
      <c r="Q275" s="235"/>
      <c r="R275" s="235"/>
      <c r="S275" s="235"/>
      <c r="T275" s="236"/>
      <c r="AT275" s="237" t="s">
        <v>189</v>
      </c>
      <c r="AU275" s="237" t="s">
        <v>86</v>
      </c>
      <c r="AV275" s="13" t="s">
        <v>187</v>
      </c>
      <c r="AW275" s="13" t="s">
        <v>40</v>
      </c>
      <c r="AX275" s="13" t="s">
        <v>84</v>
      </c>
      <c r="AY275" s="237" t="s">
        <v>180</v>
      </c>
    </row>
    <row r="276" spans="2:65" s="1" customFormat="1" ht="16.5" customHeight="1">
      <c r="B276" s="41"/>
      <c r="C276" s="203" t="s">
        <v>501</v>
      </c>
      <c r="D276" s="203" t="s">
        <v>182</v>
      </c>
      <c r="E276" s="204" t="s">
        <v>502</v>
      </c>
      <c r="F276" s="205" t="s">
        <v>503</v>
      </c>
      <c r="G276" s="206" t="s">
        <v>185</v>
      </c>
      <c r="H276" s="207">
        <v>9.657</v>
      </c>
      <c r="I276" s="208"/>
      <c r="J276" s="209">
        <f>ROUND(I276*H276,2)</f>
        <v>0</v>
      </c>
      <c r="K276" s="205" t="s">
        <v>186</v>
      </c>
      <c r="L276" s="61"/>
      <c r="M276" s="210" t="s">
        <v>39</v>
      </c>
      <c r="N276" s="211" t="s">
        <v>48</v>
      </c>
      <c r="O276" s="42"/>
      <c r="P276" s="212">
        <f>O276*H276</f>
        <v>0</v>
      </c>
      <c r="Q276" s="212">
        <v>0.00088</v>
      </c>
      <c r="R276" s="212">
        <f>Q276*H276</f>
        <v>0.008498160000000001</v>
      </c>
      <c r="S276" s="212">
        <v>0</v>
      </c>
      <c r="T276" s="213">
        <f>S276*H276</f>
        <v>0</v>
      </c>
      <c r="AR276" s="24" t="s">
        <v>187</v>
      </c>
      <c r="AT276" s="24" t="s">
        <v>182</v>
      </c>
      <c r="AU276" s="24" t="s">
        <v>86</v>
      </c>
      <c r="AY276" s="24" t="s">
        <v>180</v>
      </c>
      <c r="BE276" s="214">
        <f>IF(N276="základní",J276,0)</f>
        <v>0</v>
      </c>
      <c r="BF276" s="214">
        <f>IF(N276="snížená",J276,0)</f>
        <v>0</v>
      </c>
      <c r="BG276" s="214">
        <f>IF(N276="zákl. přenesená",J276,0)</f>
        <v>0</v>
      </c>
      <c r="BH276" s="214">
        <f>IF(N276="sníž. přenesená",J276,0)</f>
        <v>0</v>
      </c>
      <c r="BI276" s="214">
        <f>IF(N276="nulová",J276,0)</f>
        <v>0</v>
      </c>
      <c r="BJ276" s="24" t="s">
        <v>84</v>
      </c>
      <c r="BK276" s="214">
        <f>ROUND(I276*H276,2)</f>
        <v>0</v>
      </c>
      <c r="BL276" s="24" t="s">
        <v>187</v>
      </c>
      <c r="BM276" s="24" t="s">
        <v>504</v>
      </c>
    </row>
    <row r="277" spans="2:51" s="12" customFormat="1" ht="12">
      <c r="B277" s="215"/>
      <c r="C277" s="216"/>
      <c r="D277" s="217" t="s">
        <v>189</v>
      </c>
      <c r="E277" s="218" t="s">
        <v>39</v>
      </c>
      <c r="F277" s="219" t="s">
        <v>487</v>
      </c>
      <c r="G277" s="216"/>
      <c r="H277" s="220">
        <v>4.459</v>
      </c>
      <c r="I277" s="221"/>
      <c r="J277" s="216"/>
      <c r="K277" s="216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189</v>
      </c>
      <c r="AU277" s="226" t="s">
        <v>86</v>
      </c>
      <c r="AV277" s="12" t="s">
        <v>86</v>
      </c>
      <c r="AW277" s="12" t="s">
        <v>40</v>
      </c>
      <c r="AX277" s="12" t="s">
        <v>77</v>
      </c>
      <c r="AY277" s="226" t="s">
        <v>180</v>
      </c>
    </row>
    <row r="278" spans="2:51" s="12" customFormat="1" ht="12">
      <c r="B278" s="215"/>
      <c r="C278" s="216"/>
      <c r="D278" s="217" t="s">
        <v>189</v>
      </c>
      <c r="E278" s="218" t="s">
        <v>39</v>
      </c>
      <c r="F278" s="219" t="s">
        <v>489</v>
      </c>
      <c r="G278" s="216"/>
      <c r="H278" s="220">
        <v>5.198</v>
      </c>
      <c r="I278" s="221"/>
      <c r="J278" s="216"/>
      <c r="K278" s="216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189</v>
      </c>
      <c r="AU278" s="226" t="s">
        <v>86</v>
      </c>
      <c r="AV278" s="12" t="s">
        <v>86</v>
      </c>
      <c r="AW278" s="12" t="s">
        <v>40</v>
      </c>
      <c r="AX278" s="12" t="s">
        <v>77</v>
      </c>
      <c r="AY278" s="226" t="s">
        <v>180</v>
      </c>
    </row>
    <row r="279" spans="2:51" s="13" customFormat="1" ht="12">
      <c r="B279" s="227"/>
      <c r="C279" s="228"/>
      <c r="D279" s="217" t="s">
        <v>189</v>
      </c>
      <c r="E279" s="229" t="s">
        <v>39</v>
      </c>
      <c r="F279" s="230" t="s">
        <v>196</v>
      </c>
      <c r="G279" s="228"/>
      <c r="H279" s="231">
        <v>9.657</v>
      </c>
      <c r="I279" s="232"/>
      <c r="J279" s="228"/>
      <c r="K279" s="228"/>
      <c r="L279" s="233"/>
      <c r="M279" s="234"/>
      <c r="N279" s="235"/>
      <c r="O279" s="235"/>
      <c r="P279" s="235"/>
      <c r="Q279" s="235"/>
      <c r="R279" s="235"/>
      <c r="S279" s="235"/>
      <c r="T279" s="236"/>
      <c r="AT279" s="237" t="s">
        <v>189</v>
      </c>
      <c r="AU279" s="237" t="s">
        <v>86</v>
      </c>
      <c r="AV279" s="13" t="s">
        <v>187</v>
      </c>
      <c r="AW279" s="13" t="s">
        <v>40</v>
      </c>
      <c r="AX279" s="13" t="s">
        <v>84</v>
      </c>
      <c r="AY279" s="237" t="s">
        <v>180</v>
      </c>
    </row>
    <row r="280" spans="2:65" s="1" customFormat="1" ht="16.5" customHeight="1">
      <c r="B280" s="41"/>
      <c r="C280" s="203" t="s">
        <v>505</v>
      </c>
      <c r="D280" s="203" t="s">
        <v>182</v>
      </c>
      <c r="E280" s="204" t="s">
        <v>506</v>
      </c>
      <c r="F280" s="205" t="s">
        <v>507</v>
      </c>
      <c r="G280" s="206" t="s">
        <v>185</v>
      </c>
      <c r="H280" s="207">
        <v>9.657</v>
      </c>
      <c r="I280" s="208"/>
      <c r="J280" s="209">
        <f>ROUND(I280*H280,2)</f>
        <v>0</v>
      </c>
      <c r="K280" s="205" t="s">
        <v>186</v>
      </c>
      <c r="L280" s="61"/>
      <c r="M280" s="210" t="s">
        <v>39</v>
      </c>
      <c r="N280" s="211" t="s">
        <v>48</v>
      </c>
      <c r="O280" s="42"/>
      <c r="P280" s="212">
        <f>O280*H280</f>
        <v>0</v>
      </c>
      <c r="Q280" s="212">
        <v>0</v>
      </c>
      <c r="R280" s="212">
        <f>Q280*H280</f>
        <v>0</v>
      </c>
      <c r="S280" s="212">
        <v>0</v>
      </c>
      <c r="T280" s="213">
        <f>S280*H280</f>
        <v>0</v>
      </c>
      <c r="AR280" s="24" t="s">
        <v>187</v>
      </c>
      <c r="AT280" s="24" t="s">
        <v>182</v>
      </c>
      <c r="AU280" s="24" t="s">
        <v>86</v>
      </c>
      <c r="AY280" s="24" t="s">
        <v>180</v>
      </c>
      <c r="BE280" s="214">
        <f>IF(N280="základní",J280,0)</f>
        <v>0</v>
      </c>
      <c r="BF280" s="214">
        <f>IF(N280="snížená",J280,0)</f>
        <v>0</v>
      </c>
      <c r="BG280" s="214">
        <f>IF(N280="zákl. přenesená",J280,0)</f>
        <v>0</v>
      </c>
      <c r="BH280" s="214">
        <f>IF(N280="sníž. přenesená",J280,0)</f>
        <v>0</v>
      </c>
      <c r="BI280" s="214">
        <f>IF(N280="nulová",J280,0)</f>
        <v>0</v>
      </c>
      <c r="BJ280" s="24" t="s">
        <v>84</v>
      </c>
      <c r="BK280" s="214">
        <f>ROUND(I280*H280,2)</f>
        <v>0</v>
      </c>
      <c r="BL280" s="24" t="s">
        <v>187</v>
      </c>
      <c r="BM280" s="24" t="s">
        <v>508</v>
      </c>
    </row>
    <row r="281" spans="2:65" s="1" customFormat="1" ht="16.5" customHeight="1">
      <c r="B281" s="41"/>
      <c r="C281" s="203" t="s">
        <v>509</v>
      </c>
      <c r="D281" s="203" t="s">
        <v>182</v>
      </c>
      <c r="E281" s="204" t="s">
        <v>510</v>
      </c>
      <c r="F281" s="205" t="s">
        <v>511</v>
      </c>
      <c r="G281" s="206" t="s">
        <v>248</v>
      </c>
      <c r="H281" s="207">
        <v>0.296</v>
      </c>
      <c r="I281" s="208"/>
      <c r="J281" s="209">
        <f>ROUND(I281*H281,2)</f>
        <v>0</v>
      </c>
      <c r="K281" s="205" t="s">
        <v>186</v>
      </c>
      <c r="L281" s="61"/>
      <c r="M281" s="210" t="s">
        <v>39</v>
      </c>
      <c r="N281" s="211" t="s">
        <v>48</v>
      </c>
      <c r="O281" s="42"/>
      <c r="P281" s="212">
        <f>O281*H281</f>
        <v>0</v>
      </c>
      <c r="Q281" s="212">
        <v>1.05516</v>
      </c>
      <c r="R281" s="212">
        <f>Q281*H281</f>
        <v>0.31232736</v>
      </c>
      <c r="S281" s="212">
        <v>0</v>
      </c>
      <c r="T281" s="213">
        <f>S281*H281</f>
        <v>0</v>
      </c>
      <c r="AR281" s="24" t="s">
        <v>187</v>
      </c>
      <c r="AT281" s="24" t="s">
        <v>182</v>
      </c>
      <c r="AU281" s="24" t="s">
        <v>86</v>
      </c>
      <c r="AY281" s="24" t="s">
        <v>180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24" t="s">
        <v>84</v>
      </c>
      <c r="BK281" s="214">
        <f>ROUND(I281*H281,2)</f>
        <v>0</v>
      </c>
      <c r="BL281" s="24" t="s">
        <v>187</v>
      </c>
      <c r="BM281" s="24" t="s">
        <v>512</v>
      </c>
    </row>
    <row r="282" spans="2:51" s="12" customFormat="1" ht="12">
      <c r="B282" s="215"/>
      <c r="C282" s="216"/>
      <c r="D282" s="217" t="s">
        <v>189</v>
      </c>
      <c r="E282" s="218" t="s">
        <v>39</v>
      </c>
      <c r="F282" s="219" t="s">
        <v>513</v>
      </c>
      <c r="G282" s="216"/>
      <c r="H282" s="220">
        <v>0.296</v>
      </c>
      <c r="I282" s="221"/>
      <c r="J282" s="216"/>
      <c r="K282" s="216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189</v>
      </c>
      <c r="AU282" s="226" t="s">
        <v>86</v>
      </c>
      <c r="AV282" s="12" t="s">
        <v>86</v>
      </c>
      <c r="AW282" s="12" t="s">
        <v>40</v>
      </c>
      <c r="AX282" s="12" t="s">
        <v>84</v>
      </c>
      <c r="AY282" s="226" t="s">
        <v>180</v>
      </c>
    </row>
    <row r="283" spans="2:65" s="1" customFormat="1" ht="16.5" customHeight="1">
      <c r="B283" s="41"/>
      <c r="C283" s="203" t="s">
        <v>514</v>
      </c>
      <c r="D283" s="203" t="s">
        <v>182</v>
      </c>
      <c r="E283" s="204" t="s">
        <v>515</v>
      </c>
      <c r="F283" s="205" t="s">
        <v>516</v>
      </c>
      <c r="G283" s="206" t="s">
        <v>316</v>
      </c>
      <c r="H283" s="207">
        <v>1</v>
      </c>
      <c r="I283" s="208"/>
      <c r="J283" s="209">
        <f>ROUND(I283*H283,2)</f>
        <v>0</v>
      </c>
      <c r="K283" s="205" t="s">
        <v>186</v>
      </c>
      <c r="L283" s="61"/>
      <c r="M283" s="210" t="s">
        <v>39</v>
      </c>
      <c r="N283" s="211" t="s">
        <v>48</v>
      </c>
      <c r="O283" s="42"/>
      <c r="P283" s="212">
        <f>O283*H283</f>
        <v>0</v>
      </c>
      <c r="Q283" s="212">
        <v>0.059</v>
      </c>
      <c r="R283" s="212">
        <f>Q283*H283</f>
        <v>0.059</v>
      </c>
      <c r="S283" s="212">
        <v>0</v>
      </c>
      <c r="T283" s="213">
        <f>S283*H283</f>
        <v>0</v>
      </c>
      <c r="AR283" s="24" t="s">
        <v>187</v>
      </c>
      <c r="AT283" s="24" t="s">
        <v>182</v>
      </c>
      <c r="AU283" s="24" t="s">
        <v>86</v>
      </c>
      <c r="AY283" s="24" t="s">
        <v>180</v>
      </c>
      <c r="BE283" s="214">
        <f>IF(N283="základní",J283,0)</f>
        <v>0</v>
      </c>
      <c r="BF283" s="214">
        <f>IF(N283="snížená",J283,0)</f>
        <v>0</v>
      </c>
      <c r="BG283" s="214">
        <f>IF(N283="zákl. přenesená",J283,0)</f>
        <v>0</v>
      </c>
      <c r="BH283" s="214">
        <f>IF(N283="sníž. přenesená",J283,0)</f>
        <v>0</v>
      </c>
      <c r="BI283" s="214">
        <f>IF(N283="nulová",J283,0)</f>
        <v>0</v>
      </c>
      <c r="BJ283" s="24" t="s">
        <v>84</v>
      </c>
      <c r="BK283" s="214">
        <f>ROUND(I283*H283,2)</f>
        <v>0</v>
      </c>
      <c r="BL283" s="24" t="s">
        <v>187</v>
      </c>
      <c r="BM283" s="24" t="s">
        <v>517</v>
      </c>
    </row>
    <row r="284" spans="2:51" s="12" customFormat="1" ht="12">
      <c r="B284" s="215"/>
      <c r="C284" s="216"/>
      <c r="D284" s="217" t="s">
        <v>189</v>
      </c>
      <c r="E284" s="218" t="s">
        <v>39</v>
      </c>
      <c r="F284" s="219" t="s">
        <v>518</v>
      </c>
      <c r="G284" s="216"/>
      <c r="H284" s="220">
        <v>1</v>
      </c>
      <c r="I284" s="221"/>
      <c r="J284" s="216"/>
      <c r="K284" s="216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189</v>
      </c>
      <c r="AU284" s="226" t="s">
        <v>86</v>
      </c>
      <c r="AV284" s="12" t="s">
        <v>86</v>
      </c>
      <c r="AW284" s="12" t="s">
        <v>40</v>
      </c>
      <c r="AX284" s="12" t="s">
        <v>84</v>
      </c>
      <c r="AY284" s="226" t="s">
        <v>180</v>
      </c>
    </row>
    <row r="285" spans="2:65" s="1" customFormat="1" ht="16.5" customHeight="1">
      <c r="B285" s="41"/>
      <c r="C285" s="203" t="s">
        <v>519</v>
      </c>
      <c r="D285" s="203" t="s">
        <v>182</v>
      </c>
      <c r="E285" s="204" t="s">
        <v>520</v>
      </c>
      <c r="F285" s="205" t="s">
        <v>521</v>
      </c>
      <c r="G285" s="206" t="s">
        <v>185</v>
      </c>
      <c r="H285" s="207">
        <v>32.78</v>
      </c>
      <c r="I285" s="208"/>
      <c r="J285" s="209">
        <f>ROUND(I285*H285,2)</f>
        <v>0</v>
      </c>
      <c r="K285" s="205" t="s">
        <v>186</v>
      </c>
      <c r="L285" s="61"/>
      <c r="M285" s="210" t="s">
        <v>39</v>
      </c>
      <c r="N285" s="211" t="s">
        <v>48</v>
      </c>
      <c r="O285" s="42"/>
      <c r="P285" s="212">
        <f>O285*H285</f>
        <v>0</v>
      </c>
      <c r="Q285" s="212">
        <v>0.00663</v>
      </c>
      <c r="R285" s="212">
        <f>Q285*H285</f>
        <v>0.2173314</v>
      </c>
      <c r="S285" s="212">
        <v>0</v>
      </c>
      <c r="T285" s="213">
        <f>S285*H285</f>
        <v>0</v>
      </c>
      <c r="AR285" s="24" t="s">
        <v>187</v>
      </c>
      <c r="AT285" s="24" t="s">
        <v>182</v>
      </c>
      <c r="AU285" s="24" t="s">
        <v>86</v>
      </c>
      <c r="AY285" s="24" t="s">
        <v>180</v>
      </c>
      <c r="BE285" s="214">
        <f>IF(N285="základní",J285,0)</f>
        <v>0</v>
      </c>
      <c r="BF285" s="214">
        <f>IF(N285="snížená",J285,0)</f>
        <v>0</v>
      </c>
      <c r="BG285" s="214">
        <f>IF(N285="zákl. přenesená",J285,0)</f>
        <v>0</v>
      </c>
      <c r="BH285" s="214">
        <f>IF(N285="sníž. přenesená",J285,0)</f>
        <v>0</v>
      </c>
      <c r="BI285" s="214">
        <f>IF(N285="nulová",J285,0)</f>
        <v>0</v>
      </c>
      <c r="BJ285" s="24" t="s">
        <v>84</v>
      </c>
      <c r="BK285" s="214">
        <f>ROUND(I285*H285,2)</f>
        <v>0</v>
      </c>
      <c r="BL285" s="24" t="s">
        <v>187</v>
      </c>
      <c r="BM285" s="24" t="s">
        <v>522</v>
      </c>
    </row>
    <row r="286" spans="2:51" s="12" customFormat="1" ht="24">
      <c r="B286" s="215"/>
      <c r="C286" s="216"/>
      <c r="D286" s="217" t="s">
        <v>189</v>
      </c>
      <c r="E286" s="218" t="s">
        <v>39</v>
      </c>
      <c r="F286" s="219" t="s">
        <v>523</v>
      </c>
      <c r="G286" s="216"/>
      <c r="H286" s="220">
        <v>32.78</v>
      </c>
      <c r="I286" s="221"/>
      <c r="J286" s="216"/>
      <c r="K286" s="216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189</v>
      </c>
      <c r="AU286" s="226" t="s">
        <v>86</v>
      </c>
      <c r="AV286" s="12" t="s">
        <v>86</v>
      </c>
      <c r="AW286" s="12" t="s">
        <v>40</v>
      </c>
      <c r="AX286" s="12" t="s">
        <v>84</v>
      </c>
      <c r="AY286" s="226" t="s">
        <v>180</v>
      </c>
    </row>
    <row r="287" spans="2:65" s="1" customFormat="1" ht="16.5" customHeight="1">
      <c r="B287" s="41"/>
      <c r="C287" s="203" t="s">
        <v>524</v>
      </c>
      <c r="D287" s="203" t="s">
        <v>182</v>
      </c>
      <c r="E287" s="204" t="s">
        <v>525</v>
      </c>
      <c r="F287" s="205" t="s">
        <v>526</v>
      </c>
      <c r="G287" s="206" t="s">
        <v>185</v>
      </c>
      <c r="H287" s="207">
        <v>32.78</v>
      </c>
      <c r="I287" s="208"/>
      <c r="J287" s="209">
        <f>ROUND(I287*H287,2)</f>
        <v>0</v>
      </c>
      <c r="K287" s="205" t="s">
        <v>186</v>
      </c>
      <c r="L287" s="61"/>
      <c r="M287" s="210" t="s">
        <v>39</v>
      </c>
      <c r="N287" s="211" t="s">
        <v>48</v>
      </c>
      <c r="O287" s="42"/>
      <c r="P287" s="212">
        <f>O287*H287</f>
        <v>0</v>
      </c>
      <c r="Q287" s="212">
        <v>0</v>
      </c>
      <c r="R287" s="212">
        <f>Q287*H287</f>
        <v>0</v>
      </c>
      <c r="S287" s="212">
        <v>0</v>
      </c>
      <c r="T287" s="213">
        <f>S287*H287</f>
        <v>0</v>
      </c>
      <c r="AR287" s="24" t="s">
        <v>187</v>
      </c>
      <c r="AT287" s="24" t="s">
        <v>182</v>
      </c>
      <c r="AU287" s="24" t="s">
        <v>86</v>
      </c>
      <c r="AY287" s="24" t="s">
        <v>180</v>
      </c>
      <c r="BE287" s="214">
        <f>IF(N287="základní",J287,0)</f>
        <v>0</v>
      </c>
      <c r="BF287" s="214">
        <f>IF(N287="snížená",J287,0)</f>
        <v>0</v>
      </c>
      <c r="BG287" s="214">
        <f>IF(N287="zákl. přenesená",J287,0)</f>
        <v>0</v>
      </c>
      <c r="BH287" s="214">
        <f>IF(N287="sníž. přenesená",J287,0)</f>
        <v>0</v>
      </c>
      <c r="BI287" s="214">
        <f>IF(N287="nulová",J287,0)</f>
        <v>0</v>
      </c>
      <c r="BJ287" s="24" t="s">
        <v>84</v>
      </c>
      <c r="BK287" s="214">
        <f>ROUND(I287*H287,2)</f>
        <v>0</v>
      </c>
      <c r="BL287" s="24" t="s">
        <v>187</v>
      </c>
      <c r="BM287" s="24" t="s">
        <v>527</v>
      </c>
    </row>
    <row r="288" spans="2:65" s="1" customFormat="1" ht="25.5" customHeight="1">
      <c r="B288" s="41"/>
      <c r="C288" s="203" t="s">
        <v>528</v>
      </c>
      <c r="D288" s="203" t="s">
        <v>182</v>
      </c>
      <c r="E288" s="204" t="s">
        <v>529</v>
      </c>
      <c r="F288" s="205" t="s">
        <v>530</v>
      </c>
      <c r="G288" s="206" t="s">
        <v>185</v>
      </c>
      <c r="H288" s="207">
        <v>6.79</v>
      </c>
      <c r="I288" s="208"/>
      <c r="J288" s="209">
        <f>ROUND(I288*H288,2)</f>
        <v>0</v>
      </c>
      <c r="K288" s="205" t="s">
        <v>186</v>
      </c>
      <c r="L288" s="61"/>
      <c r="M288" s="210" t="s">
        <v>39</v>
      </c>
      <c r="N288" s="211" t="s">
        <v>48</v>
      </c>
      <c r="O288" s="42"/>
      <c r="P288" s="212">
        <f>O288*H288</f>
        <v>0</v>
      </c>
      <c r="Q288" s="212">
        <v>0.00134</v>
      </c>
      <c r="R288" s="212">
        <f>Q288*H288</f>
        <v>0.0090986</v>
      </c>
      <c r="S288" s="212">
        <v>0</v>
      </c>
      <c r="T288" s="213">
        <f>S288*H288</f>
        <v>0</v>
      </c>
      <c r="AR288" s="24" t="s">
        <v>187</v>
      </c>
      <c r="AT288" s="24" t="s">
        <v>182</v>
      </c>
      <c r="AU288" s="24" t="s">
        <v>86</v>
      </c>
      <c r="AY288" s="24" t="s">
        <v>180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24" t="s">
        <v>84</v>
      </c>
      <c r="BK288" s="214">
        <f>ROUND(I288*H288,2)</f>
        <v>0</v>
      </c>
      <c r="BL288" s="24" t="s">
        <v>187</v>
      </c>
      <c r="BM288" s="24" t="s">
        <v>531</v>
      </c>
    </row>
    <row r="289" spans="2:51" s="12" customFormat="1" ht="12">
      <c r="B289" s="215"/>
      <c r="C289" s="216"/>
      <c r="D289" s="217" t="s">
        <v>189</v>
      </c>
      <c r="E289" s="218" t="s">
        <v>39</v>
      </c>
      <c r="F289" s="219" t="s">
        <v>532</v>
      </c>
      <c r="G289" s="216"/>
      <c r="H289" s="220">
        <v>6.79</v>
      </c>
      <c r="I289" s="221"/>
      <c r="J289" s="216"/>
      <c r="K289" s="216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189</v>
      </c>
      <c r="AU289" s="226" t="s">
        <v>86</v>
      </c>
      <c r="AV289" s="12" t="s">
        <v>86</v>
      </c>
      <c r="AW289" s="12" t="s">
        <v>40</v>
      </c>
      <c r="AX289" s="12" t="s">
        <v>84</v>
      </c>
      <c r="AY289" s="226" t="s">
        <v>180</v>
      </c>
    </row>
    <row r="290" spans="2:65" s="1" customFormat="1" ht="25.5" customHeight="1">
      <c r="B290" s="41"/>
      <c r="C290" s="203" t="s">
        <v>533</v>
      </c>
      <c r="D290" s="203" t="s">
        <v>182</v>
      </c>
      <c r="E290" s="204" t="s">
        <v>534</v>
      </c>
      <c r="F290" s="205" t="s">
        <v>535</v>
      </c>
      <c r="G290" s="206" t="s">
        <v>185</v>
      </c>
      <c r="H290" s="207">
        <v>6.79</v>
      </c>
      <c r="I290" s="208"/>
      <c r="J290" s="209">
        <f>ROUND(I290*H290,2)</f>
        <v>0</v>
      </c>
      <c r="K290" s="205" t="s">
        <v>186</v>
      </c>
      <c r="L290" s="61"/>
      <c r="M290" s="210" t="s">
        <v>39</v>
      </c>
      <c r="N290" s="211" t="s">
        <v>48</v>
      </c>
      <c r="O290" s="42"/>
      <c r="P290" s="212">
        <f>O290*H290</f>
        <v>0</v>
      </c>
      <c r="Q290" s="212">
        <v>0</v>
      </c>
      <c r="R290" s="212">
        <f>Q290*H290</f>
        <v>0</v>
      </c>
      <c r="S290" s="212">
        <v>0</v>
      </c>
      <c r="T290" s="213">
        <f>S290*H290</f>
        <v>0</v>
      </c>
      <c r="AR290" s="24" t="s">
        <v>187</v>
      </c>
      <c r="AT290" s="24" t="s">
        <v>182</v>
      </c>
      <c r="AU290" s="24" t="s">
        <v>86</v>
      </c>
      <c r="AY290" s="24" t="s">
        <v>180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24" t="s">
        <v>84</v>
      </c>
      <c r="BK290" s="214">
        <f>ROUND(I290*H290,2)</f>
        <v>0</v>
      </c>
      <c r="BL290" s="24" t="s">
        <v>187</v>
      </c>
      <c r="BM290" s="24" t="s">
        <v>536</v>
      </c>
    </row>
    <row r="291" spans="2:65" s="1" customFormat="1" ht="16.5" customHeight="1">
      <c r="B291" s="41"/>
      <c r="C291" s="203" t="s">
        <v>537</v>
      </c>
      <c r="D291" s="203" t="s">
        <v>182</v>
      </c>
      <c r="E291" s="204" t="s">
        <v>538</v>
      </c>
      <c r="F291" s="205" t="s">
        <v>539</v>
      </c>
      <c r="G291" s="206" t="s">
        <v>206</v>
      </c>
      <c r="H291" s="207">
        <v>15.482</v>
      </c>
      <c r="I291" s="208"/>
      <c r="J291" s="209">
        <f>ROUND(I291*H291,2)</f>
        <v>0</v>
      </c>
      <c r="K291" s="205" t="s">
        <v>186</v>
      </c>
      <c r="L291" s="61"/>
      <c r="M291" s="210" t="s">
        <v>39</v>
      </c>
      <c r="N291" s="211" t="s">
        <v>48</v>
      </c>
      <c r="O291" s="42"/>
      <c r="P291" s="212">
        <f>O291*H291</f>
        <v>0</v>
      </c>
      <c r="Q291" s="212">
        <v>2.4534</v>
      </c>
      <c r="R291" s="212">
        <f>Q291*H291</f>
        <v>37.9835388</v>
      </c>
      <c r="S291" s="212">
        <v>0</v>
      </c>
      <c r="T291" s="213">
        <f>S291*H291</f>
        <v>0</v>
      </c>
      <c r="AR291" s="24" t="s">
        <v>187</v>
      </c>
      <c r="AT291" s="24" t="s">
        <v>182</v>
      </c>
      <c r="AU291" s="24" t="s">
        <v>86</v>
      </c>
      <c r="AY291" s="24" t="s">
        <v>180</v>
      </c>
      <c r="BE291" s="214">
        <f>IF(N291="základní",J291,0)</f>
        <v>0</v>
      </c>
      <c r="BF291" s="214">
        <f>IF(N291="snížená",J291,0)</f>
        <v>0</v>
      </c>
      <c r="BG291" s="214">
        <f>IF(N291="zákl. přenesená",J291,0)</f>
        <v>0</v>
      </c>
      <c r="BH291" s="214">
        <f>IF(N291="sníž. přenesená",J291,0)</f>
        <v>0</v>
      </c>
      <c r="BI291" s="214">
        <f>IF(N291="nulová",J291,0)</f>
        <v>0</v>
      </c>
      <c r="BJ291" s="24" t="s">
        <v>84</v>
      </c>
      <c r="BK291" s="214">
        <f>ROUND(I291*H291,2)</f>
        <v>0</v>
      </c>
      <c r="BL291" s="24" t="s">
        <v>187</v>
      </c>
      <c r="BM291" s="24" t="s">
        <v>540</v>
      </c>
    </row>
    <row r="292" spans="2:51" s="12" customFormat="1" ht="12">
      <c r="B292" s="215"/>
      <c r="C292" s="216"/>
      <c r="D292" s="217" t="s">
        <v>189</v>
      </c>
      <c r="E292" s="218" t="s">
        <v>39</v>
      </c>
      <c r="F292" s="219" t="s">
        <v>541</v>
      </c>
      <c r="G292" s="216"/>
      <c r="H292" s="220">
        <v>6.256</v>
      </c>
      <c r="I292" s="221"/>
      <c r="J292" s="216"/>
      <c r="K292" s="216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189</v>
      </c>
      <c r="AU292" s="226" t="s">
        <v>86</v>
      </c>
      <c r="AV292" s="12" t="s">
        <v>86</v>
      </c>
      <c r="AW292" s="12" t="s">
        <v>40</v>
      </c>
      <c r="AX292" s="12" t="s">
        <v>77</v>
      </c>
      <c r="AY292" s="226" t="s">
        <v>180</v>
      </c>
    </row>
    <row r="293" spans="2:51" s="12" customFormat="1" ht="12">
      <c r="B293" s="215"/>
      <c r="C293" s="216"/>
      <c r="D293" s="217" t="s">
        <v>189</v>
      </c>
      <c r="E293" s="218" t="s">
        <v>39</v>
      </c>
      <c r="F293" s="219" t="s">
        <v>542</v>
      </c>
      <c r="G293" s="216"/>
      <c r="H293" s="220">
        <v>8.317</v>
      </c>
      <c r="I293" s="221"/>
      <c r="J293" s="216"/>
      <c r="K293" s="216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189</v>
      </c>
      <c r="AU293" s="226" t="s">
        <v>86</v>
      </c>
      <c r="AV293" s="12" t="s">
        <v>86</v>
      </c>
      <c r="AW293" s="12" t="s">
        <v>40</v>
      </c>
      <c r="AX293" s="12" t="s">
        <v>77</v>
      </c>
      <c r="AY293" s="226" t="s">
        <v>180</v>
      </c>
    </row>
    <row r="294" spans="2:51" s="12" customFormat="1" ht="12">
      <c r="B294" s="215"/>
      <c r="C294" s="216"/>
      <c r="D294" s="217" t="s">
        <v>189</v>
      </c>
      <c r="E294" s="218" t="s">
        <v>39</v>
      </c>
      <c r="F294" s="219" t="s">
        <v>543</v>
      </c>
      <c r="G294" s="216"/>
      <c r="H294" s="220">
        <v>0.909</v>
      </c>
      <c r="I294" s="221"/>
      <c r="J294" s="216"/>
      <c r="K294" s="216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189</v>
      </c>
      <c r="AU294" s="226" t="s">
        <v>86</v>
      </c>
      <c r="AV294" s="12" t="s">
        <v>86</v>
      </c>
      <c r="AW294" s="12" t="s">
        <v>40</v>
      </c>
      <c r="AX294" s="12" t="s">
        <v>77</v>
      </c>
      <c r="AY294" s="226" t="s">
        <v>180</v>
      </c>
    </row>
    <row r="295" spans="2:51" s="13" customFormat="1" ht="12">
      <c r="B295" s="227"/>
      <c r="C295" s="228"/>
      <c r="D295" s="217" t="s">
        <v>189</v>
      </c>
      <c r="E295" s="229" t="s">
        <v>39</v>
      </c>
      <c r="F295" s="230" t="s">
        <v>196</v>
      </c>
      <c r="G295" s="228"/>
      <c r="H295" s="231">
        <v>15.482</v>
      </c>
      <c r="I295" s="232"/>
      <c r="J295" s="228"/>
      <c r="K295" s="228"/>
      <c r="L295" s="233"/>
      <c r="M295" s="234"/>
      <c r="N295" s="235"/>
      <c r="O295" s="235"/>
      <c r="P295" s="235"/>
      <c r="Q295" s="235"/>
      <c r="R295" s="235"/>
      <c r="S295" s="235"/>
      <c r="T295" s="236"/>
      <c r="AT295" s="237" t="s">
        <v>189</v>
      </c>
      <c r="AU295" s="237" t="s">
        <v>86</v>
      </c>
      <c r="AV295" s="13" t="s">
        <v>187</v>
      </c>
      <c r="AW295" s="13" t="s">
        <v>40</v>
      </c>
      <c r="AX295" s="13" t="s">
        <v>84</v>
      </c>
      <c r="AY295" s="237" t="s">
        <v>180</v>
      </c>
    </row>
    <row r="296" spans="2:65" s="1" customFormat="1" ht="16.5" customHeight="1">
      <c r="B296" s="41"/>
      <c r="C296" s="203" t="s">
        <v>544</v>
      </c>
      <c r="D296" s="203" t="s">
        <v>182</v>
      </c>
      <c r="E296" s="204" t="s">
        <v>545</v>
      </c>
      <c r="F296" s="205" t="s">
        <v>546</v>
      </c>
      <c r="G296" s="206" t="s">
        <v>185</v>
      </c>
      <c r="H296" s="207">
        <v>89.786</v>
      </c>
      <c r="I296" s="208"/>
      <c r="J296" s="209">
        <f>ROUND(I296*H296,2)</f>
        <v>0</v>
      </c>
      <c r="K296" s="205" t="s">
        <v>186</v>
      </c>
      <c r="L296" s="61"/>
      <c r="M296" s="210" t="s">
        <v>39</v>
      </c>
      <c r="N296" s="211" t="s">
        <v>48</v>
      </c>
      <c r="O296" s="42"/>
      <c r="P296" s="212">
        <f>O296*H296</f>
        <v>0</v>
      </c>
      <c r="Q296" s="212">
        <v>0.00519</v>
      </c>
      <c r="R296" s="212">
        <f>Q296*H296</f>
        <v>0.46598934000000003</v>
      </c>
      <c r="S296" s="212">
        <v>0</v>
      </c>
      <c r="T296" s="213">
        <f>S296*H296</f>
        <v>0</v>
      </c>
      <c r="AR296" s="24" t="s">
        <v>187</v>
      </c>
      <c r="AT296" s="24" t="s">
        <v>182</v>
      </c>
      <c r="AU296" s="24" t="s">
        <v>86</v>
      </c>
      <c r="AY296" s="24" t="s">
        <v>180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24" t="s">
        <v>84</v>
      </c>
      <c r="BK296" s="214">
        <f>ROUND(I296*H296,2)</f>
        <v>0</v>
      </c>
      <c r="BL296" s="24" t="s">
        <v>187</v>
      </c>
      <c r="BM296" s="24" t="s">
        <v>547</v>
      </c>
    </row>
    <row r="297" spans="2:51" s="12" customFormat="1" ht="12">
      <c r="B297" s="215"/>
      <c r="C297" s="216"/>
      <c r="D297" s="217" t="s">
        <v>189</v>
      </c>
      <c r="E297" s="218" t="s">
        <v>39</v>
      </c>
      <c r="F297" s="219" t="s">
        <v>548</v>
      </c>
      <c r="G297" s="216"/>
      <c r="H297" s="220">
        <v>48.56</v>
      </c>
      <c r="I297" s="221"/>
      <c r="J297" s="216"/>
      <c r="K297" s="216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189</v>
      </c>
      <c r="AU297" s="226" t="s">
        <v>86</v>
      </c>
      <c r="AV297" s="12" t="s">
        <v>86</v>
      </c>
      <c r="AW297" s="12" t="s">
        <v>40</v>
      </c>
      <c r="AX297" s="12" t="s">
        <v>77</v>
      </c>
      <c r="AY297" s="226" t="s">
        <v>180</v>
      </c>
    </row>
    <row r="298" spans="2:51" s="12" customFormat="1" ht="12">
      <c r="B298" s="215"/>
      <c r="C298" s="216"/>
      <c r="D298" s="217" t="s">
        <v>189</v>
      </c>
      <c r="E298" s="218" t="s">
        <v>39</v>
      </c>
      <c r="F298" s="219" t="s">
        <v>549</v>
      </c>
      <c r="G298" s="216"/>
      <c r="H298" s="220">
        <v>33.956</v>
      </c>
      <c r="I298" s="221"/>
      <c r="J298" s="216"/>
      <c r="K298" s="216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189</v>
      </c>
      <c r="AU298" s="226" t="s">
        <v>86</v>
      </c>
      <c r="AV298" s="12" t="s">
        <v>86</v>
      </c>
      <c r="AW298" s="12" t="s">
        <v>40</v>
      </c>
      <c r="AX298" s="12" t="s">
        <v>77</v>
      </c>
      <c r="AY298" s="226" t="s">
        <v>180</v>
      </c>
    </row>
    <row r="299" spans="2:51" s="12" customFormat="1" ht="12">
      <c r="B299" s="215"/>
      <c r="C299" s="216"/>
      <c r="D299" s="217" t="s">
        <v>189</v>
      </c>
      <c r="E299" s="218" t="s">
        <v>39</v>
      </c>
      <c r="F299" s="219" t="s">
        <v>550</v>
      </c>
      <c r="G299" s="216"/>
      <c r="H299" s="220">
        <v>7.27</v>
      </c>
      <c r="I299" s="221"/>
      <c r="J299" s="216"/>
      <c r="K299" s="216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189</v>
      </c>
      <c r="AU299" s="226" t="s">
        <v>86</v>
      </c>
      <c r="AV299" s="12" t="s">
        <v>86</v>
      </c>
      <c r="AW299" s="12" t="s">
        <v>40</v>
      </c>
      <c r="AX299" s="12" t="s">
        <v>77</v>
      </c>
      <c r="AY299" s="226" t="s">
        <v>180</v>
      </c>
    </row>
    <row r="300" spans="2:51" s="13" customFormat="1" ht="12">
      <c r="B300" s="227"/>
      <c r="C300" s="228"/>
      <c r="D300" s="217" t="s">
        <v>189</v>
      </c>
      <c r="E300" s="229" t="s">
        <v>39</v>
      </c>
      <c r="F300" s="230" t="s">
        <v>196</v>
      </c>
      <c r="G300" s="228"/>
      <c r="H300" s="231">
        <v>89.786</v>
      </c>
      <c r="I300" s="232"/>
      <c r="J300" s="228"/>
      <c r="K300" s="228"/>
      <c r="L300" s="233"/>
      <c r="M300" s="234"/>
      <c r="N300" s="235"/>
      <c r="O300" s="235"/>
      <c r="P300" s="235"/>
      <c r="Q300" s="235"/>
      <c r="R300" s="235"/>
      <c r="S300" s="235"/>
      <c r="T300" s="236"/>
      <c r="AT300" s="237" t="s">
        <v>189</v>
      </c>
      <c r="AU300" s="237" t="s">
        <v>86</v>
      </c>
      <c r="AV300" s="13" t="s">
        <v>187</v>
      </c>
      <c r="AW300" s="13" t="s">
        <v>40</v>
      </c>
      <c r="AX300" s="13" t="s">
        <v>84</v>
      </c>
      <c r="AY300" s="237" t="s">
        <v>180</v>
      </c>
    </row>
    <row r="301" spans="2:65" s="1" customFormat="1" ht="16.5" customHeight="1">
      <c r="B301" s="41"/>
      <c r="C301" s="203" t="s">
        <v>551</v>
      </c>
      <c r="D301" s="203" t="s">
        <v>182</v>
      </c>
      <c r="E301" s="204" t="s">
        <v>552</v>
      </c>
      <c r="F301" s="205" t="s">
        <v>553</v>
      </c>
      <c r="G301" s="206" t="s">
        <v>185</v>
      </c>
      <c r="H301" s="207">
        <v>89.786</v>
      </c>
      <c r="I301" s="208"/>
      <c r="J301" s="209">
        <f>ROUND(I301*H301,2)</f>
        <v>0</v>
      </c>
      <c r="K301" s="205" t="s">
        <v>186</v>
      </c>
      <c r="L301" s="61"/>
      <c r="M301" s="210" t="s">
        <v>39</v>
      </c>
      <c r="N301" s="211" t="s">
        <v>48</v>
      </c>
      <c r="O301" s="42"/>
      <c r="P301" s="212">
        <f>O301*H301</f>
        <v>0</v>
      </c>
      <c r="Q301" s="212">
        <v>0</v>
      </c>
      <c r="R301" s="212">
        <f>Q301*H301</f>
        <v>0</v>
      </c>
      <c r="S301" s="212">
        <v>0</v>
      </c>
      <c r="T301" s="213">
        <f>S301*H301</f>
        <v>0</v>
      </c>
      <c r="AR301" s="24" t="s">
        <v>187</v>
      </c>
      <c r="AT301" s="24" t="s">
        <v>182</v>
      </c>
      <c r="AU301" s="24" t="s">
        <v>86</v>
      </c>
      <c r="AY301" s="24" t="s">
        <v>180</v>
      </c>
      <c r="BE301" s="214">
        <f>IF(N301="základní",J301,0)</f>
        <v>0</v>
      </c>
      <c r="BF301" s="214">
        <f>IF(N301="snížená",J301,0)</f>
        <v>0</v>
      </c>
      <c r="BG301" s="214">
        <f>IF(N301="zákl. přenesená",J301,0)</f>
        <v>0</v>
      </c>
      <c r="BH301" s="214">
        <f>IF(N301="sníž. přenesená",J301,0)</f>
        <v>0</v>
      </c>
      <c r="BI301" s="214">
        <f>IF(N301="nulová",J301,0)</f>
        <v>0</v>
      </c>
      <c r="BJ301" s="24" t="s">
        <v>84</v>
      </c>
      <c r="BK301" s="214">
        <f>ROUND(I301*H301,2)</f>
        <v>0</v>
      </c>
      <c r="BL301" s="24" t="s">
        <v>187</v>
      </c>
      <c r="BM301" s="24" t="s">
        <v>554</v>
      </c>
    </row>
    <row r="302" spans="2:65" s="1" customFormat="1" ht="16.5" customHeight="1">
      <c r="B302" s="41"/>
      <c r="C302" s="203" t="s">
        <v>555</v>
      </c>
      <c r="D302" s="203" t="s">
        <v>182</v>
      </c>
      <c r="E302" s="204" t="s">
        <v>556</v>
      </c>
      <c r="F302" s="205" t="s">
        <v>557</v>
      </c>
      <c r="G302" s="206" t="s">
        <v>248</v>
      </c>
      <c r="H302" s="207">
        <v>1.749</v>
      </c>
      <c r="I302" s="208"/>
      <c r="J302" s="209">
        <f>ROUND(I302*H302,2)</f>
        <v>0</v>
      </c>
      <c r="K302" s="205" t="s">
        <v>186</v>
      </c>
      <c r="L302" s="61"/>
      <c r="M302" s="210" t="s">
        <v>39</v>
      </c>
      <c r="N302" s="211" t="s">
        <v>48</v>
      </c>
      <c r="O302" s="42"/>
      <c r="P302" s="212">
        <f>O302*H302</f>
        <v>0</v>
      </c>
      <c r="Q302" s="212">
        <v>1.05256</v>
      </c>
      <c r="R302" s="212">
        <f>Q302*H302</f>
        <v>1.84092744</v>
      </c>
      <c r="S302" s="212">
        <v>0</v>
      </c>
      <c r="T302" s="213">
        <f>S302*H302</f>
        <v>0</v>
      </c>
      <c r="AR302" s="24" t="s">
        <v>187</v>
      </c>
      <c r="AT302" s="24" t="s">
        <v>182</v>
      </c>
      <c r="AU302" s="24" t="s">
        <v>86</v>
      </c>
      <c r="AY302" s="24" t="s">
        <v>180</v>
      </c>
      <c r="BE302" s="214">
        <f>IF(N302="základní",J302,0)</f>
        <v>0</v>
      </c>
      <c r="BF302" s="214">
        <f>IF(N302="snížená",J302,0)</f>
        <v>0</v>
      </c>
      <c r="BG302" s="214">
        <f>IF(N302="zákl. přenesená",J302,0)</f>
        <v>0</v>
      </c>
      <c r="BH302" s="214">
        <f>IF(N302="sníž. přenesená",J302,0)</f>
        <v>0</v>
      </c>
      <c r="BI302" s="214">
        <f>IF(N302="nulová",J302,0)</f>
        <v>0</v>
      </c>
      <c r="BJ302" s="24" t="s">
        <v>84</v>
      </c>
      <c r="BK302" s="214">
        <f>ROUND(I302*H302,2)</f>
        <v>0</v>
      </c>
      <c r="BL302" s="24" t="s">
        <v>187</v>
      </c>
      <c r="BM302" s="24" t="s">
        <v>558</v>
      </c>
    </row>
    <row r="303" spans="2:51" s="12" customFormat="1" ht="24">
      <c r="B303" s="215"/>
      <c r="C303" s="216"/>
      <c r="D303" s="217" t="s">
        <v>189</v>
      </c>
      <c r="E303" s="218" t="s">
        <v>39</v>
      </c>
      <c r="F303" s="219" t="s">
        <v>559</v>
      </c>
      <c r="G303" s="216"/>
      <c r="H303" s="220">
        <v>0.751</v>
      </c>
      <c r="I303" s="221"/>
      <c r="J303" s="216"/>
      <c r="K303" s="216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189</v>
      </c>
      <c r="AU303" s="226" t="s">
        <v>86</v>
      </c>
      <c r="AV303" s="12" t="s">
        <v>86</v>
      </c>
      <c r="AW303" s="12" t="s">
        <v>40</v>
      </c>
      <c r="AX303" s="12" t="s">
        <v>77</v>
      </c>
      <c r="AY303" s="226" t="s">
        <v>180</v>
      </c>
    </row>
    <row r="304" spans="2:51" s="12" customFormat="1" ht="24">
      <c r="B304" s="215"/>
      <c r="C304" s="216"/>
      <c r="D304" s="217" t="s">
        <v>189</v>
      </c>
      <c r="E304" s="218" t="s">
        <v>39</v>
      </c>
      <c r="F304" s="219" t="s">
        <v>560</v>
      </c>
      <c r="G304" s="216"/>
      <c r="H304" s="220">
        <v>0.998</v>
      </c>
      <c r="I304" s="221"/>
      <c r="J304" s="216"/>
      <c r="K304" s="216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189</v>
      </c>
      <c r="AU304" s="226" t="s">
        <v>86</v>
      </c>
      <c r="AV304" s="12" t="s">
        <v>86</v>
      </c>
      <c r="AW304" s="12" t="s">
        <v>40</v>
      </c>
      <c r="AX304" s="12" t="s">
        <v>77</v>
      </c>
      <c r="AY304" s="226" t="s">
        <v>180</v>
      </c>
    </row>
    <row r="305" spans="2:51" s="13" customFormat="1" ht="12">
      <c r="B305" s="227"/>
      <c r="C305" s="228"/>
      <c r="D305" s="217" t="s">
        <v>189</v>
      </c>
      <c r="E305" s="229" t="s">
        <v>39</v>
      </c>
      <c r="F305" s="230" t="s">
        <v>196</v>
      </c>
      <c r="G305" s="228"/>
      <c r="H305" s="231">
        <v>1.749</v>
      </c>
      <c r="I305" s="232"/>
      <c r="J305" s="228"/>
      <c r="K305" s="228"/>
      <c r="L305" s="233"/>
      <c r="M305" s="234"/>
      <c r="N305" s="235"/>
      <c r="O305" s="235"/>
      <c r="P305" s="235"/>
      <c r="Q305" s="235"/>
      <c r="R305" s="235"/>
      <c r="S305" s="235"/>
      <c r="T305" s="236"/>
      <c r="AT305" s="237" t="s">
        <v>189</v>
      </c>
      <c r="AU305" s="237" t="s">
        <v>86</v>
      </c>
      <c r="AV305" s="13" t="s">
        <v>187</v>
      </c>
      <c r="AW305" s="13" t="s">
        <v>40</v>
      </c>
      <c r="AX305" s="13" t="s">
        <v>84</v>
      </c>
      <c r="AY305" s="237" t="s">
        <v>180</v>
      </c>
    </row>
    <row r="306" spans="2:65" s="1" customFormat="1" ht="16.5" customHeight="1">
      <c r="B306" s="41"/>
      <c r="C306" s="203" t="s">
        <v>561</v>
      </c>
      <c r="D306" s="203" t="s">
        <v>182</v>
      </c>
      <c r="E306" s="204" t="s">
        <v>562</v>
      </c>
      <c r="F306" s="205" t="s">
        <v>563</v>
      </c>
      <c r="G306" s="206" t="s">
        <v>248</v>
      </c>
      <c r="H306" s="207">
        <v>0.087</v>
      </c>
      <c r="I306" s="208"/>
      <c r="J306" s="209">
        <f>ROUND(I306*H306,2)</f>
        <v>0</v>
      </c>
      <c r="K306" s="205" t="s">
        <v>186</v>
      </c>
      <c r="L306" s="61"/>
      <c r="M306" s="210" t="s">
        <v>39</v>
      </c>
      <c r="N306" s="211" t="s">
        <v>48</v>
      </c>
      <c r="O306" s="42"/>
      <c r="P306" s="212">
        <f>O306*H306</f>
        <v>0</v>
      </c>
      <c r="Q306" s="212">
        <v>1.06277</v>
      </c>
      <c r="R306" s="212">
        <f>Q306*H306</f>
        <v>0.09246098999999999</v>
      </c>
      <c r="S306" s="212">
        <v>0</v>
      </c>
      <c r="T306" s="213">
        <f>S306*H306</f>
        <v>0</v>
      </c>
      <c r="AR306" s="24" t="s">
        <v>187</v>
      </c>
      <c r="AT306" s="24" t="s">
        <v>182</v>
      </c>
      <c r="AU306" s="24" t="s">
        <v>86</v>
      </c>
      <c r="AY306" s="24" t="s">
        <v>180</v>
      </c>
      <c r="BE306" s="214">
        <f>IF(N306="základní",J306,0)</f>
        <v>0</v>
      </c>
      <c r="BF306" s="214">
        <f>IF(N306="snížená",J306,0)</f>
        <v>0</v>
      </c>
      <c r="BG306" s="214">
        <f>IF(N306="zákl. přenesená",J306,0)</f>
        <v>0</v>
      </c>
      <c r="BH306" s="214">
        <f>IF(N306="sníž. přenesená",J306,0)</f>
        <v>0</v>
      </c>
      <c r="BI306" s="214">
        <f>IF(N306="nulová",J306,0)</f>
        <v>0</v>
      </c>
      <c r="BJ306" s="24" t="s">
        <v>84</v>
      </c>
      <c r="BK306" s="214">
        <f>ROUND(I306*H306,2)</f>
        <v>0</v>
      </c>
      <c r="BL306" s="24" t="s">
        <v>187</v>
      </c>
      <c r="BM306" s="24" t="s">
        <v>564</v>
      </c>
    </row>
    <row r="307" spans="2:51" s="12" customFormat="1" ht="12">
      <c r="B307" s="215"/>
      <c r="C307" s="216"/>
      <c r="D307" s="217" t="s">
        <v>189</v>
      </c>
      <c r="E307" s="218" t="s">
        <v>39</v>
      </c>
      <c r="F307" s="219" t="s">
        <v>565</v>
      </c>
      <c r="G307" s="216"/>
      <c r="H307" s="220">
        <v>0.087</v>
      </c>
      <c r="I307" s="221"/>
      <c r="J307" s="216"/>
      <c r="K307" s="216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189</v>
      </c>
      <c r="AU307" s="226" t="s">
        <v>86</v>
      </c>
      <c r="AV307" s="12" t="s">
        <v>86</v>
      </c>
      <c r="AW307" s="12" t="s">
        <v>40</v>
      </c>
      <c r="AX307" s="12" t="s">
        <v>84</v>
      </c>
      <c r="AY307" s="226" t="s">
        <v>180</v>
      </c>
    </row>
    <row r="308" spans="2:65" s="1" customFormat="1" ht="16.5" customHeight="1">
      <c r="B308" s="41"/>
      <c r="C308" s="203" t="s">
        <v>566</v>
      </c>
      <c r="D308" s="203" t="s">
        <v>182</v>
      </c>
      <c r="E308" s="204" t="s">
        <v>567</v>
      </c>
      <c r="F308" s="205" t="s">
        <v>568</v>
      </c>
      <c r="G308" s="206" t="s">
        <v>206</v>
      </c>
      <c r="H308" s="207">
        <v>2.762</v>
      </c>
      <c r="I308" s="208"/>
      <c r="J308" s="209">
        <f>ROUND(I308*H308,2)</f>
        <v>0</v>
      </c>
      <c r="K308" s="205" t="s">
        <v>186</v>
      </c>
      <c r="L308" s="61"/>
      <c r="M308" s="210" t="s">
        <v>39</v>
      </c>
      <c r="N308" s="211" t="s">
        <v>48</v>
      </c>
      <c r="O308" s="42"/>
      <c r="P308" s="212">
        <f>O308*H308</f>
        <v>0</v>
      </c>
      <c r="Q308" s="212">
        <v>2.45337</v>
      </c>
      <c r="R308" s="212">
        <f>Q308*H308</f>
        <v>6.77620794</v>
      </c>
      <c r="S308" s="212">
        <v>0</v>
      </c>
      <c r="T308" s="213">
        <f>S308*H308</f>
        <v>0</v>
      </c>
      <c r="AR308" s="24" t="s">
        <v>187</v>
      </c>
      <c r="AT308" s="24" t="s">
        <v>182</v>
      </c>
      <c r="AU308" s="24" t="s">
        <v>86</v>
      </c>
      <c r="AY308" s="24" t="s">
        <v>180</v>
      </c>
      <c r="BE308" s="214">
        <f>IF(N308="základní",J308,0)</f>
        <v>0</v>
      </c>
      <c r="BF308" s="214">
        <f>IF(N308="snížená",J308,0)</f>
        <v>0</v>
      </c>
      <c r="BG308" s="214">
        <f>IF(N308="zákl. přenesená",J308,0)</f>
        <v>0</v>
      </c>
      <c r="BH308" s="214">
        <f>IF(N308="sníž. přenesená",J308,0)</f>
        <v>0</v>
      </c>
      <c r="BI308" s="214">
        <f>IF(N308="nulová",J308,0)</f>
        <v>0</v>
      </c>
      <c r="BJ308" s="24" t="s">
        <v>84</v>
      </c>
      <c r="BK308" s="214">
        <f>ROUND(I308*H308,2)</f>
        <v>0</v>
      </c>
      <c r="BL308" s="24" t="s">
        <v>187</v>
      </c>
      <c r="BM308" s="24" t="s">
        <v>569</v>
      </c>
    </row>
    <row r="309" spans="2:51" s="12" customFormat="1" ht="12">
      <c r="B309" s="215"/>
      <c r="C309" s="216"/>
      <c r="D309" s="217" t="s">
        <v>189</v>
      </c>
      <c r="E309" s="218" t="s">
        <v>39</v>
      </c>
      <c r="F309" s="219" t="s">
        <v>570</v>
      </c>
      <c r="G309" s="216"/>
      <c r="H309" s="220">
        <v>2.111</v>
      </c>
      <c r="I309" s="221"/>
      <c r="J309" s="216"/>
      <c r="K309" s="216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189</v>
      </c>
      <c r="AU309" s="226" t="s">
        <v>86</v>
      </c>
      <c r="AV309" s="12" t="s">
        <v>86</v>
      </c>
      <c r="AW309" s="12" t="s">
        <v>40</v>
      </c>
      <c r="AX309" s="12" t="s">
        <v>77</v>
      </c>
      <c r="AY309" s="226" t="s">
        <v>180</v>
      </c>
    </row>
    <row r="310" spans="2:51" s="12" customFormat="1" ht="12">
      <c r="B310" s="215"/>
      <c r="C310" s="216"/>
      <c r="D310" s="217" t="s">
        <v>189</v>
      </c>
      <c r="E310" s="218" t="s">
        <v>39</v>
      </c>
      <c r="F310" s="219" t="s">
        <v>571</v>
      </c>
      <c r="G310" s="216"/>
      <c r="H310" s="220">
        <v>0.651</v>
      </c>
      <c r="I310" s="221"/>
      <c r="J310" s="216"/>
      <c r="K310" s="216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189</v>
      </c>
      <c r="AU310" s="226" t="s">
        <v>86</v>
      </c>
      <c r="AV310" s="12" t="s">
        <v>86</v>
      </c>
      <c r="AW310" s="12" t="s">
        <v>40</v>
      </c>
      <c r="AX310" s="12" t="s">
        <v>77</v>
      </c>
      <c r="AY310" s="226" t="s">
        <v>180</v>
      </c>
    </row>
    <row r="311" spans="2:51" s="13" customFormat="1" ht="12">
      <c r="B311" s="227"/>
      <c r="C311" s="228"/>
      <c r="D311" s="217" t="s">
        <v>189</v>
      </c>
      <c r="E311" s="229" t="s">
        <v>39</v>
      </c>
      <c r="F311" s="230" t="s">
        <v>196</v>
      </c>
      <c r="G311" s="228"/>
      <c r="H311" s="231">
        <v>2.762</v>
      </c>
      <c r="I311" s="232"/>
      <c r="J311" s="228"/>
      <c r="K311" s="228"/>
      <c r="L311" s="233"/>
      <c r="M311" s="234"/>
      <c r="N311" s="235"/>
      <c r="O311" s="235"/>
      <c r="P311" s="235"/>
      <c r="Q311" s="235"/>
      <c r="R311" s="235"/>
      <c r="S311" s="235"/>
      <c r="T311" s="236"/>
      <c r="AT311" s="237" t="s">
        <v>189</v>
      </c>
      <c r="AU311" s="237" t="s">
        <v>86</v>
      </c>
      <c r="AV311" s="13" t="s">
        <v>187</v>
      </c>
      <c r="AW311" s="13" t="s">
        <v>40</v>
      </c>
      <c r="AX311" s="13" t="s">
        <v>84</v>
      </c>
      <c r="AY311" s="237" t="s">
        <v>180</v>
      </c>
    </row>
    <row r="312" spans="2:65" s="1" customFormat="1" ht="16.5" customHeight="1">
      <c r="B312" s="41"/>
      <c r="C312" s="203" t="s">
        <v>572</v>
      </c>
      <c r="D312" s="203" t="s">
        <v>182</v>
      </c>
      <c r="E312" s="204" t="s">
        <v>573</v>
      </c>
      <c r="F312" s="205" t="s">
        <v>574</v>
      </c>
      <c r="G312" s="206" t="s">
        <v>248</v>
      </c>
      <c r="H312" s="207">
        <v>0.331</v>
      </c>
      <c r="I312" s="208"/>
      <c r="J312" s="209">
        <f>ROUND(I312*H312,2)</f>
        <v>0</v>
      </c>
      <c r="K312" s="205" t="s">
        <v>186</v>
      </c>
      <c r="L312" s="61"/>
      <c r="M312" s="210" t="s">
        <v>39</v>
      </c>
      <c r="N312" s="211" t="s">
        <v>48</v>
      </c>
      <c r="O312" s="42"/>
      <c r="P312" s="212">
        <f>O312*H312</f>
        <v>0</v>
      </c>
      <c r="Q312" s="212">
        <v>1.04887</v>
      </c>
      <c r="R312" s="212">
        <f>Q312*H312</f>
        <v>0.34717597</v>
      </c>
      <c r="S312" s="212">
        <v>0</v>
      </c>
      <c r="T312" s="213">
        <f>S312*H312</f>
        <v>0</v>
      </c>
      <c r="AR312" s="24" t="s">
        <v>187</v>
      </c>
      <c r="AT312" s="24" t="s">
        <v>182</v>
      </c>
      <c r="AU312" s="24" t="s">
        <v>86</v>
      </c>
      <c r="AY312" s="24" t="s">
        <v>180</v>
      </c>
      <c r="BE312" s="214">
        <f>IF(N312="základní",J312,0)</f>
        <v>0</v>
      </c>
      <c r="BF312" s="214">
        <f>IF(N312="snížená",J312,0)</f>
        <v>0</v>
      </c>
      <c r="BG312" s="214">
        <f>IF(N312="zákl. přenesená",J312,0)</f>
        <v>0</v>
      </c>
      <c r="BH312" s="214">
        <f>IF(N312="sníž. přenesená",J312,0)</f>
        <v>0</v>
      </c>
      <c r="BI312" s="214">
        <f>IF(N312="nulová",J312,0)</f>
        <v>0</v>
      </c>
      <c r="BJ312" s="24" t="s">
        <v>84</v>
      </c>
      <c r="BK312" s="214">
        <f>ROUND(I312*H312,2)</f>
        <v>0</v>
      </c>
      <c r="BL312" s="24" t="s">
        <v>187</v>
      </c>
      <c r="BM312" s="24" t="s">
        <v>575</v>
      </c>
    </row>
    <row r="313" spans="2:51" s="12" customFormat="1" ht="12">
      <c r="B313" s="215"/>
      <c r="C313" s="216"/>
      <c r="D313" s="217" t="s">
        <v>189</v>
      </c>
      <c r="E313" s="218" t="s">
        <v>39</v>
      </c>
      <c r="F313" s="219" t="s">
        <v>576</v>
      </c>
      <c r="G313" s="216"/>
      <c r="H313" s="220">
        <v>0.331</v>
      </c>
      <c r="I313" s="221"/>
      <c r="J313" s="216"/>
      <c r="K313" s="216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189</v>
      </c>
      <c r="AU313" s="226" t="s">
        <v>86</v>
      </c>
      <c r="AV313" s="12" t="s">
        <v>86</v>
      </c>
      <c r="AW313" s="12" t="s">
        <v>40</v>
      </c>
      <c r="AX313" s="12" t="s">
        <v>84</v>
      </c>
      <c r="AY313" s="226" t="s">
        <v>180</v>
      </c>
    </row>
    <row r="314" spans="2:65" s="1" customFormat="1" ht="16.5" customHeight="1">
      <c r="B314" s="41"/>
      <c r="C314" s="203" t="s">
        <v>577</v>
      </c>
      <c r="D314" s="203" t="s">
        <v>182</v>
      </c>
      <c r="E314" s="204" t="s">
        <v>578</v>
      </c>
      <c r="F314" s="205" t="s">
        <v>579</v>
      </c>
      <c r="G314" s="206" t="s">
        <v>185</v>
      </c>
      <c r="H314" s="207">
        <v>14.897</v>
      </c>
      <c r="I314" s="208"/>
      <c r="J314" s="209">
        <f>ROUND(I314*H314,2)</f>
        <v>0</v>
      </c>
      <c r="K314" s="205" t="s">
        <v>186</v>
      </c>
      <c r="L314" s="61"/>
      <c r="M314" s="210" t="s">
        <v>39</v>
      </c>
      <c r="N314" s="211" t="s">
        <v>48</v>
      </c>
      <c r="O314" s="42"/>
      <c r="P314" s="212">
        <f>O314*H314</f>
        <v>0</v>
      </c>
      <c r="Q314" s="212">
        <v>0.01282</v>
      </c>
      <c r="R314" s="212">
        <f>Q314*H314</f>
        <v>0.19097954</v>
      </c>
      <c r="S314" s="212">
        <v>0</v>
      </c>
      <c r="T314" s="213">
        <f>S314*H314</f>
        <v>0</v>
      </c>
      <c r="AR314" s="24" t="s">
        <v>187</v>
      </c>
      <c r="AT314" s="24" t="s">
        <v>182</v>
      </c>
      <c r="AU314" s="24" t="s">
        <v>86</v>
      </c>
      <c r="AY314" s="24" t="s">
        <v>180</v>
      </c>
      <c r="BE314" s="214">
        <f>IF(N314="základní",J314,0)</f>
        <v>0</v>
      </c>
      <c r="BF314" s="214">
        <f>IF(N314="snížená",J314,0)</f>
        <v>0</v>
      </c>
      <c r="BG314" s="214">
        <f>IF(N314="zákl. přenesená",J314,0)</f>
        <v>0</v>
      </c>
      <c r="BH314" s="214">
        <f>IF(N314="sníž. přenesená",J314,0)</f>
        <v>0</v>
      </c>
      <c r="BI314" s="214">
        <f>IF(N314="nulová",J314,0)</f>
        <v>0</v>
      </c>
      <c r="BJ314" s="24" t="s">
        <v>84</v>
      </c>
      <c r="BK314" s="214">
        <f>ROUND(I314*H314,2)</f>
        <v>0</v>
      </c>
      <c r="BL314" s="24" t="s">
        <v>187</v>
      </c>
      <c r="BM314" s="24" t="s">
        <v>580</v>
      </c>
    </row>
    <row r="315" spans="2:51" s="12" customFormat="1" ht="12">
      <c r="B315" s="215"/>
      <c r="C315" s="216"/>
      <c r="D315" s="217" t="s">
        <v>189</v>
      </c>
      <c r="E315" s="218" t="s">
        <v>39</v>
      </c>
      <c r="F315" s="219" t="s">
        <v>581</v>
      </c>
      <c r="G315" s="216"/>
      <c r="H315" s="220">
        <v>13.193</v>
      </c>
      <c r="I315" s="221"/>
      <c r="J315" s="216"/>
      <c r="K315" s="216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189</v>
      </c>
      <c r="AU315" s="226" t="s">
        <v>86</v>
      </c>
      <c r="AV315" s="12" t="s">
        <v>86</v>
      </c>
      <c r="AW315" s="12" t="s">
        <v>40</v>
      </c>
      <c r="AX315" s="12" t="s">
        <v>77</v>
      </c>
      <c r="AY315" s="226" t="s">
        <v>180</v>
      </c>
    </row>
    <row r="316" spans="2:51" s="12" customFormat="1" ht="12">
      <c r="B316" s="215"/>
      <c r="C316" s="216"/>
      <c r="D316" s="217" t="s">
        <v>189</v>
      </c>
      <c r="E316" s="218" t="s">
        <v>39</v>
      </c>
      <c r="F316" s="219" t="s">
        <v>582</v>
      </c>
      <c r="G316" s="216"/>
      <c r="H316" s="220">
        <v>1.704</v>
      </c>
      <c r="I316" s="221"/>
      <c r="J316" s="216"/>
      <c r="K316" s="216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189</v>
      </c>
      <c r="AU316" s="226" t="s">
        <v>86</v>
      </c>
      <c r="AV316" s="12" t="s">
        <v>86</v>
      </c>
      <c r="AW316" s="12" t="s">
        <v>40</v>
      </c>
      <c r="AX316" s="12" t="s">
        <v>77</v>
      </c>
      <c r="AY316" s="226" t="s">
        <v>180</v>
      </c>
    </row>
    <row r="317" spans="2:51" s="13" customFormat="1" ht="12">
      <c r="B317" s="227"/>
      <c r="C317" s="228"/>
      <c r="D317" s="217" t="s">
        <v>189</v>
      </c>
      <c r="E317" s="229" t="s">
        <v>39</v>
      </c>
      <c r="F317" s="230" t="s">
        <v>196</v>
      </c>
      <c r="G317" s="228"/>
      <c r="H317" s="231">
        <v>14.897</v>
      </c>
      <c r="I317" s="232"/>
      <c r="J317" s="228"/>
      <c r="K317" s="228"/>
      <c r="L317" s="233"/>
      <c r="M317" s="234"/>
      <c r="N317" s="235"/>
      <c r="O317" s="235"/>
      <c r="P317" s="235"/>
      <c r="Q317" s="235"/>
      <c r="R317" s="235"/>
      <c r="S317" s="235"/>
      <c r="T317" s="236"/>
      <c r="AT317" s="237" t="s">
        <v>189</v>
      </c>
      <c r="AU317" s="237" t="s">
        <v>86</v>
      </c>
      <c r="AV317" s="13" t="s">
        <v>187</v>
      </c>
      <c r="AW317" s="13" t="s">
        <v>40</v>
      </c>
      <c r="AX317" s="13" t="s">
        <v>84</v>
      </c>
      <c r="AY317" s="237" t="s">
        <v>180</v>
      </c>
    </row>
    <row r="318" spans="2:65" s="1" customFormat="1" ht="16.5" customHeight="1">
      <c r="B318" s="41"/>
      <c r="C318" s="203" t="s">
        <v>583</v>
      </c>
      <c r="D318" s="203" t="s">
        <v>182</v>
      </c>
      <c r="E318" s="204" t="s">
        <v>584</v>
      </c>
      <c r="F318" s="205" t="s">
        <v>585</v>
      </c>
      <c r="G318" s="206" t="s">
        <v>185</v>
      </c>
      <c r="H318" s="207">
        <v>14.897</v>
      </c>
      <c r="I318" s="208"/>
      <c r="J318" s="209">
        <f>ROUND(I318*H318,2)</f>
        <v>0</v>
      </c>
      <c r="K318" s="205" t="s">
        <v>186</v>
      </c>
      <c r="L318" s="61"/>
      <c r="M318" s="210" t="s">
        <v>39</v>
      </c>
      <c r="N318" s="211" t="s">
        <v>48</v>
      </c>
      <c r="O318" s="42"/>
      <c r="P318" s="212">
        <f>O318*H318</f>
        <v>0</v>
      </c>
      <c r="Q318" s="212">
        <v>0</v>
      </c>
      <c r="R318" s="212">
        <f>Q318*H318</f>
        <v>0</v>
      </c>
      <c r="S318" s="212">
        <v>0</v>
      </c>
      <c r="T318" s="213">
        <f>S318*H318</f>
        <v>0</v>
      </c>
      <c r="AR318" s="24" t="s">
        <v>187</v>
      </c>
      <c r="AT318" s="24" t="s">
        <v>182</v>
      </c>
      <c r="AU318" s="24" t="s">
        <v>86</v>
      </c>
      <c r="AY318" s="24" t="s">
        <v>180</v>
      </c>
      <c r="BE318" s="214">
        <f>IF(N318="základní",J318,0)</f>
        <v>0</v>
      </c>
      <c r="BF318" s="214">
        <f>IF(N318="snížená",J318,0)</f>
        <v>0</v>
      </c>
      <c r="BG318" s="214">
        <f>IF(N318="zákl. přenesená",J318,0)</f>
        <v>0</v>
      </c>
      <c r="BH318" s="214">
        <f>IF(N318="sníž. přenesená",J318,0)</f>
        <v>0</v>
      </c>
      <c r="BI318" s="214">
        <f>IF(N318="nulová",J318,0)</f>
        <v>0</v>
      </c>
      <c r="BJ318" s="24" t="s">
        <v>84</v>
      </c>
      <c r="BK318" s="214">
        <f>ROUND(I318*H318,2)</f>
        <v>0</v>
      </c>
      <c r="BL318" s="24" t="s">
        <v>187</v>
      </c>
      <c r="BM318" s="24" t="s">
        <v>586</v>
      </c>
    </row>
    <row r="319" spans="2:65" s="1" customFormat="1" ht="16.5" customHeight="1">
      <c r="B319" s="41"/>
      <c r="C319" s="203" t="s">
        <v>587</v>
      </c>
      <c r="D319" s="203" t="s">
        <v>182</v>
      </c>
      <c r="E319" s="204" t="s">
        <v>588</v>
      </c>
      <c r="F319" s="205" t="s">
        <v>589</v>
      </c>
      <c r="G319" s="206" t="s">
        <v>185</v>
      </c>
      <c r="H319" s="207">
        <v>9.24</v>
      </c>
      <c r="I319" s="208"/>
      <c r="J319" s="209">
        <f>ROUND(I319*H319,2)</f>
        <v>0</v>
      </c>
      <c r="K319" s="205" t="s">
        <v>186</v>
      </c>
      <c r="L319" s="61"/>
      <c r="M319" s="210" t="s">
        <v>39</v>
      </c>
      <c r="N319" s="211" t="s">
        <v>48</v>
      </c>
      <c r="O319" s="42"/>
      <c r="P319" s="212">
        <f>O319*H319</f>
        <v>0</v>
      </c>
      <c r="Q319" s="212">
        <v>0.00658</v>
      </c>
      <c r="R319" s="212">
        <f>Q319*H319</f>
        <v>0.0607992</v>
      </c>
      <c r="S319" s="212">
        <v>0</v>
      </c>
      <c r="T319" s="213">
        <f>S319*H319</f>
        <v>0</v>
      </c>
      <c r="AR319" s="24" t="s">
        <v>187</v>
      </c>
      <c r="AT319" s="24" t="s">
        <v>182</v>
      </c>
      <c r="AU319" s="24" t="s">
        <v>86</v>
      </c>
      <c r="AY319" s="24" t="s">
        <v>180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24" t="s">
        <v>84</v>
      </c>
      <c r="BK319" s="214">
        <f>ROUND(I319*H319,2)</f>
        <v>0</v>
      </c>
      <c r="BL319" s="24" t="s">
        <v>187</v>
      </c>
      <c r="BM319" s="24" t="s">
        <v>590</v>
      </c>
    </row>
    <row r="320" spans="2:51" s="12" customFormat="1" ht="12">
      <c r="B320" s="215"/>
      <c r="C320" s="216"/>
      <c r="D320" s="217" t="s">
        <v>189</v>
      </c>
      <c r="E320" s="218" t="s">
        <v>39</v>
      </c>
      <c r="F320" s="219" t="s">
        <v>591</v>
      </c>
      <c r="G320" s="216"/>
      <c r="H320" s="220">
        <v>9.24</v>
      </c>
      <c r="I320" s="221"/>
      <c r="J320" s="216"/>
      <c r="K320" s="216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189</v>
      </c>
      <c r="AU320" s="226" t="s">
        <v>86</v>
      </c>
      <c r="AV320" s="12" t="s">
        <v>86</v>
      </c>
      <c r="AW320" s="12" t="s">
        <v>40</v>
      </c>
      <c r="AX320" s="12" t="s">
        <v>84</v>
      </c>
      <c r="AY320" s="226" t="s">
        <v>180</v>
      </c>
    </row>
    <row r="321" spans="2:65" s="1" customFormat="1" ht="16.5" customHeight="1">
      <c r="B321" s="41"/>
      <c r="C321" s="203" t="s">
        <v>592</v>
      </c>
      <c r="D321" s="203" t="s">
        <v>182</v>
      </c>
      <c r="E321" s="204" t="s">
        <v>593</v>
      </c>
      <c r="F321" s="205" t="s">
        <v>594</v>
      </c>
      <c r="G321" s="206" t="s">
        <v>185</v>
      </c>
      <c r="H321" s="207">
        <v>9.24</v>
      </c>
      <c r="I321" s="208"/>
      <c r="J321" s="209">
        <f>ROUND(I321*H321,2)</f>
        <v>0</v>
      </c>
      <c r="K321" s="205" t="s">
        <v>186</v>
      </c>
      <c r="L321" s="61"/>
      <c r="M321" s="210" t="s">
        <v>39</v>
      </c>
      <c r="N321" s="211" t="s">
        <v>48</v>
      </c>
      <c r="O321" s="42"/>
      <c r="P321" s="212">
        <f>O321*H321</f>
        <v>0</v>
      </c>
      <c r="Q321" s="212">
        <v>0</v>
      </c>
      <c r="R321" s="212">
        <f>Q321*H321</f>
        <v>0</v>
      </c>
      <c r="S321" s="212">
        <v>0</v>
      </c>
      <c r="T321" s="213">
        <f>S321*H321</f>
        <v>0</v>
      </c>
      <c r="AR321" s="24" t="s">
        <v>187</v>
      </c>
      <c r="AT321" s="24" t="s">
        <v>182</v>
      </c>
      <c r="AU321" s="24" t="s">
        <v>86</v>
      </c>
      <c r="AY321" s="24" t="s">
        <v>180</v>
      </c>
      <c r="BE321" s="214">
        <f>IF(N321="základní",J321,0)</f>
        <v>0</v>
      </c>
      <c r="BF321" s="214">
        <f>IF(N321="snížená",J321,0)</f>
        <v>0</v>
      </c>
      <c r="BG321" s="214">
        <f>IF(N321="zákl. přenesená",J321,0)</f>
        <v>0</v>
      </c>
      <c r="BH321" s="214">
        <f>IF(N321="sníž. přenesená",J321,0)</f>
        <v>0</v>
      </c>
      <c r="BI321" s="214">
        <f>IF(N321="nulová",J321,0)</f>
        <v>0</v>
      </c>
      <c r="BJ321" s="24" t="s">
        <v>84</v>
      </c>
      <c r="BK321" s="214">
        <f>ROUND(I321*H321,2)</f>
        <v>0</v>
      </c>
      <c r="BL321" s="24" t="s">
        <v>187</v>
      </c>
      <c r="BM321" s="24" t="s">
        <v>595</v>
      </c>
    </row>
    <row r="322" spans="2:63" s="11" customFormat="1" ht="29.85" customHeight="1">
      <c r="B322" s="187"/>
      <c r="C322" s="188"/>
      <c r="D322" s="189" t="s">
        <v>76</v>
      </c>
      <c r="E322" s="201" t="s">
        <v>209</v>
      </c>
      <c r="F322" s="201" t="s">
        <v>596</v>
      </c>
      <c r="G322" s="188"/>
      <c r="H322" s="188"/>
      <c r="I322" s="191"/>
      <c r="J322" s="202">
        <f>BK322</f>
        <v>0</v>
      </c>
      <c r="K322" s="188"/>
      <c r="L322" s="193"/>
      <c r="M322" s="194"/>
      <c r="N322" s="195"/>
      <c r="O322" s="195"/>
      <c r="P322" s="196">
        <f>SUM(P323:P337)</f>
        <v>0</v>
      </c>
      <c r="Q322" s="195"/>
      <c r="R322" s="196">
        <f>SUM(R323:R337)</f>
        <v>43.937175</v>
      </c>
      <c r="S322" s="195"/>
      <c r="T322" s="197">
        <f>SUM(T323:T337)</f>
        <v>0</v>
      </c>
      <c r="AR322" s="198" t="s">
        <v>84</v>
      </c>
      <c r="AT322" s="199" t="s">
        <v>76</v>
      </c>
      <c r="AU322" s="199" t="s">
        <v>84</v>
      </c>
      <c r="AY322" s="198" t="s">
        <v>180</v>
      </c>
      <c r="BK322" s="200">
        <f>SUM(BK323:BK337)</f>
        <v>0</v>
      </c>
    </row>
    <row r="323" spans="2:65" s="1" customFormat="1" ht="16.5" customHeight="1">
      <c r="B323" s="41"/>
      <c r="C323" s="203" t="s">
        <v>597</v>
      </c>
      <c r="D323" s="203" t="s">
        <v>182</v>
      </c>
      <c r="E323" s="204" t="s">
        <v>598</v>
      </c>
      <c r="F323" s="205" t="s">
        <v>599</v>
      </c>
      <c r="G323" s="206" t="s">
        <v>185</v>
      </c>
      <c r="H323" s="207">
        <v>17.7</v>
      </c>
      <c r="I323" s="208"/>
      <c r="J323" s="209">
        <f>ROUND(I323*H323,2)</f>
        <v>0</v>
      </c>
      <c r="K323" s="205" t="s">
        <v>186</v>
      </c>
      <c r="L323" s="61"/>
      <c r="M323" s="210" t="s">
        <v>39</v>
      </c>
      <c r="N323" s="211" t="s">
        <v>48</v>
      </c>
      <c r="O323" s="42"/>
      <c r="P323" s="212">
        <f>O323*H323</f>
        <v>0</v>
      </c>
      <c r="Q323" s="212">
        <v>0.378</v>
      </c>
      <c r="R323" s="212">
        <f>Q323*H323</f>
        <v>6.6906</v>
      </c>
      <c r="S323" s="212">
        <v>0</v>
      </c>
      <c r="T323" s="213">
        <f>S323*H323</f>
        <v>0</v>
      </c>
      <c r="AR323" s="24" t="s">
        <v>187</v>
      </c>
      <c r="AT323" s="24" t="s">
        <v>182</v>
      </c>
      <c r="AU323" s="24" t="s">
        <v>86</v>
      </c>
      <c r="AY323" s="24" t="s">
        <v>180</v>
      </c>
      <c r="BE323" s="214">
        <f>IF(N323="základní",J323,0)</f>
        <v>0</v>
      </c>
      <c r="BF323" s="214">
        <f>IF(N323="snížená",J323,0)</f>
        <v>0</v>
      </c>
      <c r="BG323" s="214">
        <f>IF(N323="zákl. přenesená",J323,0)</f>
        <v>0</v>
      </c>
      <c r="BH323" s="214">
        <f>IF(N323="sníž. přenesená",J323,0)</f>
        <v>0</v>
      </c>
      <c r="BI323" s="214">
        <f>IF(N323="nulová",J323,0)</f>
        <v>0</v>
      </c>
      <c r="BJ323" s="24" t="s">
        <v>84</v>
      </c>
      <c r="BK323" s="214">
        <f>ROUND(I323*H323,2)</f>
        <v>0</v>
      </c>
      <c r="BL323" s="24" t="s">
        <v>187</v>
      </c>
      <c r="BM323" s="24" t="s">
        <v>600</v>
      </c>
    </row>
    <row r="324" spans="2:51" s="12" customFormat="1" ht="12">
      <c r="B324" s="215"/>
      <c r="C324" s="216"/>
      <c r="D324" s="217" t="s">
        <v>189</v>
      </c>
      <c r="E324" s="218" t="s">
        <v>39</v>
      </c>
      <c r="F324" s="219" t="s">
        <v>278</v>
      </c>
      <c r="G324" s="216"/>
      <c r="H324" s="220">
        <v>17.7</v>
      </c>
      <c r="I324" s="221"/>
      <c r="J324" s="216"/>
      <c r="K324" s="216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189</v>
      </c>
      <c r="AU324" s="226" t="s">
        <v>86</v>
      </c>
      <c r="AV324" s="12" t="s">
        <v>86</v>
      </c>
      <c r="AW324" s="12" t="s">
        <v>40</v>
      </c>
      <c r="AX324" s="12" t="s">
        <v>84</v>
      </c>
      <c r="AY324" s="226" t="s">
        <v>180</v>
      </c>
    </row>
    <row r="325" spans="2:65" s="1" customFormat="1" ht="16.5" customHeight="1">
      <c r="B325" s="41"/>
      <c r="C325" s="203" t="s">
        <v>601</v>
      </c>
      <c r="D325" s="203" t="s">
        <v>182</v>
      </c>
      <c r="E325" s="204" t="s">
        <v>602</v>
      </c>
      <c r="F325" s="205" t="s">
        <v>603</v>
      </c>
      <c r="G325" s="206" t="s">
        <v>185</v>
      </c>
      <c r="H325" s="207">
        <v>9</v>
      </c>
      <c r="I325" s="208"/>
      <c r="J325" s="209">
        <f>ROUND(I325*H325,2)</f>
        <v>0</v>
      </c>
      <c r="K325" s="205" t="s">
        <v>186</v>
      </c>
      <c r="L325" s="61"/>
      <c r="M325" s="210" t="s">
        <v>39</v>
      </c>
      <c r="N325" s="211" t="s">
        <v>48</v>
      </c>
      <c r="O325" s="42"/>
      <c r="P325" s="212">
        <f>O325*H325</f>
        <v>0</v>
      </c>
      <c r="Q325" s="212">
        <v>0.36924</v>
      </c>
      <c r="R325" s="212">
        <f>Q325*H325</f>
        <v>3.32316</v>
      </c>
      <c r="S325" s="212">
        <v>0</v>
      </c>
      <c r="T325" s="213">
        <f>S325*H325</f>
        <v>0</v>
      </c>
      <c r="AR325" s="24" t="s">
        <v>187</v>
      </c>
      <c r="AT325" s="24" t="s">
        <v>182</v>
      </c>
      <c r="AU325" s="24" t="s">
        <v>86</v>
      </c>
      <c r="AY325" s="24" t="s">
        <v>180</v>
      </c>
      <c r="BE325" s="214">
        <f>IF(N325="základní",J325,0)</f>
        <v>0</v>
      </c>
      <c r="BF325" s="214">
        <f>IF(N325="snížená",J325,0)</f>
        <v>0</v>
      </c>
      <c r="BG325" s="214">
        <f>IF(N325="zákl. přenesená",J325,0)</f>
        <v>0</v>
      </c>
      <c r="BH325" s="214">
        <f>IF(N325="sníž. přenesená",J325,0)</f>
        <v>0</v>
      </c>
      <c r="BI325" s="214">
        <f>IF(N325="nulová",J325,0)</f>
        <v>0</v>
      </c>
      <c r="BJ325" s="24" t="s">
        <v>84</v>
      </c>
      <c r="BK325" s="214">
        <f>ROUND(I325*H325,2)</f>
        <v>0</v>
      </c>
      <c r="BL325" s="24" t="s">
        <v>187</v>
      </c>
      <c r="BM325" s="24" t="s">
        <v>604</v>
      </c>
    </row>
    <row r="326" spans="2:51" s="12" customFormat="1" ht="12">
      <c r="B326" s="215"/>
      <c r="C326" s="216"/>
      <c r="D326" s="217" t="s">
        <v>189</v>
      </c>
      <c r="E326" s="218" t="s">
        <v>39</v>
      </c>
      <c r="F326" s="219" t="s">
        <v>195</v>
      </c>
      <c r="G326" s="216"/>
      <c r="H326" s="220">
        <v>9</v>
      </c>
      <c r="I326" s="221"/>
      <c r="J326" s="216"/>
      <c r="K326" s="216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189</v>
      </c>
      <c r="AU326" s="226" t="s">
        <v>86</v>
      </c>
      <c r="AV326" s="12" t="s">
        <v>86</v>
      </c>
      <c r="AW326" s="12" t="s">
        <v>40</v>
      </c>
      <c r="AX326" s="12" t="s">
        <v>77</v>
      </c>
      <c r="AY326" s="226" t="s">
        <v>180</v>
      </c>
    </row>
    <row r="327" spans="2:51" s="13" customFormat="1" ht="12">
      <c r="B327" s="227"/>
      <c r="C327" s="228"/>
      <c r="D327" s="217" t="s">
        <v>189</v>
      </c>
      <c r="E327" s="229" t="s">
        <v>39</v>
      </c>
      <c r="F327" s="230" t="s">
        <v>196</v>
      </c>
      <c r="G327" s="228"/>
      <c r="H327" s="231">
        <v>9</v>
      </c>
      <c r="I327" s="232"/>
      <c r="J327" s="228"/>
      <c r="K327" s="228"/>
      <c r="L327" s="233"/>
      <c r="M327" s="234"/>
      <c r="N327" s="235"/>
      <c r="O327" s="235"/>
      <c r="P327" s="235"/>
      <c r="Q327" s="235"/>
      <c r="R327" s="235"/>
      <c r="S327" s="235"/>
      <c r="T327" s="236"/>
      <c r="AT327" s="237" t="s">
        <v>189</v>
      </c>
      <c r="AU327" s="237" t="s">
        <v>86</v>
      </c>
      <c r="AV327" s="13" t="s">
        <v>187</v>
      </c>
      <c r="AW327" s="13" t="s">
        <v>40</v>
      </c>
      <c r="AX327" s="13" t="s">
        <v>84</v>
      </c>
      <c r="AY327" s="237" t="s">
        <v>180</v>
      </c>
    </row>
    <row r="328" spans="2:65" s="1" customFormat="1" ht="25.5" customHeight="1">
      <c r="B328" s="41"/>
      <c r="C328" s="203" t="s">
        <v>605</v>
      </c>
      <c r="D328" s="203" t="s">
        <v>182</v>
      </c>
      <c r="E328" s="204" t="s">
        <v>606</v>
      </c>
      <c r="F328" s="205" t="s">
        <v>607</v>
      </c>
      <c r="G328" s="206" t="s">
        <v>185</v>
      </c>
      <c r="H328" s="207">
        <v>17.7</v>
      </c>
      <c r="I328" s="208"/>
      <c r="J328" s="209">
        <f>ROUND(I328*H328,2)</f>
        <v>0</v>
      </c>
      <c r="K328" s="205" t="s">
        <v>186</v>
      </c>
      <c r="L328" s="61"/>
      <c r="M328" s="210" t="s">
        <v>39</v>
      </c>
      <c r="N328" s="211" t="s">
        <v>48</v>
      </c>
      <c r="O328" s="42"/>
      <c r="P328" s="212">
        <f>O328*H328</f>
        <v>0</v>
      </c>
      <c r="Q328" s="212">
        <v>0.08425</v>
      </c>
      <c r="R328" s="212">
        <f>Q328*H328</f>
        <v>1.491225</v>
      </c>
      <c r="S328" s="212">
        <v>0</v>
      </c>
      <c r="T328" s="213">
        <f>S328*H328</f>
        <v>0</v>
      </c>
      <c r="AR328" s="24" t="s">
        <v>187</v>
      </c>
      <c r="AT328" s="24" t="s">
        <v>182</v>
      </c>
      <c r="AU328" s="24" t="s">
        <v>86</v>
      </c>
      <c r="AY328" s="24" t="s">
        <v>180</v>
      </c>
      <c r="BE328" s="214">
        <f>IF(N328="základní",J328,0)</f>
        <v>0</v>
      </c>
      <c r="BF328" s="214">
        <f>IF(N328="snížená",J328,0)</f>
        <v>0</v>
      </c>
      <c r="BG328" s="214">
        <f>IF(N328="zákl. přenesená",J328,0)</f>
        <v>0</v>
      </c>
      <c r="BH328" s="214">
        <f>IF(N328="sníž. přenesená",J328,0)</f>
        <v>0</v>
      </c>
      <c r="BI328" s="214">
        <f>IF(N328="nulová",J328,0)</f>
        <v>0</v>
      </c>
      <c r="BJ328" s="24" t="s">
        <v>84</v>
      </c>
      <c r="BK328" s="214">
        <f>ROUND(I328*H328,2)</f>
        <v>0</v>
      </c>
      <c r="BL328" s="24" t="s">
        <v>187</v>
      </c>
      <c r="BM328" s="24" t="s">
        <v>608</v>
      </c>
    </row>
    <row r="329" spans="2:51" s="12" customFormat="1" ht="12">
      <c r="B329" s="215"/>
      <c r="C329" s="216"/>
      <c r="D329" s="217" t="s">
        <v>189</v>
      </c>
      <c r="E329" s="218" t="s">
        <v>39</v>
      </c>
      <c r="F329" s="219" t="s">
        <v>278</v>
      </c>
      <c r="G329" s="216"/>
      <c r="H329" s="220">
        <v>17.7</v>
      </c>
      <c r="I329" s="221"/>
      <c r="J329" s="216"/>
      <c r="K329" s="216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189</v>
      </c>
      <c r="AU329" s="226" t="s">
        <v>86</v>
      </c>
      <c r="AV329" s="12" t="s">
        <v>86</v>
      </c>
      <c r="AW329" s="12" t="s">
        <v>40</v>
      </c>
      <c r="AX329" s="12" t="s">
        <v>77</v>
      </c>
      <c r="AY329" s="226" t="s">
        <v>180</v>
      </c>
    </row>
    <row r="330" spans="2:51" s="13" customFormat="1" ht="12">
      <c r="B330" s="227"/>
      <c r="C330" s="228"/>
      <c r="D330" s="217" t="s">
        <v>189</v>
      </c>
      <c r="E330" s="229" t="s">
        <v>39</v>
      </c>
      <c r="F330" s="230" t="s">
        <v>196</v>
      </c>
      <c r="G330" s="228"/>
      <c r="H330" s="231">
        <v>17.7</v>
      </c>
      <c r="I330" s="232"/>
      <c r="J330" s="228"/>
      <c r="K330" s="228"/>
      <c r="L330" s="233"/>
      <c r="M330" s="234"/>
      <c r="N330" s="235"/>
      <c r="O330" s="235"/>
      <c r="P330" s="235"/>
      <c r="Q330" s="235"/>
      <c r="R330" s="235"/>
      <c r="S330" s="235"/>
      <c r="T330" s="236"/>
      <c r="AT330" s="237" t="s">
        <v>189</v>
      </c>
      <c r="AU330" s="237" t="s">
        <v>86</v>
      </c>
      <c r="AV330" s="13" t="s">
        <v>187</v>
      </c>
      <c r="AW330" s="13" t="s">
        <v>40</v>
      </c>
      <c r="AX330" s="13" t="s">
        <v>84</v>
      </c>
      <c r="AY330" s="237" t="s">
        <v>180</v>
      </c>
    </row>
    <row r="331" spans="2:65" s="1" customFormat="1" ht="16.5" customHeight="1">
      <c r="B331" s="41"/>
      <c r="C331" s="249" t="s">
        <v>609</v>
      </c>
      <c r="D331" s="249" t="s">
        <v>266</v>
      </c>
      <c r="E331" s="250" t="s">
        <v>610</v>
      </c>
      <c r="F331" s="251" t="s">
        <v>611</v>
      </c>
      <c r="G331" s="252" t="s">
        <v>185</v>
      </c>
      <c r="H331" s="253">
        <v>18.585</v>
      </c>
      <c r="I331" s="254"/>
      <c r="J331" s="255">
        <f>ROUND(I331*H331,2)</f>
        <v>0</v>
      </c>
      <c r="K331" s="251" t="s">
        <v>186</v>
      </c>
      <c r="L331" s="256"/>
      <c r="M331" s="257" t="s">
        <v>39</v>
      </c>
      <c r="N331" s="258" t="s">
        <v>48</v>
      </c>
      <c r="O331" s="42"/>
      <c r="P331" s="212">
        <f>O331*H331</f>
        <v>0</v>
      </c>
      <c r="Q331" s="212">
        <v>0.13</v>
      </c>
      <c r="R331" s="212">
        <f>Q331*H331</f>
        <v>2.4160500000000003</v>
      </c>
      <c r="S331" s="212">
        <v>0</v>
      </c>
      <c r="T331" s="213">
        <f>S331*H331</f>
        <v>0</v>
      </c>
      <c r="AR331" s="24" t="s">
        <v>225</v>
      </c>
      <c r="AT331" s="24" t="s">
        <v>266</v>
      </c>
      <c r="AU331" s="24" t="s">
        <v>86</v>
      </c>
      <c r="AY331" s="24" t="s">
        <v>180</v>
      </c>
      <c r="BE331" s="214">
        <f>IF(N331="základní",J331,0)</f>
        <v>0</v>
      </c>
      <c r="BF331" s="214">
        <f>IF(N331="snížená",J331,0)</f>
        <v>0</v>
      </c>
      <c r="BG331" s="214">
        <f>IF(N331="zákl. přenesená",J331,0)</f>
        <v>0</v>
      </c>
      <c r="BH331" s="214">
        <f>IF(N331="sníž. přenesená",J331,0)</f>
        <v>0</v>
      </c>
      <c r="BI331" s="214">
        <f>IF(N331="nulová",J331,0)</f>
        <v>0</v>
      </c>
      <c r="BJ331" s="24" t="s">
        <v>84</v>
      </c>
      <c r="BK331" s="214">
        <f>ROUND(I331*H331,2)</f>
        <v>0</v>
      </c>
      <c r="BL331" s="24" t="s">
        <v>187</v>
      </c>
      <c r="BM331" s="24" t="s">
        <v>612</v>
      </c>
    </row>
    <row r="332" spans="2:51" s="12" customFormat="1" ht="12">
      <c r="B332" s="215"/>
      <c r="C332" s="216"/>
      <c r="D332" s="217" t="s">
        <v>189</v>
      </c>
      <c r="E332" s="218" t="s">
        <v>39</v>
      </c>
      <c r="F332" s="219" t="s">
        <v>278</v>
      </c>
      <c r="G332" s="216"/>
      <c r="H332" s="220">
        <v>17.7</v>
      </c>
      <c r="I332" s="221"/>
      <c r="J332" s="216"/>
      <c r="K332" s="216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189</v>
      </c>
      <c r="AU332" s="226" t="s">
        <v>86</v>
      </c>
      <c r="AV332" s="12" t="s">
        <v>86</v>
      </c>
      <c r="AW332" s="12" t="s">
        <v>40</v>
      </c>
      <c r="AX332" s="12" t="s">
        <v>84</v>
      </c>
      <c r="AY332" s="226" t="s">
        <v>180</v>
      </c>
    </row>
    <row r="333" spans="2:51" s="12" customFormat="1" ht="12">
      <c r="B333" s="215"/>
      <c r="C333" s="216"/>
      <c r="D333" s="217" t="s">
        <v>189</v>
      </c>
      <c r="E333" s="216"/>
      <c r="F333" s="219" t="s">
        <v>613</v>
      </c>
      <c r="G333" s="216"/>
      <c r="H333" s="220">
        <v>18.585</v>
      </c>
      <c r="I333" s="221"/>
      <c r="J333" s="216"/>
      <c r="K333" s="216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189</v>
      </c>
      <c r="AU333" s="226" t="s">
        <v>86</v>
      </c>
      <c r="AV333" s="12" t="s">
        <v>86</v>
      </c>
      <c r="AW333" s="12" t="s">
        <v>6</v>
      </c>
      <c r="AX333" s="12" t="s">
        <v>84</v>
      </c>
      <c r="AY333" s="226" t="s">
        <v>180</v>
      </c>
    </row>
    <row r="334" spans="2:65" s="1" customFormat="1" ht="25.5" customHeight="1">
      <c r="B334" s="41"/>
      <c r="C334" s="203" t="s">
        <v>614</v>
      </c>
      <c r="D334" s="203" t="s">
        <v>182</v>
      </c>
      <c r="E334" s="204" t="s">
        <v>615</v>
      </c>
      <c r="F334" s="205" t="s">
        <v>616</v>
      </c>
      <c r="G334" s="206" t="s">
        <v>185</v>
      </c>
      <c r="H334" s="207">
        <v>267</v>
      </c>
      <c r="I334" s="208"/>
      <c r="J334" s="209">
        <f>ROUND(I334*H334,2)</f>
        <v>0</v>
      </c>
      <c r="K334" s="205" t="s">
        <v>186</v>
      </c>
      <c r="L334" s="61"/>
      <c r="M334" s="210" t="s">
        <v>39</v>
      </c>
      <c r="N334" s="211" t="s">
        <v>48</v>
      </c>
      <c r="O334" s="42"/>
      <c r="P334" s="212">
        <f>O334*H334</f>
        <v>0</v>
      </c>
      <c r="Q334" s="212">
        <v>0.10362</v>
      </c>
      <c r="R334" s="212">
        <f>Q334*H334</f>
        <v>27.66654</v>
      </c>
      <c r="S334" s="212">
        <v>0</v>
      </c>
      <c r="T334" s="213">
        <f>S334*H334</f>
        <v>0</v>
      </c>
      <c r="AR334" s="24" t="s">
        <v>187</v>
      </c>
      <c r="AT334" s="24" t="s">
        <v>182</v>
      </c>
      <c r="AU334" s="24" t="s">
        <v>86</v>
      </c>
      <c r="AY334" s="24" t="s">
        <v>180</v>
      </c>
      <c r="BE334" s="214">
        <f>IF(N334="základní",J334,0)</f>
        <v>0</v>
      </c>
      <c r="BF334" s="214">
        <f>IF(N334="snížená",J334,0)</f>
        <v>0</v>
      </c>
      <c r="BG334" s="214">
        <f>IF(N334="zákl. přenesená",J334,0)</f>
        <v>0</v>
      </c>
      <c r="BH334" s="214">
        <f>IF(N334="sníž. přenesená",J334,0)</f>
        <v>0</v>
      </c>
      <c r="BI334" s="214">
        <f>IF(N334="nulová",J334,0)</f>
        <v>0</v>
      </c>
      <c r="BJ334" s="24" t="s">
        <v>84</v>
      </c>
      <c r="BK334" s="214">
        <f>ROUND(I334*H334,2)</f>
        <v>0</v>
      </c>
      <c r="BL334" s="24" t="s">
        <v>187</v>
      </c>
      <c r="BM334" s="24" t="s">
        <v>617</v>
      </c>
    </row>
    <row r="335" spans="2:51" s="12" customFormat="1" ht="12">
      <c r="B335" s="215"/>
      <c r="C335" s="216"/>
      <c r="D335" s="217" t="s">
        <v>189</v>
      </c>
      <c r="E335" s="218" t="s">
        <v>39</v>
      </c>
      <c r="F335" s="219" t="s">
        <v>190</v>
      </c>
      <c r="G335" s="216"/>
      <c r="H335" s="220">
        <v>267</v>
      </c>
      <c r="I335" s="221"/>
      <c r="J335" s="216"/>
      <c r="K335" s="216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189</v>
      </c>
      <c r="AU335" s="226" t="s">
        <v>86</v>
      </c>
      <c r="AV335" s="12" t="s">
        <v>86</v>
      </c>
      <c r="AW335" s="12" t="s">
        <v>40</v>
      </c>
      <c r="AX335" s="12" t="s">
        <v>84</v>
      </c>
      <c r="AY335" s="226" t="s">
        <v>180</v>
      </c>
    </row>
    <row r="336" spans="2:65" s="1" customFormat="1" ht="16.5" customHeight="1">
      <c r="B336" s="41"/>
      <c r="C336" s="249" t="s">
        <v>618</v>
      </c>
      <c r="D336" s="249" t="s">
        <v>266</v>
      </c>
      <c r="E336" s="250" t="s">
        <v>619</v>
      </c>
      <c r="F336" s="251" t="s">
        <v>620</v>
      </c>
      <c r="G336" s="252" t="s">
        <v>185</v>
      </c>
      <c r="H336" s="253">
        <v>13.35</v>
      </c>
      <c r="I336" s="254"/>
      <c r="J336" s="255">
        <f>ROUND(I336*H336,2)</f>
        <v>0</v>
      </c>
      <c r="K336" s="251" t="s">
        <v>186</v>
      </c>
      <c r="L336" s="256"/>
      <c r="M336" s="257" t="s">
        <v>39</v>
      </c>
      <c r="N336" s="258" t="s">
        <v>48</v>
      </c>
      <c r="O336" s="42"/>
      <c r="P336" s="212">
        <f>O336*H336</f>
        <v>0</v>
      </c>
      <c r="Q336" s="212">
        <v>0.176</v>
      </c>
      <c r="R336" s="212">
        <f>Q336*H336</f>
        <v>2.3495999999999997</v>
      </c>
      <c r="S336" s="212">
        <v>0</v>
      </c>
      <c r="T336" s="213">
        <f>S336*H336</f>
        <v>0</v>
      </c>
      <c r="AR336" s="24" t="s">
        <v>225</v>
      </c>
      <c r="AT336" s="24" t="s">
        <v>266</v>
      </c>
      <c r="AU336" s="24" t="s">
        <v>86</v>
      </c>
      <c r="AY336" s="24" t="s">
        <v>180</v>
      </c>
      <c r="BE336" s="214">
        <f>IF(N336="základní",J336,0)</f>
        <v>0</v>
      </c>
      <c r="BF336" s="214">
        <f>IF(N336="snížená",J336,0)</f>
        <v>0</v>
      </c>
      <c r="BG336" s="214">
        <f>IF(N336="zákl. přenesená",J336,0)</f>
        <v>0</v>
      </c>
      <c r="BH336" s="214">
        <f>IF(N336="sníž. přenesená",J336,0)</f>
        <v>0</v>
      </c>
      <c r="BI336" s="214">
        <f>IF(N336="nulová",J336,0)</f>
        <v>0</v>
      </c>
      <c r="BJ336" s="24" t="s">
        <v>84</v>
      </c>
      <c r="BK336" s="214">
        <f>ROUND(I336*H336,2)</f>
        <v>0</v>
      </c>
      <c r="BL336" s="24" t="s">
        <v>187</v>
      </c>
      <c r="BM336" s="24" t="s">
        <v>621</v>
      </c>
    </row>
    <row r="337" spans="2:51" s="12" customFormat="1" ht="12">
      <c r="B337" s="215"/>
      <c r="C337" s="216"/>
      <c r="D337" s="217" t="s">
        <v>189</v>
      </c>
      <c r="E337" s="218" t="s">
        <v>39</v>
      </c>
      <c r="F337" s="219" t="s">
        <v>622</v>
      </c>
      <c r="G337" s="216"/>
      <c r="H337" s="220">
        <v>13.35</v>
      </c>
      <c r="I337" s="221"/>
      <c r="J337" s="216"/>
      <c r="K337" s="216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189</v>
      </c>
      <c r="AU337" s="226" t="s">
        <v>86</v>
      </c>
      <c r="AV337" s="12" t="s">
        <v>86</v>
      </c>
      <c r="AW337" s="12" t="s">
        <v>40</v>
      </c>
      <c r="AX337" s="12" t="s">
        <v>84</v>
      </c>
      <c r="AY337" s="226" t="s">
        <v>180</v>
      </c>
    </row>
    <row r="338" spans="2:63" s="11" customFormat="1" ht="29.85" customHeight="1">
      <c r="B338" s="187"/>
      <c r="C338" s="188"/>
      <c r="D338" s="189" t="s">
        <v>76</v>
      </c>
      <c r="E338" s="201" t="s">
        <v>214</v>
      </c>
      <c r="F338" s="201" t="s">
        <v>623</v>
      </c>
      <c r="G338" s="188"/>
      <c r="H338" s="188"/>
      <c r="I338" s="191"/>
      <c r="J338" s="202">
        <f>BK338</f>
        <v>0</v>
      </c>
      <c r="K338" s="188"/>
      <c r="L338" s="193"/>
      <c r="M338" s="194"/>
      <c r="N338" s="195"/>
      <c r="O338" s="195"/>
      <c r="P338" s="196">
        <f>SUM(P339:P525)</f>
        <v>0</v>
      </c>
      <c r="Q338" s="195"/>
      <c r="R338" s="196">
        <f>SUM(R339:R525)</f>
        <v>94.96579519</v>
      </c>
      <c r="S338" s="195"/>
      <c r="T338" s="197">
        <f>SUM(T339:T525)</f>
        <v>0</v>
      </c>
      <c r="AR338" s="198" t="s">
        <v>84</v>
      </c>
      <c r="AT338" s="199" t="s">
        <v>76</v>
      </c>
      <c r="AU338" s="199" t="s">
        <v>84</v>
      </c>
      <c r="AY338" s="198" t="s">
        <v>180</v>
      </c>
      <c r="BK338" s="200">
        <f>SUM(BK339:BK525)</f>
        <v>0</v>
      </c>
    </row>
    <row r="339" spans="2:65" s="1" customFormat="1" ht="16.5" customHeight="1">
      <c r="B339" s="41"/>
      <c r="C339" s="203" t="s">
        <v>624</v>
      </c>
      <c r="D339" s="203" t="s">
        <v>182</v>
      </c>
      <c r="E339" s="204" t="s">
        <v>625</v>
      </c>
      <c r="F339" s="205" t="s">
        <v>626</v>
      </c>
      <c r="G339" s="206" t="s">
        <v>185</v>
      </c>
      <c r="H339" s="207">
        <v>21.56</v>
      </c>
      <c r="I339" s="208"/>
      <c r="J339" s="209">
        <f>ROUND(I339*H339,2)</f>
        <v>0</v>
      </c>
      <c r="K339" s="205" t="s">
        <v>186</v>
      </c>
      <c r="L339" s="61"/>
      <c r="M339" s="210" t="s">
        <v>39</v>
      </c>
      <c r="N339" s="211" t="s">
        <v>48</v>
      </c>
      <c r="O339" s="42"/>
      <c r="P339" s="212">
        <f>O339*H339</f>
        <v>0</v>
      </c>
      <c r="Q339" s="212">
        <v>0.00026</v>
      </c>
      <c r="R339" s="212">
        <f>Q339*H339</f>
        <v>0.005605599999999999</v>
      </c>
      <c r="S339" s="212">
        <v>0</v>
      </c>
      <c r="T339" s="213">
        <f>S339*H339</f>
        <v>0</v>
      </c>
      <c r="AR339" s="24" t="s">
        <v>187</v>
      </c>
      <c r="AT339" s="24" t="s">
        <v>182</v>
      </c>
      <c r="AU339" s="24" t="s">
        <v>86</v>
      </c>
      <c r="AY339" s="24" t="s">
        <v>180</v>
      </c>
      <c r="BE339" s="214">
        <f>IF(N339="základní",J339,0)</f>
        <v>0</v>
      </c>
      <c r="BF339" s="214">
        <f>IF(N339="snížená",J339,0)</f>
        <v>0</v>
      </c>
      <c r="BG339" s="214">
        <f>IF(N339="zákl. přenesená",J339,0)</f>
        <v>0</v>
      </c>
      <c r="BH339" s="214">
        <f>IF(N339="sníž. přenesená",J339,0)</f>
        <v>0</v>
      </c>
      <c r="BI339" s="214">
        <f>IF(N339="nulová",J339,0)</f>
        <v>0</v>
      </c>
      <c r="BJ339" s="24" t="s">
        <v>84</v>
      </c>
      <c r="BK339" s="214">
        <f>ROUND(I339*H339,2)</f>
        <v>0</v>
      </c>
      <c r="BL339" s="24" t="s">
        <v>187</v>
      </c>
      <c r="BM339" s="24" t="s">
        <v>627</v>
      </c>
    </row>
    <row r="340" spans="2:51" s="12" customFormat="1" ht="12">
      <c r="B340" s="215"/>
      <c r="C340" s="216"/>
      <c r="D340" s="217" t="s">
        <v>189</v>
      </c>
      <c r="E340" s="218" t="s">
        <v>39</v>
      </c>
      <c r="F340" s="219" t="s">
        <v>628</v>
      </c>
      <c r="G340" s="216"/>
      <c r="H340" s="220">
        <v>17.15</v>
      </c>
      <c r="I340" s="221"/>
      <c r="J340" s="216"/>
      <c r="K340" s="216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189</v>
      </c>
      <c r="AU340" s="226" t="s">
        <v>86</v>
      </c>
      <c r="AV340" s="12" t="s">
        <v>86</v>
      </c>
      <c r="AW340" s="12" t="s">
        <v>40</v>
      </c>
      <c r="AX340" s="12" t="s">
        <v>77</v>
      </c>
      <c r="AY340" s="226" t="s">
        <v>180</v>
      </c>
    </row>
    <row r="341" spans="2:51" s="12" customFormat="1" ht="12">
      <c r="B341" s="215"/>
      <c r="C341" s="216"/>
      <c r="D341" s="217" t="s">
        <v>189</v>
      </c>
      <c r="E341" s="218" t="s">
        <v>39</v>
      </c>
      <c r="F341" s="219" t="s">
        <v>629</v>
      </c>
      <c r="G341" s="216"/>
      <c r="H341" s="220">
        <v>4.41</v>
      </c>
      <c r="I341" s="221"/>
      <c r="J341" s="216"/>
      <c r="K341" s="216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189</v>
      </c>
      <c r="AU341" s="226" t="s">
        <v>86</v>
      </c>
      <c r="AV341" s="12" t="s">
        <v>86</v>
      </c>
      <c r="AW341" s="12" t="s">
        <v>40</v>
      </c>
      <c r="AX341" s="12" t="s">
        <v>77</v>
      </c>
      <c r="AY341" s="226" t="s">
        <v>180</v>
      </c>
    </row>
    <row r="342" spans="2:51" s="13" customFormat="1" ht="12">
      <c r="B342" s="227"/>
      <c r="C342" s="228"/>
      <c r="D342" s="217" t="s">
        <v>189</v>
      </c>
      <c r="E342" s="229" t="s">
        <v>39</v>
      </c>
      <c r="F342" s="230" t="s">
        <v>196</v>
      </c>
      <c r="G342" s="228"/>
      <c r="H342" s="231">
        <v>21.56</v>
      </c>
      <c r="I342" s="232"/>
      <c r="J342" s="228"/>
      <c r="K342" s="228"/>
      <c r="L342" s="233"/>
      <c r="M342" s="234"/>
      <c r="N342" s="235"/>
      <c r="O342" s="235"/>
      <c r="P342" s="235"/>
      <c r="Q342" s="235"/>
      <c r="R342" s="235"/>
      <c r="S342" s="235"/>
      <c r="T342" s="236"/>
      <c r="AT342" s="237" t="s">
        <v>189</v>
      </c>
      <c r="AU342" s="237" t="s">
        <v>86</v>
      </c>
      <c r="AV342" s="13" t="s">
        <v>187</v>
      </c>
      <c r="AW342" s="13" t="s">
        <v>40</v>
      </c>
      <c r="AX342" s="13" t="s">
        <v>84</v>
      </c>
      <c r="AY342" s="237" t="s">
        <v>180</v>
      </c>
    </row>
    <row r="343" spans="2:65" s="1" customFormat="1" ht="16.5" customHeight="1">
      <c r="B343" s="41"/>
      <c r="C343" s="203" t="s">
        <v>630</v>
      </c>
      <c r="D343" s="203" t="s">
        <v>182</v>
      </c>
      <c r="E343" s="204" t="s">
        <v>631</v>
      </c>
      <c r="F343" s="205" t="s">
        <v>632</v>
      </c>
      <c r="G343" s="206" t="s">
        <v>185</v>
      </c>
      <c r="H343" s="207">
        <v>21.56</v>
      </c>
      <c r="I343" s="208"/>
      <c r="J343" s="209">
        <f>ROUND(I343*H343,2)</f>
        <v>0</v>
      </c>
      <c r="K343" s="205" t="s">
        <v>186</v>
      </c>
      <c r="L343" s="61"/>
      <c r="M343" s="210" t="s">
        <v>39</v>
      </c>
      <c r="N343" s="211" t="s">
        <v>48</v>
      </c>
      <c r="O343" s="42"/>
      <c r="P343" s="212">
        <f>O343*H343</f>
        <v>0</v>
      </c>
      <c r="Q343" s="212">
        <v>0.003</v>
      </c>
      <c r="R343" s="212">
        <f>Q343*H343</f>
        <v>0.06468</v>
      </c>
      <c r="S343" s="212">
        <v>0</v>
      </c>
      <c r="T343" s="213">
        <f>S343*H343</f>
        <v>0</v>
      </c>
      <c r="AR343" s="24" t="s">
        <v>187</v>
      </c>
      <c r="AT343" s="24" t="s">
        <v>182</v>
      </c>
      <c r="AU343" s="24" t="s">
        <v>86</v>
      </c>
      <c r="AY343" s="24" t="s">
        <v>180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24" t="s">
        <v>84</v>
      </c>
      <c r="BK343" s="214">
        <f>ROUND(I343*H343,2)</f>
        <v>0</v>
      </c>
      <c r="BL343" s="24" t="s">
        <v>187</v>
      </c>
      <c r="BM343" s="24" t="s">
        <v>633</v>
      </c>
    </row>
    <row r="344" spans="2:51" s="12" customFormat="1" ht="12">
      <c r="B344" s="215"/>
      <c r="C344" s="216"/>
      <c r="D344" s="217" t="s">
        <v>189</v>
      </c>
      <c r="E344" s="218" t="s">
        <v>39</v>
      </c>
      <c r="F344" s="219" t="s">
        <v>628</v>
      </c>
      <c r="G344" s="216"/>
      <c r="H344" s="220">
        <v>17.15</v>
      </c>
      <c r="I344" s="221"/>
      <c r="J344" s="216"/>
      <c r="K344" s="216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189</v>
      </c>
      <c r="AU344" s="226" t="s">
        <v>86</v>
      </c>
      <c r="AV344" s="12" t="s">
        <v>86</v>
      </c>
      <c r="AW344" s="12" t="s">
        <v>40</v>
      </c>
      <c r="AX344" s="12" t="s">
        <v>77</v>
      </c>
      <c r="AY344" s="226" t="s">
        <v>180</v>
      </c>
    </row>
    <row r="345" spans="2:51" s="12" customFormat="1" ht="12">
      <c r="B345" s="215"/>
      <c r="C345" s="216"/>
      <c r="D345" s="217" t="s">
        <v>189</v>
      </c>
      <c r="E345" s="218" t="s">
        <v>39</v>
      </c>
      <c r="F345" s="219" t="s">
        <v>629</v>
      </c>
      <c r="G345" s="216"/>
      <c r="H345" s="220">
        <v>4.41</v>
      </c>
      <c r="I345" s="221"/>
      <c r="J345" s="216"/>
      <c r="K345" s="216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189</v>
      </c>
      <c r="AU345" s="226" t="s">
        <v>86</v>
      </c>
      <c r="AV345" s="12" t="s">
        <v>86</v>
      </c>
      <c r="AW345" s="12" t="s">
        <v>40</v>
      </c>
      <c r="AX345" s="12" t="s">
        <v>77</v>
      </c>
      <c r="AY345" s="226" t="s">
        <v>180</v>
      </c>
    </row>
    <row r="346" spans="2:51" s="13" customFormat="1" ht="12">
      <c r="B346" s="227"/>
      <c r="C346" s="228"/>
      <c r="D346" s="217" t="s">
        <v>189</v>
      </c>
      <c r="E346" s="229" t="s">
        <v>39</v>
      </c>
      <c r="F346" s="230" t="s">
        <v>196</v>
      </c>
      <c r="G346" s="228"/>
      <c r="H346" s="231">
        <v>21.56</v>
      </c>
      <c r="I346" s="232"/>
      <c r="J346" s="228"/>
      <c r="K346" s="228"/>
      <c r="L346" s="233"/>
      <c r="M346" s="234"/>
      <c r="N346" s="235"/>
      <c r="O346" s="235"/>
      <c r="P346" s="235"/>
      <c r="Q346" s="235"/>
      <c r="R346" s="235"/>
      <c r="S346" s="235"/>
      <c r="T346" s="236"/>
      <c r="AT346" s="237" t="s">
        <v>189</v>
      </c>
      <c r="AU346" s="237" t="s">
        <v>86</v>
      </c>
      <c r="AV346" s="13" t="s">
        <v>187</v>
      </c>
      <c r="AW346" s="13" t="s">
        <v>40</v>
      </c>
      <c r="AX346" s="13" t="s">
        <v>84</v>
      </c>
      <c r="AY346" s="237" t="s">
        <v>180</v>
      </c>
    </row>
    <row r="347" spans="2:65" s="1" customFormat="1" ht="16.5" customHeight="1">
      <c r="B347" s="41"/>
      <c r="C347" s="203" t="s">
        <v>634</v>
      </c>
      <c r="D347" s="203" t="s">
        <v>182</v>
      </c>
      <c r="E347" s="204" t="s">
        <v>635</v>
      </c>
      <c r="F347" s="205" t="s">
        <v>636</v>
      </c>
      <c r="G347" s="206" t="s">
        <v>185</v>
      </c>
      <c r="H347" s="207">
        <v>17.15</v>
      </c>
      <c r="I347" s="208"/>
      <c r="J347" s="209">
        <f>ROUND(I347*H347,2)</f>
        <v>0</v>
      </c>
      <c r="K347" s="205" t="s">
        <v>186</v>
      </c>
      <c r="L347" s="61"/>
      <c r="M347" s="210" t="s">
        <v>39</v>
      </c>
      <c r="N347" s="211" t="s">
        <v>48</v>
      </c>
      <c r="O347" s="42"/>
      <c r="P347" s="212">
        <f>O347*H347</f>
        <v>0</v>
      </c>
      <c r="Q347" s="212">
        <v>0.0051</v>
      </c>
      <c r="R347" s="212">
        <f>Q347*H347</f>
        <v>0.087465</v>
      </c>
      <c r="S347" s="212">
        <v>0</v>
      </c>
      <c r="T347" s="213">
        <f>S347*H347</f>
        <v>0</v>
      </c>
      <c r="AR347" s="24" t="s">
        <v>187</v>
      </c>
      <c r="AT347" s="24" t="s">
        <v>182</v>
      </c>
      <c r="AU347" s="24" t="s">
        <v>86</v>
      </c>
      <c r="AY347" s="24" t="s">
        <v>180</v>
      </c>
      <c r="BE347" s="214">
        <f>IF(N347="základní",J347,0)</f>
        <v>0</v>
      </c>
      <c r="BF347" s="214">
        <f>IF(N347="snížená",J347,0)</f>
        <v>0</v>
      </c>
      <c r="BG347" s="214">
        <f>IF(N347="zákl. přenesená",J347,0)</f>
        <v>0</v>
      </c>
      <c r="BH347" s="214">
        <f>IF(N347="sníž. přenesená",J347,0)</f>
        <v>0</v>
      </c>
      <c r="BI347" s="214">
        <f>IF(N347="nulová",J347,0)</f>
        <v>0</v>
      </c>
      <c r="BJ347" s="24" t="s">
        <v>84</v>
      </c>
      <c r="BK347" s="214">
        <f>ROUND(I347*H347,2)</f>
        <v>0</v>
      </c>
      <c r="BL347" s="24" t="s">
        <v>187</v>
      </c>
      <c r="BM347" s="24" t="s">
        <v>637</v>
      </c>
    </row>
    <row r="348" spans="2:51" s="12" customFormat="1" ht="12">
      <c r="B348" s="215"/>
      <c r="C348" s="216"/>
      <c r="D348" s="217" t="s">
        <v>189</v>
      </c>
      <c r="E348" s="218" t="s">
        <v>39</v>
      </c>
      <c r="F348" s="219" t="s">
        <v>628</v>
      </c>
      <c r="G348" s="216"/>
      <c r="H348" s="220">
        <v>17.15</v>
      </c>
      <c r="I348" s="221"/>
      <c r="J348" s="216"/>
      <c r="K348" s="216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189</v>
      </c>
      <c r="AU348" s="226" t="s">
        <v>86</v>
      </c>
      <c r="AV348" s="12" t="s">
        <v>86</v>
      </c>
      <c r="AW348" s="12" t="s">
        <v>40</v>
      </c>
      <c r="AX348" s="12" t="s">
        <v>84</v>
      </c>
      <c r="AY348" s="226" t="s">
        <v>180</v>
      </c>
    </row>
    <row r="349" spans="2:65" s="1" customFormat="1" ht="16.5" customHeight="1">
      <c r="B349" s="41"/>
      <c r="C349" s="203" t="s">
        <v>638</v>
      </c>
      <c r="D349" s="203" t="s">
        <v>182</v>
      </c>
      <c r="E349" s="204" t="s">
        <v>639</v>
      </c>
      <c r="F349" s="205" t="s">
        <v>640</v>
      </c>
      <c r="G349" s="206" t="s">
        <v>185</v>
      </c>
      <c r="H349" s="207">
        <v>229.75</v>
      </c>
      <c r="I349" s="208"/>
      <c r="J349" s="209">
        <f>ROUND(I349*H349,2)</f>
        <v>0</v>
      </c>
      <c r="K349" s="205" t="s">
        <v>186</v>
      </c>
      <c r="L349" s="61"/>
      <c r="M349" s="210" t="s">
        <v>39</v>
      </c>
      <c r="N349" s="211" t="s">
        <v>48</v>
      </c>
      <c r="O349" s="42"/>
      <c r="P349" s="212">
        <f>O349*H349</f>
        <v>0</v>
      </c>
      <c r="Q349" s="212">
        <v>0.0057</v>
      </c>
      <c r="R349" s="212">
        <f>Q349*H349</f>
        <v>1.3095750000000002</v>
      </c>
      <c r="S349" s="212">
        <v>0</v>
      </c>
      <c r="T349" s="213">
        <f>S349*H349</f>
        <v>0</v>
      </c>
      <c r="AR349" s="24" t="s">
        <v>187</v>
      </c>
      <c r="AT349" s="24" t="s">
        <v>182</v>
      </c>
      <c r="AU349" s="24" t="s">
        <v>86</v>
      </c>
      <c r="AY349" s="24" t="s">
        <v>180</v>
      </c>
      <c r="BE349" s="214">
        <f>IF(N349="základní",J349,0)</f>
        <v>0</v>
      </c>
      <c r="BF349" s="214">
        <f>IF(N349="snížená",J349,0)</f>
        <v>0</v>
      </c>
      <c r="BG349" s="214">
        <f>IF(N349="zákl. přenesená",J349,0)</f>
        <v>0</v>
      </c>
      <c r="BH349" s="214">
        <f>IF(N349="sníž. přenesená",J349,0)</f>
        <v>0</v>
      </c>
      <c r="BI349" s="214">
        <f>IF(N349="nulová",J349,0)</f>
        <v>0</v>
      </c>
      <c r="BJ349" s="24" t="s">
        <v>84</v>
      </c>
      <c r="BK349" s="214">
        <f>ROUND(I349*H349,2)</f>
        <v>0</v>
      </c>
      <c r="BL349" s="24" t="s">
        <v>187</v>
      </c>
      <c r="BM349" s="24" t="s">
        <v>641</v>
      </c>
    </row>
    <row r="350" spans="2:51" s="12" customFormat="1" ht="12">
      <c r="B350" s="215"/>
      <c r="C350" s="216"/>
      <c r="D350" s="217" t="s">
        <v>189</v>
      </c>
      <c r="E350" s="218" t="s">
        <v>39</v>
      </c>
      <c r="F350" s="219" t="s">
        <v>642</v>
      </c>
      <c r="G350" s="216"/>
      <c r="H350" s="220">
        <v>12.91</v>
      </c>
      <c r="I350" s="221"/>
      <c r="J350" s="216"/>
      <c r="K350" s="216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189</v>
      </c>
      <c r="AU350" s="226" t="s">
        <v>86</v>
      </c>
      <c r="AV350" s="12" t="s">
        <v>86</v>
      </c>
      <c r="AW350" s="12" t="s">
        <v>40</v>
      </c>
      <c r="AX350" s="12" t="s">
        <v>77</v>
      </c>
      <c r="AY350" s="226" t="s">
        <v>180</v>
      </c>
    </row>
    <row r="351" spans="2:51" s="12" customFormat="1" ht="12">
      <c r="B351" s="215"/>
      <c r="C351" s="216"/>
      <c r="D351" s="217" t="s">
        <v>189</v>
      </c>
      <c r="E351" s="218" t="s">
        <v>39</v>
      </c>
      <c r="F351" s="219" t="s">
        <v>643</v>
      </c>
      <c r="G351" s="216"/>
      <c r="H351" s="220">
        <v>147.13</v>
      </c>
      <c r="I351" s="221"/>
      <c r="J351" s="216"/>
      <c r="K351" s="216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189</v>
      </c>
      <c r="AU351" s="226" t="s">
        <v>86</v>
      </c>
      <c r="AV351" s="12" t="s">
        <v>86</v>
      </c>
      <c r="AW351" s="12" t="s">
        <v>40</v>
      </c>
      <c r="AX351" s="12" t="s">
        <v>77</v>
      </c>
      <c r="AY351" s="226" t="s">
        <v>180</v>
      </c>
    </row>
    <row r="352" spans="2:51" s="12" customFormat="1" ht="12">
      <c r="B352" s="215"/>
      <c r="C352" s="216"/>
      <c r="D352" s="217" t="s">
        <v>189</v>
      </c>
      <c r="E352" s="218" t="s">
        <v>39</v>
      </c>
      <c r="F352" s="219" t="s">
        <v>644</v>
      </c>
      <c r="G352" s="216"/>
      <c r="H352" s="220">
        <v>55.53</v>
      </c>
      <c r="I352" s="221"/>
      <c r="J352" s="216"/>
      <c r="K352" s="216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189</v>
      </c>
      <c r="AU352" s="226" t="s">
        <v>86</v>
      </c>
      <c r="AV352" s="12" t="s">
        <v>86</v>
      </c>
      <c r="AW352" s="12" t="s">
        <v>40</v>
      </c>
      <c r="AX352" s="12" t="s">
        <v>77</v>
      </c>
      <c r="AY352" s="226" t="s">
        <v>180</v>
      </c>
    </row>
    <row r="353" spans="2:51" s="14" customFormat="1" ht="12">
      <c r="B353" s="238"/>
      <c r="C353" s="239"/>
      <c r="D353" s="217" t="s">
        <v>189</v>
      </c>
      <c r="E353" s="240" t="s">
        <v>39</v>
      </c>
      <c r="F353" s="241" t="s">
        <v>645</v>
      </c>
      <c r="G353" s="239"/>
      <c r="H353" s="242">
        <v>215.57</v>
      </c>
      <c r="I353" s="243"/>
      <c r="J353" s="239"/>
      <c r="K353" s="239"/>
      <c r="L353" s="244"/>
      <c r="M353" s="245"/>
      <c r="N353" s="246"/>
      <c r="O353" s="246"/>
      <c r="P353" s="246"/>
      <c r="Q353" s="246"/>
      <c r="R353" s="246"/>
      <c r="S353" s="246"/>
      <c r="T353" s="247"/>
      <c r="AT353" s="248" t="s">
        <v>189</v>
      </c>
      <c r="AU353" s="248" t="s">
        <v>86</v>
      </c>
      <c r="AV353" s="14" t="s">
        <v>197</v>
      </c>
      <c r="AW353" s="14" t="s">
        <v>40</v>
      </c>
      <c r="AX353" s="14" t="s">
        <v>77</v>
      </c>
      <c r="AY353" s="248" t="s">
        <v>180</v>
      </c>
    </row>
    <row r="354" spans="2:51" s="12" customFormat="1" ht="12">
      <c r="B354" s="215"/>
      <c r="C354" s="216"/>
      <c r="D354" s="217" t="s">
        <v>189</v>
      </c>
      <c r="E354" s="218" t="s">
        <v>39</v>
      </c>
      <c r="F354" s="219" t="s">
        <v>646</v>
      </c>
      <c r="G354" s="216"/>
      <c r="H354" s="220">
        <v>14.18</v>
      </c>
      <c r="I354" s="221"/>
      <c r="J354" s="216"/>
      <c r="K354" s="216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189</v>
      </c>
      <c r="AU354" s="226" t="s">
        <v>86</v>
      </c>
      <c r="AV354" s="12" t="s">
        <v>86</v>
      </c>
      <c r="AW354" s="12" t="s">
        <v>40</v>
      </c>
      <c r="AX354" s="12" t="s">
        <v>77</v>
      </c>
      <c r="AY354" s="226" t="s">
        <v>180</v>
      </c>
    </row>
    <row r="355" spans="2:51" s="13" customFormat="1" ht="12">
      <c r="B355" s="227"/>
      <c r="C355" s="228"/>
      <c r="D355" s="217" t="s">
        <v>189</v>
      </c>
      <c r="E355" s="229" t="s">
        <v>39</v>
      </c>
      <c r="F355" s="230" t="s">
        <v>196</v>
      </c>
      <c r="G355" s="228"/>
      <c r="H355" s="231">
        <v>229.75</v>
      </c>
      <c r="I355" s="232"/>
      <c r="J355" s="228"/>
      <c r="K355" s="228"/>
      <c r="L355" s="233"/>
      <c r="M355" s="234"/>
      <c r="N355" s="235"/>
      <c r="O355" s="235"/>
      <c r="P355" s="235"/>
      <c r="Q355" s="235"/>
      <c r="R355" s="235"/>
      <c r="S355" s="235"/>
      <c r="T355" s="236"/>
      <c r="AT355" s="237" t="s">
        <v>189</v>
      </c>
      <c r="AU355" s="237" t="s">
        <v>86</v>
      </c>
      <c r="AV355" s="13" t="s">
        <v>187</v>
      </c>
      <c r="AW355" s="13" t="s">
        <v>40</v>
      </c>
      <c r="AX355" s="13" t="s">
        <v>84</v>
      </c>
      <c r="AY355" s="237" t="s">
        <v>180</v>
      </c>
    </row>
    <row r="356" spans="2:65" s="1" customFormat="1" ht="16.5" customHeight="1">
      <c r="B356" s="41"/>
      <c r="C356" s="203" t="s">
        <v>647</v>
      </c>
      <c r="D356" s="203" t="s">
        <v>182</v>
      </c>
      <c r="E356" s="204" t="s">
        <v>648</v>
      </c>
      <c r="F356" s="205" t="s">
        <v>649</v>
      </c>
      <c r="G356" s="206" t="s">
        <v>185</v>
      </c>
      <c r="H356" s="207">
        <v>578.849</v>
      </c>
      <c r="I356" s="208"/>
      <c r="J356" s="209">
        <f>ROUND(I356*H356,2)</f>
        <v>0</v>
      </c>
      <c r="K356" s="205" t="s">
        <v>186</v>
      </c>
      <c r="L356" s="61"/>
      <c r="M356" s="210" t="s">
        <v>39</v>
      </c>
      <c r="N356" s="211" t="s">
        <v>48</v>
      </c>
      <c r="O356" s="42"/>
      <c r="P356" s="212">
        <f>O356*H356</f>
        <v>0</v>
      </c>
      <c r="Q356" s="212">
        <v>0.00494</v>
      </c>
      <c r="R356" s="212">
        <f>Q356*H356</f>
        <v>2.8595140600000004</v>
      </c>
      <c r="S356" s="212">
        <v>0</v>
      </c>
      <c r="T356" s="213">
        <f>S356*H356</f>
        <v>0</v>
      </c>
      <c r="AR356" s="24" t="s">
        <v>187</v>
      </c>
      <c r="AT356" s="24" t="s">
        <v>182</v>
      </c>
      <c r="AU356" s="24" t="s">
        <v>86</v>
      </c>
      <c r="AY356" s="24" t="s">
        <v>180</v>
      </c>
      <c r="BE356" s="214">
        <f>IF(N356="základní",J356,0)</f>
        <v>0</v>
      </c>
      <c r="BF356" s="214">
        <f>IF(N356="snížená",J356,0)</f>
        <v>0</v>
      </c>
      <c r="BG356" s="214">
        <f>IF(N356="zákl. přenesená",J356,0)</f>
        <v>0</v>
      </c>
      <c r="BH356" s="214">
        <f>IF(N356="sníž. přenesená",J356,0)</f>
        <v>0</v>
      </c>
      <c r="BI356" s="214">
        <f>IF(N356="nulová",J356,0)</f>
        <v>0</v>
      </c>
      <c r="BJ356" s="24" t="s">
        <v>84</v>
      </c>
      <c r="BK356" s="214">
        <f>ROUND(I356*H356,2)</f>
        <v>0</v>
      </c>
      <c r="BL356" s="24" t="s">
        <v>187</v>
      </c>
      <c r="BM356" s="24" t="s">
        <v>650</v>
      </c>
    </row>
    <row r="357" spans="2:51" s="12" customFormat="1" ht="24">
      <c r="B357" s="215"/>
      <c r="C357" s="216"/>
      <c r="D357" s="217" t="s">
        <v>189</v>
      </c>
      <c r="E357" s="218" t="s">
        <v>39</v>
      </c>
      <c r="F357" s="219" t="s">
        <v>651</v>
      </c>
      <c r="G357" s="216"/>
      <c r="H357" s="220">
        <v>359.872</v>
      </c>
      <c r="I357" s="221"/>
      <c r="J357" s="216"/>
      <c r="K357" s="216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189</v>
      </c>
      <c r="AU357" s="226" t="s">
        <v>86</v>
      </c>
      <c r="AV357" s="12" t="s">
        <v>86</v>
      </c>
      <c r="AW357" s="12" t="s">
        <v>40</v>
      </c>
      <c r="AX357" s="12" t="s">
        <v>77</v>
      </c>
      <c r="AY357" s="226" t="s">
        <v>180</v>
      </c>
    </row>
    <row r="358" spans="2:51" s="12" customFormat="1" ht="12">
      <c r="B358" s="215"/>
      <c r="C358" s="216"/>
      <c r="D358" s="217" t="s">
        <v>189</v>
      </c>
      <c r="E358" s="218" t="s">
        <v>39</v>
      </c>
      <c r="F358" s="219" t="s">
        <v>652</v>
      </c>
      <c r="G358" s="216"/>
      <c r="H358" s="220">
        <v>72.768</v>
      </c>
      <c r="I358" s="221"/>
      <c r="J358" s="216"/>
      <c r="K358" s="216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189</v>
      </c>
      <c r="AU358" s="226" t="s">
        <v>86</v>
      </c>
      <c r="AV358" s="12" t="s">
        <v>86</v>
      </c>
      <c r="AW358" s="12" t="s">
        <v>40</v>
      </c>
      <c r="AX358" s="12" t="s">
        <v>77</v>
      </c>
      <c r="AY358" s="226" t="s">
        <v>180</v>
      </c>
    </row>
    <row r="359" spans="2:51" s="12" customFormat="1" ht="12">
      <c r="B359" s="215"/>
      <c r="C359" s="216"/>
      <c r="D359" s="217" t="s">
        <v>189</v>
      </c>
      <c r="E359" s="218" t="s">
        <v>39</v>
      </c>
      <c r="F359" s="219" t="s">
        <v>653</v>
      </c>
      <c r="G359" s="216"/>
      <c r="H359" s="220">
        <v>-50.23</v>
      </c>
      <c r="I359" s="221"/>
      <c r="J359" s="216"/>
      <c r="K359" s="216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189</v>
      </c>
      <c r="AU359" s="226" t="s">
        <v>86</v>
      </c>
      <c r="AV359" s="12" t="s">
        <v>86</v>
      </c>
      <c r="AW359" s="12" t="s">
        <v>40</v>
      </c>
      <c r="AX359" s="12" t="s">
        <v>77</v>
      </c>
      <c r="AY359" s="226" t="s">
        <v>180</v>
      </c>
    </row>
    <row r="360" spans="2:51" s="12" customFormat="1" ht="12">
      <c r="B360" s="215"/>
      <c r="C360" s="216"/>
      <c r="D360" s="217" t="s">
        <v>189</v>
      </c>
      <c r="E360" s="218" t="s">
        <v>39</v>
      </c>
      <c r="F360" s="219" t="s">
        <v>654</v>
      </c>
      <c r="G360" s="216"/>
      <c r="H360" s="220">
        <v>20.808</v>
      </c>
      <c r="I360" s="221"/>
      <c r="J360" s="216"/>
      <c r="K360" s="216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189</v>
      </c>
      <c r="AU360" s="226" t="s">
        <v>86</v>
      </c>
      <c r="AV360" s="12" t="s">
        <v>86</v>
      </c>
      <c r="AW360" s="12" t="s">
        <v>40</v>
      </c>
      <c r="AX360" s="12" t="s">
        <v>77</v>
      </c>
      <c r="AY360" s="226" t="s">
        <v>180</v>
      </c>
    </row>
    <row r="361" spans="2:51" s="12" customFormat="1" ht="12">
      <c r="B361" s="215"/>
      <c r="C361" s="216"/>
      <c r="D361" s="217" t="s">
        <v>189</v>
      </c>
      <c r="E361" s="218" t="s">
        <v>39</v>
      </c>
      <c r="F361" s="219" t="s">
        <v>655</v>
      </c>
      <c r="G361" s="216"/>
      <c r="H361" s="220">
        <v>-31.449</v>
      </c>
      <c r="I361" s="221"/>
      <c r="J361" s="216"/>
      <c r="K361" s="216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189</v>
      </c>
      <c r="AU361" s="226" t="s">
        <v>86</v>
      </c>
      <c r="AV361" s="12" t="s">
        <v>86</v>
      </c>
      <c r="AW361" s="12" t="s">
        <v>40</v>
      </c>
      <c r="AX361" s="12" t="s">
        <v>77</v>
      </c>
      <c r="AY361" s="226" t="s">
        <v>180</v>
      </c>
    </row>
    <row r="362" spans="2:51" s="14" customFormat="1" ht="12">
      <c r="B362" s="238"/>
      <c r="C362" s="239"/>
      <c r="D362" s="217" t="s">
        <v>189</v>
      </c>
      <c r="E362" s="240" t="s">
        <v>39</v>
      </c>
      <c r="F362" s="241" t="s">
        <v>438</v>
      </c>
      <c r="G362" s="239"/>
      <c r="H362" s="242">
        <v>371.769</v>
      </c>
      <c r="I362" s="243"/>
      <c r="J362" s="239"/>
      <c r="K362" s="239"/>
      <c r="L362" s="244"/>
      <c r="M362" s="245"/>
      <c r="N362" s="246"/>
      <c r="O362" s="246"/>
      <c r="P362" s="246"/>
      <c r="Q362" s="246"/>
      <c r="R362" s="246"/>
      <c r="S362" s="246"/>
      <c r="T362" s="247"/>
      <c r="AT362" s="248" t="s">
        <v>189</v>
      </c>
      <c r="AU362" s="248" t="s">
        <v>86</v>
      </c>
      <c r="AV362" s="14" t="s">
        <v>197</v>
      </c>
      <c r="AW362" s="14" t="s">
        <v>40</v>
      </c>
      <c r="AX362" s="14" t="s">
        <v>77</v>
      </c>
      <c r="AY362" s="248" t="s">
        <v>180</v>
      </c>
    </row>
    <row r="363" spans="2:51" s="12" customFormat="1" ht="12">
      <c r="B363" s="215"/>
      <c r="C363" s="216"/>
      <c r="D363" s="217" t="s">
        <v>189</v>
      </c>
      <c r="E363" s="218" t="s">
        <v>39</v>
      </c>
      <c r="F363" s="219" t="s">
        <v>656</v>
      </c>
      <c r="G363" s="216"/>
      <c r="H363" s="220">
        <v>47.58</v>
      </c>
      <c r="I363" s="221"/>
      <c r="J363" s="216"/>
      <c r="K363" s="216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189</v>
      </c>
      <c r="AU363" s="226" t="s">
        <v>86</v>
      </c>
      <c r="AV363" s="12" t="s">
        <v>86</v>
      </c>
      <c r="AW363" s="12" t="s">
        <v>40</v>
      </c>
      <c r="AX363" s="12" t="s">
        <v>77</v>
      </c>
      <c r="AY363" s="226" t="s">
        <v>180</v>
      </c>
    </row>
    <row r="364" spans="2:51" s="14" customFormat="1" ht="12">
      <c r="B364" s="238"/>
      <c r="C364" s="239"/>
      <c r="D364" s="217" t="s">
        <v>189</v>
      </c>
      <c r="E364" s="240" t="s">
        <v>39</v>
      </c>
      <c r="F364" s="241" t="s">
        <v>657</v>
      </c>
      <c r="G364" s="239"/>
      <c r="H364" s="242">
        <v>47.58</v>
      </c>
      <c r="I364" s="243"/>
      <c r="J364" s="239"/>
      <c r="K364" s="239"/>
      <c r="L364" s="244"/>
      <c r="M364" s="245"/>
      <c r="N364" s="246"/>
      <c r="O364" s="246"/>
      <c r="P364" s="246"/>
      <c r="Q364" s="246"/>
      <c r="R364" s="246"/>
      <c r="S364" s="246"/>
      <c r="T364" s="247"/>
      <c r="AT364" s="248" t="s">
        <v>189</v>
      </c>
      <c r="AU364" s="248" t="s">
        <v>86</v>
      </c>
      <c r="AV364" s="14" t="s">
        <v>197</v>
      </c>
      <c r="AW364" s="14" t="s">
        <v>40</v>
      </c>
      <c r="AX364" s="14" t="s">
        <v>77</v>
      </c>
      <c r="AY364" s="248" t="s">
        <v>180</v>
      </c>
    </row>
    <row r="365" spans="2:51" s="12" customFormat="1" ht="12">
      <c r="B365" s="215"/>
      <c r="C365" s="216"/>
      <c r="D365" s="217" t="s">
        <v>189</v>
      </c>
      <c r="E365" s="218" t="s">
        <v>39</v>
      </c>
      <c r="F365" s="219" t="s">
        <v>658</v>
      </c>
      <c r="G365" s="216"/>
      <c r="H365" s="220">
        <v>42.833</v>
      </c>
      <c r="I365" s="221"/>
      <c r="J365" s="216"/>
      <c r="K365" s="216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189</v>
      </c>
      <c r="AU365" s="226" t="s">
        <v>86</v>
      </c>
      <c r="AV365" s="12" t="s">
        <v>86</v>
      </c>
      <c r="AW365" s="12" t="s">
        <v>40</v>
      </c>
      <c r="AX365" s="12" t="s">
        <v>77</v>
      </c>
      <c r="AY365" s="226" t="s">
        <v>180</v>
      </c>
    </row>
    <row r="366" spans="2:51" s="12" customFormat="1" ht="12">
      <c r="B366" s="215"/>
      <c r="C366" s="216"/>
      <c r="D366" s="217" t="s">
        <v>189</v>
      </c>
      <c r="E366" s="218" t="s">
        <v>39</v>
      </c>
      <c r="F366" s="219" t="s">
        <v>659</v>
      </c>
      <c r="G366" s="216"/>
      <c r="H366" s="220">
        <v>-15.82</v>
      </c>
      <c r="I366" s="221"/>
      <c r="J366" s="216"/>
      <c r="K366" s="216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189</v>
      </c>
      <c r="AU366" s="226" t="s">
        <v>86</v>
      </c>
      <c r="AV366" s="12" t="s">
        <v>86</v>
      </c>
      <c r="AW366" s="12" t="s">
        <v>40</v>
      </c>
      <c r="AX366" s="12" t="s">
        <v>77</v>
      </c>
      <c r="AY366" s="226" t="s">
        <v>180</v>
      </c>
    </row>
    <row r="367" spans="2:51" s="12" customFormat="1" ht="12">
      <c r="B367" s="215"/>
      <c r="C367" s="216"/>
      <c r="D367" s="217" t="s">
        <v>189</v>
      </c>
      <c r="E367" s="218" t="s">
        <v>39</v>
      </c>
      <c r="F367" s="219" t="s">
        <v>660</v>
      </c>
      <c r="G367" s="216"/>
      <c r="H367" s="220">
        <v>0.885</v>
      </c>
      <c r="I367" s="221"/>
      <c r="J367" s="216"/>
      <c r="K367" s="216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189</v>
      </c>
      <c r="AU367" s="226" t="s">
        <v>86</v>
      </c>
      <c r="AV367" s="12" t="s">
        <v>86</v>
      </c>
      <c r="AW367" s="12" t="s">
        <v>40</v>
      </c>
      <c r="AX367" s="12" t="s">
        <v>77</v>
      </c>
      <c r="AY367" s="226" t="s">
        <v>180</v>
      </c>
    </row>
    <row r="368" spans="2:51" s="14" customFormat="1" ht="12">
      <c r="B368" s="238"/>
      <c r="C368" s="239"/>
      <c r="D368" s="217" t="s">
        <v>189</v>
      </c>
      <c r="E368" s="240" t="s">
        <v>39</v>
      </c>
      <c r="F368" s="241" t="s">
        <v>661</v>
      </c>
      <c r="G368" s="239"/>
      <c r="H368" s="242">
        <v>27.898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AT368" s="248" t="s">
        <v>189</v>
      </c>
      <c r="AU368" s="248" t="s">
        <v>86</v>
      </c>
      <c r="AV368" s="14" t="s">
        <v>197</v>
      </c>
      <c r="AW368" s="14" t="s">
        <v>40</v>
      </c>
      <c r="AX368" s="14" t="s">
        <v>77</v>
      </c>
      <c r="AY368" s="248" t="s">
        <v>180</v>
      </c>
    </row>
    <row r="369" spans="2:51" s="12" customFormat="1" ht="24">
      <c r="B369" s="215"/>
      <c r="C369" s="216"/>
      <c r="D369" s="217" t="s">
        <v>189</v>
      </c>
      <c r="E369" s="218" t="s">
        <v>39</v>
      </c>
      <c r="F369" s="219" t="s">
        <v>662</v>
      </c>
      <c r="G369" s="216"/>
      <c r="H369" s="220">
        <v>131.602</v>
      </c>
      <c r="I369" s="221"/>
      <c r="J369" s="216"/>
      <c r="K369" s="216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189</v>
      </c>
      <c r="AU369" s="226" t="s">
        <v>86</v>
      </c>
      <c r="AV369" s="12" t="s">
        <v>86</v>
      </c>
      <c r="AW369" s="12" t="s">
        <v>40</v>
      </c>
      <c r="AX369" s="12" t="s">
        <v>77</v>
      </c>
      <c r="AY369" s="226" t="s">
        <v>180</v>
      </c>
    </row>
    <row r="370" spans="2:51" s="14" customFormat="1" ht="12">
      <c r="B370" s="238"/>
      <c r="C370" s="239"/>
      <c r="D370" s="217" t="s">
        <v>189</v>
      </c>
      <c r="E370" s="240" t="s">
        <v>39</v>
      </c>
      <c r="F370" s="241" t="s">
        <v>663</v>
      </c>
      <c r="G370" s="239"/>
      <c r="H370" s="242">
        <v>131.602</v>
      </c>
      <c r="I370" s="243"/>
      <c r="J370" s="239"/>
      <c r="K370" s="239"/>
      <c r="L370" s="244"/>
      <c r="M370" s="245"/>
      <c r="N370" s="246"/>
      <c r="O370" s="246"/>
      <c r="P370" s="246"/>
      <c r="Q370" s="246"/>
      <c r="R370" s="246"/>
      <c r="S370" s="246"/>
      <c r="T370" s="247"/>
      <c r="AT370" s="248" t="s">
        <v>189</v>
      </c>
      <c r="AU370" s="248" t="s">
        <v>86</v>
      </c>
      <c r="AV370" s="14" t="s">
        <v>197</v>
      </c>
      <c r="AW370" s="14" t="s">
        <v>40</v>
      </c>
      <c r="AX370" s="14" t="s">
        <v>77</v>
      </c>
      <c r="AY370" s="248" t="s">
        <v>180</v>
      </c>
    </row>
    <row r="371" spans="2:51" s="13" customFormat="1" ht="12">
      <c r="B371" s="227"/>
      <c r="C371" s="228"/>
      <c r="D371" s="217" t="s">
        <v>189</v>
      </c>
      <c r="E371" s="229" t="s">
        <v>39</v>
      </c>
      <c r="F371" s="230" t="s">
        <v>196</v>
      </c>
      <c r="G371" s="228"/>
      <c r="H371" s="231">
        <v>578.849</v>
      </c>
      <c r="I371" s="232"/>
      <c r="J371" s="228"/>
      <c r="K371" s="228"/>
      <c r="L371" s="233"/>
      <c r="M371" s="234"/>
      <c r="N371" s="235"/>
      <c r="O371" s="235"/>
      <c r="P371" s="235"/>
      <c r="Q371" s="235"/>
      <c r="R371" s="235"/>
      <c r="S371" s="235"/>
      <c r="T371" s="236"/>
      <c r="AT371" s="237" t="s">
        <v>189</v>
      </c>
      <c r="AU371" s="237" t="s">
        <v>86</v>
      </c>
      <c r="AV371" s="13" t="s">
        <v>187</v>
      </c>
      <c r="AW371" s="13" t="s">
        <v>40</v>
      </c>
      <c r="AX371" s="13" t="s">
        <v>84</v>
      </c>
      <c r="AY371" s="237" t="s">
        <v>180</v>
      </c>
    </row>
    <row r="372" spans="2:65" s="1" customFormat="1" ht="16.5" customHeight="1">
      <c r="B372" s="41"/>
      <c r="C372" s="203" t="s">
        <v>664</v>
      </c>
      <c r="D372" s="203" t="s">
        <v>182</v>
      </c>
      <c r="E372" s="204" t="s">
        <v>665</v>
      </c>
      <c r="F372" s="205" t="s">
        <v>666</v>
      </c>
      <c r="G372" s="206" t="s">
        <v>185</v>
      </c>
      <c r="H372" s="207">
        <v>294.746</v>
      </c>
      <c r="I372" s="208"/>
      <c r="J372" s="209">
        <f>ROUND(I372*H372,2)</f>
        <v>0</v>
      </c>
      <c r="K372" s="205" t="s">
        <v>186</v>
      </c>
      <c r="L372" s="61"/>
      <c r="M372" s="210" t="s">
        <v>39</v>
      </c>
      <c r="N372" s="211" t="s">
        <v>48</v>
      </c>
      <c r="O372" s="42"/>
      <c r="P372" s="212">
        <f>O372*H372</f>
        <v>0</v>
      </c>
      <c r="Q372" s="212">
        <v>0.00026</v>
      </c>
      <c r="R372" s="212">
        <f>Q372*H372</f>
        <v>0.07663395999999999</v>
      </c>
      <c r="S372" s="212">
        <v>0</v>
      </c>
      <c r="T372" s="213">
        <f>S372*H372</f>
        <v>0</v>
      </c>
      <c r="AR372" s="24" t="s">
        <v>187</v>
      </c>
      <c r="AT372" s="24" t="s">
        <v>182</v>
      </c>
      <c r="AU372" s="24" t="s">
        <v>86</v>
      </c>
      <c r="AY372" s="24" t="s">
        <v>180</v>
      </c>
      <c r="BE372" s="214">
        <f>IF(N372="základní",J372,0)</f>
        <v>0</v>
      </c>
      <c r="BF372" s="214">
        <f>IF(N372="snížená",J372,0)</f>
        <v>0</v>
      </c>
      <c r="BG372" s="214">
        <f>IF(N372="zákl. přenesená",J372,0)</f>
        <v>0</v>
      </c>
      <c r="BH372" s="214">
        <f>IF(N372="sníž. přenesená",J372,0)</f>
        <v>0</v>
      </c>
      <c r="BI372" s="214">
        <f>IF(N372="nulová",J372,0)</f>
        <v>0</v>
      </c>
      <c r="BJ372" s="24" t="s">
        <v>84</v>
      </c>
      <c r="BK372" s="214">
        <f>ROUND(I372*H372,2)</f>
        <v>0</v>
      </c>
      <c r="BL372" s="24" t="s">
        <v>187</v>
      </c>
      <c r="BM372" s="24" t="s">
        <v>667</v>
      </c>
    </row>
    <row r="373" spans="2:51" s="12" customFormat="1" ht="24">
      <c r="B373" s="215"/>
      <c r="C373" s="216"/>
      <c r="D373" s="217" t="s">
        <v>189</v>
      </c>
      <c r="E373" s="218" t="s">
        <v>39</v>
      </c>
      <c r="F373" s="219" t="s">
        <v>668</v>
      </c>
      <c r="G373" s="216"/>
      <c r="H373" s="220">
        <v>325.83</v>
      </c>
      <c r="I373" s="221"/>
      <c r="J373" s="216"/>
      <c r="K373" s="216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189</v>
      </c>
      <c r="AU373" s="226" t="s">
        <v>86</v>
      </c>
      <c r="AV373" s="12" t="s">
        <v>86</v>
      </c>
      <c r="AW373" s="12" t="s">
        <v>40</v>
      </c>
      <c r="AX373" s="12" t="s">
        <v>77</v>
      </c>
      <c r="AY373" s="226" t="s">
        <v>180</v>
      </c>
    </row>
    <row r="374" spans="2:51" s="12" customFormat="1" ht="12">
      <c r="B374" s="215"/>
      <c r="C374" s="216"/>
      <c r="D374" s="217" t="s">
        <v>189</v>
      </c>
      <c r="E374" s="218" t="s">
        <v>39</v>
      </c>
      <c r="F374" s="219" t="s">
        <v>669</v>
      </c>
      <c r="G374" s="216"/>
      <c r="H374" s="220">
        <v>20.3</v>
      </c>
      <c r="I374" s="221"/>
      <c r="J374" s="216"/>
      <c r="K374" s="216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189</v>
      </c>
      <c r="AU374" s="226" t="s">
        <v>86</v>
      </c>
      <c r="AV374" s="12" t="s">
        <v>86</v>
      </c>
      <c r="AW374" s="12" t="s">
        <v>40</v>
      </c>
      <c r="AX374" s="12" t="s">
        <v>77</v>
      </c>
      <c r="AY374" s="226" t="s">
        <v>180</v>
      </c>
    </row>
    <row r="375" spans="2:51" s="12" customFormat="1" ht="12">
      <c r="B375" s="215"/>
      <c r="C375" s="216"/>
      <c r="D375" s="217" t="s">
        <v>189</v>
      </c>
      <c r="E375" s="218" t="s">
        <v>39</v>
      </c>
      <c r="F375" s="219" t="s">
        <v>670</v>
      </c>
      <c r="G375" s="216"/>
      <c r="H375" s="220">
        <v>-39.712</v>
      </c>
      <c r="I375" s="221"/>
      <c r="J375" s="216"/>
      <c r="K375" s="216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189</v>
      </c>
      <c r="AU375" s="226" t="s">
        <v>86</v>
      </c>
      <c r="AV375" s="12" t="s">
        <v>86</v>
      </c>
      <c r="AW375" s="12" t="s">
        <v>40</v>
      </c>
      <c r="AX375" s="12" t="s">
        <v>77</v>
      </c>
      <c r="AY375" s="226" t="s">
        <v>180</v>
      </c>
    </row>
    <row r="376" spans="2:51" s="12" customFormat="1" ht="12">
      <c r="B376" s="215"/>
      <c r="C376" s="216"/>
      <c r="D376" s="217" t="s">
        <v>189</v>
      </c>
      <c r="E376" s="218" t="s">
        <v>39</v>
      </c>
      <c r="F376" s="219" t="s">
        <v>671</v>
      </c>
      <c r="G376" s="216"/>
      <c r="H376" s="220">
        <v>-25.717</v>
      </c>
      <c r="I376" s="221"/>
      <c r="J376" s="216"/>
      <c r="K376" s="216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189</v>
      </c>
      <c r="AU376" s="226" t="s">
        <v>86</v>
      </c>
      <c r="AV376" s="12" t="s">
        <v>86</v>
      </c>
      <c r="AW376" s="12" t="s">
        <v>40</v>
      </c>
      <c r="AX376" s="12" t="s">
        <v>77</v>
      </c>
      <c r="AY376" s="226" t="s">
        <v>180</v>
      </c>
    </row>
    <row r="377" spans="2:51" s="12" customFormat="1" ht="24">
      <c r="B377" s="215"/>
      <c r="C377" s="216"/>
      <c r="D377" s="217" t="s">
        <v>189</v>
      </c>
      <c r="E377" s="218" t="s">
        <v>39</v>
      </c>
      <c r="F377" s="219" t="s">
        <v>672</v>
      </c>
      <c r="G377" s="216"/>
      <c r="H377" s="220">
        <v>14.045</v>
      </c>
      <c r="I377" s="221"/>
      <c r="J377" s="216"/>
      <c r="K377" s="216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189</v>
      </c>
      <c r="AU377" s="226" t="s">
        <v>86</v>
      </c>
      <c r="AV377" s="12" t="s">
        <v>86</v>
      </c>
      <c r="AW377" s="12" t="s">
        <v>40</v>
      </c>
      <c r="AX377" s="12" t="s">
        <v>77</v>
      </c>
      <c r="AY377" s="226" t="s">
        <v>180</v>
      </c>
    </row>
    <row r="378" spans="2:51" s="13" customFormat="1" ht="12">
      <c r="B378" s="227"/>
      <c r="C378" s="228"/>
      <c r="D378" s="217" t="s">
        <v>189</v>
      </c>
      <c r="E378" s="229" t="s">
        <v>39</v>
      </c>
      <c r="F378" s="230" t="s">
        <v>673</v>
      </c>
      <c r="G378" s="228"/>
      <c r="H378" s="231">
        <v>294.746</v>
      </c>
      <c r="I378" s="232"/>
      <c r="J378" s="228"/>
      <c r="K378" s="228"/>
      <c r="L378" s="233"/>
      <c r="M378" s="234"/>
      <c r="N378" s="235"/>
      <c r="O378" s="235"/>
      <c r="P378" s="235"/>
      <c r="Q378" s="235"/>
      <c r="R378" s="235"/>
      <c r="S378" s="235"/>
      <c r="T378" s="236"/>
      <c r="AT378" s="237" t="s">
        <v>189</v>
      </c>
      <c r="AU378" s="237" t="s">
        <v>86</v>
      </c>
      <c r="AV378" s="13" t="s">
        <v>187</v>
      </c>
      <c r="AW378" s="13" t="s">
        <v>40</v>
      </c>
      <c r="AX378" s="13" t="s">
        <v>84</v>
      </c>
      <c r="AY378" s="237" t="s">
        <v>180</v>
      </c>
    </row>
    <row r="379" spans="2:65" s="1" customFormat="1" ht="16.5" customHeight="1">
      <c r="B379" s="41"/>
      <c r="C379" s="203" t="s">
        <v>674</v>
      </c>
      <c r="D379" s="203" t="s">
        <v>182</v>
      </c>
      <c r="E379" s="204" t="s">
        <v>675</v>
      </c>
      <c r="F379" s="205" t="s">
        <v>676</v>
      </c>
      <c r="G379" s="206" t="s">
        <v>185</v>
      </c>
      <c r="H379" s="207">
        <v>19</v>
      </c>
      <c r="I379" s="208"/>
      <c r="J379" s="209">
        <f>ROUND(I379*H379,2)</f>
        <v>0</v>
      </c>
      <c r="K379" s="205" t="s">
        <v>186</v>
      </c>
      <c r="L379" s="61"/>
      <c r="M379" s="210" t="s">
        <v>39</v>
      </c>
      <c r="N379" s="211" t="s">
        <v>48</v>
      </c>
      <c r="O379" s="42"/>
      <c r="P379" s="212">
        <f>O379*H379</f>
        <v>0</v>
      </c>
      <c r="Q379" s="212">
        <v>0.00546</v>
      </c>
      <c r="R379" s="212">
        <f>Q379*H379</f>
        <v>0.10374</v>
      </c>
      <c r="S379" s="212">
        <v>0</v>
      </c>
      <c r="T379" s="213">
        <f>S379*H379</f>
        <v>0</v>
      </c>
      <c r="AR379" s="24" t="s">
        <v>187</v>
      </c>
      <c r="AT379" s="24" t="s">
        <v>182</v>
      </c>
      <c r="AU379" s="24" t="s">
        <v>86</v>
      </c>
      <c r="AY379" s="24" t="s">
        <v>180</v>
      </c>
      <c r="BE379" s="214">
        <f>IF(N379="základní",J379,0)</f>
        <v>0</v>
      </c>
      <c r="BF379" s="214">
        <f>IF(N379="snížená",J379,0)</f>
        <v>0</v>
      </c>
      <c r="BG379" s="214">
        <f>IF(N379="zákl. přenesená",J379,0)</f>
        <v>0</v>
      </c>
      <c r="BH379" s="214">
        <f>IF(N379="sníž. přenesená",J379,0)</f>
        <v>0</v>
      </c>
      <c r="BI379" s="214">
        <f>IF(N379="nulová",J379,0)</f>
        <v>0</v>
      </c>
      <c r="BJ379" s="24" t="s">
        <v>84</v>
      </c>
      <c r="BK379" s="214">
        <f>ROUND(I379*H379,2)</f>
        <v>0</v>
      </c>
      <c r="BL379" s="24" t="s">
        <v>187</v>
      </c>
      <c r="BM379" s="24" t="s">
        <v>677</v>
      </c>
    </row>
    <row r="380" spans="2:51" s="12" customFormat="1" ht="12">
      <c r="B380" s="215"/>
      <c r="C380" s="216"/>
      <c r="D380" s="217" t="s">
        <v>189</v>
      </c>
      <c r="E380" s="218" t="s">
        <v>39</v>
      </c>
      <c r="F380" s="219" t="s">
        <v>678</v>
      </c>
      <c r="G380" s="216"/>
      <c r="H380" s="220">
        <v>12.2</v>
      </c>
      <c r="I380" s="221"/>
      <c r="J380" s="216"/>
      <c r="K380" s="216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189</v>
      </c>
      <c r="AU380" s="226" t="s">
        <v>86</v>
      </c>
      <c r="AV380" s="12" t="s">
        <v>86</v>
      </c>
      <c r="AW380" s="12" t="s">
        <v>40</v>
      </c>
      <c r="AX380" s="12" t="s">
        <v>77</v>
      </c>
      <c r="AY380" s="226" t="s">
        <v>180</v>
      </c>
    </row>
    <row r="381" spans="2:51" s="12" customFormat="1" ht="12">
      <c r="B381" s="215"/>
      <c r="C381" s="216"/>
      <c r="D381" s="217" t="s">
        <v>189</v>
      </c>
      <c r="E381" s="218" t="s">
        <v>39</v>
      </c>
      <c r="F381" s="219" t="s">
        <v>679</v>
      </c>
      <c r="G381" s="216"/>
      <c r="H381" s="220">
        <v>6.8</v>
      </c>
      <c r="I381" s="221"/>
      <c r="J381" s="216"/>
      <c r="K381" s="216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189</v>
      </c>
      <c r="AU381" s="226" t="s">
        <v>86</v>
      </c>
      <c r="AV381" s="12" t="s">
        <v>86</v>
      </c>
      <c r="AW381" s="12" t="s">
        <v>40</v>
      </c>
      <c r="AX381" s="12" t="s">
        <v>77</v>
      </c>
      <c r="AY381" s="226" t="s">
        <v>180</v>
      </c>
    </row>
    <row r="382" spans="2:51" s="13" customFormat="1" ht="12">
      <c r="B382" s="227"/>
      <c r="C382" s="228"/>
      <c r="D382" s="217" t="s">
        <v>189</v>
      </c>
      <c r="E382" s="229" t="s">
        <v>39</v>
      </c>
      <c r="F382" s="230" t="s">
        <v>196</v>
      </c>
      <c r="G382" s="228"/>
      <c r="H382" s="231">
        <v>19</v>
      </c>
      <c r="I382" s="232"/>
      <c r="J382" s="228"/>
      <c r="K382" s="228"/>
      <c r="L382" s="233"/>
      <c r="M382" s="234"/>
      <c r="N382" s="235"/>
      <c r="O382" s="235"/>
      <c r="P382" s="235"/>
      <c r="Q382" s="235"/>
      <c r="R382" s="235"/>
      <c r="S382" s="235"/>
      <c r="T382" s="236"/>
      <c r="AT382" s="237" t="s">
        <v>189</v>
      </c>
      <c r="AU382" s="237" t="s">
        <v>86</v>
      </c>
      <c r="AV382" s="13" t="s">
        <v>187</v>
      </c>
      <c r="AW382" s="13" t="s">
        <v>40</v>
      </c>
      <c r="AX382" s="13" t="s">
        <v>84</v>
      </c>
      <c r="AY382" s="237" t="s">
        <v>180</v>
      </c>
    </row>
    <row r="383" spans="2:65" s="1" customFormat="1" ht="16.5" customHeight="1">
      <c r="B383" s="41"/>
      <c r="C383" s="203" t="s">
        <v>680</v>
      </c>
      <c r="D383" s="203" t="s">
        <v>182</v>
      </c>
      <c r="E383" s="204" t="s">
        <v>681</v>
      </c>
      <c r="F383" s="205" t="s">
        <v>682</v>
      </c>
      <c r="G383" s="206" t="s">
        <v>185</v>
      </c>
      <c r="H383" s="207">
        <v>19</v>
      </c>
      <c r="I383" s="208"/>
      <c r="J383" s="209">
        <f>ROUND(I383*H383,2)</f>
        <v>0</v>
      </c>
      <c r="K383" s="205" t="s">
        <v>186</v>
      </c>
      <c r="L383" s="61"/>
      <c r="M383" s="210" t="s">
        <v>39</v>
      </c>
      <c r="N383" s="211" t="s">
        <v>48</v>
      </c>
      <c r="O383" s="42"/>
      <c r="P383" s="212">
        <f>O383*H383</f>
        <v>0</v>
      </c>
      <c r="Q383" s="212">
        <v>0.0021</v>
      </c>
      <c r="R383" s="212">
        <f>Q383*H383</f>
        <v>0.0399</v>
      </c>
      <c r="S383" s="212">
        <v>0</v>
      </c>
      <c r="T383" s="213">
        <f>S383*H383</f>
        <v>0</v>
      </c>
      <c r="AR383" s="24" t="s">
        <v>187</v>
      </c>
      <c r="AT383" s="24" t="s">
        <v>182</v>
      </c>
      <c r="AU383" s="24" t="s">
        <v>86</v>
      </c>
      <c r="AY383" s="24" t="s">
        <v>180</v>
      </c>
      <c r="BE383" s="214">
        <f>IF(N383="základní",J383,0)</f>
        <v>0</v>
      </c>
      <c r="BF383" s="214">
        <f>IF(N383="snížená",J383,0)</f>
        <v>0</v>
      </c>
      <c r="BG383" s="214">
        <f>IF(N383="zákl. přenesená",J383,0)</f>
        <v>0</v>
      </c>
      <c r="BH383" s="214">
        <f>IF(N383="sníž. přenesená",J383,0)</f>
        <v>0</v>
      </c>
      <c r="BI383" s="214">
        <f>IF(N383="nulová",J383,0)</f>
        <v>0</v>
      </c>
      <c r="BJ383" s="24" t="s">
        <v>84</v>
      </c>
      <c r="BK383" s="214">
        <f>ROUND(I383*H383,2)</f>
        <v>0</v>
      </c>
      <c r="BL383" s="24" t="s">
        <v>187</v>
      </c>
      <c r="BM383" s="24" t="s">
        <v>683</v>
      </c>
    </row>
    <row r="384" spans="2:65" s="1" customFormat="1" ht="25.5" customHeight="1">
      <c r="B384" s="41"/>
      <c r="C384" s="203" t="s">
        <v>684</v>
      </c>
      <c r="D384" s="203" t="s">
        <v>182</v>
      </c>
      <c r="E384" s="204" t="s">
        <v>685</v>
      </c>
      <c r="F384" s="205" t="s">
        <v>686</v>
      </c>
      <c r="G384" s="206" t="s">
        <v>185</v>
      </c>
      <c r="H384" s="207">
        <v>121.074</v>
      </c>
      <c r="I384" s="208"/>
      <c r="J384" s="209">
        <f>ROUND(I384*H384,2)</f>
        <v>0</v>
      </c>
      <c r="K384" s="205" t="s">
        <v>186</v>
      </c>
      <c r="L384" s="61"/>
      <c r="M384" s="210" t="s">
        <v>39</v>
      </c>
      <c r="N384" s="211" t="s">
        <v>48</v>
      </c>
      <c r="O384" s="42"/>
      <c r="P384" s="212">
        <f>O384*H384</f>
        <v>0</v>
      </c>
      <c r="Q384" s="212">
        <v>0.00438</v>
      </c>
      <c r="R384" s="212">
        <f>Q384*H384</f>
        <v>0.53030412</v>
      </c>
      <c r="S384" s="212">
        <v>0</v>
      </c>
      <c r="T384" s="213">
        <f>S384*H384</f>
        <v>0</v>
      </c>
      <c r="AR384" s="24" t="s">
        <v>187</v>
      </c>
      <c r="AT384" s="24" t="s">
        <v>182</v>
      </c>
      <c r="AU384" s="24" t="s">
        <v>86</v>
      </c>
      <c r="AY384" s="24" t="s">
        <v>180</v>
      </c>
      <c r="BE384" s="214">
        <f>IF(N384="základní",J384,0)</f>
        <v>0</v>
      </c>
      <c r="BF384" s="214">
        <f>IF(N384="snížená",J384,0)</f>
        <v>0</v>
      </c>
      <c r="BG384" s="214">
        <f>IF(N384="zákl. přenesená",J384,0)</f>
        <v>0</v>
      </c>
      <c r="BH384" s="214">
        <f>IF(N384="sníž. přenesená",J384,0)</f>
        <v>0</v>
      </c>
      <c r="BI384" s="214">
        <f>IF(N384="nulová",J384,0)</f>
        <v>0</v>
      </c>
      <c r="BJ384" s="24" t="s">
        <v>84</v>
      </c>
      <c r="BK384" s="214">
        <f>ROUND(I384*H384,2)</f>
        <v>0</v>
      </c>
      <c r="BL384" s="24" t="s">
        <v>187</v>
      </c>
      <c r="BM384" s="24" t="s">
        <v>687</v>
      </c>
    </row>
    <row r="385" spans="2:51" s="12" customFormat="1" ht="12">
      <c r="B385" s="215"/>
      <c r="C385" s="216"/>
      <c r="D385" s="217" t="s">
        <v>189</v>
      </c>
      <c r="E385" s="218" t="s">
        <v>39</v>
      </c>
      <c r="F385" s="219" t="s">
        <v>688</v>
      </c>
      <c r="G385" s="216"/>
      <c r="H385" s="220">
        <v>150.496</v>
      </c>
      <c r="I385" s="221"/>
      <c r="J385" s="216"/>
      <c r="K385" s="216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189</v>
      </c>
      <c r="AU385" s="226" t="s">
        <v>86</v>
      </c>
      <c r="AV385" s="12" t="s">
        <v>86</v>
      </c>
      <c r="AW385" s="12" t="s">
        <v>40</v>
      </c>
      <c r="AX385" s="12" t="s">
        <v>77</v>
      </c>
      <c r="AY385" s="226" t="s">
        <v>180</v>
      </c>
    </row>
    <row r="386" spans="2:51" s="12" customFormat="1" ht="12">
      <c r="B386" s="215"/>
      <c r="C386" s="216"/>
      <c r="D386" s="217" t="s">
        <v>189</v>
      </c>
      <c r="E386" s="218" t="s">
        <v>39</v>
      </c>
      <c r="F386" s="219" t="s">
        <v>653</v>
      </c>
      <c r="G386" s="216"/>
      <c r="H386" s="220">
        <v>-50.23</v>
      </c>
      <c r="I386" s="221"/>
      <c r="J386" s="216"/>
      <c r="K386" s="216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189</v>
      </c>
      <c r="AU386" s="226" t="s">
        <v>86</v>
      </c>
      <c r="AV386" s="12" t="s">
        <v>86</v>
      </c>
      <c r="AW386" s="12" t="s">
        <v>40</v>
      </c>
      <c r="AX386" s="12" t="s">
        <v>77</v>
      </c>
      <c r="AY386" s="226" t="s">
        <v>180</v>
      </c>
    </row>
    <row r="387" spans="2:51" s="12" customFormat="1" ht="12">
      <c r="B387" s="215"/>
      <c r="C387" s="216"/>
      <c r="D387" s="217" t="s">
        <v>189</v>
      </c>
      <c r="E387" s="218" t="s">
        <v>39</v>
      </c>
      <c r="F387" s="219" t="s">
        <v>654</v>
      </c>
      <c r="G387" s="216"/>
      <c r="H387" s="220">
        <v>20.808</v>
      </c>
      <c r="I387" s="221"/>
      <c r="J387" s="216"/>
      <c r="K387" s="216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189</v>
      </c>
      <c r="AU387" s="226" t="s">
        <v>86</v>
      </c>
      <c r="AV387" s="12" t="s">
        <v>86</v>
      </c>
      <c r="AW387" s="12" t="s">
        <v>40</v>
      </c>
      <c r="AX387" s="12" t="s">
        <v>77</v>
      </c>
      <c r="AY387" s="226" t="s">
        <v>180</v>
      </c>
    </row>
    <row r="388" spans="2:51" s="13" customFormat="1" ht="12">
      <c r="B388" s="227"/>
      <c r="C388" s="228"/>
      <c r="D388" s="217" t="s">
        <v>189</v>
      </c>
      <c r="E388" s="229" t="s">
        <v>39</v>
      </c>
      <c r="F388" s="230" t="s">
        <v>689</v>
      </c>
      <c r="G388" s="228"/>
      <c r="H388" s="231">
        <v>121.074</v>
      </c>
      <c r="I388" s="232"/>
      <c r="J388" s="228"/>
      <c r="K388" s="228"/>
      <c r="L388" s="233"/>
      <c r="M388" s="234"/>
      <c r="N388" s="235"/>
      <c r="O388" s="235"/>
      <c r="P388" s="235"/>
      <c r="Q388" s="235"/>
      <c r="R388" s="235"/>
      <c r="S388" s="235"/>
      <c r="T388" s="236"/>
      <c r="AT388" s="237" t="s">
        <v>189</v>
      </c>
      <c r="AU388" s="237" t="s">
        <v>86</v>
      </c>
      <c r="AV388" s="13" t="s">
        <v>187</v>
      </c>
      <c r="AW388" s="13" t="s">
        <v>40</v>
      </c>
      <c r="AX388" s="13" t="s">
        <v>84</v>
      </c>
      <c r="AY388" s="237" t="s">
        <v>180</v>
      </c>
    </row>
    <row r="389" spans="2:65" s="1" customFormat="1" ht="16.5" customHeight="1">
      <c r="B389" s="41"/>
      <c r="C389" s="203" t="s">
        <v>690</v>
      </c>
      <c r="D389" s="203" t="s">
        <v>182</v>
      </c>
      <c r="E389" s="204" t="s">
        <v>691</v>
      </c>
      <c r="F389" s="205" t="s">
        <v>692</v>
      </c>
      <c r="G389" s="206" t="s">
        <v>185</v>
      </c>
      <c r="H389" s="207">
        <v>426.348</v>
      </c>
      <c r="I389" s="208"/>
      <c r="J389" s="209">
        <f>ROUND(I389*H389,2)</f>
        <v>0</v>
      </c>
      <c r="K389" s="205" t="s">
        <v>186</v>
      </c>
      <c r="L389" s="61"/>
      <c r="M389" s="210" t="s">
        <v>39</v>
      </c>
      <c r="N389" s="211" t="s">
        <v>48</v>
      </c>
      <c r="O389" s="42"/>
      <c r="P389" s="212">
        <f>O389*H389</f>
        <v>0</v>
      </c>
      <c r="Q389" s="212">
        <v>0.003</v>
      </c>
      <c r="R389" s="212">
        <f>Q389*H389</f>
        <v>1.279044</v>
      </c>
      <c r="S389" s="212">
        <v>0</v>
      </c>
      <c r="T389" s="213">
        <f>S389*H389</f>
        <v>0</v>
      </c>
      <c r="AR389" s="24" t="s">
        <v>187</v>
      </c>
      <c r="AT389" s="24" t="s">
        <v>182</v>
      </c>
      <c r="AU389" s="24" t="s">
        <v>86</v>
      </c>
      <c r="AY389" s="24" t="s">
        <v>180</v>
      </c>
      <c r="BE389" s="214">
        <f>IF(N389="základní",J389,0)</f>
        <v>0</v>
      </c>
      <c r="BF389" s="214">
        <f>IF(N389="snížená",J389,0)</f>
        <v>0</v>
      </c>
      <c r="BG389" s="214">
        <f>IF(N389="zákl. přenesená",J389,0)</f>
        <v>0</v>
      </c>
      <c r="BH389" s="214">
        <f>IF(N389="sníž. přenesená",J389,0)</f>
        <v>0</v>
      </c>
      <c r="BI389" s="214">
        <f>IF(N389="nulová",J389,0)</f>
        <v>0</v>
      </c>
      <c r="BJ389" s="24" t="s">
        <v>84</v>
      </c>
      <c r="BK389" s="214">
        <f>ROUND(I389*H389,2)</f>
        <v>0</v>
      </c>
      <c r="BL389" s="24" t="s">
        <v>187</v>
      </c>
      <c r="BM389" s="24" t="s">
        <v>693</v>
      </c>
    </row>
    <row r="390" spans="2:51" s="12" customFormat="1" ht="24">
      <c r="B390" s="215"/>
      <c r="C390" s="216"/>
      <c r="D390" s="217" t="s">
        <v>189</v>
      </c>
      <c r="E390" s="218" t="s">
        <v>39</v>
      </c>
      <c r="F390" s="219" t="s">
        <v>668</v>
      </c>
      <c r="G390" s="216"/>
      <c r="H390" s="220">
        <v>325.83</v>
      </c>
      <c r="I390" s="221"/>
      <c r="J390" s="216"/>
      <c r="K390" s="216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189</v>
      </c>
      <c r="AU390" s="226" t="s">
        <v>86</v>
      </c>
      <c r="AV390" s="12" t="s">
        <v>86</v>
      </c>
      <c r="AW390" s="12" t="s">
        <v>40</v>
      </c>
      <c r="AX390" s="12" t="s">
        <v>77</v>
      </c>
      <c r="AY390" s="226" t="s">
        <v>180</v>
      </c>
    </row>
    <row r="391" spans="2:51" s="12" customFormat="1" ht="12">
      <c r="B391" s="215"/>
      <c r="C391" s="216"/>
      <c r="D391" s="217" t="s">
        <v>189</v>
      </c>
      <c r="E391" s="218" t="s">
        <v>39</v>
      </c>
      <c r="F391" s="219" t="s">
        <v>669</v>
      </c>
      <c r="G391" s="216"/>
      <c r="H391" s="220">
        <v>20.3</v>
      </c>
      <c r="I391" s="221"/>
      <c r="J391" s="216"/>
      <c r="K391" s="216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189</v>
      </c>
      <c r="AU391" s="226" t="s">
        <v>86</v>
      </c>
      <c r="AV391" s="12" t="s">
        <v>86</v>
      </c>
      <c r="AW391" s="12" t="s">
        <v>40</v>
      </c>
      <c r="AX391" s="12" t="s">
        <v>77</v>
      </c>
      <c r="AY391" s="226" t="s">
        <v>180</v>
      </c>
    </row>
    <row r="392" spans="2:51" s="12" customFormat="1" ht="12">
      <c r="B392" s="215"/>
      <c r="C392" s="216"/>
      <c r="D392" s="217" t="s">
        <v>189</v>
      </c>
      <c r="E392" s="218" t="s">
        <v>39</v>
      </c>
      <c r="F392" s="219" t="s">
        <v>670</v>
      </c>
      <c r="G392" s="216"/>
      <c r="H392" s="220">
        <v>-39.712</v>
      </c>
      <c r="I392" s="221"/>
      <c r="J392" s="216"/>
      <c r="K392" s="216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189</v>
      </c>
      <c r="AU392" s="226" t="s">
        <v>86</v>
      </c>
      <c r="AV392" s="12" t="s">
        <v>86</v>
      </c>
      <c r="AW392" s="12" t="s">
        <v>40</v>
      </c>
      <c r="AX392" s="12" t="s">
        <v>77</v>
      </c>
      <c r="AY392" s="226" t="s">
        <v>180</v>
      </c>
    </row>
    <row r="393" spans="2:51" s="12" customFormat="1" ht="12">
      <c r="B393" s="215"/>
      <c r="C393" s="216"/>
      <c r="D393" s="217" t="s">
        <v>189</v>
      </c>
      <c r="E393" s="218" t="s">
        <v>39</v>
      </c>
      <c r="F393" s="219" t="s">
        <v>671</v>
      </c>
      <c r="G393" s="216"/>
      <c r="H393" s="220">
        <v>-25.717</v>
      </c>
      <c r="I393" s="221"/>
      <c r="J393" s="216"/>
      <c r="K393" s="216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189</v>
      </c>
      <c r="AU393" s="226" t="s">
        <v>86</v>
      </c>
      <c r="AV393" s="12" t="s">
        <v>86</v>
      </c>
      <c r="AW393" s="12" t="s">
        <v>40</v>
      </c>
      <c r="AX393" s="12" t="s">
        <v>77</v>
      </c>
      <c r="AY393" s="226" t="s">
        <v>180</v>
      </c>
    </row>
    <row r="394" spans="2:51" s="12" customFormat="1" ht="24">
      <c r="B394" s="215"/>
      <c r="C394" s="216"/>
      <c r="D394" s="217" t="s">
        <v>189</v>
      </c>
      <c r="E394" s="218" t="s">
        <v>39</v>
      </c>
      <c r="F394" s="219" t="s">
        <v>672</v>
      </c>
      <c r="G394" s="216"/>
      <c r="H394" s="220">
        <v>14.045</v>
      </c>
      <c r="I394" s="221"/>
      <c r="J394" s="216"/>
      <c r="K394" s="216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189</v>
      </c>
      <c r="AU394" s="226" t="s">
        <v>86</v>
      </c>
      <c r="AV394" s="12" t="s">
        <v>86</v>
      </c>
      <c r="AW394" s="12" t="s">
        <v>40</v>
      </c>
      <c r="AX394" s="12" t="s">
        <v>77</v>
      </c>
      <c r="AY394" s="226" t="s">
        <v>180</v>
      </c>
    </row>
    <row r="395" spans="2:51" s="14" customFormat="1" ht="12">
      <c r="B395" s="238"/>
      <c r="C395" s="239"/>
      <c r="D395" s="217" t="s">
        <v>189</v>
      </c>
      <c r="E395" s="240" t="s">
        <v>39</v>
      </c>
      <c r="F395" s="241" t="s">
        <v>694</v>
      </c>
      <c r="G395" s="239"/>
      <c r="H395" s="242">
        <v>294.746</v>
      </c>
      <c r="I395" s="243"/>
      <c r="J395" s="239"/>
      <c r="K395" s="239"/>
      <c r="L395" s="244"/>
      <c r="M395" s="245"/>
      <c r="N395" s="246"/>
      <c r="O395" s="246"/>
      <c r="P395" s="246"/>
      <c r="Q395" s="246"/>
      <c r="R395" s="246"/>
      <c r="S395" s="246"/>
      <c r="T395" s="247"/>
      <c r="AT395" s="248" t="s">
        <v>189</v>
      </c>
      <c r="AU395" s="248" t="s">
        <v>86</v>
      </c>
      <c r="AV395" s="14" t="s">
        <v>197</v>
      </c>
      <c r="AW395" s="14" t="s">
        <v>40</v>
      </c>
      <c r="AX395" s="14" t="s">
        <v>77</v>
      </c>
      <c r="AY395" s="248" t="s">
        <v>180</v>
      </c>
    </row>
    <row r="396" spans="2:51" s="12" customFormat="1" ht="24">
      <c r="B396" s="215"/>
      <c r="C396" s="216"/>
      <c r="D396" s="217" t="s">
        <v>189</v>
      </c>
      <c r="E396" s="218" t="s">
        <v>39</v>
      </c>
      <c r="F396" s="219" t="s">
        <v>662</v>
      </c>
      <c r="G396" s="216"/>
      <c r="H396" s="220">
        <v>131.602</v>
      </c>
      <c r="I396" s="221"/>
      <c r="J396" s="216"/>
      <c r="K396" s="216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189</v>
      </c>
      <c r="AU396" s="226" t="s">
        <v>86</v>
      </c>
      <c r="AV396" s="12" t="s">
        <v>86</v>
      </c>
      <c r="AW396" s="12" t="s">
        <v>40</v>
      </c>
      <c r="AX396" s="12" t="s">
        <v>77</v>
      </c>
      <c r="AY396" s="226" t="s">
        <v>180</v>
      </c>
    </row>
    <row r="397" spans="2:51" s="14" customFormat="1" ht="12">
      <c r="B397" s="238"/>
      <c r="C397" s="239"/>
      <c r="D397" s="217" t="s">
        <v>189</v>
      </c>
      <c r="E397" s="240" t="s">
        <v>39</v>
      </c>
      <c r="F397" s="241" t="s">
        <v>663</v>
      </c>
      <c r="G397" s="239"/>
      <c r="H397" s="242">
        <v>131.602</v>
      </c>
      <c r="I397" s="243"/>
      <c r="J397" s="239"/>
      <c r="K397" s="239"/>
      <c r="L397" s="244"/>
      <c r="M397" s="245"/>
      <c r="N397" s="246"/>
      <c r="O397" s="246"/>
      <c r="P397" s="246"/>
      <c r="Q397" s="246"/>
      <c r="R397" s="246"/>
      <c r="S397" s="246"/>
      <c r="T397" s="247"/>
      <c r="AT397" s="248" t="s">
        <v>189</v>
      </c>
      <c r="AU397" s="248" t="s">
        <v>86</v>
      </c>
      <c r="AV397" s="14" t="s">
        <v>197</v>
      </c>
      <c r="AW397" s="14" t="s">
        <v>40</v>
      </c>
      <c r="AX397" s="14" t="s">
        <v>77</v>
      </c>
      <c r="AY397" s="248" t="s">
        <v>180</v>
      </c>
    </row>
    <row r="398" spans="2:51" s="13" customFormat="1" ht="12">
      <c r="B398" s="227"/>
      <c r="C398" s="228"/>
      <c r="D398" s="217" t="s">
        <v>189</v>
      </c>
      <c r="E398" s="229" t="s">
        <v>39</v>
      </c>
      <c r="F398" s="230" t="s">
        <v>196</v>
      </c>
      <c r="G398" s="228"/>
      <c r="H398" s="231">
        <v>426.348</v>
      </c>
      <c r="I398" s="232"/>
      <c r="J398" s="228"/>
      <c r="K398" s="228"/>
      <c r="L398" s="233"/>
      <c r="M398" s="234"/>
      <c r="N398" s="235"/>
      <c r="O398" s="235"/>
      <c r="P398" s="235"/>
      <c r="Q398" s="235"/>
      <c r="R398" s="235"/>
      <c r="S398" s="235"/>
      <c r="T398" s="236"/>
      <c r="AT398" s="237" t="s">
        <v>189</v>
      </c>
      <c r="AU398" s="237" t="s">
        <v>86</v>
      </c>
      <c r="AV398" s="13" t="s">
        <v>187</v>
      </c>
      <c r="AW398" s="13" t="s">
        <v>40</v>
      </c>
      <c r="AX398" s="13" t="s">
        <v>84</v>
      </c>
      <c r="AY398" s="237" t="s">
        <v>180</v>
      </c>
    </row>
    <row r="399" spans="2:65" s="1" customFormat="1" ht="16.5" customHeight="1">
      <c r="B399" s="41"/>
      <c r="C399" s="203" t="s">
        <v>695</v>
      </c>
      <c r="D399" s="203" t="s">
        <v>182</v>
      </c>
      <c r="E399" s="204" t="s">
        <v>696</v>
      </c>
      <c r="F399" s="205" t="s">
        <v>697</v>
      </c>
      <c r="G399" s="206" t="s">
        <v>185</v>
      </c>
      <c r="H399" s="207">
        <v>131.602</v>
      </c>
      <c r="I399" s="208"/>
      <c r="J399" s="209">
        <f>ROUND(I399*H399,2)</f>
        <v>0</v>
      </c>
      <c r="K399" s="205" t="s">
        <v>186</v>
      </c>
      <c r="L399" s="61"/>
      <c r="M399" s="210" t="s">
        <v>39</v>
      </c>
      <c r="N399" s="211" t="s">
        <v>48</v>
      </c>
      <c r="O399" s="42"/>
      <c r="P399" s="212">
        <f>O399*H399</f>
        <v>0</v>
      </c>
      <c r="Q399" s="212">
        <v>0.0154</v>
      </c>
      <c r="R399" s="212">
        <f>Q399*H399</f>
        <v>2.0266708</v>
      </c>
      <c r="S399" s="212">
        <v>0</v>
      </c>
      <c r="T399" s="213">
        <f>S399*H399</f>
        <v>0</v>
      </c>
      <c r="AR399" s="24" t="s">
        <v>187</v>
      </c>
      <c r="AT399" s="24" t="s">
        <v>182</v>
      </c>
      <c r="AU399" s="24" t="s">
        <v>86</v>
      </c>
      <c r="AY399" s="24" t="s">
        <v>180</v>
      </c>
      <c r="BE399" s="214">
        <f>IF(N399="základní",J399,0)</f>
        <v>0</v>
      </c>
      <c r="BF399" s="214">
        <f>IF(N399="snížená",J399,0)</f>
        <v>0</v>
      </c>
      <c r="BG399" s="214">
        <f>IF(N399="zákl. přenesená",J399,0)</f>
        <v>0</v>
      </c>
      <c r="BH399" s="214">
        <f>IF(N399="sníž. přenesená",J399,0)</f>
        <v>0</v>
      </c>
      <c r="BI399" s="214">
        <f>IF(N399="nulová",J399,0)</f>
        <v>0</v>
      </c>
      <c r="BJ399" s="24" t="s">
        <v>84</v>
      </c>
      <c r="BK399" s="214">
        <f>ROUND(I399*H399,2)</f>
        <v>0</v>
      </c>
      <c r="BL399" s="24" t="s">
        <v>187</v>
      </c>
      <c r="BM399" s="24" t="s">
        <v>698</v>
      </c>
    </row>
    <row r="400" spans="2:51" s="12" customFormat="1" ht="24">
      <c r="B400" s="215"/>
      <c r="C400" s="216"/>
      <c r="D400" s="217" t="s">
        <v>189</v>
      </c>
      <c r="E400" s="218" t="s">
        <v>39</v>
      </c>
      <c r="F400" s="219" t="s">
        <v>662</v>
      </c>
      <c r="G400" s="216"/>
      <c r="H400" s="220">
        <v>131.602</v>
      </c>
      <c r="I400" s="221"/>
      <c r="J400" s="216"/>
      <c r="K400" s="216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189</v>
      </c>
      <c r="AU400" s="226" t="s">
        <v>86</v>
      </c>
      <c r="AV400" s="12" t="s">
        <v>86</v>
      </c>
      <c r="AW400" s="12" t="s">
        <v>40</v>
      </c>
      <c r="AX400" s="12" t="s">
        <v>77</v>
      </c>
      <c r="AY400" s="226" t="s">
        <v>180</v>
      </c>
    </row>
    <row r="401" spans="2:51" s="14" customFormat="1" ht="12">
      <c r="B401" s="238"/>
      <c r="C401" s="239"/>
      <c r="D401" s="217" t="s">
        <v>189</v>
      </c>
      <c r="E401" s="240" t="s">
        <v>39</v>
      </c>
      <c r="F401" s="241" t="s">
        <v>663</v>
      </c>
      <c r="G401" s="239"/>
      <c r="H401" s="242">
        <v>131.602</v>
      </c>
      <c r="I401" s="243"/>
      <c r="J401" s="239"/>
      <c r="K401" s="239"/>
      <c r="L401" s="244"/>
      <c r="M401" s="245"/>
      <c r="N401" s="246"/>
      <c r="O401" s="246"/>
      <c r="P401" s="246"/>
      <c r="Q401" s="246"/>
      <c r="R401" s="246"/>
      <c r="S401" s="246"/>
      <c r="T401" s="247"/>
      <c r="AT401" s="248" t="s">
        <v>189</v>
      </c>
      <c r="AU401" s="248" t="s">
        <v>86</v>
      </c>
      <c r="AV401" s="14" t="s">
        <v>197</v>
      </c>
      <c r="AW401" s="14" t="s">
        <v>40</v>
      </c>
      <c r="AX401" s="14" t="s">
        <v>84</v>
      </c>
      <c r="AY401" s="248" t="s">
        <v>180</v>
      </c>
    </row>
    <row r="402" spans="2:65" s="1" customFormat="1" ht="25.5" customHeight="1">
      <c r="B402" s="41"/>
      <c r="C402" s="203" t="s">
        <v>699</v>
      </c>
      <c r="D402" s="203" t="s">
        <v>182</v>
      </c>
      <c r="E402" s="204" t="s">
        <v>700</v>
      </c>
      <c r="F402" s="205" t="s">
        <v>701</v>
      </c>
      <c r="G402" s="206" t="s">
        <v>185</v>
      </c>
      <c r="H402" s="207">
        <v>131.602</v>
      </c>
      <c r="I402" s="208"/>
      <c r="J402" s="209">
        <f>ROUND(I402*H402,2)</f>
        <v>0</v>
      </c>
      <c r="K402" s="205" t="s">
        <v>186</v>
      </c>
      <c r="L402" s="61"/>
      <c r="M402" s="210" t="s">
        <v>39</v>
      </c>
      <c r="N402" s="211" t="s">
        <v>48</v>
      </c>
      <c r="O402" s="42"/>
      <c r="P402" s="212">
        <f>O402*H402</f>
        <v>0</v>
      </c>
      <c r="Q402" s="212">
        <v>0.0079</v>
      </c>
      <c r="R402" s="212">
        <f>Q402*H402</f>
        <v>1.0396558000000002</v>
      </c>
      <c r="S402" s="212">
        <v>0</v>
      </c>
      <c r="T402" s="213">
        <f>S402*H402</f>
        <v>0</v>
      </c>
      <c r="AR402" s="24" t="s">
        <v>187</v>
      </c>
      <c r="AT402" s="24" t="s">
        <v>182</v>
      </c>
      <c r="AU402" s="24" t="s">
        <v>86</v>
      </c>
      <c r="AY402" s="24" t="s">
        <v>180</v>
      </c>
      <c r="BE402" s="214">
        <f>IF(N402="základní",J402,0)</f>
        <v>0</v>
      </c>
      <c r="BF402" s="214">
        <f>IF(N402="snížená",J402,0)</f>
        <v>0</v>
      </c>
      <c r="BG402" s="214">
        <f>IF(N402="zákl. přenesená",J402,0)</f>
        <v>0</v>
      </c>
      <c r="BH402" s="214">
        <f>IF(N402="sníž. přenesená",J402,0)</f>
        <v>0</v>
      </c>
      <c r="BI402" s="214">
        <f>IF(N402="nulová",J402,0)</f>
        <v>0</v>
      </c>
      <c r="BJ402" s="24" t="s">
        <v>84</v>
      </c>
      <c r="BK402" s="214">
        <f>ROUND(I402*H402,2)</f>
        <v>0</v>
      </c>
      <c r="BL402" s="24" t="s">
        <v>187</v>
      </c>
      <c r="BM402" s="24" t="s">
        <v>702</v>
      </c>
    </row>
    <row r="403" spans="2:51" s="12" customFormat="1" ht="24">
      <c r="B403" s="215"/>
      <c r="C403" s="216"/>
      <c r="D403" s="217" t="s">
        <v>189</v>
      </c>
      <c r="E403" s="218" t="s">
        <v>39</v>
      </c>
      <c r="F403" s="219" t="s">
        <v>662</v>
      </c>
      <c r="G403" s="216"/>
      <c r="H403" s="220">
        <v>131.602</v>
      </c>
      <c r="I403" s="221"/>
      <c r="J403" s="216"/>
      <c r="K403" s="216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189</v>
      </c>
      <c r="AU403" s="226" t="s">
        <v>86</v>
      </c>
      <c r="AV403" s="12" t="s">
        <v>86</v>
      </c>
      <c r="AW403" s="12" t="s">
        <v>40</v>
      </c>
      <c r="AX403" s="12" t="s">
        <v>77</v>
      </c>
      <c r="AY403" s="226" t="s">
        <v>180</v>
      </c>
    </row>
    <row r="404" spans="2:51" s="14" customFormat="1" ht="12">
      <c r="B404" s="238"/>
      <c r="C404" s="239"/>
      <c r="D404" s="217" t="s">
        <v>189</v>
      </c>
      <c r="E404" s="240" t="s">
        <v>39</v>
      </c>
      <c r="F404" s="241" t="s">
        <v>663</v>
      </c>
      <c r="G404" s="239"/>
      <c r="H404" s="242">
        <v>131.602</v>
      </c>
      <c r="I404" s="243"/>
      <c r="J404" s="239"/>
      <c r="K404" s="239"/>
      <c r="L404" s="244"/>
      <c r="M404" s="245"/>
      <c r="N404" s="246"/>
      <c r="O404" s="246"/>
      <c r="P404" s="246"/>
      <c r="Q404" s="246"/>
      <c r="R404" s="246"/>
      <c r="S404" s="246"/>
      <c r="T404" s="247"/>
      <c r="AT404" s="248" t="s">
        <v>189</v>
      </c>
      <c r="AU404" s="248" t="s">
        <v>86</v>
      </c>
      <c r="AV404" s="14" t="s">
        <v>197</v>
      </c>
      <c r="AW404" s="14" t="s">
        <v>40</v>
      </c>
      <c r="AX404" s="14" t="s">
        <v>84</v>
      </c>
      <c r="AY404" s="248" t="s">
        <v>180</v>
      </c>
    </row>
    <row r="405" spans="2:65" s="1" customFormat="1" ht="16.5" customHeight="1">
      <c r="B405" s="41"/>
      <c r="C405" s="203" t="s">
        <v>703</v>
      </c>
      <c r="D405" s="203" t="s">
        <v>182</v>
      </c>
      <c r="E405" s="204" t="s">
        <v>704</v>
      </c>
      <c r="F405" s="205" t="s">
        <v>705</v>
      </c>
      <c r="G405" s="206" t="s">
        <v>316</v>
      </c>
      <c r="H405" s="207">
        <v>1</v>
      </c>
      <c r="I405" s="208"/>
      <c r="J405" s="209">
        <f>ROUND(I405*H405,2)</f>
        <v>0</v>
      </c>
      <c r="K405" s="205" t="s">
        <v>186</v>
      </c>
      <c r="L405" s="61"/>
      <c r="M405" s="210" t="s">
        <v>39</v>
      </c>
      <c r="N405" s="211" t="s">
        <v>48</v>
      </c>
      <c r="O405" s="42"/>
      <c r="P405" s="212">
        <f>O405*H405</f>
        <v>0</v>
      </c>
      <c r="Q405" s="212">
        <v>0.1575</v>
      </c>
      <c r="R405" s="212">
        <f>Q405*H405</f>
        <v>0.1575</v>
      </c>
      <c r="S405" s="212">
        <v>0</v>
      </c>
      <c r="T405" s="213">
        <f>S405*H405</f>
        <v>0</v>
      </c>
      <c r="AR405" s="24" t="s">
        <v>187</v>
      </c>
      <c r="AT405" s="24" t="s">
        <v>182</v>
      </c>
      <c r="AU405" s="24" t="s">
        <v>86</v>
      </c>
      <c r="AY405" s="24" t="s">
        <v>180</v>
      </c>
      <c r="BE405" s="214">
        <f>IF(N405="základní",J405,0)</f>
        <v>0</v>
      </c>
      <c r="BF405" s="214">
        <f>IF(N405="snížená",J405,0)</f>
        <v>0</v>
      </c>
      <c r="BG405" s="214">
        <f>IF(N405="zákl. přenesená",J405,0)</f>
        <v>0</v>
      </c>
      <c r="BH405" s="214">
        <f>IF(N405="sníž. přenesená",J405,0)</f>
        <v>0</v>
      </c>
      <c r="BI405" s="214">
        <f>IF(N405="nulová",J405,0)</f>
        <v>0</v>
      </c>
      <c r="BJ405" s="24" t="s">
        <v>84</v>
      </c>
      <c r="BK405" s="214">
        <f>ROUND(I405*H405,2)</f>
        <v>0</v>
      </c>
      <c r="BL405" s="24" t="s">
        <v>187</v>
      </c>
      <c r="BM405" s="24" t="s">
        <v>706</v>
      </c>
    </row>
    <row r="406" spans="2:51" s="12" customFormat="1" ht="12">
      <c r="B406" s="215"/>
      <c r="C406" s="216"/>
      <c r="D406" s="217" t="s">
        <v>189</v>
      </c>
      <c r="E406" s="218" t="s">
        <v>39</v>
      </c>
      <c r="F406" s="219" t="s">
        <v>707</v>
      </c>
      <c r="G406" s="216"/>
      <c r="H406" s="220">
        <v>1</v>
      </c>
      <c r="I406" s="221"/>
      <c r="J406" s="216"/>
      <c r="K406" s="216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189</v>
      </c>
      <c r="AU406" s="226" t="s">
        <v>86</v>
      </c>
      <c r="AV406" s="12" t="s">
        <v>86</v>
      </c>
      <c r="AW406" s="12" t="s">
        <v>40</v>
      </c>
      <c r="AX406" s="12" t="s">
        <v>84</v>
      </c>
      <c r="AY406" s="226" t="s">
        <v>180</v>
      </c>
    </row>
    <row r="407" spans="2:65" s="1" customFormat="1" ht="25.5" customHeight="1">
      <c r="B407" s="41"/>
      <c r="C407" s="203" t="s">
        <v>708</v>
      </c>
      <c r="D407" s="203" t="s">
        <v>182</v>
      </c>
      <c r="E407" s="204" t="s">
        <v>709</v>
      </c>
      <c r="F407" s="205" t="s">
        <v>710</v>
      </c>
      <c r="G407" s="206" t="s">
        <v>185</v>
      </c>
      <c r="H407" s="207">
        <v>294.746</v>
      </c>
      <c r="I407" s="208"/>
      <c r="J407" s="209">
        <f>ROUND(I407*H407,2)</f>
        <v>0</v>
      </c>
      <c r="K407" s="205" t="s">
        <v>186</v>
      </c>
      <c r="L407" s="61"/>
      <c r="M407" s="210" t="s">
        <v>39</v>
      </c>
      <c r="N407" s="211" t="s">
        <v>48</v>
      </c>
      <c r="O407" s="42"/>
      <c r="P407" s="212">
        <f>O407*H407</f>
        <v>0</v>
      </c>
      <c r="Q407" s="212">
        <v>0.0156</v>
      </c>
      <c r="R407" s="212">
        <f>Q407*H407</f>
        <v>4.5980376</v>
      </c>
      <c r="S407" s="212">
        <v>0</v>
      </c>
      <c r="T407" s="213">
        <f>S407*H407</f>
        <v>0</v>
      </c>
      <c r="AR407" s="24" t="s">
        <v>187</v>
      </c>
      <c r="AT407" s="24" t="s">
        <v>182</v>
      </c>
      <c r="AU407" s="24" t="s">
        <v>86</v>
      </c>
      <c r="AY407" s="24" t="s">
        <v>180</v>
      </c>
      <c r="BE407" s="214">
        <f>IF(N407="základní",J407,0)</f>
        <v>0</v>
      </c>
      <c r="BF407" s="214">
        <f>IF(N407="snížená",J407,0)</f>
        <v>0</v>
      </c>
      <c r="BG407" s="214">
        <f>IF(N407="zákl. přenesená",J407,0)</f>
        <v>0</v>
      </c>
      <c r="BH407" s="214">
        <f>IF(N407="sníž. přenesená",J407,0)</f>
        <v>0</v>
      </c>
      <c r="BI407" s="214">
        <f>IF(N407="nulová",J407,0)</f>
        <v>0</v>
      </c>
      <c r="BJ407" s="24" t="s">
        <v>84</v>
      </c>
      <c r="BK407" s="214">
        <f>ROUND(I407*H407,2)</f>
        <v>0</v>
      </c>
      <c r="BL407" s="24" t="s">
        <v>187</v>
      </c>
      <c r="BM407" s="24" t="s">
        <v>711</v>
      </c>
    </row>
    <row r="408" spans="2:51" s="12" customFormat="1" ht="24">
      <c r="B408" s="215"/>
      <c r="C408" s="216"/>
      <c r="D408" s="217" t="s">
        <v>189</v>
      </c>
      <c r="E408" s="218" t="s">
        <v>39</v>
      </c>
      <c r="F408" s="219" t="s">
        <v>668</v>
      </c>
      <c r="G408" s="216"/>
      <c r="H408" s="220">
        <v>325.83</v>
      </c>
      <c r="I408" s="221"/>
      <c r="J408" s="216"/>
      <c r="K408" s="216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189</v>
      </c>
      <c r="AU408" s="226" t="s">
        <v>86</v>
      </c>
      <c r="AV408" s="12" t="s">
        <v>86</v>
      </c>
      <c r="AW408" s="12" t="s">
        <v>40</v>
      </c>
      <c r="AX408" s="12" t="s">
        <v>77</v>
      </c>
      <c r="AY408" s="226" t="s">
        <v>180</v>
      </c>
    </row>
    <row r="409" spans="2:51" s="12" customFormat="1" ht="12">
      <c r="B409" s="215"/>
      <c r="C409" s="216"/>
      <c r="D409" s="217" t="s">
        <v>189</v>
      </c>
      <c r="E409" s="218" t="s">
        <v>39</v>
      </c>
      <c r="F409" s="219" t="s">
        <v>669</v>
      </c>
      <c r="G409" s="216"/>
      <c r="H409" s="220">
        <v>20.3</v>
      </c>
      <c r="I409" s="221"/>
      <c r="J409" s="216"/>
      <c r="K409" s="216"/>
      <c r="L409" s="222"/>
      <c r="M409" s="223"/>
      <c r="N409" s="224"/>
      <c r="O409" s="224"/>
      <c r="P409" s="224"/>
      <c r="Q409" s="224"/>
      <c r="R409" s="224"/>
      <c r="S409" s="224"/>
      <c r="T409" s="225"/>
      <c r="AT409" s="226" t="s">
        <v>189</v>
      </c>
      <c r="AU409" s="226" t="s">
        <v>86</v>
      </c>
      <c r="AV409" s="12" t="s">
        <v>86</v>
      </c>
      <c r="AW409" s="12" t="s">
        <v>40</v>
      </c>
      <c r="AX409" s="12" t="s">
        <v>77</v>
      </c>
      <c r="AY409" s="226" t="s">
        <v>180</v>
      </c>
    </row>
    <row r="410" spans="2:51" s="12" customFormat="1" ht="12">
      <c r="B410" s="215"/>
      <c r="C410" s="216"/>
      <c r="D410" s="217" t="s">
        <v>189</v>
      </c>
      <c r="E410" s="218" t="s">
        <v>39</v>
      </c>
      <c r="F410" s="219" t="s">
        <v>670</v>
      </c>
      <c r="G410" s="216"/>
      <c r="H410" s="220">
        <v>-39.712</v>
      </c>
      <c r="I410" s="221"/>
      <c r="J410" s="216"/>
      <c r="K410" s="216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189</v>
      </c>
      <c r="AU410" s="226" t="s">
        <v>86</v>
      </c>
      <c r="AV410" s="12" t="s">
        <v>86</v>
      </c>
      <c r="AW410" s="12" t="s">
        <v>40</v>
      </c>
      <c r="AX410" s="12" t="s">
        <v>77</v>
      </c>
      <c r="AY410" s="226" t="s">
        <v>180</v>
      </c>
    </row>
    <row r="411" spans="2:51" s="12" customFormat="1" ht="12">
      <c r="B411" s="215"/>
      <c r="C411" s="216"/>
      <c r="D411" s="217" t="s">
        <v>189</v>
      </c>
      <c r="E411" s="218" t="s">
        <v>39</v>
      </c>
      <c r="F411" s="219" t="s">
        <v>671</v>
      </c>
      <c r="G411" s="216"/>
      <c r="H411" s="220">
        <v>-25.717</v>
      </c>
      <c r="I411" s="221"/>
      <c r="J411" s="216"/>
      <c r="K411" s="216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189</v>
      </c>
      <c r="AU411" s="226" t="s">
        <v>86</v>
      </c>
      <c r="AV411" s="12" t="s">
        <v>86</v>
      </c>
      <c r="AW411" s="12" t="s">
        <v>40</v>
      </c>
      <c r="AX411" s="12" t="s">
        <v>77</v>
      </c>
      <c r="AY411" s="226" t="s">
        <v>180</v>
      </c>
    </row>
    <row r="412" spans="2:51" s="12" customFormat="1" ht="24">
      <c r="B412" s="215"/>
      <c r="C412" s="216"/>
      <c r="D412" s="217" t="s">
        <v>189</v>
      </c>
      <c r="E412" s="218" t="s">
        <v>39</v>
      </c>
      <c r="F412" s="219" t="s">
        <v>672</v>
      </c>
      <c r="G412" s="216"/>
      <c r="H412" s="220">
        <v>14.045</v>
      </c>
      <c r="I412" s="221"/>
      <c r="J412" s="216"/>
      <c r="K412" s="216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189</v>
      </c>
      <c r="AU412" s="226" t="s">
        <v>86</v>
      </c>
      <c r="AV412" s="12" t="s">
        <v>86</v>
      </c>
      <c r="AW412" s="12" t="s">
        <v>40</v>
      </c>
      <c r="AX412" s="12" t="s">
        <v>77</v>
      </c>
      <c r="AY412" s="226" t="s">
        <v>180</v>
      </c>
    </row>
    <row r="413" spans="2:51" s="13" customFormat="1" ht="12">
      <c r="B413" s="227"/>
      <c r="C413" s="228"/>
      <c r="D413" s="217" t="s">
        <v>189</v>
      </c>
      <c r="E413" s="229" t="s">
        <v>39</v>
      </c>
      <c r="F413" s="230" t="s">
        <v>673</v>
      </c>
      <c r="G413" s="228"/>
      <c r="H413" s="231">
        <v>294.746</v>
      </c>
      <c r="I413" s="232"/>
      <c r="J413" s="228"/>
      <c r="K413" s="228"/>
      <c r="L413" s="233"/>
      <c r="M413" s="234"/>
      <c r="N413" s="235"/>
      <c r="O413" s="235"/>
      <c r="P413" s="235"/>
      <c r="Q413" s="235"/>
      <c r="R413" s="235"/>
      <c r="S413" s="235"/>
      <c r="T413" s="236"/>
      <c r="AT413" s="237" t="s">
        <v>189</v>
      </c>
      <c r="AU413" s="237" t="s">
        <v>86</v>
      </c>
      <c r="AV413" s="13" t="s">
        <v>187</v>
      </c>
      <c r="AW413" s="13" t="s">
        <v>40</v>
      </c>
      <c r="AX413" s="13" t="s">
        <v>84</v>
      </c>
      <c r="AY413" s="237" t="s">
        <v>180</v>
      </c>
    </row>
    <row r="414" spans="2:65" s="1" customFormat="1" ht="38.25" customHeight="1">
      <c r="B414" s="41"/>
      <c r="C414" s="203" t="s">
        <v>712</v>
      </c>
      <c r="D414" s="203" t="s">
        <v>182</v>
      </c>
      <c r="E414" s="204" t="s">
        <v>713</v>
      </c>
      <c r="F414" s="205" t="s">
        <v>714</v>
      </c>
      <c r="G414" s="206" t="s">
        <v>185</v>
      </c>
      <c r="H414" s="207">
        <v>447.247</v>
      </c>
      <c r="I414" s="208"/>
      <c r="J414" s="209">
        <f>ROUND(I414*H414,2)</f>
        <v>0</v>
      </c>
      <c r="K414" s="205" t="s">
        <v>186</v>
      </c>
      <c r="L414" s="61"/>
      <c r="M414" s="210" t="s">
        <v>39</v>
      </c>
      <c r="N414" s="211" t="s">
        <v>48</v>
      </c>
      <c r="O414" s="42"/>
      <c r="P414" s="212">
        <f>O414*H414</f>
        <v>0</v>
      </c>
      <c r="Q414" s="212">
        <v>0.01103</v>
      </c>
      <c r="R414" s="212">
        <f>Q414*H414</f>
        <v>4.93313441</v>
      </c>
      <c r="S414" s="212">
        <v>0</v>
      </c>
      <c r="T414" s="213">
        <f>S414*H414</f>
        <v>0</v>
      </c>
      <c r="AR414" s="24" t="s">
        <v>187</v>
      </c>
      <c r="AT414" s="24" t="s">
        <v>182</v>
      </c>
      <c r="AU414" s="24" t="s">
        <v>86</v>
      </c>
      <c r="AY414" s="24" t="s">
        <v>180</v>
      </c>
      <c r="BE414" s="214">
        <f>IF(N414="základní",J414,0)</f>
        <v>0</v>
      </c>
      <c r="BF414" s="214">
        <f>IF(N414="snížená",J414,0)</f>
        <v>0</v>
      </c>
      <c r="BG414" s="214">
        <f>IF(N414="zákl. přenesená",J414,0)</f>
        <v>0</v>
      </c>
      <c r="BH414" s="214">
        <f>IF(N414="sníž. přenesená",J414,0)</f>
        <v>0</v>
      </c>
      <c r="BI414" s="214">
        <f>IF(N414="nulová",J414,0)</f>
        <v>0</v>
      </c>
      <c r="BJ414" s="24" t="s">
        <v>84</v>
      </c>
      <c r="BK414" s="214">
        <f>ROUND(I414*H414,2)</f>
        <v>0</v>
      </c>
      <c r="BL414" s="24" t="s">
        <v>187</v>
      </c>
      <c r="BM414" s="24" t="s">
        <v>715</v>
      </c>
    </row>
    <row r="415" spans="2:51" s="12" customFormat="1" ht="24">
      <c r="B415" s="215"/>
      <c r="C415" s="216"/>
      <c r="D415" s="217" t="s">
        <v>189</v>
      </c>
      <c r="E415" s="218" t="s">
        <v>39</v>
      </c>
      <c r="F415" s="219" t="s">
        <v>651</v>
      </c>
      <c r="G415" s="216"/>
      <c r="H415" s="220">
        <v>359.872</v>
      </c>
      <c r="I415" s="221"/>
      <c r="J415" s="216"/>
      <c r="K415" s="216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189</v>
      </c>
      <c r="AU415" s="226" t="s">
        <v>86</v>
      </c>
      <c r="AV415" s="12" t="s">
        <v>86</v>
      </c>
      <c r="AW415" s="12" t="s">
        <v>40</v>
      </c>
      <c r="AX415" s="12" t="s">
        <v>77</v>
      </c>
      <c r="AY415" s="226" t="s">
        <v>180</v>
      </c>
    </row>
    <row r="416" spans="2:51" s="12" customFormat="1" ht="12">
      <c r="B416" s="215"/>
      <c r="C416" s="216"/>
      <c r="D416" s="217" t="s">
        <v>189</v>
      </c>
      <c r="E416" s="218" t="s">
        <v>39</v>
      </c>
      <c r="F416" s="219" t="s">
        <v>652</v>
      </c>
      <c r="G416" s="216"/>
      <c r="H416" s="220">
        <v>72.768</v>
      </c>
      <c r="I416" s="221"/>
      <c r="J416" s="216"/>
      <c r="K416" s="216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189</v>
      </c>
      <c r="AU416" s="226" t="s">
        <v>86</v>
      </c>
      <c r="AV416" s="12" t="s">
        <v>86</v>
      </c>
      <c r="AW416" s="12" t="s">
        <v>40</v>
      </c>
      <c r="AX416" s="12" t="s">
        <v>77</v>
      </c>
      <c r="AY416" s="226" t="s">
        <v>180</v>
      </c>
    </row>
    <row r="417" spans="2:51" s="12" customFormat="1" ht="12">
      <c r="B417" s="215"/>
      <c r="C417" s="216"/>
      <c r="D417" s="217" t="s">
        <v>189</v>
      </c>
      <c r="E417" s="218" t="s">
        <v>39</v>
      </c>
      <c r="F417" s="219" t="s">
        <v>653</v>
      </c>
      <c r="G417" s="216"/>
      <c r="H417" s="220">
        <v>-50.23</v>
      </c>
      <c r="I417" s="221"/>
      <c r="J417" s="216"/>
      <c r="K417" s="216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189</v>
      </c>
      <c r="AU417" s="226" t="s">
        <v>86</v>
      </c>
      <c r="AV417" s="12" t="s">
        <v>86</v>
      </c>
      <c r="AW417" s="12" t="s">
        <v>40</v>
      </c>
      <c r="AX417" s="12" t="s">
        <v>77</v>
      </c>
      <c r="AY417" s="226" t="s">
        <v>180</v>
      </c>
    </row>
    <row r="418" spans="2:51" s="12" customFormat="1" ht="12">
      <c r="B418" s="215"/>
      <c r="C418" s="216"/>
      <c r="D418" s="217" t="s">
        <v>189</v>
      </c>
      <c r="E418" s="218" t="s">
        <v>39</v>
      </c>
      <c r="F418" s="219" t="s">
        <v>654</v>
      </c>
      <c r="G418" s="216"/>
      <c r="H418" s="220">
        <v>20.808</v>
      </c>
      <c r="I418" s="221"/>
      <c r="J418" s="216"/>
      <c r="K418" s="216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189</v>
      </c>
      <c r="AU418" s="226" t="s">
        <v>86</v>
      </c>
      <c r="AV418" s="12" t="s">
        <v>86</v>
      </c>
      <c r="AW418" s="12" t="s">
        <v>40</v>
      </c>
      <c r="AX418" s="12" t="s">
        <v>77</v>
      </c>
      <c r="AY418" s="226" t="s">
        <v>180</v>
      </c>
    </row>
    <row r="419" spans="2:51" s="12" customFormat="1" ht="12">
      <c r="B419" s="215"/>
      <c r="C419" s="216"/>
      <c r="D419" s="217" t="s">
        <v>189</v>
      </c>
      <c r="E419" s="218" t="s">
        <v>39</v>
      </c>
      <c r="F419" s="219" t="s">
        <v>655</v>
      </c>
      <c r="G419" s="216"/>
      <c r="H419" s="220">
        <v>-31.449</v>
      </c>
      <c r="I419" s="221"/>
      <c r="J419" s="216"/>
      <c r="K419" s="216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189</v>
      </c>
      <c r="AU419" s="226" t="s">
        <v>86</v>
      </c>
      <c r="AV419" s="12" t="s">
        <v>86</v>
      </c>
      <c r="AW419" s="12" t="s">
        <v>40</v>
      </c>
      <c r="AX419" s="12" t="s">
        <v>77</v>
      </c>
      <c r="AY419" s="226" t="s">
        <v>180</v>
      </c>
    </row>
    <row r="420" spans="2:51" s="14" customFormat="1" ht="12">
      <c r="B420" s="238"/>
      <c r="C420" s="239"/>
      <c r="D420" s="217" t="s">
        <v>189</v>
      </c>
      <c r="E420" s="240" t="s">
        <v>39</v>
      </c>
      <c r="F420" s="241" t="s">
        <v>438</v>
      </c>
      <c r="G420" s="239"/>
      <c r="H420" s="242">
        <v>371.769</v>
      </c>
      <c r="I420" s="243"/>
      <c r="J420" s="239"/>
      <c r="K420" s="239"/>
      <c r="L420" s="244"/>
      <c r="M420" s="245"/>
      <c r="N420" s="246"/>
      <c r="O420" s="246"/>
      <c r="P420" s="246"/>
      <c r="Q420" s="246"/>
      <c r="R420" s="246"/>
      <c r="S420" s="246"/>
      <c r="T420" s="247"/>
      <c r="AT420" s="248" t="s">
        <v>189</v>
      </c>
      <c r="AU420" s="248" t="s">
        <v>86</v>
      </c>
      <c r="AV420" s="14" t="s">
        <v>197</v>
      </c>
      <c r="AW420" s="14" t="s">
        <v>40</v>
      </c>
      <c r="AX420" s="14" t="s">
        <v>77</v>
      </c>
      <c r="AY420" s="248" t="s">
        <v>180</v>
      </c>
    </row>
    <row r="421" spans="2:51" s="12" customFormat="1" ht="12">
      <c r="B421" s="215"/>
      <c r="C421" s="216"/>
      <c r="D421" s="217" t="s">
        <v>189</v>
      </c>
      <c r="E421" s="218" t="s">
        <v>39</v>
      </c>
      <c r="F421" s="219" t="s">
        <v>656</v>
      </c>
      <c r="G421" s="216"/>
      <c r="H421" s="220">
        <v>47.58</v>
      </c>
      <c r="I421" s="221"/>
      <c r="J421" s="216"/>
      <c r="K421" s="216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189</v>
      </c>
      <c r="AU421" s="226" t="s">
        <v>86</v>
      </c>
      <c r="AV421" s="12" t="s">
        <v>86</v>
      </c>
      <c r="AW421" s="12" t="s">
        <v>40</v>
      </c>
      <c r="AX421" s="12" t="s">
        <v>77</v>
      </c>
      <c r="AY421" s="226" t="s">
        <v>180</v>
      </c>
    </row>
    <row r="422" spans="2:51" s="14" customFormat="1" ht="12">
      <c r="B422" s="238"/>
      <c r="C422" s="239"/>
      <c r="D422" s="217" t="s">
        <v>189</v>
      </c>
      <c r="E422" s="240" t="s">
        <v>39</v>
      </c>
      <c r="F422" s="241" t="s">
        <v>657</v>
      </c>
      <c r="G422" s="239"/>
      <c r="H422" s="242">
        <v>47.58</v>
      </c>
      <c r="I422" s="243"/>
      <c r="J422" s="239"/>
      <c r="K422" s="239"/>
      <c r="L422" s="244"/>
      <c r="M422" s="245"/>
      <c r="N422" s="246"/>
      <c r="O422" s="246"/>
      <c r="P422" s="246"/>
      <c r="Q422" s="246"/>
      <c r="R422" s="246"/>
      <c r="S422" s="246"/>
      <c r="T422" s="247"/>
      <c r="AT422" s="248" t="s">
        <v>189</v>
      </c>
      <c r="AU422" s="248" t="s">
        <v>86</v>
      </c>
      <c r="AV422" s="14" t="s">
        <v>197</v>
      </c>
      <c r="AW422" s="14" t="s">
        <v>40</v>
      </c>
      <c r="AX422" s="14" t="s">
        <v>77</v>
      </c>
      <c r="AY422" s="248" t="s">
        <v>180</v>
      </c>
    </row>
    <row r="423" spans="2:51" s="12" customFormat="1" ht="12">
      <c r="B423" s="215"/>
      <c r="C423" s="216"/>
      <c r="D423" s="217" t="s">
        <v>189</v>
      </c>
      <c r="E423" s="218" t="s">
        <v>39</v>
      </c>
      <c r="F423" s="219" t="s">
        <v>658</v>
      </c>
      <c r="G423" s="216"/>
      <c r="H423" s="220">
        <v>42.833</v>
      </c>
      <c r="I423" s="221"/>
      <c r="J423" s="216"/>
      <c r="K423" s="216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189</v>
      </c>
      <c r="AU423" s="226" t="s">
        <v>86</v>
      </c>
      <c r="AV423" s="12" t="s">
        <v>86</v>
      </c>
      <c r="AW423" s="12" t="s">
        <v>40</v>
      </c>
      <c r="AX423" s="12" t="s">
        <v>77</v>
      </c>
      <c r="AY423" s="226" t="s">
        <v>180</v>
      </c>
    </row>
    <row r="424" spans="2:51" s="12" customFormat="1" ht="12">
      <c r="B424" s="215"/>
      <c r="C424" s="216"/>
      <c r="D424" s="217" t="s">
        <v>189</v>
      </c>
      <c r="E424" s="218" t="s">
        <v>39</v>
      </c>
      <c r="F424" s="219" t="s">
        <v>659</v>
      </c>
      <c r="G424" s="216"/>
      <c r="H424" s="220">
        <v>-15.82</v>
      </c>
      <c r="I424" s="221"/>
      <c r="J424" s="216"/>
      <c r="K424" s="216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189</v>
      </c>
      <c r="AU424" s="226" t="s">
        <v>86</v>
      </c>
      <c r="AV424" s="12" t="s">
        <v>86</v>
      </c>
      <c r="AW424" s="12" t="s">
        <v>40</v>
      </c>
      <c r="AX424" s="12" t="s">
        <v>77</v>
      </c>
      <c r="AY424" s="226" t="s">
        <v>180</v>
      </c>
    </row>
    <row r="425" spans="2:51" s="12" customFormat="1" ht="12">
      <c r="B425" s="215"/>
      <c r="C425" s="216"/>
      <c r="D425" s="217" t="s">
        <v>189</v>
      </c>
      <c r="E425" s="218" t="s">
        <v>39</v>
      </c>
      <c r="F425" s="219" t="s">
        <v>660</v>
      </c>
      <c r="G425" s="216"/>
      <c r="H425" s="220">
        <v>0.885</v>
      </c>
      <c r="I425" s="221"/>
      <c r="J425" s="216"/>
      <c r="K425" s="216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189</v>
      </c>
      <c r="AU425" s="226" t="s">
        <v>86</v>
      </c>
      <c r="AV425" s="12" t="s">
        <v>86</v>
      </c>
      <c r="AW425" s="12" t="s">
        <v>40</v>
      </c>
      <c r="AX425" s="12" t="s">
        <v>77</v>
      </c>
      <c r="AY425" s="226" t="s">
        <v>180</v>
      </c>
    </row>
    <row r="426" spans="2:51" s="14" customFormat="1" ht="12">
      <c r="B426" s="238"/>
      <c r="C426" s="239"/>
      <c r="D426" s="217" t="s">
        <v>189</v>
      </c>
      <c r="E426" s="240" t="s">
        <v>39</v>
      </c>
      <c r="F426" s="241" t="s">
        <v>716</v>
      </c>
      <c r="G426" s="239"/>
      <c r="H426" s="242">
        <v>27.898</v>
      </c>
      <c r="I426" s="243"/>
      <c r="J426" s="239"/>
      <c r="K426" s="239"/>
      <c r="L426" s="244"/>
      <c r="M426" s="245"/>
      <c r="N426" s="246"/>
      <c r="O426" s="246"/>
      <c r="P426" s="246"/>
      <c r="Q426" s="246"/>
      <c r="R426" s="246"/>
      <c r="S426" s="246"/>
      <c r="T426" s="247"/>
      <c r="AT426" s="248" t="s">
        <v>189</v>
      </c>
      <c r="AU426" s="248" t="s">
        <v>86</v>
      </c>
      <c r="AV426" s="14" t="s">
        <v>197</v>
      </c>
      <c r="AW426" s="14" t="s">
        <v>40</v>
      </c>
      <c r="AX426" s="14" t="s">
        <v>77</v>
      </c>
      <c r="AY426" s="248" t="s">
        <v>180</v>
      </c>
    </row>
    <row r="427" spans="2:51" s="13" customFormat="1" ht="12">
      <c r="B427" s="227"/>
      <c r="C427" s="228"/>
      <c r="D427" s="217" t="s">
        <v>189</v>
      </c>
      <c r="E427" s="229" t="s">
        <v>39</v>
      </c>
      <c r="F427" s="230" t="s">
        <v>196</v>
      </c>
      <c r="G427" s="228"/>
      <c r="H427" s="231">
        <v>447.247</v>
      </c>
      <c r="I427" s="232"/>
      <c r="J427" s="228"/>
      <c r="K427" s="228"/>
      <c r="L427" s="233"/>
      <c r="M427" s="234"/>
      <c r="N427" s="235"/>
      <c r="O427" s="235"/>
      <c r="P427" s="235"/>
      <c r="Q427" s="235"/>
      <c r="R427" s="235"/>
      <c r="S427" s="235"/>
      <c r="T427" s="236"/>
      <c r="AT427" s="237" t="s">
        <v>189</v>
      </c>
      <c r="AU427" s="237" t="s">
        <v>86</v>
      </c>
      <c r="AV427" s="13" t="s">
        <v>187</v>
      </c>
      <c r="AW427" s="13" t="s">
        <v>40</v>
      </c>
      <c r="AX427" s="13" t="s">
        <v>84</v>
      </c>
      <c r="AY427" s="237" t="s">
        <v>180</v>
      </c>
    </row>
    <row r="428" spans="2:65" s="1" customFormat="1" ht="25.5" customHeight="1">
      <c r="B428" s="41"/>
      <c r="C428" s="203" t="s">
        <v>717</v>
      </c>
      <c r="D428" s="203" t="s">
        <v>182</v>
      </c>
      <c r="E428" s="204" t="s">
        <v>718</v>
      </c>
      <c r="F428" s="205" t="s">
        <v>719</v>
      </c>
      <c r="G428" s="206" t="s">
        <v>185</v>
      </c>
      <c r="H428" s="207">
        <v>399.667</v>
      </c>
      <c r="I428" s="208"/>
      <c r="J428" s="209">
        <f>ROUND(I428*H428,2)</f>
        <v>0</v>
      </c>
      <c r="K428" s="205" t="s">
        <v>186</v>
      </c>
      <c r="L428" s="61"/>
      <c r="M428" s="210" t="s">
        <v>39</v>
      </c>
      <c r="N428" s="211" t="s">
        <v>48</v>
      </c>
      <c r="O428" s="42"/>
      <c r="P428" s="212">
        <f>O428*H428</f>
        <v>0</v>
      </c>
      <c r="Q428" s="212">
        <v>0.00552</v>
      </c>
      <c r="R428" s="212">
        <f>Q428*H428</f>
        <v>2.2061618399999996</v>
      </c>
      <c r="S428" s="212">
        <v>0</v>
      </c>
      <c r="T428" s="213">
        <f>S428*H428</f>
        <v>0</v>
      </c>
      <c r="AR428" s="24" t="s">
        <v>187</v>
      </c>
      <c r="AT428" s="24" t="s">
        <v>182</v>
      </c>
      <c r="AU428" s="24" t="s">
        <v>86</v>
      </c>
      <c r="AY428" s="24" t="s">
        <v>180</v>
      </c>
      <c r="BE428" s="214">
        <f>IF(N428="základní",J428,0)</f>
        <v>0</v>
      </c>
      <c r="BF428" s="214">
        <f>IF(N428="snížená",J428,0)</f>
        <v>0</v>
      </c>
      <c r="BG428" s="214">
        <f>IF(N428="zákl. přenesená",J428,0)</f>
        <v>0</v>
      </c>
      <c r="BH428" s="214">
        <f>IF(N428="sníž. přenesená",J428,0)</f>
        <v>0</v>
      </c>
      <c r="BI428" s="214">
        <f>IF(N428="nulová",J428,0)</f>
        <v>0</v>
      </c>
      <c r="BJ428" s="24" t="s">
        <v>84</v>
      </c>
      <c r="BK428" s="214">
        <f>ROUND(I428*H428,2)</f>
        <v>0</v>
      </c>
      <c r="BL428" s="24" t="s">
        <v>187</v>
      </c>
      <c r="BM428" s="24" t="s">
        <v>720</v>
      </c>
    </row>
    <row r="429" spans="2:51" s="12" customFormat="1" ht="24">
      <c r="B429" s="215"/>
      <c r="C429" s="216"/>
      <c r="D429" s="217" t="s">
        <v>189</v>
      </c>
      <c r="E429" s="218" t="s">
        <v>39</v>
      </c>
      <c r="F429" s="219" t="s">
        <v>651</v>
      </c>
      <c r="G429" s="216"/>
      <c r="H429" s="220">
        <v>359.872</v>
      </c>
      <c r="I429" s="221"/>
      <c r="J429" s="216"/>
      <c r="K429" s="216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189</v>
      </c>
      <c r="AU429" s="226" t="s">
        <v>86</v>
      </c>
      <c r="AV429" s="12" t="s">
        <v>86</v>
      </c>
      <c r="AW429" s="12" t="s">
        <v>40</v>
      </c>
      <c r="AX429" s="12" t="s">
        <v>77</v>
      </c>
      <c r="AY429" s="226" t="s">
        <v>180</v>
      </c>
    </row>
    <row r="430" spans="2:51" s="12" customFormat="1" ht="12">
      <c r="B430" s="215"/>
      <c r="C430" s="216"/>
      <c r="D430" s="217" t="s">
        <v>189</v>
      </c>
      <c r="E430" s="218" t="s">
        <v>39</v>
      </c>
      <c r="F430" s="219" t="s">
        <v>652</v>
      </c>
      <c r="G430" s="216"/>
      <c r="H430" s="220">
        <v>72.768</v>
      </c>
      <c r="I430" s="221"/>
      <c r="J430" s="216"/>
      <c r="K430" s="216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189</v>
      </c>
      <c r="AU430" s="226" t="s">
        <v>86</v>
      </c>
      <c r="AV430" s="12" t="s">
        <v>86</v>
      </c>
      <c r="AW430" s="12" t="s">
        <v>40</v>
      </c>
      <c r="AX430" s="12" t="s">
        <v>77</v>
      </c>
      <c r="AY430" s="226" t="s">
        <v>180</v>
      </c>
    </row>
    <row r="431" spans="2:51" s="12" customFormat="1" ht="12">
      <c r="B431" s="215"/>
      <c r="C431" s="216"/>
      <c r="D431" s="217" t="s">
        <v>189</v>
      </c>
      <c r="E431" s="218" t="s">
        <v>39</v>
      </c>
      <c r="F431" s="219" t="s">
        <v>653</v>
      </c>
      <c r="G431" s="216"/>
      <c r="H431" s="220">
        <v>-50.23</v>
      </c>
      <c r="I431" s="221"/>
      <c r="J431" s="216"/>
      <c r="K431" s="216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189</v>
      </c>
      <c r="AU431" s="226" t="s">
        <v>86</v>
      </c>
      <c r="AV431" s="12" t="s">
        <v>86</v>
      </c>
      <c r="AW431" s="12" t="s">
        <v>40</v>
      </c>
      <c r="AX431" s="12" t="s">
        <v>77</v>
      </c>
      <c r="AY431" s="226" t="s">
        <v>180</v>
      </c>
    </row>
    <row r="432" spans="2:51" s="12" customFormat="1" ht="12">
      <c r="B432" s="215"/>
      <c r="C432" s="216"/>
      <c r="D432" s="217" t="s">
        <v>189</v>
      </c>
      <c r="E432" s="218" t="s">
        <v>39</v>
      </c>
      <c r="F432" s="219" t="s">
        <v>654</v>
      </c>
      <c r="G432" s="216"/>
      <c r="H432" s="220">
        <v>20.808</v>
      </c>
      <c r="I432" s="221"/>
      <c r="J432" s="216"/>
      <c r="K432" s="216"/>
      <c r="L432" s="222"/>
      <c r="M432" s="223"/>
      <c r="N432" s="224"/>
      <c r="O432" s="224"/>
      <c r="P432" s="224"/>
      <c r="Q432" s="224"/>
      <c r="R432" s="224"/>
      <c r="S432" s="224"/>
      <c r="T432" s="225"/>
      <c r="AT432" s="226" t="s">
        <v>189</v>
      </c>
      <c r="AU432" s="226" t="s">
        <v>86</v>
      </c>
      <c r="AV432" s="12" t="s">
        <v>86</v>
      </c>
      <c r="AW432" s="12" t="s">
        <v>40</v>
      </c>
      <c r="AX432" s="12" t="s">
        <v>77</v>
      </c>
      <c r="AY432" s="226" t="s">
        <v>180</v>
      </c>
    </row>
    <row r="433" spans="2:51" s="12" customFormat="1" ht="12">
      <c r="B433" s="215"/>
      <c r="C433" s="216"/>
      <c r="D433" s="217" t="s">
        <v>189</v>
      </c>
      <c r="E433" s="218" t="s">
        <v>39</v>
      </c>
      <c r="F433" s="219" t="s">
        <v>655</v>
      </c>
      <c r="G433" s="216"/>
      <c r="H433" s="220">
        <v>-31.449</v>
      </c>
      <c r="I433" s="221"/>
      <c r="J433" s="216"/>
      <c r="K433" s="216"/>
      <c r="L433" s="222"/>
      <c r="M433" s="223"/>
      <c r="N433" s="224"/>
      <c r="O433" s="224"/>
      <c r="P433" s="224"/>
      <c r="Q433" s="224"/>
      <c r="R433" s="224"/>
      <c r="S433" s="224"/>
      <c r="T433" s="225"/>
      <c r="AT433" s="226" t="s">
        <v>189</v>
      </c>
      <c r="AU433" s="226" t="s">
        <v>86</v>
      </c>
      <c r="AV433" s="12" t="s">
        <v>86</v>
      </c>
      <c r="AW433" s="12" t="s">
        <v>40</v>
      </c>
      <c r="AX433" s="12" t="s">
        <v>77</v>
      </c>
      <c r="AY433" s="226" t="s">
        <v>180</v>
      </c>
    </row>
    <row r="434" spans="2:51" s="14" customFormat="1" ht="12">
      <c r="B434" s="238"/>
      <c r="C434" s="239"/>
      <c r="D434" s="217" t="s">
        <v>189</v>
      </c>
      <c r="E434" s="240" t="s">
        <v>39</v>
      </c>
      <c r="F434" s="241" t="s">
        <v>438</v>
      </c>
      <c r="G434" s="239"/>
      <c r="H434" s="242">
        <v>371.769</v>
      </c>
      <c r="I434" s="243"/>
      <c r="J434" s="239"/>
      <c r="K434" s="239"/>
      <c r="L434" s="244"/>
      <c r="M434" s="245"/>
      <c r="N434" s="246"/>
      <c r="O434" s="246"/>
      <c r="P434" s="246"/>
      <c r="Q434" s="246"/>
      <c r="R434" s="246"/>
      <c r="S434" s="246"/>
      <c r="T434" s="247"/>
      <c r="AT434" s="248" t="s">
        <v>189</v>
      </c>
      <c r="AU434" s="248" t="s">
        <v>86</v>
      </c>
      <c r="AV434" s="14" t="s">
        <v>197</v>
      </c>
      <c r="AW434" s="14" t="s">
        <v>40</v>
      </c>
      <c r="AX434" s="14" t="s">
        <v>77</v>
      </c>
      <c r="AY434" s="248" t="s">
        <v>180</v>
      </c>
    </row>
    <row r="435" spans="2:51" s="12" customFormat="1" ht="12">
      <c r="B435" s="215"/>
      <c r="C435" s="216"/>
      <c r="D435" s="217" t="s">
        <v>189</v>
      </c>
      <c r="E435" s="218" t="s">
        <v>39</v>
      </c>
      <c r="F435" s="219" t="s">
        <v>658</v>
      </c>
      <c r="G435" s="216"/>
      <c r="H435" s="220">
        <v>42.833</v>
      </c>
      <c r="I435" s="221"/>
      <c r="J435" s="216"/>
      <c r="K435" s="216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189</v>
      </c>
      <c r="AU435" s="226" t="s">
        <v>86</v>
      </c>
      <c r="AV435" s="12" t="s">
        <v>86</v>
      </c>
      <c r="AW435" s="12" t="s">
        <v>40</v>
      </c>
      <c r="AX435" s="12" t="s">
        <v>77</v>
      </c>
      <c r="AY435" s="226" t="s">
        <v>180</v>
      </c>
    </row>
    <row r="436" spans="2:51" s="12" customFormat="1" ht="12">
      <c r="B436" s="215"/>
      <c r="C436" s="216"/>
      <c r="D436" s="217" t="s">
        <v>189</v>
      </c>
      <c r="E436" s="218" t="s">
        <v>39</v>
      </c>
      <c r="F436" s="219" t="s">
        <v>659</v>
      </c>
      <c r="G436" s="216"/>
      <c r="H436" s="220">
        <v>-15.82</v>
      </c>
      <c r="I436" s="221"/>
      <c r="J436" s="216"/>
      <c r="K436" s="216"/>
      <c r="L436" s="222"/>
      <c r="M436" s="223"/>
      <c r="N436" s="224"/>
      <c r="O436" s="224"/>
      <c r="P436" s="224"/>
      <c r="Q436" s="224"/>
      <c r="R436" s="224"/>
      <c r="S436" s="224"/>
      <c r="T436" s="225"/>
      <c r="AT436" s="226" t="s">
        <v>189</v>
      </c>
      <c r="AU436" s="226" t="s">
        <v>86</v>
      </c>
      <c r="AV436" s="12" t="s">
        <v>86</v>
      </c>
      <c r="AW436" s="12" t="s">
        <v>40</v>
      </c>
      <c r="AX436" s="12" t="s">
        <v>77</v>
      </c>
      <c r="AY436" s="226" t="s">
        <v>180</v>
      </c>
    </row>
    <row r="437" spans="2:51" s="12" customFormat="1" ht="12">
      <c r="B437" s="215"/>
      <c r="C437" s="216"/>
      <c r="D437" s="217" t="s">
        <v>189</v>
      </c>
      <c r="E437" s="218" t="s">
        <v>39</v>
      </c>
      <c r="F437" s="219" t="s">
        <v>660</v>
      </c>
      <c r="G437" s="216"/>
      <c r="H437" s="220">
        <v>0.885</v>
      </c>
      <c r="I437" s="221"/>
      <c r="J437" s="216"/>
      <c r="K437" s="216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189</v>
      </c>
      <c r="AU437" s="226" t="s">
        <v>86</v>
      </c>
      <c r="AV437" s="12" t="s">
        <v>86</v>
      </c>
      <c r="AW437" s="12" t="s">
        <v>40</v>
      </c>
      <c r="AX437" s="12" t="s">
        <v>77</v>
      </c>
      <c r="AY437" s="226" t="s">
        <v>180</v>
      </c>
    </row>
    <row r="438" spans="2:51" s="14" customFormat="1" ht="12">
      <c r="B438" s="238"/>
      <c r="C438" s="239"/>
      <c r="D438" s="217" t="s">
        <v>189</v>
      </c>
      <c r="E438" s="240" t="s">
        <v>39</v>
      </c>
      <c r="F438" s="241" t="s">
        <v>716</v>
      </c>
      <c r="G438" s="239"/>
      <c r="H438" s="242">
        <v>27.898</v>
      </c>
      <c r="I438" s="243"/>
      <c r="J438" s="239"/>
      <c r="K438" s="239"/>
      <c r="L438" s="244"/>
      <c r="M438" s="245"/>
      <c r="N438" s="246"/>
      <c r="O438" s="246"/>
      <c r="P438" s="246"/>
      <c r="Q438" s="246"/>
      <c r="R438" s="246"/>
      <c r="S438" s="246"/>
      <c r="T438" s="247"/>
      <c r="AT438" s="248" t="s">
        <v>189</v>
      </c>
      <c r="AU438" s="248" t="s">
        <v>86</v>
      </c>
      <c r="AV438" s="14" t="s">
        <v>197</v>
      </c>
      <c r="AW438" s="14" t="s">
        <v>40</v>
      </c>
      <c r="AX438" s="14" t="s">
        <v>77</v>
      </c>
      <c r="AY438" s="248" t="s">
        <v>180</v>
      </c>
    </row>
    <row r="439" spans="2:51" s="13" customFormat="1" ht="12">
      <c r="B439" s="227"/>
      <c r="C439" s="228"/>
      <c r="D439" s="217" t="s">
        <v>189</v>
      </c>
      <c r="E439" s="229" t="s">
        <v>39</v>
      </c>
      <c r="F439" s="230" t="s">
        <v>196</v>
      </c>
      <c r="G439" s="228"/>
      <c r="H439" s="231">
        <v>399.667</v>
      </c>
      <c r="I439" s="232"/>
      <c r="J439" s="228"/>
      <c r="K439" s="228"/>
      <c r="L439" s="233"/>
      <c r="M439" s="234"/>
      <c r="N439" s="235"/>
      <c r="O439" s="235"/>
      <c r="P439" s="235"/>
      <c r="Q439" s="235"/>
      <c r="R439" s="235"/>
      <c r="S439" s="235"/>
      <c r="T439" s="236"/>
      <c r="AT439" s="237" t="s">
        <v>189</v>
      </c>
      <c r="AU439" s="237" t="s">
        <v>86</v>
      </c>
      <c r="AV439" s="13" t="s">
        <v>187</v>
      </c>
      <c r="AW439" s="13" t="s">
        <v>40</v>
      </c>
      <c r="AX439" s="13" t="s">
        <v>84</v>
      </c>
      <c r="AY439" s="237" t="s">
        <v>180</v>
      </c>
    </row>
    <row r="440" spans="2:65" s="1" customFormat="1" ht="25.5" customHeight="1">
      <c r="B440" s="41"/>
      <c r="C440" s="203" t="s">
        <v>721</v>
      </c>
      <c r="D440" s="203" t="s">
        <v>182</v>
      </c>
      <c r="E440" s="204" t="s">
        <v>722</v>
      </c>
      <c r="F440" s="205" t="s">
        <v>723</v>
      </c>
      <c r="G440" s="206" t="s">
        <v>185</v>
      </c>
      <c r="H440" s="207">
        <v>3.64</v>
      </c>
      <c r="I440" s="208"/>
      <c r="J440" s="209">
        <f>ROUND(I440*H440,2)</f>
        <v>0</v>
      </c>
      <c r="K440" s="205" t="s">
        <v>186</v>
      </c>
      <c r="L440" s="61"/>
      <c r="M440" s="210" t="s">
        <v>39</v>
      </c>
      <c r="N440" s="211" t="s">
        <v>48</v>
      </c>
      <c r="O440" s="42"/>
      <c r="P440" s="212">
        <f>O440*H440</f>
        <v>0</v>
      </c>
      <c r="Q440" s="212">
        <v>0.00735</v>
      </c>
      <c r="R440" s="212">
        <f>Q440*H440</f>
        <v>0.026754</v>
      </c>
      <c r="S440" s="212">
        <v>0</v>
      </c>
      <c r="T440" s="213">
        <f>S440*H440</f>
        <v>0</v>
      </c>
      <c r="AR440" s="24" t="s">
        <v>187</v>
      </c>
      <c r="AT440" s="24" t="s">
        <v>182</v>
      </c>
      <c r="AU440" s="24" t="s">
        <v>86</v>
      </c>
      <c r="AY440" s="24" t="s">
        <v>180</v>
      </c>
      <c r="BE440" s="214">
        <f>IF(N440="základní",J440,0)</f>
        <v>0</v>
      </c>
      <c r="BF440" s="214">
        <f>IF(N440="snížená",J440,0)</f>
        <v>0</v>
      </c>
      <c r="BG440" s="214">
        <f>IF(N440="zákl. přenesená",J440,0)</f>
        <v>0</v>
      </c>
      <c r="BH440" s="214">
        <f>IF(N440="sníž. přenesená",J440,0)</f>
        <v>0</v>
      </c>
      <c r="BI440" s="214">
        <f>IF(N440="nulová",J440,0)</f>
        <v>0</v>
      </c>
      <c r="BJ440" s="24" t="s">
        <v>84</v>
      </c>
      <c r="BK440" s="214">
        <f>ROUND(I440*H440,2)</f>
        <v>0</v>
      </c>
      <c r="BL440" s="24" t="s">
        <v>187</v>
      </c>
      <c r="BM440" s="24" t="s">
        <v>724</v>
      </c>
    </row>
    <row r="441" spans="2:51" s="12" customFormat="1" ht="12">
      <c r="B441" s="215"/>
      <c r="C441" s="216"/>
      <c r="D441" s="217" t="s">
        <v>189</v>
      </c>
      <c r="E441" s="218" t="s">
        <v>39</v>
      </c>
      <c r="F441" s="219" t="s">
        <v>725</v>
      </c>
      <c r="G441" s="216"/>
      <c r="H441" s="220">
        <v>3.64</v>
      </c>
      <c r="I441" s="221"/>
      <c r="J441" s="216"/>
      <c r="K441" s="216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189</v>
      </c>
      <c r="AU441" s="226" t="s">
        <v>86</v>
      </c>
      <c r="AV441" s="12" t="s">
        <v>86</v>
      </c>
      <c r="AW441" s="12" t="s">
        <v>40</v>
      </c>
      <c r="AX441" s="12" t="s">
        <v>84</v>
      </c>
      <c r="AY441" s="226" t="s">
        <v>180</v>
      </c>
    </row>
    <row r="442" spans="2:65" s="1" customFormat="1" ht="16.5" customHeight="1">
      <c r="B442" s="41"/>
      <c r="C442" s="203" t="s">
        <v>726</v>
      </c>
      <c r="D442" s="203" t="s">
        <v>182</v>
      </c>
      <c r="E442" s="204" t="s">
        <v>727</v>
      </c>
      <c r="F442" s="205" t="s">
        <v>728</v>
      </c>
      <c r="G442" s="206" t="s">
        <v>185</v>
      </c>
      <c r="H442" s="207">
        <v>2.548</v>
      </c>
      <c r="I442" s="208"/>
      <c r="J442" s="209">
        <f>ROUND(I442*H442,2)</f>
        <v>0</v>
      </c>
      <c r="K442" s="205" t="s">
        <v>186</v>
      </c>
      <c r="L442" s="61"/>
      <c r="M442" s="210" t="s">
        <v>39</v>
      </c>
      <c r="N442" s="211" t="s">
        <v>48</v>
      </c>
      <c r="O442" s="42"/>
      <c r="P442" s="212">
        <f>O442*H442</f>
        <v>0</v>
      </c>
      <c r="Q442" s="212">
        <v>0.00494</v>
      </c>
      <c r="R442" s="212">
        <f>Q442*H442</f>
        <v>0.01258712</v>
      </c>
      <c r="S442" s="212">
        <v>0</v>
      </c>
      <c r="T442" s="213">
        <f>S442*H442</f>
        <v>0</v>
      </c>
      <c r="AR442" s="24" t="s">
        <v>187</v>
      </c>
      <c r="AT442" s="24" t="s">
        <v>182</v>
      </c>
      <c r="AU442" s="24" t="s">
        <v>86</v>
      </c>
      <c r="AY442" s="24" t="s">
        <v>180</v>
      </c>
      <c r="BE442" s="214">
        <f>IF(N442="základní",J442,0)</f>
        <v>0</v>
      </c>
      <c r="BF442" s="214">
        <f>IF(N442="snížená",J442,0)</f>
        <v>0</v>
      </c>
      <c r="BG442" s="214">
        <f>IF(N442="zákl. přenesená",J442,0)</f>
        <v>0</v>
      </c>
      <c r="BH442" s="214">
        <f>IF(N442="sníž. přenesená",J442,0)</f>
        <v>0</v>
      </c>
      <c r="BI442" s="214">
        <f>IF(N442="nulová",J442,0)</f>
        <v>0</v>
      </c>
      <c r="BJ442" s="24" t="s">
        <v>84</v>
      </c>
      <c r="BK442" s="214">
        <f>ROUND(I442*H442,2)</f>
        <v>0</v>
      </c>
      <c r="BL442" s="24" t="s">
        <v>187</v>
      </c>
      <c r="BM442" s="24" t="s">
        <v>729</v>
      </c>
    </row>
    <row r="443" spans="2:51" s="12" customFormat="1" ht="12">
      <c r="B443" s="215"/>
      <c r="C443" s="216"/>
      <c r="D443" s="217" t="s">
        <v>189</v>
      </c>
      <c r="E443" s="218" t="s">
        <v>39</v>
      </c>
      <c r="F443" s="219" t="s">
        <v>730</v>
      </c>
      <c r="G443" s="216"/>
      <c r="H443" s="220">
        <v>2.548</v>
      </c>
      <c r="I443" s="221"/>
      <c r="J443" s="216"/>
      <c r="K443" s="216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189</v>
      </c>
      <c r="AU443" s="226" t="s">
        <v>86</v>
      </c>
      <c r="AV443" s="12" t="s">
        <v>86</v>
      </c>
      <c r="AW443" s="12" t="s">
        <v>40</v>
      </c>
      <c r="AX443" s="12" t="s">
        <v>84</v>
      </c>
      <c r="AY443" s="226" t="s">
        <v>180</v>
      </c>
    </row>
    <row r="444" spans="2:65" s="1" customFormat="1" ht="25.5" customHeight="1">
      <c r="B444" s="41"/>
      <c r="C444" s="203" t="s">
        <v>731</v>
      </c>
      <c r="D444" s="203" t="s">
        <v>182</v>
      </c>
      <c r="E444" s="204" t="s">
        <v>732</v>
      </c>
      <c r="F444" s="205" t="s">
        <v>733</v>
      </c>
      <c r="G444" s="206" t="s">
        <v>185</v>
      </c>
      <c r="H444" s="207">
        <v>2.548</v>
      </c>
      <c r="I444" s="208"/>
      <c r="J444" s="209">
        <f>ROUND(I444*H444,2)</f>
        <v>0</v>
      </c>
      <c r="K444" s="205" t="s">
        <v>186</v>
      </c>
      <c r="L444" s="61"/>
      <c r="M444" s="210" t="s">
        <v>39</v>
      </c>
      <c r="N444" s="211" t="s">
        <v>48</v>
      </c>
      <c r="O444" s="42"/>
      <c r="P444" s="212">
        <f>O444*H444</f>
        <v>0</v>
      </c>
      <c r="Q444" s="212">
        <v>0.01838</v>
      </c>
      <c r="R444" s="212">
        <f>Q444*H444</f>
        <v>0.046832240000000004</v>
      </c>
      <c r="S444" s="212">
        <v>0</v>
      </c>
      <c r="T444" s="213">
        <f>S444*H444</f>
        <v>0</v>
      </c>
      <c r="AR444" s="24" t="s">
        <v>187</v>
      </c>
      <c r="AT444" s="24" t="s">
        <v>182</v>
      </c>
      <c r="AU444" s="24" t="s">
        <v>86</v>
      </c>
      <c r="AY444" s="24" t="s">
        <v>180</v>
      </c>
      <c r="BE444" s="214">
        <f>IF(N444="základní",J444,0)</f>
        <v>0</v>
      </c>
      <c r="BF444" s="214">
        <f>IF(N444="snížená",J444,0)</f>
        <v>0</v>
      </c>
      <c r="BG444" s="214">
        <f>IF(N444="zákl. přenesená",J444,0)</f>
        <v>0</v>
      </c>
      <c r="BH444" s="214">
        <f>IF(N444="sníž. přenesená",J444,0)</f>
        <v>0</v>
      </c>
      <c r="BI444" s="214">
        <f>IF(N444="nulová",J444,0)</f>
        <v>0</v>
      </c>
      <c r="BJ444" s="24" t="s">
        <v>84</v>
      </c>
      <c r="BK444" s="214">
        <f>ROUND(I444*H444,2)</f>
        <v>0</v>
      </c>
      <c r="BL444" s="24" t="s">
        <v>187</v>
      </c>
      <c r="BM444" s="24" t="s">
        <v>734</v>
      </c>
    </row>
    <row r="445" spans="2:51" s="12" customFormat="1" ht="12">
      <c r="B445" s="215"/>
      <c r="C445" s="216"/>
      <c r="D445" s="217" t="s">
        <v>189</v>
      </c>
      <c r="E445" s="218" t="s">
        <v>39</v>
      </c>
      <c r="F445" s="219" t="s">
        <v>453</v>
      </c>
      <c r="G445" s="216"/>
      <c r="H445" s="220">
        <v>2.548</v>
      </c>
      <c r="I445" s="221"/>
      <c r="J445" s="216"/>
      <c r="K445" s="216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189</v>
      </c>
      <c r="AU445" s="226" t="s">
        <v>86</v>
      </c>
      <c r="AV445" s="12" t="s">
        <v>86</v>
      </c>
      <c r="AW445" s="12" t="s">
        <v>40</v>
      </c>
      <c r="AX445" s="12" t="s">
        <v>84</v>
      </c>
      <c r="AY445" s="226" t="s">
        <v>180</v>
      </c>
    </row>
    <row r="446" spans="2:65" s="1" customFormat="1" ht="25.5" customHeight="1">
      <c r="B446" s="41"/>
      <c r="C446" s="203" t="s">
        <v>735</v>
      </c>
      <c r="D446" s="203" t="s">
        <v>182</v>
      </c>
      <c r="E446" s="204" t="s">
        <v>736</v>
      </c>
      <c r="F446" s="205" t="s">
        <v>737</v>
      </c>
      <c r="G446" s="206" t="s">
        <v>185</v>
      </c>
      <c r="H446" s="207">
        <v>3.64</v>
      </c>
      <c r="I446" s="208"/>
      <c r="J446" s="209">
        <f>ROUND(I446*H446,2)</f>
        <v>0</v>
      </c>
      <c r="K446" s="205" t="s">
        <v>186</v>
      </c>
      <c r="L446" s="61"/>
      <c r="M446" s="210" t="s">
        <v>39</v>
      </c>
      <c r="N446" s="211" t="s">
        <v>48</v>
      </c>
      <c r="O446" s="42"/>
      <c r="P446" s="212">
        <f>O446*H446</f>
        <v>0</v>
      </c>
      <c r="Q446" s="212">
        <v>0.021</v>
      </c>
      <c r="R446" s="212">
        <f>Q446*H446</f>
        <v>0.07644000000000001</v>
      </c>
      <c r="S446" s="212">
        <v>0</v>
      </c>
      <c r="T446" s="213">
        <f>S446*H446</f>
        <v>0</v>
      </c>
      <c r="AR446" s="24" t="s">
        <v>187</v>
      </c>
      <c r="AT446" s="24" t="s">
        <v>182</v>
      </c>
      <c r="AU446" s="24" t="s">
        <v>86</v>
      </c>
      <c r="AY446" s="24" t="s">
        <v>180</v>
      </c>
      <c r="BE446" s="214">
        <f>IF(N446="základní",J446,0)</f>
        <v>0</v>
      </c>
      <c r="BF446" s="214">
        <f>IF(N446="snížená",J446,0)</f>
        <v>0</v>
      </c>
      <c r="BG446" s="214">
        <f>IF(N446="zákl. přenesená",J446,0)</f>
        <v>0</v>
      </c>
      <c r="BH446" s="214">
        <f>IF(N446="sníž. přenesená",J446,0)</f>
        <v>0</v>
      </c>
      <c r="BI446" s="214">
        <f>IF(N446="nulová",J446,0)</f>
        <v>0</v>
      </c>
      <c r="BJ446" s="24" t="s">
        <v>84</v>
      </c>
      <c r="BK446" s="214">
        <f>ROUND(I446*H446,2)</f>
        <v>0</v>
      </c>
      <c r="BL446" s="24" t="s">
        <v>187</v>
      </c>
      <c r="BM446" s="24" t="s">
        <v>738</v>
      </c>
    </row>
    <row r="447" spans="2:51" s="12" customFormat="1" ht="12">
      <c r="B447" s="215"/>
      <c r="C447" s="216"/>
      <c r="D447" s="217" t="s">
        <v>189</v>
      </c>
      <c r="E447" s="218" t="s">
        <v>39</v>
      </c>
      <c r="F447" s="219" t="s">
        <v>739</v>
      </c>
      <c r="G447" s="216"/>
      <c r="H447" s="220">
        <v>3.64</v>
      </c>
      <c r="I447" s="221"/>
      <c r="J447" s="216"/>
      <c r="K447" s="216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189</v>
      </c>
      <c r="AU447" s="226" t="s">
        <v>86</v>
      </c>
      <c r="AV447" s="12" t="s">
        <v>86</v>
      </c>
      <c r="AW447" s="12" t="s">
        <v>40</v>
      </c>
      <c r="AX447" s="12" t="s">
        <v>84</v>
      </c>
      <c r="AY447" s="226" t="s">
        <v>180</v>
      </c>
    </row>
    <row r="448" spans="2:65" s="1" customFormat="1" ht="16.5" customHeight="1">
      <c r="B448" s="41"/>
      <c r="C448" s="203" t="s">
        <v>740</v>
      </c>
      <c r="D448" s="203" t="s">
        <v>182</v>
      </c>
      <c r="E448" s="204" t="s">
        <v>741</v>
      </c>
      <c r="F448" s="205" t="s">
        <v>742</v>
      </c>
      <c r="G448" s="206" t="s">
        <v>185</v>
      </c>
      <c r="H448" s="207">
        <v>50.23</v>
      </c>
      <c r="I448" s="208"/>
      <c r="J448" s="209">
        <f>ROUND(I448*H448,2)</f>
        <v>0</v>
      </c>
      <c r="K448" s="205" t="s">
        <v>186</v>
      </c>
      <c r="L448" s="61"/>
      <c r="M448" s="210" t="s">
        <v>39</v>
      </c>
      <c r="N448" s="211" t="s">
        <v>48</v>
      </c>
      <c r="O448" s="42"/>
      <c r="P448" s="212">
        <f>O448*H448</f>
        <v>0</v>
      </c>
      <c r="Q448" s="212">
        <v>0</v>
      </c>
      <c r="R448" s="212">
        <f>Q448*H448</f>
        <v>0</v>
      </c>
      <c r="S448" s="212">
        <v>0</v>
      </c>
      <c r="T448" s="213">
        <f>S448*H448</f>
        <v>0</v>
      </c>
      <c r="AR448" s="24" t="s">
        <v>187</v>
      </c>
      <c r="AT448" s="24" t="s">
        <v>182</v>
      </c>
      <c r="AU448" s="24" t="s">
        <v>86</v>
      </c>
      <c r="AY448" s="24" t="s">
        <v>180</v>
      </c>
      <c r="BE448" s="214">
        <f>IF(N448="základní",J448,0)</f>
        <v>0</v>
      </c>
      <c r="BF448" s="214">
        <f>IF(N448="snížená",J448,0)</f>
        <v>0</v>
      </c>
      <c r="BG448" s="214">
        <f>IF(N448="zákl. přenesená",J448,0)</f>
        <v>0</v>
      </c>
      <c r="BH448" s="214">
        <f>IF(N448="sníž. přenesená",J448,0)</f>
        <v>0</v>
      </c>
      <c r="BI448" s="214">
        <f>IF(N448="nulová",J448,0)</f>
        <v>0</v>
      </c>
      <c r="BJ448" s="24" t="s">
        <v>84</v>
      </c>
      <c r="BK448" s="214">
        <f>ROUND(I448*H448,2)</f>
        <v>0</v>
      </c>
      <c r="BL448" s="24" t="s">
        <v>187</v>
      </c>
      <c r="BM448" s="24" t="s">
        <v>743</v>
      </c>
    </row>
    <row r="449" spans="2:51" s="12" customFormat="1" ht="12">
      <c r="B449" s="215"/>
      <c r="C449" s="216"/>
      <c r="D449" s="217" t="s">
        <v>189</v>
      </c>
      <c r="E449" s="218" t="s">
        <v>39</v>
      </c>
      <c r="F449" s="219" t="s">
        <v>744</v>
      </c>
      <c r="G449" s="216"/>
      <c r="H449" s="220">
        <v>50.23</v>
      </c>
      <c r="I449" s="221"/>
      <c r="J449" s="216"/>
      <c r="K449" s="216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189</v>
      </c>
      <c r="AU449" s="226" t="s">
        <v>86</v>
      </c>
      <c r="AV449" s="12" t="s">
        <v>86</v>
      </c>
      <c r="AW449" s="12" t="s">
        <v>40</v>
      </c>
      <c r="AX449" s="12" t="s">
        <v>84</v>
      </c>
      <c r="AY449" s="226" t="s">
        <v>180</v>
      </c>
    </row>
    <row r="450" spans="2:65" s="1" customFormat="1" ht="16.5" customHeight="1">
      <c r="B450" s="41"/>
      <c r="C450" s="203" t="s">
        <v>745</v>
      </c>
      <c r="D450" s="203" t="s">
        <v>182</v>
      </c>
      <c r="E450" s="204" t="s">
        <v>746</v>
      </c>
      <c r="F450" s="205" t="s">
        <v>747</v>
      </c>
      <c r="G450" s="206" t="s">
        <v>200</v>
      </c>
      <c r="H450" s="207">
        <v>12.68</v>
      </c>
      <c r="I450" s="208"/>
      <c r="J450" s="209">
        <f>ROUND(I450*H450,2)</f>
        <v>0</v>
      </c>
      <c r="K450" s="205" t="s">
        <v>186</v>
      </c>
      <c r="L450" s="61"/>
      <c r="M450" s="210" t="s">
        <v>39</v>
      </c>
      <c r="N450" s="211" t="s">
        <v>48</v>
      </c>
      <c r="O450" s="42"/>
      <c r="P450" s="212">
        <f>O450*H450</f>
        <v>0</v>
      </c>
      <c r="Q450" s="212">
        <v>0.0015</v>
      </c>
      <c r="R450" s="212">
        <f>Q450*H450</f>
        <v>0.01902</v>
      </c>
      <c r="S450" s="212">
        <v>0</v>
      </c>
      <c r="T450" s="213">
        <f>S450*H450</f>
        <v>0</v>
      </c>
      <c r="AR450" s="24" t="s">
        <v>187</v>
      </c>
      <c r="AT450" s="24" t="s">
        <v>182</v>
      </c>
      <c r="AU450" s="24" t="s">
        <v>86</v>
      </c>
      <c r="AY450" s="24" t="s">
        <v>180</v>
      </c>
      <c r="BE450" s="214">
        <f>IF(N450="základní",J450,0)</f>
        <v>0</v>
      </c>
      <c r="BF450" s="214">
        <f>IF(N450="snížená",J450,0)</f>
        <v>0</v>
      </c>
      <c r="BG450" s="214">
        <f>IF(N450="zákl. přenesená",J450,0)</f>
        <v>0</v>
      </c>
      <c r="BH450" s="214">
        <f>IF(N450="sníž. přenesená",J450,0)</f>
        <v>0</v>
      </c>
      <c r="BI450" s="214">
        <f>IF(N450="nulová",J450,0)</f>
        <v>0</v>
      </c>
      <c r="BJ450" s="24" t="s">
        <v>84</v>
      </c>
      <c r="BK450" s="214">
        <f>ROUND(I450*H450,2)</f>
        <v>0</v>
      </c>
      <c r="BL450" s="24" t="s">
        <v>187</v>
      </c>
      <c r="BM450" s="24" t="s">
        <v>748</v>
      </c>
    </row>
    <row r="451" spans="2:51" s="12" customFormat="1" ht="12">
      <c r="B451" s="215"/>
      <c r="C451" s="216"/>
      <c r="D451" s="217" t="s">
        <v>189</v>
      </c>
      <c r="E451" s="218" t="s">
        <v>39</v>
      </c>
      <c r="F451" s="219" t="s">
        <v>749</v>
      </c>
      <c r="G451" s="216"/>
      <c r="H451" s="220">
        <v>12.68</v>
      </c>
      <c r="I451" s="221"/>
      <c r="J451" s="216"/>
      <c r="K451" s="216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189</v>
      </c>
      <c r="AU451" s="226" t="s">
        <v>86</v>
      </c>
      <c r="AV451" s="12" t="s">
        <v>86</v>
      </c>
      <c r="AW451" s="12" t="s">
        <v>40</v>
      </c>
      <c r="AX451" s="12" t="s">
        <v>84</v>
      </c>
      <c r="AY451" s="226" t="s">
        <v>180</v>
      </c>
    </row>
    <row r="452" spans="2:65" s="1" customFormat="1" ht="25.5" customHeight="1">
      <c r="B452" s="41"/>
      <c r="C452" s="203" t="s">
        <v>750</v>
      </c>
      <c r="D452" s="203" t="s">
        <v>182</v>
      </c>
      <c r="E452" s="204" t="s">
        <v>751</v>
      </c>
      <c r="F452" s="205" t="s">
        <v>752</v>
      </c>
      <c r="G452" s="206" t="s">
        <v>185</v>
      </c>
      <c r="H452" s="207">
        <v>4.03</v>
      </c>
      <c r="I452" s="208"/>
      <c r="J452" s="209">
        <f>ROUND(I452*H452,2)</f>
        <v>0</v>
      </c>
      <c r="K452" s="205" t="s">
        <v>186</v>
      </c>
      <c r="L452" s="61"/>
      <c r="M452" s="210" t="s">
        <v>39</v>
      </c>
      <c r="N452" s="211" t="s">
        <v>48</v>
      </c>
      <c r="O452" s="42"/>
      <c r="P452" s="212">
        <f>O452*H452</f>
        <v>0</v>
      </c>
      <c r="Q452" s="212">
        <v>0.00438</v>
      </c>
      <c r="R452" s="212">
        <f>Q452*H452</f>
        <v>0.0176514</v>
      </c>
      <c r="S452" s="212">
        <v>0</v>
      </c>
      <c r="T452" s="213">
        <f>S452*H452</f>
        <v>0</v>
      </c>
      <c r="AR452" s="24" t="s">
        <v>187</v>
      </c>
      <c r="AT452" s="24" t="s">
        <v>182</v>
      </c>
      <c r="AU452" s="24" t="s">
        <v>86</v>
      </c>
      <c r="AY452" s="24" t="s">
        <v>180</v>
      </c>
      <c r="BE452" s="214">
        <f>IF(N452="základní",J452,0)</f>
        <v>0</v>
      </c>
      <c r="BF452" s="214">
        <f>IF(N452="snížená",J452,0)</f>
        <v>0</v>
      </c>
      <c r="BG452" s="214">
        <f>IF(N452="zákl. přenesená",J452,0)</f>
        <v>0</v>
      </c>
      <c r="BH452" s="214">
        <f>IF(N452="sníž. přenesená",J452,0)</f>
        <v>0</v>
      </c>
      <c r="BI452" s="214">
        <f>IF(N452="nulová",J452,0)</f>
        <v>0</v>
      </c>
      <c r="BJ452" s="24" t="s">
        <v>84</v>
      </c>
      <c r="BK452" s="214">
        <f>ROUND(I452*H452,2)</f>
        <v>0</v>
      </c>
      <c r="BL452" s="24" t="s">
        <v>187</v>
      </c>
      <c r="BM452" s="24" t="s">
        <v>753</v>
      </c>
    </row>
    <row r="453" spans="2:51" s="12" customFormat="1" ht="12">
      <c r="B453" s="215"/>
      <c r="C453" s="216"/>
      <c r="D453" s="217" t="s">
        <v>189</v>
      </c>
      <c r="E453" s="218" t="s">
        <v>39</v>
      </c>
      <c r="F453" s="219" t="s">
        <v>754</v>
      </c>
      <c r="G453" s="216"/>
      <c r="H453" s="220">
        <v>4.03</v>
      </c>
      <c r="I453" s="221"/>
      <c r="J453" s="216"/>
      <c r="K453" s="216"/>
      <c r="L453" s="222"/>
      <c r="M453" s="223"/>
      <c r="N453" s="224"/>
      <c r="O453" s="224"/>
      <c r="P453" s="224"/>
      <c r="Q453" s="224"/>
      <c r="R453" s="224"/>
      <c r="S453" s="224"/>
      <c r="T453" s="225"/>
      <c r="AT453" s="226" t="s">
        <v>189</v>
      </c>
      <c r="AU453" s="226" t="s">
        <v>86</v>
      </c>
      <c r="AV453" s="12" t="s">
        <v>86</v>
      </c>
      <c r="AW453" s="12" t="s">
        <v>40</v>
      </c>
      <c r="AX453" s="12" t="s">
        <v>84</v>
      </c>
      <c r="AY453" s="226" t="s">
        <v>180</v>
      </c>
    </row>
    <row r="454" spans="2:65" s="1" customFormat="1" ht="25.5" customHeight="1">
      <c r="B454" s="41"/>
      <c r="C454" s="203" t="s">
        <v>755</v>
      </c>
      <c r="D454" s="203" t="s">
        <v>182</v>
      </c>
      <c r="E454" s="204" t="s">
        <v>756</v>
      </c>
      <c r="F454" s="205" t="s">
        <v>757</v>
      </c>
      <c r="G454" s="206" t="s">
        <v>185</v>
      </c>
      <c r="H454" s="207">
        <v>4.03</v>
      </c>
      <c r="I454" s="208"/>
      <c r="J454" s="209">
        <f>ROUND(I454*H454,2)</f>
        <v>0</v>
      </c>
      <c r="K454" s="205" t="s">
        <v>186</v>
      </c>
      <c r="L454" s="61"/>
      <c r="M454" s="210" t="s">
        <v>39</v>
      </c>
      <c r="N454" s="211" t="s">
        <v>48</v>
      </c>
      <c r="O454" s="42"/>
      <c r="P454" s="212">
        <f>O454*H454</f>
        <v>0</v>
      </c>
      <c r="Q454" s="212">
        <v>0.00832</v>
      </c>
      <c r="R454" s="212">
        <f>Q454*H454</f>
        <v>0.0335296</v>
      </c>
      <c r="S454" s="212">
        <v>0</v>
      </c>
      <c r="T454" s="213">
        <f>S454*H454</f>
        <v>0</v>
      </c>
      <c r="AR454" s="24" t="s">
        <v>187</v>
      </c>
      <c r="AT454" s="24" t="s">
        <v>182</v>
      </c>
      <c r="AU454" s="24" t="s">
        <v>86</v>
      </c>
      <c r="AY454" s="24" t="s">
        <v>180</v>
      </c>
      <c r="BE454" s="214">
        <f>IF(N454="základní",J454,0)</f>
        <v>0</v>
      </c>
      <c r="BF454" s="214">
        <f>IF(N454="snížená",J454,0)</f>
        <v>0</v>
      </c>
      <c r="BG454" s="214">
        <f>IF(N454="zákl. přenesená",J454,0)</f>
        <v>0</v>
      </c>
      <c r="BH454" s="214">
        <f>IF(N454="sníž. přenesená",J454,0)</f>
        <v>0</v>
      </c>
      <c r="BI454" s="214">
        <f>IF(N454="nulová",J454,0)</f>
        <v>0</v>
      </c>
      <c r="BJ454" s="24" t="s">
        <v>84</v>
      </c>
      <c r="BK454" s="214">
        <f>ROUND(I454*H454,2)</f>
        <v>0</v>
      </c>
      <c r="BL454" s="24" t="s">
        <v>187</v>
      </c>
      <c r="BM454" s="24" t="s">
        <v>758</v>
      </c>
    </row>
    <row r="455" spans="2:51" s="12" customFormat="1" ht="12">
      <c r="B455" s="215"/>
      <c r="C455" s="216"/>
      <c r="D455" s="217" t="s">
        <v>189</v>
      </c>
      <c r="E455" s="218" t="s">
        <v>39</v>
      </c>
      <c r="F455" s="219" t="s">
        <v>759</v>
      </c>
      <c r="G455" s="216"/>
      <c r="H455" s="220">
        <v>4.03</v>
      </c>
      <c r="I455" s="221"/>
      <c r="J455" s="216"/>
      <c r="K455" s="216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189</v>
      </c>
      <c r="AU455" s="226" t="s">
        <v>86</v>
      </c>
      <c r="AV455" s="12" t="s">
        <v>86</v>
      </c>
      <c r="AW455" s="12" t="s">
        <v>40</v>
      </c>
      <c r="AX455" s="12" t="s">
        <v>84</v>
      </c>
      <c r="AY455" s="226" t="s">
        <v>180</v>
      </c>
    </row>
    <row r="456" spans="2:65" s="1" customFormat="1" ht="16.5" customHeight="1">
      <c r="B456" s="41"/>
      <c r="C456" s="249" t="s">
        <v>760</v>
      </c>
      <c r="D456" s="249" t="s">
        <v>266</v>
      </c>
      <c r="E456" s="250" t="s">
        <v>761</v>
      </c>
      <c r="F456" s="251" t="s">
        <v>762</v>
      </c>
      <c r="G456" s="252" t="s">
        <v>185</v>
      </c>
      <c r="H456" s="253">
        <v>4.111</v>
      </c>
      <c r="I456" s="254"/>
      <c r="J456" s="255">
        <f>ROUND(I456*H456,2)</f>
        <v>0</v>
      </c>
      <c r="K456" s="251" t="s">
        <v>186</v>
      </c>
      <c r="L456" s="256"/>
      <c r="M456" s="257" t="s">
        <v>39</v>
      </c>
      <c r="N456" s="258" t="s">
        <v>48</v>
      </c>
      <c r="O456" s="42"/>
      <c r="P456" s="212">
        <f>O456*H456</f>
        <v>0</v>
      </c>
      <c r="Q456" s="212">
        <v>0.003</v>
      </c>
      <c r="R456" s="212">
        <f>Q456*H456</f>
        <v>0.012333</v>
      </c>
      <c r="S456" s="212">
        <v>0</v>
      </c>
      <c r="T456" s="213">
        <f>S456*H456</f>
        <v>0</v>
      </c>
      <c r="AR456" s="24" t="s">
        <v>225</v>
      </c>
      <c r="AT456" s="24" t="s">
        <v>266</v>
      </c>
      <c r="AU456" s="24" t="s">
        <v>86</v>
      </c>
      <c r="AY456" s="24" t="s">
        <v>180</v>
      </c>
      <c r="BE456" s="214">
        <f>IF(N456="základní",J456,0)</f>
        <v>0</v>
      </c>
      <c r="BF456" s="214">
        <f>IF(N456="snížená",J456,0)</f>
        <v>0</v>
      </c>
      <c r="BG456" s="214">
        <f>IF(N456="zákl. přenesená",J456,0)</f>
        <v>0</v>
      </c>
      <c r="BH456" s="214">
        <f>IF(N456="sníž. přenesená",J456,0)</f>
        <v>0</v>
      </c>
      <c r="BI456" s="214">
        <f>IF(N456="nulová",J456,0)</f>
        <v>0</v>
      </c>
      <c r="BJ456" s="24" t="s">
        <v>84</v>
      </c>
      <c r="BK456" s="214">
        <f>ROUND(I456*H456,2)</f>
        <v>0</v>
      </c>
      <c r="BL456" s="24" t="s">
        <v>187</v>
      </c>
      <c r="BM456" s="24" t="s">
        <v>763</v>
      </c>
    </row>
    <row r="457" spans="2:51" s="12" customFormat="1" ht="12">
      <c r="B457" s="215"/>
      <c r="C457" s="216"/>
      <c r="D457" s="217" t="s">
        <v>189</v>
      </c>
      <c r="E457" s="216"/>
      <c r="F457" s="219" t="s">
        <v>764</v>
      </c>
      <c r="G457" s="216"/>
      <c r="H457" s="220">
        <v>4.111</v>
      </c>
      <c r="I457" s="221"/>
      <c r="J457" s="216"/>
      <c r="K457" s="216"/>
      <c r="L457" s="222"/>
      <c r="M457" s="223"/>
      <c r="N457" s="224"/>
      <c r="O457" s="224"/>
      <c r="P457" s="224"/>
      <c r="Q457" s="224"/>
      <c r="R457" s="224"/>
      <c r="S457" s="224"/>
      <c r="T457" s="225"/>
      <c r="AT457" s="226" t="s">
        <v>189</v>
      </c>
      <c r="AU457" s="226" t="s">
        <v>86</v>
      </c>
      <c r="AV457" s="12" t="s">
        <v>86</v>
      </c>
      <c r="AW457" s="12" t="s">
        <v>6</v>
      </c>
      <c r="AX457" s="12" t="s">
        <v>84</v>
      </c>
      <c r="AY457" s="226" t="s">
        <v>180</v>
      </c>
    </row>
    <row r="458" spans="2:65" s="1" customFormat="1" ht="16.5" customHeight="1">
      <c r="B458" s="41"/>
      <c r="C458" s="203" t="s">
        <v>765</v>
      </c>
      <c r="D458" s="203" t="s">
        <v>182</v>
      </c>
      <c r="E458" s="204" t="s">
        <v>766</v>
      </c>
      <c r="F458" s="205" t="s">
        <v>767</v>
      </c>
      <c r="G458" s="206" t="s">
        <v>200</v>
      </c>
      <c r="H458" s="207">
        <v>164.1</v>
      </c>
      <c r="I458" s="208"/>
      <c r="J458" s="209">
        <f>ROUND(I458*H458,2)</f>
        <v>0</v>
      </c>
      <c r="K458" s="205" t="s">
        <v>186</v>
      </c>
      <c r="L458" s="61"/>
      <c r="M458" s="210" t="s">
        <v>39</v>
      </c>
      <c r="N458" s="211" t="s">
        <v>48</v>
      </c>
      <c r="O458" s="42"/>
      <c r="P458" s="212">
        <f>O458*H458</f>
        <v>0</v>
      </c>
      <c r="Q458" s="212">
        <v>0.00025</v>
      </c>
      <c r="R458" s="212">
        <f>Q458*H458</f>
        <v>0.041025</v>
      </c>
      <c r="S458" s="212">
        <v>0</v>
      </c>
      <c r="T458" s="213">
        <f>S458*H458</f>
        <v>0</v>
      </c>
      <c r="AR458" s="24" t="s">
        <v>187</v>
      </c>
      <c r="AT458" s="24" t="s">
        <v>182</v>
      </c>
      <c r="AU458" s="24" t="s">
        <v>86</v>
      </c>
      <c r="AY458" s="24" t="s">
        <v>180</v>
      </c>
      <c r="BE458" s="214">
        <f>IF(N458="základní",J458,0)</f>
        <v>0</v>
      </c>
      <c r="BF458" s="214">
        <f>IF(N458="snížená",J458,0)</f>
        <v>0</v>
      </c>
      <c r="BG458" s="214">
        <f>IF(N458="zákl. přenesená",J458,0)</f>
        <v>0</v>
      </c>
      <c r="BH458" s="214">
        <f>IF(N458="sníž. přenesená",J458,0)</f>
        <v>0</v>
      </c>
      <c r="BI458" s="214">
        <f>IF(N458="nulová",J458,0)</f>
        <v>0</v>
      </c>
      <c r="BJ458" s="24" t="s">
        <v>84</v>
      </c>
      <c r="BK458" s="214">
        <f>ROUND(I458*H458,2)</f>
        <v>0</v>
      </c>
      <c r="BL458" s="24" t="s">
        <v>187</v>
      </c>
      <c r="BM458" s="24" t="s">
        <v>768</v>
      </c>
    </row>
    <row r="459" spans="2:51" s="12" customFormat="1" ht="12">
      <c r="B459" s="215"/>
      <c r="C459" s="216"/>
      <c r="D459" s="217" t="s">
        <v>189</v>
      </c>
      <c r="E459" s="218" t="s">
        <v>39</v>
      </c>
      <c r="F459" s="219" t="s">
        <v>769</v>
      </c>
      <c r="G459" s="216"/>
      <c r="H459" s="220">
        <v>82.05</v>
      </c>
      <c r="I459" s="221"/>
      <c r="J459" s="216"/>
      <c r="K459" s="216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189</v>
      </c>
      <c r="AU459" s="226" t="s">
        <v>86</v>
      </c>
      <c r="AV459" s="12" t="s">
        <v>86</v>
      </c>
      <c r="AW459" s="12" t="s">
        <v>40</v>
      </c>
      <c r="AX459" s="12" t="s">
        <v>77</v>
      </c>
      <c r="AY459" s="226" t="s">
        <v>180</v>
      </c>
    </row>
    <row r="460" spans="2:51" s="12" customFormat="1" ht="12">
      <c r="B460" s="215"/>
      <c r="C460" s="216"/>
      <c r="D460" s="217" t="s">
        <v>189</v>
      </c>
      <c r="E460" s="218" t="s">
        <v>39</v>
      </c>
      <c r="F460" s="219" t="s">
        <v>770</v>
      </c>
      <c r="G460" s="216"/>
      <c r="H460" s="220">
        <v>82.05</v>
      </c>
      <c r="I460" s="221"/>
      <c r="J460" s="216"/>
      <c r="K460" s="216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189</v>
      </c>
      <c r="AU460" s="226" t="s">
        <v>86</v>
      </c>
      <c r="AV460" s="12" t="s">
        <v>86</v>
      </c>
      <c r="AW460" s="12" t="s">
        <v>40</v>
      </c>
      <c r="AX460" s="12" t="s">
        <v>77</v>
      </c>
      <c r="AY460" s="226" t="s">
        <v>180</v>
      </c>
    </row>
    <row r="461" spans="2:51" s="13" customFormat="1" ht="12">
      <c r="B461" s="227"/>
      <c r="C461" s="228"/>
      <c r="D461" s="217" t="s">
        <v>189</v>
      </c>
      <c r="E461" s="229" t="s">
        <v>39</v>
      </c>
      <c r="F461" s="230" t="s">
        <v>771</v>
      </c>
      <c r="G461" s="228"/>
      <c r="H461" s="231">
        <v>164.1</v>
      </c>
      <c r="I461" s="232"/>
      <c r="J461" s="228"/>
      <c r="K461" s="228"/>
      <c r="L461" s="233"/>
      <c r="M461" s="234"/>
      <c r="N461" s="235"/>
      <c r="O461" s="235"/>
      <c r="P461" s="235"/>
      <c r="Q461" s="235"/>
      <c r="R461" s="235"/>
      <c r="S461" s="235"/>
      <c r="T461" s="236"/>
      <c r="AT461" s="237" t="s">
        <v>189</v>
      </c>
      <c r="AU461" s="237" t="s">
        <v>86</v>
      </c>
      <c r="AV461" s="13" t="s">
        <v>187</v>
      </c>
      <c r="AW461" s="13" t="s">
        <v>40</v>
      </c>
      <c r="AX461" s="13" t="s">
        <v>84</v>
      </c>
      <c r="AY461" s="237" t="s">
        <v>180</v>
      </c>
    </row>
    <row r="462" spans="2:65" s="1" customFormat="1" ht="16.5" customHeight="1">
      <c r="B462" s="41"/>
      <c r="C462" s="249" t="s">
        <v>772</v>
      </c>
      <c r="D462" s="249" t="s">
        <v>266</v>
      </c>
      <c r="E462" s="250" t="s">
        <v>773</v>
      </c>
      <c r="F462" s="251" t="s">
        <v>774</v>
      </c>
      <c r="G462" s="252" t="s">
        <v>200</v>
      </c>
      <c r="H462" s="253">
        <v>86.153</v>
      </c>
      <c r="I462" s="254"/>
      <c r="J462" s="255">
        <f>ROUND(I462*H462,2)</f>
        <v>0</v>
      </c>
      <c r="K462" s="251" t="s">
        <v>186</v>
      </c>
      <c r="L462" s="256"/>
      <c r="M462" s="257" t="s">
        <v>39</v>
      </c>
      <c r="N462" s="258" t="s">
        <v>48</v>
      </c>
      <c r="O462" s="42"/>
      <c r="P462" s="212">
        <f>O462*H462</f>
        <v>0</v>
      </c>
      <c r="Q462" s="212">
        <v>4E-05</v>
      </c>
      <c r="R462" s="212">
        <f>Q462*H462</f>
        <v>0.0034461200000000004</v>
      </c>
      <c r="S462" s="212">
        <v>0</v>
      </c>
      <c r="T462" s="213">
        <f>S462*H462</f>
        <v>0</v>
      </c>
      <c r="AR462" s="24" t="s">
        <v>225</v>
      </c>
      <c r="AT462" s="24" t="s">
        <v>266</v>
      </c>
      <c r="AU462" s="24" t="s">
        <v>86</v>
      </c>
      <c r="AY462" s="24" t="s">
        <v>180</v>
      </c>
      <c r="BE462" s="214">
        <f>IF(N462="základní",J462,0)</f>
        <v>0</v>
      </c>
      <c r="BF462" s="214">
        <f>IF(N462="snížená",J462,0)</f>
        <v>0</v>
      </c>
      <c r="BG462" s="214">
        <f>IF(N462="zákl. přenesená",J462,0)</f>
        <v>0</v>
      </c>
      <c r="BH462" s="214">
        <f>IF(N462="sníž. přenesená",J462,0)</f>
        <v>0</v>
      </c>
      <c r="BI462" s="214">
        <f>IF(N462="nulová",J462,0)</f>
        <v>0</v>
      </c>
      <c r="BJ462" s="24" t="s">
        <v>84</v>
      </c>
      <c r="BK462" s="214">
        <f>ROUND(I462*H462,2)</f>
        <v>0</v>
      </c>
      <c r="BL462" s="24" t="s">
        <v>187</v>
      </c>
      <c r="BM462" s="24" t="s">
        <v>775</v>
      </c>
    </row>
    <row r="463" spans="2:51" s="12" customFormat="1" ht="12">
      <c r="B463" s="215"/>
      <c r="C463" s="216"/>
      <c r="D463" s="217" t="s">
        <v>189</v>
      </c>
      <c r="E463" s="218" t="s">
        <v>39</v>
      </c>
      <c r="F463" s="219" t="s">
        <v>776</v>
      </c>
      <c r="G463" s="216"/>
      <c r="H463" s="220">
        <v>86.153</v>
      </c>
      <c r="I463" s="221"/>
      <c r="J463" s="216"/>
      <c r="K463" s="216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189</v>
      </c>
      <c r="AU463" s="226" t="s">
        <v>86</v>
      </c>
      <c r="AV463" s="12" t="s">
        <v>86</v>
      </c>
      <c r="AW463" s="12" t="s">
        <v>40</v>
      </c>
      <c r="AX463" s="12" t="s">
        <v>84</v>
      </c>
      <c r="AY463" s="226" t="s">
        <v>180</v>
      </c>
    </row>
    <row r="464" spans="2:65" s="1" customFormat="1" ht="16.5" customHeight="1">
      <c r="B464" s="41"/>
      <c r="C464" s="249" t="s">
        <v>777</v>
      </c>
      <c r="D464" s="249" t="s">
        <v>266</v>
      </c>
      <c r="E464" s="250" t="s">
        <v>778</v>
      </c>
      <c r="F464" s="251" t="s">
        <v>779</v>
      </c>
      <c r="G464" s="252" t="s">
        <v>200</v>
      </c>
      <c r="H464" s="253">
        <v>86.153</v>
      </c>
      <c r="I464" s="254"/>
      <c r="J464" s="255">
        <f>ROUND(I464*H464,2)</f>
        <v>0</v>
      </c>
      <c r="K464" s="251" t="s">
        <v>186</v>
      </c>
      <c r="L464" s="256"/>
      <c r="M464" s="257" t="s">
        <v>39</v>
      </c>
      <c r="N464" s="258" t="s">
        <v>48</v>
      </c>
      <c r="O464" s="42"/>
      <c r="P464" s="212">
        <f>O464*H464</f>
        <v>0</v>
      </c>
      <c r="Q464" s="212">
        <v>3E-05</v>
      </c>
      <c r="R464" s="212">
        <f>Q464*H464</f>
        <v>0.0025845900000000003</v>
      </c>
      <c r="S464" s="212">
        <v>0</v>
      </c>
      <c r="T464" s="213">
        <f>S464*H464</f>
        <v>0</v>
      </c>
      <c r="AR464" s="24" t="s">
        <v>225</v>
      </c>
      <c r="AT464" s="24" t="s">
        <v>266</v>
      </c>
      <c r="AU464" s="24" t="s">
        <v>86</v>
      </c>
      <c r="AY464" s="24" t="s">
        <v>180</v>
      </c>
      <c r="BE464" s="214">
        <f>IF(N464="základní",J464,0)</f>
        <v>0</v>
      </c>
      <c r="BF464" s="214">
        <f>IF(N464="snížená",J464,0)</f>
        <v>0</v>
      </c>
      <c r="BG464" s="214">
        <f>IF(N464="zákl. přenesená",J464,0)</f>
        <v>0</v>
      </c>
      <c r="BH464" s="214">
        <f>IF(N464="sníž. přenesená",J464,0)</f>
        <v>0</v>
      </c>
      <c r="BI464" s="214">
        <f>IF(N464="nulová",J464,0)</f>
        <v>0</v>
      </c>
      <c r="BJ464" s="24" t="s">
        <v>84</v>
      </c>
      <c r="BK464" s="214">
        <f>ROUND(I464*H464,2)</f>
        <v>0</v>
      </c>
      <c r="BL464" s="24" t="s">
        <v>187</v>
      </c>
      <c r="BM464" s="24" t="s">
        <v>780</v>
      </c>
    </row>
    <row r="465" spans="2:51" s="12" customFormat="1" ht="12">
      <c r="B465" s="215"/>
      <c r="C465" s="216"/>
      <c r="D465" s="217" t="s">
        <v>189</v>
      </c>
      <c r="E465" s="218" t="s">
        <v>39</v>
      </c>
      <c r="F465" s="219" t="s">
        <v>776</v>
      </c>
      <c r="G465" s="216"/>
      <c r="H465" s="220">
        <v>86.153</v>
      </c>
      <c r="I465" s="221"/>
      <c r="J465" s="216"/>
      <c r="K465" s="216"/>
      <c r="L465" s="222"/>
      <c r="M465" s="223"/>
      <c r="N465" s="224"/>
      <c r="O465" s="224"/>
      <c r="P465" s="224"/>
      <c r="Q465" s="224"/>
      <c r="R465" s="224"/>
      <c r="S465" s="224"/>
      <c r="T465" s="225"/>
      <c r="AT465" s="226" t="s">
        <v>189</v>
      </c>
      <c r="AU465" s="226" t="s">
        <v>86</v>
      </c>
      <c r="AV465" s="12" t="s">
        <v>86</v>
      </c>
      <c r="AW465" s="12" t="s">
        <v>40</v>
      </c>
      <c r="AX465" s="12" t="s">
        <v>84</v>
      </c>
      <c r="AY465" s="226" t="s">
        <v>180</v>
      </c>
    </row>
    <row r="466" spans="2:65" s="1" customFormat="1" ht="38.25" customHeight="1">
      <c r="B466" s="41"/>
      <c r="C466" s="203" t="s">
        <v>781</v>
      </c>
      <c r="D466" s="203" t="s">
        <v>182</v>
      </c>
      <c r="E466" s="204" t="s">
        <v>782</v>
      </c>
      <c r="F466" s="205" t="s">
        <v>783</v>
      </c>
      <c r="G466" s="206" t="s">
        <v>185</v>
      </c>
      <c r="H466" s="207">
        <v>250.579</v>
      </c>
      <c r="I466" s="208"/>
      <c r="J466" s="209">
        <f>ROUND(I466*H466,2)</f>
        <v>0</v>
      </c>
      <c r="K466" s="205" t="s">
        <v>39</v>
      </c>
      <c r="L466" s="61"/>
      <c r="M466" s="210" t="s">
        <v>39</v>
      </c>
      <c r="N466" s="211" t="s">
        <v>48</v>
      </c>
      <c r="O466" s="42"/>
      <c r="P466" s="212">
        <f>O466*H466</f>
        <v>0</v>
      </c>
      <c r="Q466" s="212">
        <v>0.01583</v>
      </c>
      <c r="R466" s="212">
        <f>Q466*H466</f>
        <v>3.9666655700000004</v>
      </c>
      <c r="S466" s="212">
        <v>0</v>
      </c>
      <c r="T466" s="213">
        <f>S466*H466</f>
        <v>0</v>
      </c>
      <c r="AR466" s="24" t="s">
        <v>187</v>
      </c>
      <c r="AT466" s="24" t="s">
        <v>182</v>
      </c>
      <c r="AU466" s="24" t="s">
        <v>86</v>
      </c>
      <c r="AY466" s="24" t="s">
        <v>180</v>
      </c>
      <c r="BE466" s="214">
        <f>IF(N466="základní",J466,0)</f>
        <v>0</v>
      </c>
      <c r="BF466" s="214">
        <f>IF(N466="snížená",J466,0)</f>
        <v>0</v>
      </c>
      <c r="BG466" s="214">
        <f>IF(N466="zákl. přenesená",J466,0)</f>
        <v>0</v>
      </c>
      <c r="BH466" s="214">
        <f>IF(N466="sníž. přenesená",J466,0)</f>
        <v>0</v>
      </c>
      <c r="BI466" s="214">
        <f>IF(N466="nulová",J466,0)</f>
        <v>0</v>
      </c>
      <c r="BJ466" s="24" t="s">
        <v>84</v>
      </c>
      <c r="BK466" s="214">
        <f>ROUND(I466*H466,2)</f>
        <v>0</v>
      </c>
      <c r="BL466" s="24" t="s">
        <v>187</v>
      </c>
      <c r="BM466" s="24" t="s">
        <v>784</v>
      </c>
    </row>
    <row r="467" spans="2:51" s="12" customFormat="1" ht="12">
      <c r="B467" s="215"/>
      <c r="C467" s="216"/>
      <c r="D467" s="217" t="s">
        <v>189</v>
      </c>
      <c r="E467" s="218" t="s">
        <v>39</v>
      </c>
      <c r="F467" s="219" t="s">
        <v>785</v>
      </c>
      <c r="G467" s="216"/>
      <c r="H467" s="220">
        <v>87.035</v>
      </c>
      <c r="I467" s="221"/>
      <c r="J467" s="216"/>
      <c r="K467" s="216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189</v>
      </c>
      <c r="AU467" s="226" t="s">
        <v>86</v>
      </c>
      <c r="AV467" s="12" t="s">
        <v>86</v>
      </c>
      <c r="AW467" s="12" t="s">
        <v>40</v>
      </c>
      <c r="AX467" s="12" t="s">
        <v>77</v>
      </c>
      <c r="AY467" s="226" t="s">
        <v>180</v>
      </c>
    </row>
    <row r="468" spans="2:51" s="12" customFormat="1" ht="12">
      <c r="B468" s="215"/>
      <c r="C468" s="216"/>
      <c r="D468" s="217" t="s">
        <v>189</v>
      </c>
      <c r="E468" s="218" t="s">
        <v>39</v>
      </c>
      <c r="F468" s="219" t="s">
        <v>786</v>
      </c>
      <c r="G468" s="216"/>
      <c r="H468" s="220">
        <v>30.853</v>
      </c>
      <c r="I468" s="221"/>
      <c r="J468" s="216"/>
      <c r="K468" s="216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189</v>
      </c>
      <c r="AU468" s="226" t="s">
        <v>86</v>
      </c>
      <c r="AV468" s="12" t="s">
        <v>86</v>
      </c>
      <c r="AW468" s="12" t="s">
        <v>40</v>
      </c>
      <c r="AX468" s="12" t="s">
        <v>77</v>
      </c>
      <c r="AY468" s="226" t="s">
        <v>180</v>
      </c>
    </row>
    <row r="469" spans="2:51" s="14" customFormat="1" ht="12">
      <c r="B469" s="238"/>
      <c r="C469" s="239"/>
      <c r="D469" s="217" t="s">
        <v>189</v>
      </c>
      <c r="E469" s="240" t="s">
        <v>39</v>
      </c>
      <c r="F469" s="241" t="s">
        <v>787</v>
      </c>
      <c r="G469" s="239"/>
      <c r="H469" s="242">
        <v>117.888</v>
      </c>
      <c r="I469" s="243"/>
      <c r="J469" s="239"/>
      <c r="K469" s="239"/>
      <c r="L469" s="244"/>
      <c r="M469" s="245"/>
      <c r="N469" s="246"/>
      <c r="O469" s="246"/>
      <c r="P469" s="246"/>
      <c r="Q469" s="246"/>
      <c r="R469" s="246"/>
      <c r="S469" s="246"/>
      <c r="T469" s="247"/>
      <c r="AT469" s="248" t="s">
        <v>189</v>
      </c>
      <c r="AU469" s="248" t="s">
        <v>86</v>
      </c>
      <c r="AV469" s="14" t="s">
        <v>197</v>
      </c>
      <c r="AW469" s="14" t="s">
        <v>40</v>
      </c>
      <c r="AX469" s="14" t="s">
        <v>77</v>
      </c>
      <c r="AY469" s="248" t="s">
        <v>180</v>
      </c>
    </row>
    <row r="470" spans="2:51" s="12" customFormat="1" ht="12">
      <c r="B470" s="215"/>
      <c r="C470" s="216"/>
      <c r="D470" s="217" t="s">
        <v>189</v>
      </c>
      <c r="E470" s="218" t="s">
        <v>39</v>
      </c>
      <c r="F470" s="219" t="s">
        <v>788</v>
      </c>
      <c r="G470" s="216"/>
      <c r="H470" s="220">
        <v>46.714</v>
      </c>
      <c r="I470" s="221"/>
      <c r="J470" s="216"/>
      <c r="K470" s="216"/>
      <c r="L470" s="222"/>
      <c r="M470" s="223"/>
      <c r="N470" s="224"/>
      <c r="O470" s="224"/>
      <c r="P470" s="224"/>
      <c r="Q470" s="224"/>
      <c r="R470" s="224"/>
      <c r="S470" s="224"/>
      <c r="T470" s="225"/>
      <c r="AT470" s="226" t="s">
        <v>189</v>
      </c>
      <c r="AU470" s="226" t="s">
        <v>86</v>
      </c>
      <c r="AV470" s="12" t="s">
        <v>86</v>
      </c>
      <c r="AW470" s="12" t="s">
        <v>40</v>
      </c>
      <c r="AX470" s="12" t="s">
        <v>77</v>
      </c>
      <c r="AY470" s="226" t="s">
        <v>180</v>
      </c>
    </row>
    <row r="471" spans="2:51" s="12" customFormat="1" ht="12">
      <c r="B471" s="215"/>
      <c r="C471" s="216"/>
      <c r="D471" s="217" t="s">
        <v>189</v>
      </c>
      <c r="E471" s="218" t="s">
        <v>39</v>
      </c>
      <c r="F471" s="219" t="s">
        <v>789</v>
      </c>
      <c r="G471" s="216"/>
      <c r="H471" s="220">
        <v>1.164</v>
      </c>
      <c r="I471" s="221"/>
      <c r="J471" s="216"/>
      <c r="K471" s="216"/>
      <c r="L471" s="222"/>
      <c r="M471" s="223"/>
      <c r="N471" s="224"/>
      <c r="O471" s="224"/>
      <c r="P471" s="224"/>
      <c r="Q471" s="224"/>
      <c r="R471" s="224"/>
      <c r="S471" s="224"/>
      <c r="T471" s="225"/>
      <c r="AT471" s="226" t="s">
        <v>189</v>
      </c>
      <c r="AU471" s="226" t="s">
        <v>86</v>
      </c>
      <c r="AV471" s="12" t="s">
        <v>86</v>
      </c>
      <c r="AW471" s="12" t="s">
        <v>40</v>
      </c>
      <c r="AX471" s="12" t="s">
        <v>77</v>
      </c>
      <c r="AY471" s="226" t="s">
        <v>180</v>
      </c>
    </row>
    <row r="472" spans="2:51" s="14" customFormat="1" ht="12">
      <c r="B472" s="238"/>
      <c r="C472" s="239"/>
      <c r="D472" s="217" t="s">
        <v>189</v>
      </c>
      <c r="E472" s="240" t="s">
        <v>39</v>
      </c>
      <c r="F472" s="241" t="s">
        <v>787</v>
      </c>
      <c r="G472" s="239"/>
      <c r="H472" s="242">
        <v>47.878</v>
      </c>
      <c r="I472" s="243"/>
      <c r="J472" s="239"/>
      <c r="K472" s="239"/>
      <c r="L472" s="244"/>
      <c r="M472" s="245"/>
      <c r="N472" s="246"/>
      <c r="O472" s="246"/>
      <c r="P472" s="246"/>
      <c r="Q472" s="246"/>
      <c r="R472" s="246"/>
      <c r="S472" s="246"/>
      <c r="T472" s="247"/>
      <c r="AT472" s="248" t="s">
        <v>189</v>
      </c>
      <c r="AU472" s="248" t="s">
        <v>86</v>
      </c>
      <c r="AV472" s="14" t="s">
        <v>197</v>
      </c>
      <c r="AW472" s="14" t="s">
        <v>40</v>
      </c>
      <c r="AX472" s="14" t="s">
        <v>77</v>
      </c>
      <c r="AY472" s="248" t="s">
        <v>180</v>
      </c>
    </row>
    <row r="473" spans="2:51" s="12" customFormat="1" ht="12">
      <c r="B473" s="215"/>
      <c r="C473" s="216"/>
      <c r="D473" s="217" t="s">
        <v>189</v>
      </c>
      <c r="E473" s="218" t="s">
        <v>39</v>
      </c>
      <c r="F473" s="219" t="s">
        <v>790</v>
      </c>
      <c r="G473" s="216"/>
      <c r="H473" s="220">
        <v>43.05</v>
      </c>
      <c r="I473" s="221"/>
      <c r="J473" s="216"/>
      <c r="K473" s="216"/>
      <c r="L473" s="222"/>
      <c r="M473" s="223"/>
      <c r="N473" s="224"/>
      <c r="O473" s="224"/>
      <c r="P473" s="224"/>
      <c r="Q473" s="224"/>
      <c r="R473" s="224"/>
      <c r="S473" s="224"/>
      <c r="T473" s="225"/>
      <c r="AT473" s="226" t="s">
        <v>189</v>
      </c>
      <c r="AU473" s="226" t="s">
        <v>86</v>
      </c>
      <c r="AV473" s="12" t="s">
        <v>86</v>
      </c>
      <c r="AW473" s="12" t="s">
        <v>40</v>
      </c>
      <c r="AX473" s="12" t="s">
        <v>77</v>
      </c>
      <c r="AY473" s="226" t="s">
        <v>180</v>
      </c>
    </row>
    <row r="474" spans="2:51" s="13" customFormat="1" ht="12">
      <c r="B474" s="227"/>
      <c r="C474" s="228"/>
      <c r="D474" s="217" t="s">
        <v>189</v>
      </c>
      <c r="E474" s="229" t="s">
        <v>39</v>
      </c>
      <c r="F474" s="230" t="s">
        <v>196</v>
      </c>
      <c r="G474" s="228"/>
      <c r="H474" s="231">
        <v>208.816</v>
      </c>
      <c r="I474" s="232"/>
      <c r="J474" s="228"/>
      <c r="K474" s="228"/>
      <c r="L474" s="233"/>
      <c r="M474" s="234"/>
      <c r="N474" s="235"/>
      <c r="O474" s="235"/>
      <c r="P474" s="235"/>
      <c r="Q474" s="235"/>
      <c r="R474" s="235"/>
      <c r="S474" s="235"/>
      <c r="T474" s="236"/>
      <c r="AT474" s="237" t="s">
        <v>189</v>
      </c>
      <c r="AU474" s="237" t="s">
        <v>86</v>
      </c>
      <c r="AV474" s="13" t="s">
        <v>187</v>
      </c>
      <c r="AW474" s="13" t="s">
        <v>40</v>
      </c>
      <c r="AX474" s="13" t="s">
        <v>77</v>
      </c>
      <c r="AY474" s="237" t="s">
        <v>180</v>
      </c>
    </row>
    <row r="475" spans="2:51" s="12" customFormat="1" ht="12">
      <c r="B475" s="215"/>
      <c r="C475" s="216"/>
      <c r="D475" s="217" t="s">
        <v>189</v>
      </c>
      <c r="E475" s="218" t="s">
        <v>39</v>
      </c>
      <c r="F475" s="219" t="s">
        <v>791</v>
      </c>
      <c r="G475" s="216"/>
      <c r="H475" s="220">
        <v>250.579</v>
      </c>
      <c r="I475" s="221"/>
      <c r="J475" s="216"/>
      <c r="K475" s="216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189</v>
      </c>
      <c r="AU475" s="226" t="s">
        <v>86</v>
      </c>
      <c r="AV475" s="12" t="s">
        <v>86</v>
      </c>
      <c r="AW475" s="12" t="s">
        <v>40</v>
      </c>
      <c r="AX475" s="12" t="s">
        <v>84</v>
      </c>
      <c r="AY475" s="226" t="s">
        <v>180</v>
      </c>
    </row>
    <row r="476" spans="2:65" s="1" customFormat="1" ht="25.5" customHeight="1">
      <c r="B476" s="41"/>
      <c r="C476" s="203" t="s">
        <v>792</v>
      </c>
      <c r="D476" s="203" t="s">
        <v>182</v>
      </c>
      <c r="E476" s="204" t="s">
        <v>793</v>
      </c>
      <c r="F476" s="205" t="s">
        <v>794</v>
      </c>
      <c r="G476" s="206" t="s">
        <v>206</v>
      </c>
      <c r="H476" s="207">
        <v>9.784</v>
      </c>
      <c r="I476" s="208"/>
      <c r="J476" s="209">
        <f>ROUND(I476*H476,2)</f>
        <v>0</v>
      </c>
      <c r="K476" s="205" t="s">
        <v>186</v>
      </c>
      <c r="L476" s="61"/>
      <c r="M476" s="210" t="s">
        <v>39</v>
      </c>
      <c r="N476" s="211" t="s">
        <v>48</v>
      </c>
      <c r="O476" s="42"/>
      <c r="P476" s="212">
        <f>O476*H476</f>
        <v>0</v>
      </c>
      <c r="Q476" s="212">
        <v>2.45329</v>
      </c>
      <c r="R476" s="212">
        <f>Q476*H476</f>
        <v>24.00298936</v>
      </c>
      <c r="S476" s="212">
        <v>0</v>
      </c>
      <c r="T476" s="213">
        <f>S476*H476</f>
        <v>0</v>
      </c>
      <c r="AR476" s="24" t="s">
        <v>187</v>
      </c>
      <c r="AT476" s="24" t="s">
        <v>182</v>
      </c>
      <c r="AU476" s="24" t="s">
        <v>86</v>
      </c>
      <c r="AY476" s="24" t="s">
        <v>180</v>
      </c>
      <c r="BE476" s="214">
        <f>IF(N476="základní",J476,0)</f>
        <v>0</v>
      </c>
      <c r="BF476" s="214">
        <f>IF(N476="snížená",J476,0)</f>
        <v>0</v>
      </c>
      <c r="BG476" s="214">
        <f>IF(N476="zákl. přenesená",J476,0)</f>
        <v>0</v>
      </c>
      <c r="BH476" s="214">
        <f>IF(N476="sníž. přenesená",J476,0)</f>
        <v>0</v>
      </c>
      <c r="BI476" s="214">
        <f>IF(N476="nulová",J476,0)</f>
        <v>0</v>
      </c>
      <c r="BJ476" s="24" t="s">
        <v>84</v>
      </c>
      <c r="BK476" s="214">
        <f>ROUND(I476*H476,2)</f>
        <v>0</v>
      </c>
      <c r="BL476" s="24" t="s">
        <v>187</v>
      </c>
      <c r="BM476" s="24" t="s">
        <v>795</v>
      </c>
    </row>
    <row r="477" spans="2:51" s="12" customFormat="1" ht="12">
      <c r="B477" s="215"/>
      <c r="C477" s="216"/>
      <c r="D477" s="217" t="s">
        <v>189</v>
      </c>
      <c r="E477" s="218" t="s">
        <v>39</v>
      </c>
      <c r="F477" s="219" t="s">
        <v>796</v>
      </c>
      <c r="G477" s="216"/>
      <c r="H477" s="220">
        <v>9.598</v>
      </c>
      <c r="I477" s="221"/>
      <c r="J477" s="216"/>
      <c r="K477" s="216"/>
      <c r="L477" s="222"/>
      <c r="M477" s="223"/>
      <c r="N477" s="224"/>
      <c r="O477" s="224"/>
      <c r="P477" s="224"/>
      <c r="Q477" s="224"/>
      <c r="R477" s="224"/>
      <c r="S477" s="224"/>
      <c r="T477" s="225"/>
      <c r="AT477" s="226" t="s">
        <v>189</v>
      </c>
      <c r="AU477" s="226" t="s">
        <v>86</v>
      </c>
      <c r="AV477" s="12" t="s">
        <v>86</v>
      </c>
      <c r="AW477" s="12" t="s">
        <v>40</v>
      </c>
      <c r="AX477" s="12" t="s">
        <v>77</v>
      </c>
      <c r="AY477" s="226" t="s">
        <v>180</v>
      </c>
    </row>
    <row r="478" spans="2:51" s="12" customFormat="1" ht="12">
      <c r="B478" s="215"/>
      <c r="C478" s="216"/>
      <c r="D478" s="217" t="s">
        <v>189</v>
      </c>
      <c r="E478" s="218" t="s">
        <v>39</v>
      </c>
      <c r="F478" s="219" t="s">
        <v>797</v>
      </c>
      <c r="G478" s="216"/>
      <c r="H478" s="220">
        <v>0.186</v>
      </c>
      <c r="I478" s="221"/>
      <c r="J478" s="216"/>
      <c r="K478" s="216"/>
      <c r="L478" s="222"/>
      <c r="M478" s="223"/>
      <c r="N478" s="224"/>
      <c r="O478" s="224"/>
      <c r="P478" s="224"/>
      <c r="Q478" s="224"/>
      <c r="R478" s="224"/>
      <c r="S478" s="224"/>
      <c r="T478" s="225"/>
      <c r="AT478" s="226" t="s">
        <v>189</v>
      </c>
      <c r="AU478" s="226" t="s">
        <v>86</v>
      </c>
      <c r="AV478" s="12" t="s">
        <v>86</v>
      </c>
      <c r="AW478" s="12" t="s">
        <v>40</v>
      </c>
      <c r="AX478" s="12" t="s">
        <v>77</v>
      </c>
      <c r="AY478" s="226" t="s">
        <v>180</v>
      </c>
    </row>
    <row r="479" spans="2:51" s="13" customFormat="1" ht="12">
      <c r="B479" s="227"/>
      <c r="C479" s="228"/>
      <c r="D479" s="217" t="s">
        <v>189</v>
      </c>
      <c r="E479" s="229" t="s">
        <v>39</v>
      </c>
      <c r="F479" s="230" t="s">
        <v>196</v>
      </c>
      <c r="G479" s="228"/>
      <c r="H479" s="231">
        <v>9.784</v>
      </c>
      <c r="I479" s="232"/>
      <c r="J479" s="228"/>
      <c r="K479" s="228"/>
      <c r="L479" s="233"/>
      <c r="M479" s="234"/>
      <c r="N479" s="235"/>
      <c r="O479" s="235"/>
      <c r="P479" s="235"/>
      <c r="Q479" s="235"/>
      <c r="R479" s="235"/>
      <c r="S479" s="235"/>
      <c r="T479" s="236"/>
      <c r="AT479" s="237" t="s">
        <v>189</v>
      </c>
      <c r="AU479" s="237" t="s">
        <v>86</v>
      </c>
      <c r="AV479" s="13" t="s">
        <v>187</v>
      </c>
      <c r="AW479" s="13" t="s">
        <v>40</v>
      </c>
      <c r="AX479" s="13" t="s">
        <v>84</v>
      </c>
      <c r="AY479" s="237" t="s">
        <v>180</v>
      </c>
    </row>
    <row r="480" spans="2:65" s="1" customFormat="1" ht="25.5" customHeight="1">
      <c r="B480" s="41"/>
      <c r="C480" s="203" t="s">
        <v>798</v>
      </c>
      <c r="D480" s="203" t="s">
        <v>182</v>
      </c>
      <c r="E480" s="204" t="s">
        <v>799</v>
      </c>
      <c r="F480" s="205" t="s">
        <v>800</v>
      </c>
      <c r="G480" s="206" t="s">
        <v>206</v>
      </c>
      <c r="H480" s="207">
        <v>3.54</v>
      </c>
      <c r="I480" s="208"/>
      <c r="J480" s="209">
        <f>ROUND(I480*H480,2)</f>
        <v>0</v>
      </c>
      <c r="K480" s="205" t="s">
        <v>186</v>
      </c>
      <c r="L480" s="61"/>
      <c r="M480" s="210" t="s">
        <v>39</v>
      </c>
      <c r="N480" s="211" t="s">
        <v>48</v>
      </c>
      <c r="O480" s="42"/>
      <c r="P480" s="212">
        <f>O480*H480</f>
        <v>0</v>
      </c>
      <c r="Q480" s="212">
        <v>2.45329</v>
      </c>
      <c r="R480" s="212">
        <f>Q480*H480</f>
        <v>8.6846466</v>
      </c>
      <c r="S480" s="212">
        <v>0</v>
      </c>
      <c r="T480" s="213">
        <f>S480*H480</f>
        <v>0</v>
      </c>
      <c r="AR480" s="24" t="s">
        <v>187</v>
      </c>
      <c r="AT480" s="24" t="s">
        <v>182</v>
      </c>
      <c r="AU480" s="24" t="s">
        <v>86</v>
      </c>
      <c r="AY480" s="24" t="s">
        <v>180</v>
      </c>
      <c r="BE480" s="214">
        <f>IF(N480="základní",J480,0)</f>
        <v>0</v>
      </c>
      <c r="BF480" s="214">
        <f>IF(N480="snížená",J480,0)</f>
        <v>0</v>
      </c>
      <c r="BG480" s="214">
        <f>IF(N480="zákl. přenesená",J480,0)</f>
        <v>0</v>
      </c>
      <c r="BH480" s="214">
        <f>IF(N480="sníž. přenesená",J480,0)</f>
        <v>0</v>
      </c>
      <c r="BI480" s="214">
        <f>IF(N480="nulová",J480,0)</f>
        <v>0</v>
      </c>
      <c r="BJ480" s="24" t="s">
        <v>84</v>
      </c>
      <c r="BK480" s="214">
        <f>ROUND(I480*H480,2)</f>
        <v>0</v>
      </c>
      <c r="BL480" s="24" t="s">
        <v>187</v>
      </c>
      <c r="BM480" s="24" t="s">
        <v>801</v>
      </c>
    </row>
    <row r="481" spans="2:51" s="12" customFormat="1" ht="12">
      <c r="B481" s="215"/>
      <c r="C481" s="216"/>
      <c r="D481" s="217" t="s">
        <v>189</v>
      </c>
      <c r="E481" s="218" t="s">
        <v>39</v>
      </c>
      <c r="F481" s="219" t="s">
        <v>802</v>
      </c>
      <c r="G481" s="216"/>
      <c r="H481" s="220">
        <v>0.829</v>
      </c>
      <c r="I481" s="221"/>
      <c r="J481" s="216"/>
      <c r="K481" s="216"/>
      <c r="L481" s="222"/>
      <c r="M481" s="223"/>
      <c r="N481" s="224"/>
      <c r="O481" s="224"/>
      <c r="P481" s="224"/>
      <c r="Q481" s="224"/>
      <c r="R481" s="224"/>
      <c r="S481" s="224"/>
      <c r="T481" s="225"/>
      <c r="AT481" s="226" t="s">
        <v>189</v>
      </c>
      <c r="AU481" s="226" t="s">
        <v>86</v>
      </c>
      <c r="AV481" s="12" t="s">
        <v>86</v>
      </c>
      <c r="AW481" s="12" t="s">
        <v>40</v>
      </c>
      <c r="AX481" s="12" t="s">
        <v>77</v>
      </c>
      <c r="AY481" s="226" t="s">
        <v>180</v>
      </c>
    </row>
    <row r="482" spans="2:51" s="12" customFormat="1" ht="36">
      <c r="B482" s="215"/>
      <c r="C482" s="216"/>
      <c r="D482" s="217" t="s">
        <v>189</v>
      </c>
      <c r="E482" s="218" t="s">
        <v>39</v>
      </c>
      <c r="F482" s="219" t="s">
        <v>803</v>
      </c>
      <c r="G482" s="216"/>
      <c r="H482" s="220">
        <v>2.711</v>
      </c>
      <c r="I482" s="221"/>
      <c r="J482" s="216"/>
      <c r="K482" s="216"/>
      <c r="L482" s="222"/>
      <c r="M482" s="223"/>
      <c r="N482" s="224"/>
      <c r="O482" s="224"/>
      <c r="P482" s="224"/>
      <c r="Q482" s="224"/>
      <c r="R482" s="224"/>
      <c r="S482" s="224"/>
      <c r="T482" s="225"/>
      <c r="AT482" s="226" t="s">
        <v>189</v>
      </c>
      <c r="AU482" s="226" t="s">
        <v>86</v>
      </c>
      <c r="AV482" s="12" t="s">
        <v>86</v>
      </c>
      <c r="AW482" s="12" t="s">
        <v>40</v>
      </c>
      <c r="AX482" s="12" t="s">
        <v>77</v>
      </c>
      <c r="AY482" s="226" t="s">
        <v>180</v>
      </c>
    </row>
    <row r="483" spans="2:51" s="13" customFormat="1" ht="12">
      <c r="B483" s="227"/>
      <c r="C483" s="228"/>
      <c r="D483" s="217" t="s">
        <v>189</v>
      </c>
      <c r="E483" s="229" t="s">
        <v>39</v>
      </c>
      <c r="F483" s="230" t="s">
        <v>196</v>
      </c>
      <c r="G483" s="228"/>
      <c r="H483" s="231">
        <v>3.54</v>
      </c>
      <c r="I483" s="232"/>
      <c r="J483" s="228"/>
      <c r="K483" s="228"/>
      <c r="L483" s="233"/>
      <c r="M483" s="234"/>
      <c r="N483" s="235"/>
      <c r="O483" s="235"/>
      <c r="P483" s="235"/>
      <c r="Q483" s="235"/>
      <c r="R483" s="235"/>
      <c r="S483" s="235"/>
      <c r="T483" s="236"/>
      <c r="AT483" s="237" t="s">
        <v>189</v>
      </c>
      <c r="AU483" s="237" t="s">
        <v>86</v>
      </c>
      <c r="AV483" s="13" t="s">
        <v>187</v>
      </c>
      <c r="AW483" s="13" t="s">
        <v>40</v>
      </c>
      <c r="AX483" s="13" t="s">
        <v>84</v>
      </c>
      <c r="AY483" s="237" t="s">
        <v>180</v>
      </c>
    </row>
    <row r="484" spans="2:65" s="1" customFormat="1" ht="25.5" customHeight="1">
      <c r="B484" s="41"/>
      <c r="C484" s="203" t="s">
        <v>804</v>
      </c>
      <c r="D484" s="203" t="s">
        <v>182</v>
      </c>
      <c r="E484" s="204" t="s">
        <v>805</v>
      </c>
      <c r="F484" s="205" t="s">
        <v>806</v>
      </c>
      <c r="G484" s="206" t="s">
        <v>206</v>
      </c>
      <c r="H484" s="207">
        <v>5.144</v>
      </c>
      <c r="I484" s="208"/>
      <c r="J484" s="209">
        <f>ROUND(I484*H484,2)</f>
        <v>0</v>
      </c>
      <c r="K484" s="205" t="s">
        <v>186</v>
      </c>
      <c r="L484" s="61"/>
      <c r="M484" s="210" t="s">
        <v>39</v>
      </c>
      <c r="N484" s="211" t="s">
        <v>48</v>
      </c>
      <c r="O484" s="42"/>
      <c r="P484" s="212">
        <f>O484*H484</f>
        <v>0</v>
      </c>
      <c r="Q484" s="212">
        <v>2.45329</v>
      </c>
      <c r="R484" s="212">
        <f>Q484*H484</f>
        <v>12.61972376</v>
      </c>
      <c r="S484" s="212">
        <v>0</v>
      </c>
      <c r="T484" s="213">
        <f>S484*H484</f>
        <v>0</v>
      </c>
      <c r="AR484" s="24" t="s">
        <v>187</v>
      </c>
      <c r="AT484" s="24" t="s">
        <v>182</v>
      </c>
      <c r="AU484" s="24" t="s">
        <v>86</v>
      </c>
      <c r="AY484" s="24" t="s">
        <v>180</v>
      </c>
      <c r="BE484" s="214">
        <f>IF(N484="základní",J484,0)</f>
        <v>0</v>
      </c>
      <c r="BF484" s="214">
        <f>IF(N484="snížená",J484,0)</f>
        <v>0</v>
      </c>
      <c r="BG484" s="214">
        <f>IF(N484="zákl. přenesená",J484,0)</f>
        <v>0</v>
      </c>
      <c r="BH484" s="214">
        <f>IF(N484="sníž. přenesená",J484,0)</f>
        <v>0</v>
      </c>
      <c r="BI484" s="214">
        <f>IF(N484="nulová",J484,0)</f>
        <v>0</v>
      </c>
      <c r="BJ484" s="24" t="s">
        <v>84</v>
      </c>
      <c r="BK484" s="214">
        <f>ROUND(I484*H484,2)</f>
        <v>0</v>
      </c>
      <c r="BL484" s="24" t="s">
        <v>187</v>
      </c>
      <c r="BM484" s="24" t="s">
        <v>807</v>
      </c>
    </row>
    <row r="485" spans="2:51" s="12" customFormat="1" ht="12">
      <c r="B485" s="215"/>
      <c r="C485" s="216"/>
      <c r="D485" s="217" t="s">
        <v>189</v>
      </c>
      <c r="E485" s="218" t="s">
        <v>39</v>
      </c>
      <c r="F485" s="219" t="s">
        <v>808</v>
      </c>
      <c r="G485" s="216"/>
      <c r="H485" s="220">
        <v>0.706</v>
      </c>
      <c r="I485" s="221"/>
      <c r="J485" s="216"/>
      <c r="K485" s="216"/>
      <c r="L485" s="222"/>
      <c r="M485" s="223"/>
      <c r="N485" s="224"/>
      <c r="O485" s="224"/>
      <c r="P485" s="224"/>
      <c r="Q485" s="224"/>
      <c r="R485" s="224"/>
      <c r="S485" s="224"/>
      <c r="T485" s="225"/>
      <c r="AT485" s="226" t="s">
        <v>189</v>
      </c>
      <c r="AU485" s="226" t="s">
        <v>86</v>
      </c>
      <c r="AV485" s="12" t="s">
        <v>86</v>
      </c>
      <c r="AW485" s="12" t="s">
        <v>40</v>
      </c>
      <c r="AX485" s="12" t="s">
        <v>77</v>
      </c>
      <c r="AY485" s="226" t="s">
        <v>180</v>
      </c>
    </row>
    <row r="486" spans="2:51" s="12" customFormat="1" ht="36">
      <c r="B486" s="215"/>
      <c r="C486" s="216"/>
      <c r="D486" s="217" t="s">
        <v>189</v>
      </c>
      <c r="E486" s="218" t="s">
        <v>39</v>
      </c>
      <c r="F486" s="219" t="s">
        <v>809</v>
      </c>
      <c r="G486" s="216"/>
      <c r="H486" s="220">
        <v>4.438</v>
      </c>
      <c r="I486" s="221"/>
      <c r="J486" s="216"/>
      <c r="K486" s="216"/>
      <c r="L486" s="222"/>
      <c r="M486" s="223"/>
      <c r="N486" s="224"/>
      <c r="O486" s="224"/>
      <c r="P486" s="224"/>
      <c r="Q486" s="224"/>
      <c r="R486" s="224"/>
      <c r="S486" s="224"/>
      <c r="T486" s="225"/>
      <c r="AT486" s="226" t="s">
        <v>189</v>
      </c>
      <c r="AU486" s="226" t="s">
        <v>86</v>
      </c>
      <c r="AV486" s="12" t="s">
        <v>86</v>
      </c>
      <c r="AW486" s="12" t="s">
        <v>40</v>
      </c>
      <c r="AX486" s="12" t="s">
        <v>77</v>
      </c>
      <c r="AY486" s="226" t="s">
        <v>180</v>
      </c>
    </row>
    <row r="487" spans="2:51" s="13" customFormat="1" ht="12">
      <c r="B487" s="227"/>
      <c r="C487" s="228"/>
      <c r="D487" s="217" t="s">
        <v>189</v>
      </c>
      <c r="E487" s="229" t="s">
        <v>39</v>
      </c>
      <c r="F487" s="230" t="s">
        <v>196</v>
      </c>
      <c r="G487" s="228"/>
      <c r="H487" s="231">
        <v>5.144</v>
      </c>
      <c r="I487" s="232"/>
      <c r="J487" s="228"/>
      <c r="K487" s="228"/>
      <c r="L487" s="233"/>
      <c r="M487" s="234"/>
      <c r="N487" s="235"/>
      <c r="O487" s="235"/>
      <c r="P487" s="235"/>
      <c r="Q487" s="235"/>
      <c r="R487" s="235"/>
      <c r="S487" s="235"/>
      <c r="T487" s="236"/>
      <c r="AT487" s="237" t="s">
        <v>189</v>
      </c>
      <c r="AU487" s="237" t="s">
        <v>86</v>
      </c>
      <c r="AV487" s="13" t="s">
        <v>187</v>
      </c>
      <c r="AW487" s="13" t="s">
        <v>40</v>
      </c>
      <c r="AX487" s="13" t="s">
        <v>84</v>
      </c>
      <c r="AY487" s="237" t="s">
        <v>180</v>
      </c>
    </row>
    <row r="488" spans="2:65" s="1" customFormat="1" ht="16.5" customHeight="1">
      <c r="B488" s="41"/>
      <c r="C488" s="203" t="s">
        <v>810</v>
      </c>
      <c r="D488" s="203" t="s">
        <v>182</v>
      </c>
      <c r="E488" s="204" t="s">
        <v>811</v>
      </c>
      <c r="F488" s="205" t="s">
        <v>812</v>
      </c>
      <c r="G488" s="206" t="s">
        <v>206</v>
      </c>
      <c r="H488" s="207">
        <v>1.454</v>
      </c>
      <c r="I488" s="208"/>
      <c r="J488" s="209">
        <f>ROUND(I488*H488,2)</f>
        <v>0</v>
      </c>
      <c r="K488" s="205" t="s">
        <v>186</v>
      </c>
      <c r="L488" s="61"/>
      <c r="M488" s="210" t="s">
        <v>39</v>
      </c>
      <c r="N488" s="211" t="s">
        <v>48</v>
      </c>
      <c r="O488" s="42"/>
      <c r="P488" s="212">
        <f>O488*H488</f>
        <v>0</v>
      </c>
      <c r="Q488" s="212">
        <v>2.25634</v>
      </c>
      <c r="R488" s="212">
        <f>Q488*H488</f>
        <v>3.2807183599999994</v>
      </c>
      <c r="S488" s="212">
        <v>0</v>
      </c>
      <c r="T488" s="213">
        <f>S488*H488</f>
        <v>0</v>
      </c>
      <c r="AR488" s="24" t="s">
        <v>187</v>
      </c>
      <c r="AT488" s="24" t="s">
        <v>182</v>
      </c>
      <c r="AU488" s="24" t="s">
        <v>86</v>
      </c>
      <c r="AY488" s="24" t="s">
        <v>180</v>
      </c>
      <c r="BE488" s="214">
        <f>IF(N488="základní",J488,0)</f>
        <v>0</v>
      </c>
      <c r="BF488" s="214">
        <f>IF(N488="snížená",J488,0)</f>
        <v>0</v>
      </c>
      <c r="BG488" s="214">
        <f>IF(N488="zákl. přenesená",J488,0)</f>
        <v>0</v>
      </c>
      <c r="BH488" s="214">
        <f>IF(N488="sníž. přenesená",J488,0)</f>
        <v>0</v>
      </c>
      <c r="BI488" s="214">
        <f>IF(N488="nulová",J488,0)</f>
        <v>0</v>
      </c>
      <c r="BJ488" s="24" t="s">
        <v>84</v>
      </c>
      <c r="BK488" s="214">
        <f>ROUND(I488*H488,2)</f>
        <v>0</v>
      </c>
      <c r="BL488" s="24" t="s">
        <v>187</v>
      </c>
      <c r="BM488" s="24" t="s">
        <v>813</v>
      </c>
    </row>
    <row r="489" spans="2:51" s="12" customFormat="1" ht="12">
      <c r="B489" s="215"/>
      <c r="C489" s="216"/>
      <c r="D489" s="217" t="s">
        <v>189</v>
      </c>
      <c r="E489" s="218" t="s">
        <v>39</v>
      </c>
      <c r="F489" s="219" t="s">
        <v>814</v>
      </c>
      <c r="G489" s="216"/>
      <c r="H489" s="220">
        <v>17.246</v>
      </c>
      <c r="I489" s="221"/>
      <c r="J489" s="216"/>
      <c r="K489" s="216"/>
      <c r="L489" s="222"/>
      <c r="M489" s="223"/>
      <c r="N489" s="224"/>
      <c r="O489" s="224"/>
      <c r="P489" s="224"/>
      <c r="Q489" s="224"/>
      <c r="R489" s="224"/>
      <c r="S489" s="224"/>
      <c r="T489" s="225"/>
      <c r="AT489" s="226" t="s">
        <v>189</v>
      </c>
      <c r="AU489" s="226" t="s">
        <v>86</v>
      </c>
      <c r="AV489" s="12" t="s">
        <v>86</v>
      </c>
      <c r="AW489" s="12" t="s">
        <v>40</v>
      </c>
      <c r="AX489" s="12" t="s">
        <v>77</v>
      </c>
      <c r="AY489" s="226" t="s">
        <v>180</v>
      </c>
    </row>
    <row r="490" spans="2:51" s="12" customFormat="1" ht="36">
      <c r="B490" s="215"/>
      <c r="C490" s="216"/>
      <c r="D490" s="217" t="s">
        <v>189</v>
      </c>
      <c r="E490" s="218" t="s">
        <v>39</v>
      </c>
      <c r="F490" s="219" t="s">
        <v>815</v>
      </c>
      <c r="G490" s="216"/>
      <c r="H490" s="220">
        <v>-2.711</v>
      </c>
      <c r="I490" s="221"/>
      <c r="J490" s="216"/>
      <c r="K490" s="216"/>
      <c r="L490" s="222"/>
      <c r="M490" s="223"/>
      <c r="N490" s="224"/>
      <c r="O490" s="224"/>
      <c r="P490" s="224"/>
      <c r="Q490" s="224"/>
      <c r="R490" s="224"/>
      <c r="S490" s="224"/>
      <c r="T490" s="225"/>
      <c r="AT490" s="226" t="s">
        <v>189</v>
      </c>
      <c r="AU490" s="226" t="s">
        <v>86</v>
      </c>
      <c r="AV490" s="12" t="s">
        <v>86</v>
      </c>
      <c r="AW490" s="12" t="s">
        <v>40</v>
      </c>
      <c r="AX490" s="12" t="s">
        <v>77</v>
      </c>
      <c r="AY490" s="226" t="s">
        <v>180</v>
      </c>
    </row>
    <row r="491" spans="2:51" s="13" customFormat="1" ht="12">
      <c r="B491" s="227"/>
      <c r="C491" s="228"/>
      <c r="D491" s="217" t="s">
        <v>189</v>
      </c>
      <c r="E491" s="229" t="s">
        <v>39</v>
      </c>
      <c r="F491" s="230" t="s">
        <v>196</v>
      </c>
      <c r="G491" s="228"/>
      <c r="H491" s="231">
        <v>14.535</v>
      </c>
      <c r="I491" s="232"/>
      <c r="J491" s="228"/>
      <c r="K491" s="228"/>
      <c r="L491" s="233"/>
      <c r="M491" s="234"/>
      <c r="N491" s="235"/>
      <c r="O491" s="235"/>
      <c r="P491" s="235"/>
      <c r="Q491" s="235"/>
      <c r="R491" s="235"/>
      <c r="S491" s="235"/>
      <c r="T491" s="236"/>
      <c r="AT491" s="237" t="s">
        <v>189</v>
      </c>
      <c r="AU491" s="237" t="s">
        <v>86</v>
      </c>
      <c r="AV491" s="13" t="s">
        <v>187</v>
      </c>
      <c r="AW491" s="13" t="s">
        <v>40</v>
      </c>
      <c r="AX491" s="13" t="s">
        <v>77</v>
      </c>
      <c r="AY491" s="237" t="s">
        <v>180</v>
      </c>
    </row>
    <row r="492" spans="2:51" s="12" customFormat="1" ht="12">
      <c r="B492" s="215"/>
      <c r="C492" s="216"/>
      <c r="D492" s="217" t="s">
        <v>189</v>
      </c>
      <c r="E492" s="218" t="s">
        <v>39</v>
      </c>
      <c r="F492" s="219" t="s">
        <v>816</v>
      </c>
      <c r="G492" s="216"/>
      <c r="H492" s="220">
        <v>1.454</v>
      </c>
      <c r="I492" s="221"/>
      <c r="J492" s="216"/>
      <c r="K492" s="216"/>
      <c r="L492" s="222"/>
      <c r="M492" s="223"/>
      <c r="N492" s="224"/>
      <c r="O492" s="224"/>
      <c r="P492" s="224"/>
      <c r="Q492" s="224"/>
      <c r="R492" s="224"/>
      <c r="S492" s="224"/>
      <c r="T492" s="225"/>
      <c r="AT492" s="226" t="s">
        <v>189</v>
      </c>
      <c r="AU492" s="226" t="s">
        <v>86</v>
      </c>
      <c r="AV492" s="12" t="s">
        <v>86</v>
      </c>
      <c r="AW492" s="12" t="s">
        <v>40</v>
      </c>
      <c r="AX492" s="12" t="s">
        <v>84</v>
      </c>
      <c r="AY492" s="226" t="s">
        <v>180</v>
      </c>
    </row>
    <row r="493" spans="2:65" s="1" customFormat="1" ht="25.5" customHeight="1">
      <c r="B493" s="41"/>
      <c r="C493" s="203" t="s">
        <v>817</v>
      </c>
      <c r="D493" s="203" t="s">
        <v>182</v>
      </c>
      <c r="E493" s="204" t="s">
        <v>818</v>
      </c>
      <c r="F493" s="205" t="s">
        <v>819</v>
      </c>
      <c r="G493" s="206" t="s">
        <v>206</v>
      </c>
      <c r="H493" s="207">
        <v>9.784</v>
      </c>
      <c r="I493" s="208"/>
      <c r="J493" s="209">
        <f>ROUND(I493*H493,2)</f>
        <v>0</v>
      </c>
      <c r="K493" s="205" t="s">
        <v>186</v>
      </c>
      <c r="L493" s="61"/>
      <c r="M493" s="210" t="s">
        <v>39</v>
      </c>
      <c r="N493" s="211" t="s">
        <v>48</v>
      </c>
      <c r="O493" s="42"/>
      <c r="P493" s="212">
        <f>O493*H493</f>
        <v>0</v>
      </c>
      <c r="Q493" s="212">
        <v>0</v>
      </c>
      <c r="R493" s="212">
        <f>Q493*H493</f>
        <v>0</v>
      </c>
      <c r="S493" s="212">
        <v>0</v>
      </c>
      <c r="T493" s="213">
        <f>S493*H493</f>
        <v>0</v>
      </c>
      <c r="AR493" s="24" t="s">
        <v>187</v>
      </c>
      <c r="AT493" s="24" t="s">
        <v>182</v>
      </c>
      <c r="AU493" s="24" t="s">
        <v>86</v>
      </c>
      <c r="AY493" s="24" t="s">
        <v>180</v>
      </c>
      <c r="BE493" s="214">
        <f>IF(N493="základní",J493,0)</f>
        <v>0</v>
      </c>
      <c r="BF493" s="214">
        <f>IF(N493="snížená",J493,0)</f>
        <v>0</v>
      </c>
      <c r="BG493" s="214">
        <f>IF(N493="zákl. přenesená",J493,0)</f>
        <v>0</v>
      </c>
      <c r="BH493" s="214">
        <f>IF(N493="sníž. přenesená",J493,0)</f>
        <v>0</v>
      </c>
      <c r="BI493" s="214">
        <f>IF(N493="nulová",J493,0)</f>
        <v>0</v>
      </c>
      <c r="BJ493" s="24" t="s">
        <v>84</v>
      </c>
      <c r="BK493" s="214">
        <f>ROUND(I493*H493,2)</f>
        <v>0</v>
      </c>
      <c r="BL493" s="24" t="s">
        <v>187</v>
      </c>
      <c r="BM493" s="24" t="s">
        <v>820</v>
      </c>
    </row>
    <row r="494" spans="2:65" s="1" customFormat="1" ht="25.5" customHeight="1">
      <c r="B494" s="41"/>
      <c r="C494" s="203" t="s">
        <v>821</v>
      </c>
      <c r="D494" s="203" t="s">
        <v>182</v>
      </c>
      <c r="E494" s="204" t="s">
        <v>822</v>
      </c>
      <c r="F494" s="205" t="s">
        <v>823</v>
      </c>
      <c r="G494" s="206" t="s">
        <v>206</v>
      </c>
      <c r="H494" s="207">
        <v>0.829</v>
      </c>
      <c r="I494" s="208"/>
      <c r="J494" s="209">
        <f>ROUND(I494*H494,2)</f>
        <v>0</v>
      </c>
      <c r="K494" s="205" t="s">
        <v>186</v>
      </c>
      <c r="L494" s="61"/>
      <c r="M494" s="210" t="s">
        <v>39</v>
      </c>
      <c r="N494" s="211" t="s">
        <v>48</v>
      </c>
      <c r="O494" s="42"/>
      <c r="P494" s="212">
        <f>O494*H494</f>
        <v>0</v>
      </c>
      <c r="Q494" s="212">
        <v>0</v>
      </c>
      <c r="R494" s="212">
        <f>Q494*H494</f>
        <v>0</v>
      </c>
      <c r="S494" s="212">
        <v>0</v>
      </c>
      <c r="T494" s="213">
        <f>S494*H494</f>
        <v>0</v>
      </c>
      <c r="AR494" s="24" t="s">
        <v>187</v>
      </c>
      <c r="AT494" s="24" t="s">
        <v>182</v>
      </c>
      <c r="AU494" s="24" t="s">
        <v>86</v>
      </c>
      <c r="AY494" s="24" t="s">
        <v>180</v>
      </c>
      <c r="BE494" s="214">
        <f>IF(N494="základní",J494,0)</f>
        <v>0</v>
      </c>
      <c r="BF494" s="214">
        <f>IF(N494="snížená",J494,0)</f>
        <v>0</v>
      </c>
      <c r="BG494" s="214">
        <f>IF(N494="zákl. přenesená",J494,0)</f>
        <v>0</v>
      </c>
      <c r="BH494" s="214">
        <f>IF(N494="sníž. přenesená",J494,0)</f>
        <v>0</v>
      </c>
      <c r="BI494" s="214">
        <f>IF(N494="nulová",J494,0)</f>
        <v>0</v>
      </c>
      <c r="BJ494" s="24" t="s">
        <v>84</v>
      </c>
      <c r="BK494" s="214">
        <f>ROUND(I494*H494,2)</f>
        <v>0</v>
      </c>
      <c r="BL494" s="24" t="s">
        <v>187</v>
      </c>
      <c r="BM494" s="24" t="s">
        <v>824</v>
      </c>
    </row>
    <row r="495" spans="2:51" s="12" customFormat="1" ht="12">
      <c r="B495" s="215"/>
      <c r="C495" s="216"/>
      <c r="D495" s="217" t="s">
        <v>189</v>
      </c>
      <c r="E495" s="218" t="s">
        <v>39</v>
      </c>
      <c r="F495" s="219" t="s">
        <v>802</v>
      </c>
      <c r="G495" s="216"/>
      <c r="H495" s="220">
        <v>0.829</v>
      </c>
      <c r="I495" s="221"/>
      <c r="J495" s="216"/>
      <c r="K495" s="216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189</v>
      </c>
      <c r="AU495" s="226" t="s">
        <v>86</v>
      </c>
      <c r="AV495" s="12" t="s">
        <v>86</v>
      </c>
      <c r="AW495" s="12" t="s">
        <v>40</v>
      </c>
      <c r="AX495" s="12" t="s">
        <v>84</v>
      </c>
      <c r="AY495" s="226" t="s">
        <v>180</v>
      </c>
    </row>
    <row r="496" spans="2:65" s="1" customFormat="1" ht="16.5" customHeight="1">
      <c r="B496" s="41"/>
      <c r="C496" s="203" t="s">
        <v>825</v>
      </c>
      <c r="D496" s="203" t="s">
        <v>182</v>
      </c>
      <c r="E496" s="204" t="s">
        <v>826</v>
      </c>
      <c r="F496" s="205" t="s">
        <v>827</v>
      </c>
      <c r="G496" s="206" t="s">
        <v>248</v>
      </c>
      <c r="H496" s="207">
        <v>1.072</v>
      </c>
      <c r="I496" s="208"/>
      <c r="J496" s="209">
        <f>ROUND(I496*H496,2)</f>
        <v>0</v>
      </c>
      <c r="K496" s="205" t="s">
        <v>186</v>
      </c>
      <c r="L496" s="61"/>
      <c r="M496" s="210" t="s">
        <v>39</v>
      </c>
      <c r="N496" s="211" t="s">
        <v>48</v>
      </c>
      <c r="O496" s="42"/>
      <c r="P496" s="212">
        <f>O496*H496</f>
        <v>0</v>
      </c>
      <c r="Q496" s="212">
        <v>1.06277</v>
      </c>
      <c r="R496" s="212">
        <f>Q496*H496</f>
        <v>1.13928944</v>
      </c>
      <c r="S496" s="212">
        <v>0</v>
      </c>
      <c r="T496" s="213">
        <f>S496*H496</f>
        <v>0</v>
      </c>
      <c r="AR496" s="24" t="s">
        <v>187</v>
      </c>
      <c r="AT496" s="24" t="s">
        <v>182</v>
      </c>
      <c r="AU496" s="24" t="s">
        <v>86</v>
      </c>
      <c r="AY496" s="24" t="s">
        <v>180</v>
      </c>
      <c r="BE496" s="214">
        <f>IF(N496="základní",J496,0)</f>
        <v>0</v>
      </c>
      <c r="BF496" s="214">
        <f>IF(N496="snížená",J496,0)</f>
        <v>0</v>
      </c>
      <c r="BG496" s="214">
        <f>IF(N496="zákl. přenesená",J496,0)</f>
        <v>0</v>
      </c>
      <c r="BH496" s="214">
        <f>IF(N496="sníž. přenesená",J496,0)</f>
        <v>0</v>
      </c>
      <c r="BI496" s="214">
        <f>IF(N496="nulová",J496,0)</f>
        <v>0</v>
      </c>
      <c r="BJ496" s="24" t="s">
        <v>84</v>
      </c>
      <c r="BK496" s="214">
        <f>ROUND(I496*H496,2)</f>
        <v>0</v>
      </c>
      <c r="BL496" s="24" t="s">
        <v>187</v>
      </c>
      <c r="BM496" s="24" t="s">
        <v>828</v>
      </c>
    </row>
    <row r="497" spans="2:51" s="12" customFormat="1" ht="12">
      <c r="B497" s="215"/>
      <c r="C497" s="216"/>
      <c r="D497" s="217" t="s">
        <v>189</v>
      </c>
      <c r="E497" s="218" t="s">
        <v>39</v>
      </c>
      <c r="F497" s="219" t="s">
        <v>829</v>
      </c>
      <c r="G497" s="216"/>
      <c r="H497" s="220">
        <v>0.044</v>
      </c>
      <c r="I497" s="221"/>
      <c r="J497" s="216"/>
      <c r="K497" s="216"/>
      <c r="L497" s="222"/>
      <c r="M497" s="223"/>
      <c r="N497" s="224"/>
      <c r="O497" s="224"/>
      <c r="P497" s="224"/>
      <c r="Q497" s="224"/>
      <c r="R497" s="224"/>
      <c r="S497" s="224"/>
      <c r="T497" s="225"/>
      <c r="AT497" s="226" t="s">
        <v>189</v>
      </c>
      <c r="AU497" s="226" t="s">
        <v>86</v>
      </c>
      <c r="AV497" s="12" t="s">
        <v>86</v>
      </c>
      <c r="AW497" s="12" t="s">
        <v>40</v>
      </c>
      <c r="AX497" s="12" t="s">
        <v>77</v>
      </c>
      <c r="AY497" s="226" t="s">
        <v>180</v>
      </c>
    </row>
    <row r="498" spans="2:51" s="12" customFormat="1" ht="12">
      <c r="B498" s="215"/>
      <c r="C498" s="216"/>
      <c r="D498" s="217" t="s">
        <v>189</v>
      </c>
      <c r="E498" s="218" t="s">
        <v>39</v>
      </c>
      <c r="F498" s="219" t="s">
        <v>830</v>
      </c>
      <c r="G498" s="216"/>
      <c r="H498" s="220">
        <v>1.007</v>
      </c>
      <c r="I498" s="221"/>
      <c r="J498" s="216"/>
      <c r="K498" s="216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189</v>
      </c>
      <c r="AU498" s="226" t="s">
        <v>86</v>
      </c>
      <c r="AV498" s="12" t="s">
        <v>86</v>
      </c>
      <c r="AW498" s="12" t="s">
        <v>40</v>
      </c>
      <c r="AX498" s="12" t="s">
        <v>77</v>
      </c>
      <c r="AY498" s="226" t="s">
        <v>180</v>
      </c>
    </row>
    <row r="499" spans="2:51" s="12" customFormat="1" ht="12">
      <c r="B499" s="215"/>
      <c r="C499" s="216"/>
      <c r="D499" s="217" t="s">
        <v>189</v>
      </c>
      <c r="E499" s="218" t="s">
        <v>39</v>
      </c>
      <c r="F499" s="219" t="s">
        <v>831</v>
      </c>
      <c r="G499" s="216"/>
      <c r="H499" s="220">
        <v>0.021</v>
      </c>
      <c r="I499" s="221"/>
      <c r="J499" s="216"/>
      <c r="K499" s="216"/>
      <c r="L499" s="222"/>
      <c r="M499" s="223"/>
      <c r="N499" s="224"/>
      <c r="O499" s="224"/>
      <c r="P499" s="224"/>
      <c r="Q499" s="224"/>
      <c r="R499" s="224"/>
      <c r="S499" s="224"/>
      <c r="T499" s="225"/>
      <c r="AT499" s="226" t="s">
        <v>189</v>
      </c>
      <c r="AU499" s="226" t="s">
        <v>86</v>
      </c>
      <c r="AV499" s="12" t="s">
        <v>86</v>
      </c>
      <c r="AW499" s="12" t="s">
        <v>40</v>
      </c>
      <c r="AX499" s="12" t="s">
        <v>77</v>
      </c>
      <c r="AY499" s="226" t="s">
        <v>180</v>
      </c>
    </row>
    <row r="500" spans="2:51" s="13" customFormat="1" ht="12">
      <c r="B500" s="227"/>
      <c r="C500" s="228"/>
      <c r="D500" s="217" t="s">
        <v>189</v>
      </c>
      <c r="E500" s="229" t="s">
        <v>39</v>
      </c>
      <c r="F500" s="230" t="s">
        <v>196</v>
      </c>
      <c r="G500" s="228"/>
      <c r="H500" s="231">
        <v>1.072</v>
      </c>
      <c r="I500" s="232"/>
      <c r="J500" s="228"/>
      <c r="K500" s="228"/>
      <c r="L500" s="233"/>
      <c r="M500" s="234"/>
      <c r="N500" s="235"/>
      <c r="O500" s="235"/>
      <c r="P500" s="235"/>
      <c r="Q500" s="235"/>
      <c r="R500" s="235"/>
      <c r="S500" s="235"/>
      <c r="T500" s="236"/>
      <c r="AT500" s="237" t="s">
        <v>189</v>
      </c>
      <c r="AU500" s="237" t="s">
        <v>86</v>
      </c>
      <c r="AV500" s="13" t="s">
        <v>187</v>
      </c>
      <c r="AW500" s="13" t="s">
        <v>40</v>
      </c>
      <c r="AX500" s="13" t="s">
        <v>84</v>
      </c>
      <c r="AY500" s="237" t="s">
        <v>180</v>
      </c>
    </row>
    <row r="501" spans="2:65" s="1" customFormat="1" ht="16.5" customHeight="1">
      <c r="B501" s="41"/>
      <c r="C501" s="203" t="s">
        <v>832</v>
      </c>
      <c r="D501" s="203" t="s">
        <v>182</v>
      </c>
      <c r="E501" s="204" t="s">
        <v>833</v>
      </c>
      <c r="F501" s="205" t="s">
        <v>834</v>
      </c>
      <c r="G501" s="206" t="s">
        <v>185</v>
      </c>
      <c r="H501" s="207">
        <v>217.738</v>
      </c>
      <c r="I501" s="208"/>
      <c r="J501" s="209">
        <f>ROUND(I501*H501,2)</f>
        <v>0</v>
      </c>
      <c r="K501" s="205" t="s">
        <v>186</v>
      </c>
      <c r="L501" s="61"/>
      <c r="M501" s="210" t="s">
        <v>39</v>
      </c>
      <c r="N501" s="211" t="s">
        <v>48</v>
      </c>
      <c r="O501" s="42"/>
      <c r="P501" s="212">
        <f>O501*H501</f>
        <v>0</v>
      </c>
      <c r="Q501" s="212">
        <v>0.00013</v>
      </c>
      <c r="R501" s="212">
        <f>Q501*H501</f>
        <v>0.028305939999999998</v>
      </c>
      <c r="S501" s="212">
        <v>0</v>
      </c>
      <c r="T501" s="213">
        <f>S501*H501</f>
        <v>0</v>
      </c>
      <c r="AR501" s="24" t="s">
        <v>187</v>
      </c>
      <c r="AT501" s="24" t="s">
        <v>182</v>
      </c>
      <c r="AU501" s="24" t="s">
        <v>86</v>
      </c>
      <c r="AY501" s="24" t="s">
        <v>180</v>
      </c>
      <c r="BE501" s="214">
        <f>IF(N501="základní",J501,0)</f>
        <v>0</v>
      </c>
      <c r="BF501" s="214">
        <f>IF(N501="snížená",J501,0)</f>
        <v>0</v>
      </c>
      <c r="BG501" s="214">
        <f>IF(N501="zákl. přenesená",J501,0)</f>
        <v>0</v>
      </c>
      <c r="BH501" s="214">
        <f>IF(N501="sníž. přenesená",J501,0)</f>
        <v>0</v>
      </c>
      <c r="BI501" s="214">
        <f>IF(N501="nulová",J501,0)</f>
        <v>0</v>
      </c>
      <c r="BJ501" s="24" t="s">
        <v>84</v>
      </c>
      <c r="BK501" s="214">
        <f>ROUND(I501*H501,2)</f>
        <v>0</v>
      </c>
      <c r="BL501" s="24" t="s">
        <v>187</v>
      </c>
      <c r="BM501" s="24" t="s">
        <v>835</v>
      </c>
    </row>
    <row r="502" spans="2:51" s="12" customFormat="1" ht="24">
      <c r="B502" s="215"/>
      <c r="C502" s="216"/>
      <c r="D502" s="217" t="s">
        <v>189</v>
      </c>
      <c r="E502" s="218" t="s">
        <v>39</v>
      </c>
      <c r="F502" s="219" t="s">
        <v>836</v>
      </c>
      <c r="G502" s="216"/>
      <c r="H502" s="220">
        <v>39.525</v>
      </c>
      <c r="I502" s="221"/>
      <c r="J502" s="216"/>
      <c r="K502" s="216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189</v>
      </c>
      <c r="AU502" s="226" t="s">
        <v>86</v>
      </c>
      <c r="AV502" s="12" t="s">
        <v>86</v>
      </c>
      <c r="AW502" s="12" t="s">
        <v>40</v>
      </c>
      <c r="AX502" s="12" t="s">
        <v>77</v>
      </c>
      <c r="AY502" s="226" t="s">
        <v>180</v>
      </c>
    </row>
    <row r="503" spans="2:51" s="12" customFormat="1" ht="12">
      <c r="B503" s="215"/>
      <c r="C503" s="216"/>
      <c r="D503" s="217" t="s">
        <v>189</v>
      </c>
      <c r="E503" s="218" t="s">
        <v>39</v>
      </c>
      <c r="F503" s="219" t="s">
        <v>837</v>
      </c>
      <c r="G503" s="216"/>
      <c r="H503" s="220">
        <v>174.5</v>
      </c>
      <c r="I503" s="221"/>
      <c r="J503" s="216"/>
      <c r="K503" s="216"/>
      <c r="L503" s="222"/>
      <c r="M503" s="223"/>
      <c r="N503" s="224"/>
      <c r="O503" s="224"/>
      <c r="P503" s="224"/>
      <c r="Q503" s="224"/>
      <c r="R503" s="224"/>
      <c r="S503" s="224"/>
      <c r="T503" s="225"/>
      <c r="AT503" s="226" t="s">
        <v>189</v>
      </c>
      <c r="AU503" s="226" t="s">
        <v>86</v>
      </c>
      <c r="AV503" s="12" t="s">
        <v>86</v>
      </c>
      <c r="AW503" s="12" t="s">
        <v>40</v>
      </c>
      <c r="AX503" s="12" t="s">
        <v>77</v>
      </c>
      <c r="AY503" s="226" t="s">
        <v>180</v>
      </c>
    </row>
    <row r="504" spans="2:51" s="12" customFormat="1" ht="12">
      <c r="B504" s="215"/>
      <c r="C504" s="216"/>
      <c r="D504" s="217" t="s">
        <v>189</v>
      </c>
      <c r="E504" s="218" t="s">
        <v>39</v>
      </c>
      <c r="F504" s="219" t="s">
        <v>838</v>
      </c>
      <c r="G504" s="216"/>
      <c r="H504" s="220">
        <v>3.713</v>
      </c>
      <c r="I504" s="221"/>
      <c r="J504" s="216"/>
      <c r="K504" s="216"/>
      <c r="L504" s="222"/>
      <c r="M504" s="223"/>
      <c r="N504" s="224"/>
      <c r="O504" s="224"/>
      <c r="P504" s="224"/>
      <c r="Q504" s="224"/>
      <c r="R504" s="224"/>
      <c r="S504" s="224"/>
      <c r="T504" s="225"/>
      <c r="AT504" s="226" t="s">
        <v>189</v>
      </c>
      <c r="AU504" s="226" t="s">
        <v>86</v>
      </c>
      <c r="AV504" s="12" t="s">
        <v>86</v>
      </c>
      <c r="AW504" s="12" t="s">
        <v>40</v>
      </c>
      <c r="AX504" s="12" t="s">
        <v>77</v>
      </c>
      <c r="AY504" s="226" t="s">
        <v>180</v>
      </c>
    </row>
    <row r="505" spans="2:51" s="13" customFormat="1" ht="12">
      <c r="B505" s="227"/>
      <c r="C505" s="228"/>
      <c r="D505" s="217" t="s">
        <v>189</v>
      </c>
      <c r="E505" s="229" t="s">
        <v>39</v>
      </c>
      <c r="F505" s="230" t="s">
        <v>196</v>
      </c>
      <c r="G505" s="228"/>
      <c r="H505" s="231">
        <v>217.738</v>
      </c>
      <c r="I505" s="232"/>
      <c r="J505" s="228"/>
      <c r="K505" s="228"/>
      <c r="L505" s="233"/>
      <c r="M505" s="234"/>
      <c r="N505" s="235"/>
      <c r="O505" s="235"/>
      <c r="P505" s="235"/>
      <c r="Q505" s="235"/>
      <c r="R505" s="235"/>
      <c r="S505" s="235"/>
      <c r="T505" s="236"/>
      <c r="AT505" s="237" t="s">
        <v>189</v>
      </c>
      <c r="AU505" s="237" t="s">
        <v>86</v>
      </c>
      <c r="AV505" s="13" t="s">
        <v>187</v>
      </c>
      <c r="AW505" s="13" t="s">
        <v>40</v>
      </c>
      <c r="AX505" s="13" t="s">
        <v>84</v>
      </c>
      <c r="AY505" s="237" t="s">
        <v>180</v>
      </c>
    </row>
    <row r="506" spans="2:65" s="1" customFormat="1" ht="25.5" customHeight="1">
      <c r="B506" s="41"/>
      <c r="C506" s="203" t="s">
        <v>839</v>
      </c>
      <c r="D506" s="203" t="s">
        <v>182</v>
      </c>
      <c r="E506" s="204" t="s">
        <v>840</v>
      </c>
      <c r="F506" s="205" t="s">
        <v>841</v>
      </c>
      <c r="G506" s="206" t="s">
        <v>200</v>
      </c>
      <c r="H506" s="207">
        <v>161.01</v>
      </c>
      <c r="I506" s="208"/>
      <c r="J506" s="209">
        <f>ROUND(I506*H506,2)</f>
        <v>0</v>
      </c>
      <c r="K506" s="205" t="s">
        <v>186</v>
      </c>
      <c r="L506" s="61"/>
      <c r="M506" s="210" t="s">
        <v>39</v>
      </c>
      <c r="N506" s="211" t="s">
        <v>48</v>
      </c>
      <c r="O506" s="42"/>
      <c r="P506" s="212">
        <f>O506*H506</f>
        <v>0</v>
      </c>
      <c r="Q506" s="212">
        <v>9E-05</v>
      </c>
      <c r="R506" s="212">
        <f>Q506*H506</f>
        <v>0.0144909</v>
      </c>
      <c r="S506" s="212">
        <v>0</v>
      </c>
      <c r="T506" s="213">
        <f>S506*H506</f>
        <v>0</v>
      </c>
      <c r="AR506" s="24" t="s">
        <v>187</v>
      </c>
      <c r="AT506" s="24" t="s">
        <v>182</v>
      </c>
      <c r="AU506" s="24" t="s">
        <v>86</v>
      </c>
      <c r="AY506" s="24" t="s">
        <v>180</v>
      </c>
      <c r="BE506" s="214">
        <f>IF(N506="základní",J506,0)</f>
        <v>0</v>
      </c>
      <c r="BF506" s="214">
        <f>IF(N506="snížená",J506,0)</f>
        <v>0</v>
      </c>
      <c r="BG506" s="214">
        <f>IF(N506="zákl. přenesená",J506,0)</f>
        <v>0</v>
      </c>
      <c r="BH506" s="214">
        <f>IF(N506="sníž. přenesená",J506,0)</f>
        <v>0</v>
      </c>
      <c r="BI506" s="214">
        <f>IF(N506="nulová",J506,0)</f>
        <v>0</v>
      </c>
      <c r="BJ506" s="24" t="s">
        <v>84</v>
      </c>
      <c r="BK506" s="214">
        <f>ROUND(I506*H506,2)</f>
        <v>0</v>
      </c>
      <c r="BL506" s="24" t="s">
        <v>187</v>
      </c>
      <c r="BM506" s="24" t="s">
        <v>842</v>
      </c>
    </row>
    <row r="507" spans="2:51" s="12" customFormat="1" ht="24">
      <c r="B507" s="215"/>
      <c r="C507" s="216"/>
      <c r="D507" s="217" t="s">
        <v>189</v>
      </c>
      <c r="E507" s="218" t="s">
        <v>39</v>
      </c>
      <c r="F507" s="219" t="s">
        <v>843</v>
      </c>
      <c r="G507" s="216"/>
      <c r="H507" s="220">
        <v>155.56</v>
      </c>
      <c r="I507" s="221"/>
      <c r="J507" s="216"/>
      <c r="K507" s="216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189</v>
      </c>
      <c r="AU507" s="226" t="s">
        <v>86</v>
      </c>
      <c r="AV507" s="12" t="s">
        <v>86</v>
      </c>
      <c r="AW507" s="12" t="s">
        <v>40</v>
      </c>
      <c r="AX507" s="12" t="s">
        <v>77</v>
      </c>
      <c r="AY507" s="226" t="s">
        <v>180</v>
      </c>
    </row>
    <row r="508" spans="2:51" s="12" customFormat="1" ht="12">
      <c r="B508" s="215"/>
      <c r="C508" s="216"/>
      <c r="D508" s="217" t="s">
        <v>189</v>
      </c>
      <c r="E508" s="218" t="s">
        <v>39</v>
      </c>
      <c r="F508" s="219" t="s">
        <v>844</v>
      </c>
      <c r="G508" s="216"/>
      <c r="H508" s="220">
        <v>5.45</v>
      </c>
      <c r="I508" s="221"/>
      <c r="J508" s="216"/>
      <c r="K508" s="216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189</v>
      </c>
      <c r="AU508" s="226" t="s">
        <v>86</v>
      </c>
      <c r="AV508" s="12" t="s">
        <v>86</v>
      </c>
      <c r="AW508" s="12" t="s">
        <v>40</v>
      </c>
      <c r="AX508" s="12" t="s">
        <v>77</v>
      </c>
      <c r="AY508" s="226" t="s">
        <v>180</v>
      </c>
    </row>
    <row r="509" spans="2:51" s="13" customFormat="1" ht="12">
      <c r="B509" s="227"/>
      <c r="C509" s="228"/>
      <c r="D509" s="217" t="s">
        <v>189</v>
      </c>
      <c r="E509" s="229" t="s">
        <v>39</v>
      </c>
      <c r="F509" s="230" t="s">
        <v>196</v>
      </c>
      <c r="G509" s="228"/>
      <c r="H509" s="231">
        <v>161.01</v>
      </c>
      <c r="I509" s="232"/>
      <c r="J509" s="228"/>
      <c r="K509" s="228"/>
      <c r="L509" s="233"/>
      <c r="M509" s="234"/>
      <c r="N509" s="235"/>
      <c r="O509" s="235"/>
      <c r="P509" s="235"/>
      <c r="Q509" s="235"/>
      <c r="R509" s="235"/>
      <c r="S509" s="235"/>
      <c r="T509" s="236"/>
      <c r="AT509" s="237" t="s">
        <v>189</v>
      </c>
      <c r="AU509" s="237" t="s">
        <v>86</v>
      </c>
      <c r="AV509" s="13" t="s">
        <v>187</v>
      </c>
      <c r="AW509" s="13" t="s">
        <v>40</v>
      </c>
      <c r="AX509" s="13" t="s">
        <v>84</v>
      </c>
      <c r="AY509" s="237" t="s">
        <v>180</v>
      </c>
    </row>
    <row r="510" spans="2:65" s="1" customFormat="1" ht="16.5" customHeight="1">
      <c r="B510" s="41"/>
      <c r="C510" s="203" t="s">
        <v>845</v>
      </c>
      <c r="D510" s="203" t="s">
        <v>182</v>
      </c>
      <c r="E510" s="204" t="s">
        <v>846</v>
      </c>
      <c r="F510" s="205" t="s">
        <v>847</v>
      </c>
      <c r="G510" s="206" t="s">
        <v>185</v>
      </c>
      <c r="H510" s="207">
        <v>68.6</v>
      </c>
      <c r="I510" s="208"/>
      <c r="J510" s="209">
        <f>ROUND(I510*H510,2)</f>
        <v>0</v>
      </c>
      <c r="K510" s="205" t="s">
        <v>186</v>
      </c>
      <c r="L510" s="61"/>
      <c r="M510" s="210" t="s">
        <v>39</v>
      </c>
      <c r="N510" s="211" t="s">
        <v>48</v>
      </c>
      <c r="O510" s="42"/>
      <c r="P510" s="212">
        <f>O510*H510</f>
        <v>0</v>
      </c>
      <c r="Q510" s="212">
        <v>0.2756</v>
      </c>
      <c r="R510" s="212">
        <f>Q510*H510</f>
        <v>18.90616</v>
      </c>
      <c r="S510" s="212">
        <v>0</v>
      </c>
      <c r="T510" s="213">
        <f>S510*H510</f>
        <v>0</v>
      </c>
      <c r="AR510" s="24" t="s">
        <v>187</v>
      </c>
      <c r="AT510" s="24" t="s">
        <v>182</v>
      </c>
      <c r="AU510" s="24" t="s">
        <v>86</v>
      </c>
      <c r="AY510" s="24" t="s">
        <v>180</v>
      </c>
      <c r="BE510" s="214">
        <f>IF(N510="základní",J510,0)</f>
        <v>0</v>
      </c>
      <c r="BF510" s="214">
        <f>IF(N510="snížená",J510,0)</f>
        <v>0</v>
      </c>
      <c r="BG510" s="214">
        <f>IF(N510="zákl. přenesená",J510,0)</f>
        <v>0</v>
      </c>
      <c r="BH510" s="214">
        <f>IF(N510="sníž. přenesená",J510,0)</f>
        <v>0</v>
      </c>
      <c r="BI510" s="214">
        <f>IF(N510="nulová",J510,0)</f>
        <v>0</v>
      </c>
      <c r="BJ510" s="24" t="s">
        <v>84</v>
      </c>
      <c r="BK510" s="214">
        <f>ROUND(I510*H510,2)</f>
        <v>0</v>
      </c>
      <c r="BL510" s="24" t="s">
        <v>187</v>
      </c>
      <c r="BM510" s="24" t="s">
        <v>848</v>
      </c>
    </row>
    <row r="511" spans="2:51" s="12" customFormat="1" ht="12">
      <c r="B511" s="215"/>
      <c r="C511" s="216"/>
      <c r="D511" s="217" t="s">
        <v>189</v>
      </c>
      <c r="E511" s="218" t="s">
        <v>39</v>
      </c>
      <c r="F511" s="219" t="s">
        <v>849</v>
      </c>
      <c r="G511" s="216"/>
      <c r="H511" s="220">
        <v>68.6</v>
      </c>
      <c r="I511" s="221"/>
      <c r="J511" s="216"/>
      <c r="K511" s="216"/>
      <c r="L511" s="222"/>
      <c r="M511" s="223"/>
      <c r="N511" s="224"/>
      <c r="O511" s="224"/>
      <c r="P511" s="224"/>
      <c r="Q511" s="224"/>
      <c r="R511" s="224"/>
      <c r="S511" s="224"/>
      <c r="T511" s="225"/>
      <c r="AT511" s="226" t="s">
        <v>189</v>
      </c>
      <c r="AU511" s="226" t="s">
        <v>86</v>
      </c>
      <c r="AV511" s="12" t="s">
        <v>86</v>
      </c>
      <c r="AW511" s="12" t="s">
        <v>40</v>
      </c>
      <c r="AX511" s="12" t="s">
        <v>84</v>
      </c>
      <c r="AY511" s="226" t="s">
        <v>180</v>
      </c>
    </row>
    <row r="512" spans="2:65" s="1" customFormat="1" ht="16.5" customHeight="1">
      <c r="B512" s="41"/>
      <c r="C512" s="203" t="s">
        <v>850</v>
      </c>
      <c r="D512" s="203" t="s">
        <v>182</v>
      </c>
      <c r="E512" s="204" t="s">
        <v>851</v>
      </c>
      <c r="F512" s="205" t="s">
        <v>852</v>
      </c>
      <c r="G512" s="206" t="s">
        <v>316</v>
      </c>
      <c r="H512" s="207">
        <v>12</v>
      </c>
      <c r="I512" s="208"/>
      <c r="J512" s="209">
        <f>ROUND(I512*H512,2)</f>
        <v>0</v>
      </c>
      <c r="K512" s="205" t="s">
        <v>186</v>
      </c>
      <c r="L512" s="61"/>
      <c r="M512" s="210" t="s">
        <v>39</v>
      </c>
      <c r="N512" s="211" t="s">
        <v>48</v>
      </c>
      <c r="O512" s="42"/>
      <c r="P512" s="212">
        <f>O512*H512</f>
        <v>0</v>
      </c>
      <c r="Q512" s="212">
        <v>0.01698</v>
      </c>
      <c r="R512" s="212">
        <f>Q512*H512</f>
        <v>0.20376</v>
      </c>
      <c r="S512" s="212">
        <v>0</v>
      </c>
      <c r="T512" s="213">
        <f>S512*H512</f>
        <v>0</v>
      </c>
      <c r="AR512" s="24" t="s">
        <v>187</v>
      </c>
      <c r="AT512" s="24" t="s">
        <v>182</v>
      </c>
      <c r="AU512" s="24" t="s">
        <v>86</v>
      </c>
      <c r="AY512" s="24" t="s">
        <v>180</v>
      </c>
      <c r="BE512" s="214">
        <f>IF(N512="základní",J512,0)</f>
        <v>0</v>
      </c>
      <c r="BF512" s="214">
        <f>IF(N512="snížená",J512,0)</f>
        <v>0</v>
      </c>
      <c r="BG512" s="214">
        <f>IF(N512="zákl. přenesená",J512,0)</f>
        <v>0</v>
      </c>
      <c r="BH512" s="214">
        <f>IF(N512="sníž. přenesená",J512,0)</f>
        <v>0</v>
      </c>
      <c r="BI512" s="214">
        <f>IF(N512="nulová",J512,0)</f>
        <v>0</v>
      </c>
      <c r="BJ512" s="24" t="s">
        <v>84</v>
      </c>
      <c r="BK512" s="214">
        <f>ROUND(I512*H512,2)</f>
        <v>0</v>
      </c>
      <c r="BL512" s="24" t="s">
        <v>187</v>
      </c>
      <c r="BM512" s="24" t="s">
        <v>853</v>
      </c>
    </row>
    <row r="513" spans="2:51" s="12" customFormat="1" ht="12">
      <c r="B513" s="215"/>
      <c r="C513" s="216"/>
      <c r="D513" s="217" t="s">
        <v>189</v>
      </c>
      <c r="E513" s="218" t="s">
        <v>39</v>
      </c>
      <c r="F513" s="219" t="s">
        <v>854</v>
      </c>
      <c r="G513" s="216"/>
      <c r="H513" s="220">
        <v>4</v>
      </c>
      <c r="I513" s="221"/>
      <c r="J513" s="216"/>
      <c r="K513" s="216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189</v>
      </c>
      <c r="AU513" s="226" t="s">
        <v>86</v>
      </c>
      <c r="AV513" s="12" t="s">
        <v>86</v>
      </c>
      <c r="AW513" s="12" t="s">
        <v>40</v>
      </c>
      <c r="AX513" s="12" t="s">
        <v>77</v>
      </c>
      <c r="AY513" s="226" t="s">
        <v>180</v>
      </c>
    </row>
    <row r="514" spans="2:51" s="12" customFormat="1" ht="12">
      <c r="B514" s="215"/>
      <c r="C514" s="216"/>
      <c r="D514" s="217" t="s">
        <v>189</v>
      </c>
      <c r="E514" s="218" t="s">
        <v>39</v>
      </c>
      <c r="F514" s="219" t="s">
        <v>855</v>
      </c>
      <c r="G514" s="216"/>
      <c r="H514" s="220">
        <v>8</v>
      </c>
      <c r="I514" s="221"/>
      <c r="J514" s="216"/>
      <c r="K514" s="216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189</v>
      </c>
      <c r="AU514" s="226" t="s">
        <v>86</v>
      </c>
      <c r="AV514" s="12" t="s">
        <v>86</v>
      </c>
      <c r="AW514" s="12" t="s">
        <v>40</v>
      </c>
      <c r="AX514" s="12" t="s">
        <v>77</v>
      </c>
      <c r="AY514" s="226" t="s">
        <v>180</v>
      </c>
    </row>
    <row r="515" spans="2:51" s="13" customFormat="1" ht="12">
      <c r="B515" s="227"/>
      <c r="C515" s="228"/>
      <c r="D515" s="217" t="s">
        <v>189</v>
      </c>
      <c r="E515" s="229" t="s">
        <v>39</v>
      </c>
      <c r="F515" s="230" t="s">
        <v>196</v>
      </c>
      <c r="G515" s="228"/>
      <c r="H515" s="231">
        <v>12</v>
      </c>
      <c r="I515" s="232"/>
      <c r="J515" s="228"/>
      <c r="K515" s="228"/>
      <c r="L515" s="233"/>
      <c r="M515" s="234"/>
      <c r="N515" s="235"/>
      <c r="O515" s="235"/>
      <c r="P515" s="235"/>
      <c r="Q515" s="235"/>
      <c r="R515" s="235"/>
      <c r="S515" s="235"/>
      <c r="T515" s="236"/>
      <c r="AT515" s="237" t="s">
        <v>189</v>
      </c>
      <c r="AU515" s="237" t="s">
        <v>86</v>
      </c>
      <c r="AV515" s="13" t="s">
        <v>187</v>
      </c>
      <c r="AW515" s="13" t="s">
        <v>40</v>
      </c>
      <c r="AX515" s="13" t="s">
        <v>84</v>
      </c>
      <c r="AY515" s="237" t="s">
        <v>180</v>
      </c>
    </row>
    <row r="516" spans="2:65" s="1" customFormat="1" ht="16.5" customHeight="1">
      <c r="B516" s="41"/>
      <c r="C516" s="249" t="s">
        <v>856</v>
      </c>
      <c r="D516" s="249" t="s">
        <v>266</v>
      </c>
      <c r="E516" s="250" t="s">
        <v>857</v>
      </c>
      <c r="F516" s="251" t="s">
        <v>858</v>
      </c>
      <c r="G516" s="252" t="s">
        <v>316</v>
      </c>
      <c r="H516" s="253">
        <v>6</v>
      </c>
      <c r="I516" s="254"/>
      <c r="J516" s="255">
        <f>ROUND(I516*H516,2)</f>
        <v>0</v>
      </c>
      <c r="K516" s="251" t="s">
        <v>186</v>
      </c>
      <c r="L516" s="256"/>
      <c r="M516" s="257" t="s">
        <v>39</v>
      </c>
      <c r="N516" s="258" t="s">
        <v>48</v>
      </c>
      <c r="O516" s="42"/>
      <c r="P516" s="212">
        <f>O516*H516</f>
        <v>0</v>
      </c>
      <c r="Q516" s="212">
        <v>0.02265</v>
      </c>
      <c r="R516" s="212">
        <f>Q516*H516</f>
        <v>0.1359</v>
      </c>
      <c r="S516" s="212">
        <v>0</v>
      </c>
      <c r="T516" s="213">
        <f>S516*H516</f>
        <v>0</v>
      </c>
      <c r="AR516" s="24" t="s">
        <v>225</v>
      </c>
      <c r="AT516" s="24" t="s">
        <v>266</v>
      </c>
      <c r="AU516" s="24" t="s">
        <v>86</v>
      </c>
      <c r="AY516" s="24" t="s">
        <v>180</v>
      </c>
      <c r="BE516" s="214">
        <f>IF(N516="základní",J516,0)</f>
        <v>0</v>
      </c>
      <c r="BF516" s="214">
        <f>IF(N516="snížená",J516,0)</f>
        <v>0</v>
      </c>
      <c r="BG516" s="214">
        <f>IF(N516="zákl. přenesená",J516,0)</f>
        <v>0</v>
      </c>
      <c r="BH516" s="214">
        <f>IF(N516="sníž. přenesená",J516,0)</f>
        <v>0</v>
      </c>
      <c r="BI516" s="214">
        <f>IF(N516="nulová",J516,0)</f>
        <v>0</v>
      </c>
      <c r="BJ516" s="24" t="s">
        <v>84</v>
      </c>
      <c r="BK516" s="214">
        <f>ROUND(I516*H516,2)</f>
        <v>0</v>
      </c>
      <c r="BL516" s="24" t="s">
        <v>187</v>
      </c>
      <c r="BM516" s="24" t="s">
        <v>859</v>
      </c>
    </row>
    <row r="517" spans="2:65" s="1" customFormat="1" ht="16.5" customHeight="1">
      <c r="B517" s="41"/>
      <c r="C517" s="249" t="s">
        <v>860</v>
      </c>
      <c r="D517" s="249" t="s">
        <v>266</v>
      </c>
      <c r="E517" s="250" t="s">
        <v>861</v>
      </c>
      <c r="F517" s="251" t="s">
        <v>862</v>
      </c>
      <c r="G517" s="252" t="s">
        <v>316</v>
      </c>
      <c r="H517" s="253">
        <v>4</v>
      </c>
      <c r="I517" s="254"/>
      <c r="J517" s="255">
        <f>ROUND(I517*H517,2)</f>
        <v>0</v>
      </c>
      <c r="K517" s="251" t="s">
        <v>186</v>
      </c>
      <c r="L517" s="256"/>
      <c r="M517" s="257" t="s">
        <v>39</v>
      </c>
      <c r="N517" s="258" t="s">
        <v>48</v>
      </c>
      <c r="O517" s="42"/>
      <c r="P517" s="212">
        <f>O517*H517</f>
        <v>0</v>
      </c>
      <c r="Q517" s="212">
        <v>0.02198</v>
      </c>
      <c r="R517" s="212">
        <f>Q517*H517</f>
        <v>0.08792</v>
      </c>
      <c r="S517" s="212">
        <v>0</v>
      </c>
      <c r="T517" s="213">
        <f>S517*H517</f>
        <v>0</v>
      </c>
      <c r="AR517" s="24" t="s">
        <v>225</v>
      </c>
      <c r="AT517" s="24" t="s">
        <v>266</v>
      </c>
      <c r="AU517" s="24" t="s">
        <v>86</v>
      </c>
      <c r="AY517" s="24" t="s">
        <v>180</v>
      </c>
      <c r="BE517" s="214">
        <f>IF(N517="základní",J517,0)</f>
        <v>0</v>
      </c>
      <c r="BF517" s="214">
        <f>IF(N517="snížená",J517,0)</f>
        <v>0</v>
      </c>
      <c r="BG517" s="214">
        <f>IF(N517="zákl. přenesená",J517,0)</f>
        <v>0</v>
      </c>
      <c r="BH517" s="214">
        <f>IF(N517="sníž. přenesená",J517,0)</f>
        <v>0</v>
      </c>
      <c r="BI517" s="214">
        <f>IF(N517="nulová",J517,0)</f>
        <v>0</v>
      </c>
      <c r="BJ517" s="24" t="s">
        <v>84</v>
      </c>
      <c r="BK517" s="214">
        <f>ROUND(I517*H517,2)</f>
        <v>0</v>
      </c>
      <c r="BL517" s="24" t="s">
        <v>187</v>
      </c>
      <c r="BM517" s="24" t="s">
        <v>863</v>
      </c>
    </row>
    <row r="518" spans="2:65" s="1" customFormat="1" ht="16.5" customHeight="1">
      <c r="B518" s="41"/>
      <c r="C518" s="249" t="s">
        <v>864</v>
      </c>
      <c r="D518" s="249" t="s">
        <v>266</v>
      </c>
      <c r="E518" s="250" t="s">
        <v>865</v>
      </c>
      <c r="F518" s="251" t="s">
        <v>866</v>
      </c>
      <c r="G518" s="252" t="s">
        <v>316</v>
      </c>
      <c r="H518" s="253">
        <v>2</v>
      </c>
      <c r="I518" s="254"/>
      <c r="J518" s="255">
        <f>ROUND(I518*H518,2)</f>
        <v>0</v>
      </c>
      <c r="K518" s="251" t="s">
        <v>186</v>
      </c>
      <c r="L518" s="256"/>
      <c r="M518" s="257" t="s">
        <v>39</v>
      </c>
      <c r="N518" s="258" t="s">
        <v>48</v>
      </c>
      <c r="O518" s="42"/>
      <c r="P518" s="212">
        <f>O518*H518</f>
        <v>0</v>
      </c>
      <c r="Q518" s="212">
        <v>0.02328</v>
      </c>
      <c r="R518" s="212">
        <f>Q518*H518</f>
        <v>0.04656</v>
      </c>
      <c r="S518" s="212">
        <v>0</v>
      </c>
      <c r="T518" s="213">
        <f>S518*H518</f>
        <v>0</v>
      </c>
      <c r="AR518" s="24" t="s">
        <v>225</v>
      </c>
      <c r="AT518" s="24" t="s">
        <v>266</v>
      </c>
      <c r="AU518" s="24" t="s">
        <v>86</v>
      </c>
      <c r="AY518" s="24" t="s">
        <v>180</v>
      </c>
      <c r="BE518" s="214">
        <f>IF(N518="základní",J518,0)</f>
        <v>0</v>
      </c>
      <c r="BF518" s="214">
        <f>IF(N518="snížená",J518,0)</f>
        <v>0</v>
      </c>
      <c r="BG518" s="214">
        <f>IF(N518="zákl. přenesená",J518,0)</f>
        <v>0</v>
      </c>
      <c r="BH518" s="214">
        <f>IF(N518="sníž. přenesená",J518,0)</f>
        <v>0</v>
      </c>
      <c r="BI518" s="214">
        <f>IF(N518="nulová",J518,0)</f>
        <v>0</v>
      </c>
      <c r="BJ518" s="24" t="s">
        <v>84</v>
      </c>
      <c r="BK518" s="214">
        <f>ROUND(I518*H518,2)</f>
        <v>0</v>
      </c>
      <c r="BL518" s="24" t="s">
        <v>187</v>
      </c>
      <c r="BM518" s="24" t="s">
        <v>867</v>
      </c>
    </row>
    <row r="519" spans="2:65" s="1" customFormat="1" ht="16.5" customHeight="1">
      <c r="B519" s="41"/>
      <c r="C519" s="203" t="s">
        <v>868</v>
      </c>
      <c r="D519" s="203" t="s">
        <v>182</v>
      </c>
      <c r="E519" s="204" t="s">
        <v>869</v>
      </c>
      <c r="F519" s="205" t="s">
        <v>870</v>
      </c>
      <c r="G519" s="206" t="s">
        <v>316</v>
      </c>
      <c r="H519" s="207">
        <v>2</v>
      </c>
      <c r="I519" s="208"/>
      <c r="J519" s="209">
        <f>ROUND(I519*H519,2)</f>
        <v>0</v>
      </c>
      <c r="K519" s="205" t="s">
        <v>186</v>
      </c>
      <c r="L519" s="61"/>
      <c r="M519" s="210" t="s">
        <v>39</v>
      </c>
      <c r="N519" s="211" t="s">
        <v>48</v>
      </c>
      <c r="O519" s="42"/>
      <c r="P519" s="212">
        <f>O519*H519</f>
        <v>0</v>
      </c>
      <c r="Q519" s="212">
        <v>0.03373</v>
      </c>
      <c r="R519" s="212">
        <f>Q519*H519</f>
        <v>0.06746</v>
      </c>
      <c r="S519" s="212">
        <v>0</v>
      </c>
      <c r="T519" s="213">
        <f>S519*H519</f>
        <v>0</v>
      </c>
      <c r="AR519" s="24" t="s">
        <v>187</v>
      </c>
      <c r="AT519" s="24" t="s">
        <v>182</v>
      </c>
      <c r="AU519" s="24" t="s">
        <v>86</v>
      </c>
      <c r="AY519" s="24" t="s">
        <v>180</v>
      </c>
      <c r="BE519" s="214">
        <f>IF(N519="základní",J519,0)</f>
        <v>0</v>
      </c>
      <c r="BF519" s="214">
        <f>IF(N519="snížená",J519,0)</f>
        <v>0</v>
      </c>
      <c r="BG519" s="214">
        <f>IF(N519="zákl. přenesená",J519,0)</f>
        <v>0</v>
      </c>
      <c r="BH519" s="214">
        <f>IF(N519="sníž. přenesená",J519,0)</f>
        <v>0</v>
      </c>
      <c r="BI519" s="214">
        <f>IF(N519="nulová",J519,0)</f>
        <v>0</v>
      </c>
      <c r="BJ519" s="24" t="s">
        <v>84</v>
      </c>
      <c r="BK519" s="214">
        <f>ROUND(I519*H519,2)</f>
        <v>0</v>
      </c>
      <c r="BL519" s="24" t="s">
        <v>187</v>
      </c>
      <c r="BM519" s="24" t="s">
        <v>871</v>
      </c>
    </row>
    <row r="520" spans="2:51" s="12" customFormat="1" ht="12">
      <c r="B520" s="215"/>
      <c r="C520" s="216"/>
      <c r="D520" s="217" t="s">
        <v>189</v>
      </c>
      <c r="E520" s="218" t="s">
        <v>39</v>
      </c>
      <c r="F520" s="219" t="s">
        <v>872</v>
      </c>
      <c r="G520" s="216"/>
      <c r="H520" s="220">
        <v>1</v>
      </c>
      <c r="I520" s="221"/>
      <c r="J520" s="216"/>
      <c r="K520" s="216"/>
      <c r="L520" s="222"/>
      <c r="M520" s="223"/>
      <c r="N520" s="224"/>
      <c r="O520" s="224"/>
      <c r="P520" s="224"/>
      <c r="Q520" s="224"/>
      <c r="R520" s="224"/>
      <c r="S520" s="224"/>
      <c r="T520" s="225"/>
      <c r="AT520" s="226" t="s">
        <v>189</v>
      </c>
      <c r="AU520" s="226" t="s">
        <v>86</v>
      </c>
      <c r="AV520" s="12" t="s">
        <v>86</v>
      </c>
      <c r="AW520" s="12" t="s">
        <v>40</v>
      </c>
      <c r="AX520" s="12" t="s">
        <v>77</v>
      </c>
      <c r="AY520" s="226" t="s">
        <v>180</v>
      </c>
    </row>
    <row r="521" spans="2:51" s="12" customFormat="1" ht="12">
      <c r="B521" s="215"/>
      <c r="C521" s="216"/>
      <c r="D521" s="217" t="s">
        <v>189</v>
      </c>
      <c r="E521" s="218" t="s">
        <v>39</v>
      </c>
      <c r="F521" s="219" t="s">
        <v>389</v>
      </c>
      <c r="G521" s="216"/>
      <c r="H521" s="220">
        <v>1</v>
      </c>
      <c r="I521" s="221"/>
      <c r="J521" s="216"/>
      <c r="K521" s="216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189</v>
      </c>
      <c r="AU521" s="226" t="s">
        <v>86</v>
      </c>
      <c r="AV521" s="12" t="s">
        <v>86</v>
      </c>
      <c r="AW521" s="12" t="s">
        <v>40</v>
      </c>
      <c r="AX521" s="12" t="s">
        <v>77</v>
      </c>
      <c r="AY521" s="226" t="s">
        <v>180</v>
      </c>
    </row>
    <row r="522" spans="2:51" s="13" customFormat="1" ht="12">
      <c r="B522" s="227"/>
      <c r="C522" s="228"/>
      <c r="D522" s="217" t="s">
        <v>189</v>
      </c>
      <c r="E522" s="229" t="s">
        <v>39</v>
      </c>
      <c r="F522" s="230" t="s">
        <v>196</v>
      </c>
      <c r="G522" s="228"/>
      <c r="H522" s="231">
        <v>2</v>
      </c>
      <c r="I522" s="232"/>
      <c r="J522" s="228"/>
      <c r="K522" s="228"/>
      <c r="L522" s="233"/>
      <c r="M522" s="234"/>
      <c r="N522" s="235"/>
      <c r="O522" s="235"/>
      <c r="P522" s="235"/>
      <c r="Q522" s="235"/>
      <c r="R522" s="235"/>
      <c r="S522" s="235"/>
      <c r="T522" s="236"/>
      <c r="AT522" s="237" t="s">
        <v>189</v>
      </c>
      <c r="AU522" s="237" t="s">
        <v>86</v>
      </c>
      <c r="AV522" s="13" t="s">
        <v>187</v>
      </c>
      <c r="AW522" s="13" t="s">
        <v>40</v>
      </c>
      <c r="AX522" s="13" t="s">
        <v>84</v>
      </c>
      <c r="AY522" s="237" t="s">
        <v>180</v>
      </c>
    </row>
    <row r="523" spans="2:65" s="1" customFormat="1" ht="16.5" customHeight="1">
      <c r="B523" s="41"/>
      <c r="C523" s="249" t="s">
        <v>873</v>
      </c>
      <c r="D523" s="249" t="s">
        <v>266</v>
      </c>
      <c r="E523" s="250" t="s">
        <v>874</v>
      </c>
      <c r="F523" s="251" t="s">
        <v>875</v>
      </c>
      <c r="G523" s="252" t="s">
        <v>316</v>
      </c>
      <c r="H523" s="253">
        <v>2</v>
      </c>
      <c r="I523" s="254"/>
      <c r="J523" s="255">
        <f>ROUND(I523*H523,2)</f>
        <v>0</v>
      </c>
      <c r="K523" s="251" t="s">
        <v>186</v>
      </c>
      <c r="L523" s="256"/>
      <c r="M523" s="257" t="s">
        <v>39</v>
      </c>
      <c r="N523" s="258" t="s">
        <v>48</v>
      </c>
      <c r="O523" s="42"/>
      <c r="P523" s="212">
        <f>O523*H523</f>
        <v>0</v>
      </c>
      <c r="Q523" s="212">
        <v>0.0162</v>
      </c>
      <c r="R523" s="212">
        <f>Q523*H523</f>
        <v>0.0324</v>
      </c>
      <c r="S523" s="212">
        <v>0</v>
      </c>
      <c r="T523" s="213">
        <f>S523*H523</f>
        <v>0</v>
      </c>
      <c r="AR523" s="24" t="s">
        <v>225</v>
      </c>
      <c r="AT523" s="24" t="s">
        <v>266</v>
      </c>
      <c r="AU523" s="24" t="s">
        <v>86</v>
      </c>
      <c r="AY523" s="24" t="s">
        <v>180</v>
      </c>
      <c r="BE523" s="214">
        <f>IF(N523="základní",J523,0)</f>
        <v>0</v>
      </c>
      <c r="BF523" s="214">
        <f>IF(N523="snížená",J523,0)</f>
        <v>0</v>
      </c>
      <c r="BG523" s="214">
        <f>IF(N523="zákl. přenesená",J523,0)</f>
        <v>0</v>
      </c>
      <c r="BH523" s="214">
        <f>IF(N523="sníž. přenesená",J523,0)</f>
        <v>0</v>
      </c>
      <c r="BI523" s="214">
        <f>IF(N523="nulová",J523,0)</f>
        <v>0</v>
      </c>
      <c r="BJ523" s="24" t="s">
        <v>84</v>
      </c>
      <c r="BK523" s="214">
        <f>ROUND(I523*H523,2)</f>
        <v>0</v>
      </c>
      <c r="BL523" s="24" t="s">
        <v>187</v>
      </c>
      <c r="BM523" s="24" t="s">
        <v>876</v>
      </c>
    </row>
    <row r="524" spans="2:65" s="1" customFormat="1" ht="16.5" customHeight="1">
      <c r="B524" s="41"/>
      <c r="C524" s="203" t="s">
        <v>877</v>
      </c>
      <c r="D524" s="203" t="s">
        <v>182</v>
      </c>
      <c r="E524" s="204" t="s">
        <v>878</v>
      </c>
      <c r="F524" s="205" t="s">
        <v>879</v>
      </c>
      <c r="G524" s="206" t="s">
        <v>316</v>
      </c>
      <c r="H524" s="207">
        <v>2</v>
      </c>
      <c r="I524" s="208"/>
      <c r="J524" s="209">
        <f>ROUND(I524*H524,2)</f>
        <v>0</v>
      </c>
      <c r="K524" s="205" t="s">
        <v>186</v>
      </c>
      <c r="L524" s="61"/>
      <c r="M524" s="210" t="s">
        <v>39</v>
      </c>
      <c r="N524" s="211" t="s">
        <v>48</v>
      </c>
      <c r="O524" s="42"/>
      <c r="P524" s="212">
        <f>O524*H524</f>
        <v>0</v>
      </c>
      <c r="Q524" s="212">
        <v>0.04684</v>
      </c>
      <c r="R524" s="212">
        <f>Q524*H524</f>
        <v>0.09368</v>
      </c>
      <c r="S524" s="212">
        <v>0</v>
      </c>
      <c r="T524" s="213">
        <f>S524*H524</f>
        <v>0</v>
      </c>
      <c r="AR524" s="24" t="s">
        <v>187</v>
      </c>
      <c r="AT524" s="24" t="s">
        <v>182</v>
      </c>
      <c r="AU524" s="24" t="s">
        <v>86</v>
      </c>
      <c r="AY524" s="24" t="s">
        <v>180</v>
      </c>
      <c r="BE524" s="214">
        <f>IF(N524="základní",J524,0)</f>
        <v>0</v>
      </c>
      <c r="BF524" s="214">
        <f>IF(N524="snížená",J524,0)</f>
        <v>0</v>
      </c>
      <c r="BG524" s="214">
        <f>IF(N524="zákl. přenesená",J524,0)</f>
        <v>0</v>
      </c>
      <c r="BH524" s="214">
        <f>IF(N524="sníž. přenesená",J524,0)</f>
        <v>0</v>
      </c>
      <c r="BI524" s="214">
        <f>IF(N524="nulová",J524,0)</f>
        <v>0</v>
      </c>
      <c r="BJ524" s="24" t="s">
        <v>84</v>
      </c>
      <c r="BK524" s="214">
        <f>ROUND(I524*H524,2)</f>
        <v>0</v>
      </c>
      <c r="BL524" s="24" t="s">
        <v>187</v>
      </c>
      <c r="BM524" s="24" t="s">
        <v>880</v>
      </c>
    </row>
    <row r="525" spans="2:65" s="1" customFormat="1" ht="16.5" customHeight="1">
      <c r="B525" s="41"/>
      <c r="C525" s="249" t="s">
        <v>881</v>
      </c>
      <c r="D525" s="249" t="s">
        <v>266</v>
      </c>
      <c r="E525" s="250" t="s">
        <v>857</v>
      </c>
      <c r="F525" s="251" t="s">
        <v>858</v>
      </c>
      <c r="G525" s="252" t="s">
        <v>316</v>
      </c>
      <c r="H525" s="253">
        <v>2</v>
      </c>
      <c r="I525" s="254"/>
      <c r="J525" s="255">
        <f>ROUND(I525*H525,2)</f>
        <v>0</v>
      </c>
      <c r="K525" s="251" t="s">
        <v>186</v>
      </c>
      <c r="L525" s="256"/>
      <c r="M525" s="257" t="s">
        <v>39</v>
      </c>
      <c r="N525" s="258" t="s">
        <v>48</v>
      </c>
      <c r="O525" s="42"/>
      <c r="P525" s="212">
        <f>O525*H525</f>
        <v>0</v>
      </c>
      <c r="Q525" s="212">
        <v>0.02265</v>
      </c>
      <c r="R525" s="212">
        <f>Q525*H525</f>
        <v>0.0453</v>
      </c>
      <c r="S525" s="212">
        <v>0</v>
      </c>
      <c r="T525" s="213">
        <f>S525*H525</f>
        <v>0</v>
      </c>
      <c r="AR525" s="24" t="s">
        <v>225</v>
      </c>
      <c r="AT525" s="24" t="s">
        <v>266</v>
      </c>
      <c r="AU525" s="24" t="s">
        <v>86</v>
      </c>
      <c r="AY525" s="24" t="s">
        <v>180</v>
      </c>
      <c r="BE525" s="214">
        <f>IF(N525="základní",J525,0)</f>
        <v>0</v>
      </c>
      <c r="BF525" s="214">
        <f>IF(N525="snížená",J525,0)</f>
        <v>0</v>
      </c>
      <c r="BG525" s="214">
        <f>IF(N525="zákl. přenesená",J525,0)</f>
        <v>0</v>
      </c>
      <c r="BH525" s="214">
        <f>IF(N525="sníž. přenesená",J525,0)</f>
        <v>0</v>
      </c>
      <c r="BI525" s="214">
        <f>IF(N525="nulová",J525,0)</f>
        <v>0</v>
      </c>
      <c r="BJ525" s="24" t="s">
        <v>84</v>
      </c>
      <c r="BK525" s="214">
        <f>ROUND(I525*H525,2)</f>
        <v>0</v>
      </c>
      <c r="BL525" s="24" t="s">
        <v>187</v>
      </c>
      <c r="BM525" s="24" t="s">
        <v>882</v>
      </c>
    </row>
    <row r="526" spans="2:63" s="11" customFormat="1" ht="29.85" customHeight="1">
      <c r="B526" s="187"/>
      <c r="C526" s="188"/>
      <c r="D526" s="189" t="s">
        <v>76</v>
      </c>
      <c r="E526" s="201" t="s">
        <v>230</v>
      </c>
      <c r="F526" s="201" t="s">
        <v>883</v>
      </c>
      <c r="G526" s="188"/>
      <c r="H526" s="188"/>
      <c r="I526" s="191"/>
      <c r="J526" s="202">
        <f>BK526</f>
        <v>0</v>
      </c>
      <c r="K526" s="188"/>
      <c r="L526" s="193"/>
      <c r="M526" s="194"/>
      <c r="N526" s="195"/>
      <c r="O526" s="195"/>
      <c r="P526" s="196">
        <f>SUM(P527:P662)</f>
        <v>0</v>
      </c>
      <c r="Q526" s="195"/>
      <c r="R526" s="196">
        <f>SUM(R527:R662)</f>
        <v>17.188851000000003</v>
      </c>
      <c r="S526" s="195"/>
      <c r="T526" s="197">
        <f>SUM(T527:T662)</f>
        <v>162.31289260000003</v>
      </c>
      <c r="AR526" s="198" t="s">
        <v>84</v>
      </c>
      <c r="AT526" s="199" t="s">
        <v>76</v>
      </c>
      <c r="AU526" s="199" t="s">
        <v>84</v>
      </c>
      <c r="AY526" s="198" t="s">
        <v>180</v>
      </c>
      <c r="BK526" s="200">
        <f>SUM(BK527:BK662)</f>
        <v>0</v>
      </c>
    </row>
    <row r="527" spans="2:65" s="1" customFormat="1" ht="16.5" customHeight="1">
      <c r="B527" s="41"/>
      <c r="C527" s="203" t="s">
        <v>884</v>
      </c>
      <c r="D527" s="203" t="s">
        <v>182</v>
      </c>
      <c r="E527" s="204" t="s">
        <v>885</v>
      </c>
      <c r="F527" s="205" t="s">
        <v>886</v>
      </c>
      <c r="G527" s="206" t="s">
        <v>316</v>
      </c>
      <c r="H527" s="207">
        <v>25</v>
      </c>
      <c r="I527" s="208"/>
      <c r="J527" s="209">
        <f>ROUND(I527*H527,2)</f>
        <v>0</v>
      </c>
      <c r="K527" s="205" t="s">
        <v>186</v>
      </c>
      <c r="L527" s="61"/>
      <c r="M527" s="210" t="s">
        <v>39</v>
      </c>
      <c r="N527" s="211" t="s">
        <v>48</v>
      </c>
      <c r="O527" s="42"/>
      <c r="P527" s="212">
        <f>O527*H527</f>
        <v>0</v>
      </c>
      <c r="Q527" s="212">
        <v>0.00031</v>
      </c>
      <c r="R527" s="212">
        <f>Q527*H527</f>
        <v>0.00775</v>
      </c>
      <c r="S527" s="212">
        <v>0</v>
      </c>
      <c r="T527" s="213">
        <f>S527*H527</f>
        <v>0</v>
      </c>
      <c r="AR527" s="24" t="s">
        <v>187</v>
      </c>
      <c r="AT527" s="24" t="s">
        <v>182</v>
      </c>
      <c r="AU527" s="24" t="s">
        <v>86</v>
      </c>
      <c r="AY527" s="24" t="s">
        <v>180</v>
      </c>
      <c r="BE527" s="214">
        <f>IF(N527="základní",J527,0)</f>
        <v>0</v>
      </c>
      <c r="BF527" s="214">
        <f>IF(N527="snížená",J527,0)</f>
        <v>0</v>
      </c>
      <c r="BG527" s="214">
        <f>IF(N527="zákl. přenesená",J527,0)</f>
        <v>0</v>
      </c>
      <c r="BH527" s="214">
        <f>IF(N527="sníž. přenesená",J527,0)</f>
        <v>0</v>
      </c>
      <c r="BI527" s="214">
        <f>IF(N527="nulová",J527,0)</f>
        <v>0</v>
      </c>
      <c r="BJ527" s="24" t="s">
        <v>84</v>
      </c>
      <c r="BK527" s="214">
        <f>ROUND(I527*H527,2)</f>
        <v>0</v>
      </c>
      <c r="BL527" s="24" t="s">
        <v>187</v>
      </c>
      <c r="BM527" s="24" t="s">
        <v>887</v>
      </c>
    </row>
    <row r="528" spans="2:51" s="12" customFormat="1" ht="12">
      <c r="B528" s="215"/>
      <c r="C528" s="216"/>
      <c r="D528" s="217" t="s">
        <v>189</v>
      </c>
      <c r="E528" s="218" t="s">
        <v>39</v>
      </c>
      <c r="F528" s="219" t="s">
        <v>888</v>
      </c>
      <c r="G528" s="216"/>
      <c r="H528" s="220">
        <v>25</v>
      </c>
      <c r="I528" s="221"/>
      <c r="J528" s="216"/>
      <c r="K528" s="216"/>
      <c r="L528" s="222"/>
      <c r="M528" s="223"/>
      <c r="N528" s="224"/>
      <c r="O528" s="224"/>
      <c r="P528" s="224"/>
      <c r="Q528" s="224"/>
      <c r="R528" s="224"/>
      <c r="S528" s="224"/>
      <c r="T528" s="225"/>
      <c r="AT528" s="226" t="s">
        <v>189</v>
      </c>
      <c r="AU528" s="226" t="s">
        <v>86</v>
      </c>
      <c r="AV528" s="12" t="s">
        <v>86</v>
      </c>
      <c r="AW528" s="12" t="s">
        <v>40</v>
      </c>
      <c r="AX528" s="12" t="s">
        <v>84</v>
      </c>
      <c r="AY528" s="226" t="s">
        <v>180</v>
      </c>
    </row>
    <row r="529" spans="2:65" s="1" customFormat="1" ht="25.5" customHeight="1">
      <c r="B529" s="41"/>
      <c r="C529" s="203" t="s">
        <v>889</v>
      </c>
      <c r="D529" s="203" t="s">
        <v>182</v>
      </c>
      <c r="E529" s="204" t="s">
        <v>890</v>
      </c>
      <c r="F529" s="205" t="s">
        <v>891</v>
      </c>
      <c r="G529" s="206" t="s">
        <v>316</v>
      </c>
      <c r="H529" s="207">
        <v>1</v>
      </c>
      <c r="I529" s="208"/>
      <c r="J529" s="209">
        <f aca="true" t="shared" si="0" ref="J529:J536">ROUND(I529*H529,2)</f>
        <v>0</v>
      </c>
      <c r="K529" s="205" t="s">
        <v>186</v>
      </c>
      <c r="L529" s="61"/>
      <c r="M529" s="210" t="s">
        <v>39</v>
      </c>
      <c r="N529" s="211" t="s">
        <v>48</v>
      </c>
      <c r="O529" s="42"/>
      <c r="P529" s="212">
        <f aca="true" t="shared" si="1" ref="P529:P536">O529*H529</f>
        <v>0</v>
      </c>
      <c r="Q529" s="212">
        <v>0.0007</v>
      </c>
      <c r="R529" s="212">
        <f aca="true" t="shared" si="2" ref="R529:R536">Q529*H529</f>
        <v>0.0007</v>
      </c>
      <c r="S529" s="212">
        <v>0</v>
      </c>
      <c r="T529" s="213">
        <f aca="true" t="shared" si="3" ref="T529:T536">S529*H529</f>
        <v>0</v>
      </c>
      <c r="AR529" s="24" t="s">
        <v>187</v>
      </c>
      <c r="AT529" s="24" t="s">
        <v>182</v>
      </c>
      <c r="AU529" s="24" t="s">
        <v>86</v>
      </c>
      <c r="AY529" s="24" t="s">
        <v>180</v>
      </c>
      <c r="BE529" s="214">
        <f aca="true" t="shared" si="4" ref="BE529:BE536">IF(N529="základní",J529,0)</f>
        <v>0</v>
      </c>
      <c r="BF529" s="214">
        <f aca="true" t="shared" si="5" ref="BF529:BF536">IF(N529="snížená",J529,0)</f>
        <v>0</v>
      </c>
      <c r="BG529" s="214">
        <f aca="true" t="shared" si="6" ref="BG529:BG536">IF(N529="zákl. přenesená",J529,0)</f>
        <v>0</v>
      </c>
      <c r="BH529" s="214">
        <f aca="true" t="shared" si="7" ref="BH529:BH536">IF(N529="sníž. přenesená",J529,0)</f>
        <v>0</v>
      </c>
      <c r="BI529" s="214">
        <f aca="true" t="shared" si="8" ref="BI529:BI536">IF(N529="nulová",J529,0)</f>
        <v>0</v>
      </c>
      <c r="BJ529" s="24" t="s">
        <v>84</v>
      </c>
      <c r="BK529" s="214">
        <f aca="true" t="shared" si="9" ref="BK529:BK536">ROUND(I529*H529,2)</f>
        <v>0</v>
      </c>
      <c r="BL529" s="24" t="s">
        <v>187</v>
      </c>
      <c r="BM529" s="24" t="s">
        <v>892</v>
      </c>
    </row>
    <row r="530" spans="2:65" s="1" customFormat="1" ht="16.5" customHeight="1">
      <c r="B530" s="41"/>
      <c r="C530" s="249" t="s">
        <v>893</v>
      </c>
      <c r="D530" s="249" t="s">
        <v>266</v>
      </c>
      <c r="E530" s="250" t="s">
        <v>894</v>
      </c>
      <c r="F530" s="251" t="s">
        <v>895</v>
      </c>
      <c r="G530" s="252" t="s">
        <v>316</v>
      </c>
      <c r="H530" s="253">
        <v>1</v>
      </c>
      <c r="I530" s="254"/>
      <c r="J530" s="255">
        <f t="shared" si="0"/>
        <v>0</v>
      </c>
      <c r="K530" s="251" t="s">
        <v>186</v>
      </c>
      <c r="L530" s="256"/>
      <c r="M530" s="257" t="s">
        <v>39</v>
      </c>
      <c r="N530" s="258" t="s">
        <v>48</v>
      </c>
      <c r="O530" s="42"/>
      <c r="P530" s="212">
        <f t="shared" si="1"/>
        <v>0</v>
      </c>
      <c r="Q530" s="212">
        <v>0.0038</v>
      </c>
      <c r="R530" s="212">
        <f t="shared" si="2"/>
        <v>0.0038</v>
      </c>
      <c r="S530" s="212">
        <v>0</v>
      </c>
      <c r="T530" s="213">
        <f t="shared" si="3"/>
        <v>0</v>
      </c>
      <c r="AR530" s="24" t="s">
        <v>225</v>
      </c>
      <c r="AT530" s="24" t="s">
        <v>266</v>
      </c>
      <c r="AU530" s="24" t="s">
        <v>86</v>
      </c>
      <c r="AY530" s="24" t="s">
        <v>180</v>
      </c>
      <c r="BE530" s="214">
        <f t="shared" si="4"/>
        <v>0</v>
      </c>
      <c r="BF530" s="214">
        <f t="shared" si="5"/>
        <v>0</v>
      </c>
      <c r="BG530" s="214">
        <f t="shared" si="6"/>
        <v>0</v>
      </c>
      <c r="BH530" s="214">
        <f t="shared" si="7"/>
        <v>0</v>
      </c>
      <c r="BI530" s="214">
        <f t="shared" si="8"/>
        <v>0</v>
      </c>
      <c r="BJ530" s="24" t="s">
        <v>84</v>
      </c>
      <c r="BK530" s="214">
        <f t="shared" si="9"/>
        <v>0</v>
      </c>
      <c r="BL530" s="24" t="s">
        <v>187</v>
      </c>
      <c r="BM530" s="24" t="s">
        <v>896</v>
      </c>
    </row>
    <row r="531" spans="2:65" s="1" customFormat="1" ht="25.5" customHeight="1">
      <c r="B531" s="41"/>
      <c r="C531" s="203" t="s">
        <v>897</v>
      </c>
      <c r="D531" s="203" t="s">
        <v>182</v>
      </c>
      <c r="E531" s="204" t="s">
        <v>898</v>
      </c>
      <c r="F531" s="205" t="s">
        <v>899</v>
      </c>
      <c r="G531" s="206" t="s">
        <v>316</v>
      </c>
      <c r="H531" s="207">
        <v>1</v>
      </c>
      <c r="I531" s="208"/>
      <c r="J531" s="209">
        <f t="shared" si="0"/>
        <v>0</v>
      </c>
      <c r="K531" s="205" t="s">
        <v>186</v>
      </c>
      <c r="L531" s="61"/>
      <c r="M531" s="210" t="s">
        <v>39</v>
      </c>
      <c r="N531" s="211" t="s">
        <v>48</v>
      </c>
      <c r="O531" s="42"/>
      <c r="P531" s="212">
        <f t="shared" si="1"/>
        <v>0</v>
      </c>
      <c r="Q531" s="212">
        <v>0.11241</v>
      </c>
      <c r="R531" s="212">
        <f t="shared" si="2"/>
        <v>0.11241</v>
      </c>
      <c r="S531" s="212">
        <v>0</v>
      </c>
      <c r="T531" s="213">
        <f t="shared" si="3"/>
        <v>0</v>
      </c>
      <c r="AR531" s="24" t="s">
        <v>187</v>
      </c>
      <c r="AT531" s="24" t="s">
        <v>182</v>
      </c>
      <c r="AU531" s="24" t="s">
        <v>86</v>
      </c>
      <c r="AY531" s="24" t="s">
        <v>180</v>
      </c>
      <c r="BE531" s="214">
        <f t="shared" si="4"/>
        <v>0</v>
      </c>
      <c r="BF531" s="214">
        <f t="shared" si="5"/>
        <v>0</v>
      </c>
      <c r="BG531" s="214">
        <f t="shared" si="6"/>
        <v>0</v>
      </c>
      <c r="BH531" s="214">
        <f t="shared" si="7"/>
        <v>0</v>
      </c>
      <c r="BI531" s="214">
        <f t="shared" si="8"/>
        <v>0</v>
      </c>
      <c r="BJ531" s="24" t="s">
        <v>84</v>
      </c>
      <c r="BK531" s="214">
        <f t="shared" si="9"/>
        <v>0</v>
      </c>
      <c r="BL531" s="24" t="s">
        <v>187</v>
      </c>
      <c r="BM531" s="24" t="s">
        <v>900</v>
      </c>
    </row>
    <row r="532" spans="2:65" s="1" customFormat="1" ht="16.5" customHeight="1">
      <c r="B532" s="41"/>
      <c r="C532" s="249" t="s">
        <v>901</v>
      </c>
      <c r="D532" s="249" t="s">
        <v>266</v>
      </c>
      <c r="E532" s="250" t="s">
        <v>902</v>
      </c>
      <c r="F532" s="251" t="s">
        <v>903</v>
      </c>
      <c r="G532" s="252" t="s">
        <v>316</v>
      </c>
      <c r="H532" s="253">
        <v>1</v>
      </c>
      <c r="I532" s="254"/>
      <c r="J532" s="255">
        <f t="shared" si="0"/>
        <v>0</v>
      </c>
      <c r="K532" s="251" t="s">
        <v>186</v>
      </c>
      <c r="L532" s="256"/>
      <c r="M532" s="257" t="s">
        <v>39</v>
      </c>
      <c r="N532" s="258" t="s">
        <v>48</v>
      </c>
      <c r="O532" s="42"/>
      <c r="P532" s="212">
        <f t="shared" si="1"/>
        <v>0</v>
      </c>
      <c r="Q532" s="212">
        <v>0.0061</v>
      </c>
      <c r="R532" s="212">
        <f t="shared" si="2"/>
        <v>0.0061</v>
      </c>
      <c r="S532" s="212">
        <v>0</v>
      </c>
      <c r="T532" s="213">
        <f t="shared" si="3"/>
        <v>0</v>
      </c>
      <c r="AR532" s="24" t="s">
        <v>225</v>
      </c>
      <c r="AT532" s="24" t="s">
        <v>266</v>
      </c>
      <c r="AU532" s="24" t="s">
        <v>86</v>
      </c>
      <c r="AY532" s="24" t="s">
        <v>180</v>
      </c>
      <c r="BE532" s="214">
        <f t="shared" si="4"/>
        <v>0</v>
      </c>
      <c r="BF532" s="214">
        <f t="shared" si="5"/>
        <v>0</v>
      </c>
      <c r="BG532" s="214">
        <f t="shared" si="6"/>
        <v>0</v>
      </c>
      <c r="BH532" s="214">
        <f t="shared" si="7"/>
        <v>0</v>
      </c>
      <c r="BI532" s="214">
        <f t="shared" si="8"/>
        <v>0</v>
      </c>
      <c r="BJ532" s="24" t="s">
        <v>84</v>
      </c>
      <c r="BK532" s="214">
        <f t="shared" si="9"/>
        <v>0</v>
      </c>
      <c r="BL532" s="24" t="s">
        <v>187</v>
      </c>
      <c r="BM532" s="24" t="s">
        <v>904</v>
      </c>
    </row>
    <row r="533" spans="2:65" s="1" customFormat="1" ht="16.5" customHeight="1">
      <c r="B533" s="41"/>
      <c r="C533" s="249" t="s">
        <v>905</v>
      </c>
      <c r="D533" s="249" t="s">
        <v>266</v>
      </c>
      <c r="E533" s="250" t="s">
        <v>906</v>
      </c>
      <c r="F533" s="251" t="s">
        <v>907</v>
      </c>
      <c r="G533" s="252" t="s">
        <v>316</v>
      </c>
      <c r="H533" s="253">
        <v>1</v>
      </c>
      <c r="I533" s="254"/>
      <c r="J533" s="255">
        <f t="shared" si="0"/>
        <v>0</v>
      </c>
      <c r="K533" s="251" t="s">
        <v>186</v>
      </c>
      <c r="L533" s="256"/>
      <c r="M533" s="257" t="s">
        <v>39</v>
      </c>
      <c r="N533" s="258" t="s">
        <v>48</v>
      </c>
      <c r="O533" s="42"/>
      <c r="P533" s="212">
        <f t="shared" si="1"/>
        <v>0</v>
      </c>
      <c r="Q533" s="212">
        <v>0.003</v>
      </c>
      <c r="R533" s="212">
        <f t="shared" si="2"/>
        <v>0.003</v>
      </c>
      <c r="S533" s="212">
        <v>0</v>
      </c>
      <c r="T533" s="213">
        <f t="shared" si="3"/>
        <v>0</v>
      </c>
      <c r="AR533" s="24" t="s">
        <v>225</v>
      </c>
      <c r="AT533" s="24" t="s">
        <v>266</v>
      </c>
      <c r="AU533" s="24" t="s">
        <v>86</v>
      </c>
      <c r="AY533" s="24" t="s">
        <v>180</v>
      </c>
      <c r="BE533" s="214">
        <f t="shared" si="4"/>
        <v>0</v>
      </c>
      <c r="BF533" s="214">
        <f t="shared" si="5"/>
        <v>0</v>
      </c>
      <c r="BG533" s="214">
        <f t="shared" si="6"/>
        <v>0</v>
      </c>
      <c r="BH533" s="214">
        <f t="shared" si="7"/>
        <v>0</v>
      </c>
      <c r="BI533" s="214">
        <f t="shared" si="8"/>
        <v>0</v>
      </c>
      <c r="BJ533" s="24" t="s">
        <v>84</v>
      </c>
      <c r="BK533" s="214">
        <f t="shared" si="9"/>
        <v>0</v>
      </c>
      <c r="BL533" s="24" t="s">
        <v>187</v>
      </c>
      <c r="BM533" s="24" t="s">
        <v>908</v>
      </c>
    </row>
    <row r="534" spans="2:65" s="1" customFormat="1" ht="16.5" customHeight="1">
      <c r="B534" s="41"/>
      <c r="C534" s="249" t="s">
        <v>909</v>
      </c>
      <c r="D534" s="249" t="s">
        <v>266</v>
      </c>
      <c r="E534" s="250" t="s">
        <v>910</v>
      </c>
      <c r="F534" s="251" t="s">
        <v>911</v>
      </c>
      <c r="G534" s="252" t="s">
        <v>316</v>
      </c>
      <c r="H534" s="253">
        <v>1</v>
      </c>
      <c r="I534" s="254"/>
      <c r="J534" s="255">
        <f t="shared" si="0"/>
        <v>0</v>
      </c>
      <c r="K534" s="251" t="s">
        <v>186</v>
      </c>
      <c r="L534" s="256"/>
      <c r="M534" s="257" t="s">
        <v>39</v>
      </c>
      <c r="N534" s="258" t="s">
        <v>48</v>
      </c>
      <c r="O534" s="42"/>
      <c r="P534" s="212">
        <f t="shared" si="1"/>
        <v>0</v>
      </c>
      <c r="Q534" s="212">
        <v>0.0001</v>
      </c>
      <c r="R534" s="212">
        <f t="shared" si="2"/>
        <v>0.0001</v>
      </c>
      <c r="S534" s="212">
        <v>0</v>
      </c>
      <c r="T534" s="213">
        <f t="shared" si="3"/>
        <v>0</v>
      </c>
      <c r="AR534" s="24" t="s">
        <v>225</v>
      </c>
      <c r="AT534" s="24" t="s">
        <v>266</v>
      </c>
      <c r="AU534" s="24" t="s">
        <v>86</v>
      </c>
      <c r="AY534" s="24" t="s">
        <v>180</v>
      </c>
      <c r="BE534" s="214">
        <f t="shared" si="4"/>
        <v>0</v>
      </c>
      <c r="BF534" s="214">
        <f t="shared" si="5"/>
        <v>0</v>
      </c>
      <c r="BG534" s="214">
        <f t="shared" si="6"/>
        <v>0</v>
      </c>
      <c r="BH534" s="214">
        <f t="shared" si="7"/>
        <v>0</v>
      </c>
      <c r="BI534" s="214">
        <f t="shared" si="8"/>
        <v>0</v>
      </c>
      <c r="BJ534" s="24" t="s">
        <v>84</v>
      </c>
      <c r="BK534" s="214">
        <f t="shared" si="9"/>
        <v>0</v>
      </c>
      <c r="BL534" s="24" t="s">
        <v>187</v>
      </c>
      <c r="BM534" s="24" t="s">
        <v>912</v>
      </c>
    </row>
    <row r="535" spans="2:65" s="1" customFormat="1" ht="16.5" customHeight="1">
      <c r="B535" s="41"/>
      <c r="C535" s="249" t="s">
        <v>913</v>
      </c>
      <c r="D535" s="249" t="s">
        <v>266</v>
      </c>
      <c r="E535" s="250" t="s">
        <v>914</v>
      </c>
      <c r="F535" s="251" t="s">
        <v>915</v>
      </c>
      <c r="G535" s="252" t="s">
        <v>316</v>
      </c>
      <c r="H535" s="253">
        <v>1</v>
      </c>
      <c r="I535" s="254"/>
      <c r="J535" s="255">
        <f t="shared" si="0"/>
        <v>0</v>
      </c>
      <c r="K535" s="251" t="s">
        <v>186</v>
      </c>
      <c r="L535" s="256"/>
      <c r="M535" s="257" t="s">
        <v>39</v>
      </c>
      <c r="N535" s="258" t="s">
        <v>48</v>
      </c>
      <c r="O535" s="42"/>
      <c r="P535" s="212">
        <f t="shared" si="1"/>
        <v>0</v>
      </c>
      <c r="Q535" s="212">
        <v>0.00035</v>
      </c>
      <c r="R535" s="212">
        <f t="shared" si="2"/>
        <v>0.00035</v>
      </c>
      <c r="S535" s="212">
        <v>0</v>
      </c>
      <c r="T535" s="213">
        <f t="shared" si="3"/>
        <v>0</v>
      </c>
      <c r="AR535" s="24" t="s">
        <v>225</v>
      </c>
      <c r="AT535" s="24" t="s">
        <v>266</v>
      </c>
      <c r="AU535" s="24" t="s">
        <v>86</v>
      </c>
      <c r="AY535" s="24" t="s">
        <v>180</v>
      </c>
      <c r="BE535" s="214">
        <f t="shared" si="4"/>
        <v>0</v>
      </c>
      <c r="BF535" s="214">
        <f t="shared" si="5"/>
        <v>0</v>
      </c>
      <c r="BG535" s="214">
        <f t="shared" si="6"/>
        <v>0</v>
      </c>
      <c r="BH535" s="214">
        <f t="shared" si="7"/>
        <v>0</v>
      </c>
      <c r="BI535" s="214">
        <f t="shared" si="8"/>
        <v>0</v>
      </c>
      <c r="BJ535" s="24" t="s">
        <v>84</v>
      </c>
      <c r="BK535" s="214">
        <f t="shared" si="9"/>
        <v>0</v>
      </c>
      <c r="BL535" s="24" t="s">
        <v>187</v>
      </c>
      <c r="BM535" s="24" t="s">
        <v>916</v>
      </c>
    </row>
    <row r="536" spans="2:65" s="1" customFormat="1" ht="25.5" customHeight="1">
      <c r="B536" s="41"/>
      <c r="C536" s="203" t="s">
        <v>917</v>
      </c>
      <c r="D536" s="203" t="s">
        <v>182</v>
      </c>
      <c r="E536" s="204" t="s">
        <v>918</v>
      </c>
      <c r="F536" s="205" t="s">
        <v>919</v>
      </c>
      <c r="G536" s="206" t="s">
        <v>200</v>
      </c>
      <c r="H536" s="207">
        <v>30.3</v>
      </c>
      <c r="I536" s="208"/>
      <c r="J536" s="209">
        <f t="shared" si="0"/>
        <v>0</v>
      </c>
      <c r="K536" s="205" t="s">
        <v>186</v>
      </c>
      <c r="L536" s="61"/>
      <c r="M536" s="210" t="s">
        <v>39</v>
      </c>
      <c r="N536" s="211" t="s">
        <v>48</v>
      </c>
      <c r="O536" s="42"/>
      <c r="P536" s="212">
        <f t="shared" si="1"/>
        <v>0</v>
      </c>
      <c r="Q536" s="212">
        <v>8E-05</v>
      </c>
      <c r="R536" s="212">
        <f t="shared" si="2"/>
        <v>0.0024240000000000004</v>
      </c>
      <c r="S536" s="212">
        <v>0</v>
      </c>
      <c r="T536" s="213">
        <f t="shared" si="3"/>
        <v>0</v>
      </c>
      <c r="AR536" s="24" t="s">
        <v>187</v>
      </c>
      <c r="AT536" s="24" t="s">
        <v>182</v>
      </c>
      <c r="AU536" s="24" t="s">
        <v>86</v>
      </c>
      <c r="AY536" s="24" t="s">
        <v>180</v>
      </c>
      <c r="BE536" s="214">
        <f t="shared" si="4"/>
        <v>0</v>
      </c>
      <c r="BF536" s="214">
        <f t="shared" si="5"/>
        <v>0</v>
      </c>
      <c r="BG536" s="214">
        <f t="shared" si="6"/>
        <v>0</v>
      </c>
      <c r="BH536" s="214">
        <f t="shared" si="7"/>
        <v>0</v>
      </c>
      <c r="BI536" s="214">
        <f t="shared" si="8"/>
        <v>0</v>
      </c>
      <c r="BJ536" s="24" t="s">
        <v>84</v>
      </c>
      <c r="BK536" s="214">
        <f t="shared" si="9"/>
        <v>0</v>
      </c>
      <c r="BL536" s="24" t="s">
        <v>187</v>
      </c>
      <c r="BM536" s="24" t="s">
        <v>920</v>
      </c>
    </row>
    <row r="537" spans="2:51" s="12" customFormat="1" ht="12">
      <c r="B537" s="215"/>
      <c r="C537" s="216"/>
      <c r="D537" s="217" t="s">
        <v>189</v>
      </c>
      <c r="E537" s="218" t="s">
        <v>39</v>
      </c>
      <c r="F537" s="219" t="s">
        <v>921</v>
      </c>
      <c r="G537" s="216"/>
      <c r="H537" s="220">
        <v>30.3</v>
      </c>
      <c r="I537" s="221"/>
      <c r="J537" s="216"/>
      <c r="K537" s="216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189</v>
      </c>
      <c r="AU537" s="226" t="s">
        <v>86</v>
      </c>
      <c r="AV537" s="12" t="s">
        <v>86</v>
      </c>
      <c r="AW537" s="12" t="s">
        <v>40</v>
      </c>
      <c r="AX537" s="12" t="s">
        <v>84</v>
      </c>
      <c r="AY537" s="226" t="s">
        <v>180</v>
      </c>
    </row>
    <row r="538" spans="2:65" s="1" customFormat="1" ht="25.5" customHeight="1">
      <c r="B538" s="41"/>
      <c r="C538" s="203" t="s">
        <v>922</v>
      </c>
      <c r="D538" s="203" t="s">
        <v>182</v>
      </c>
      <c r="E538" s="204" t="s">
        <v>923</v>
      </c>
      <c r="F538" s="205" t="s">
        <v>924</v>
      </c>
      <c r="G538" s="206" t="s">
        <v>185</v>
      </c>
      <c r="H538" s="207">
        <v>5</v>
      </c>
      <c r="I538" s="208"/>
      <c r="J538" s="209">
        <f>ROUND(I538*H538,2)</f>
        <v>0</v>
      </c>
      <c r="K538" s="205" t="s">
        <v>186</v>
      </c>
      <c r="L538" s="61"/>
      <c r="M538" s="210" t="s">
        <v>39</v>
      </c>
      <c r="N538" s="211" t="s">
        <v>48</v>
      </c>
      <c r="O538" s="42"/>
      <c r="P538" s="212">
        <f>O538*H538</f>
        <v>0</v>
      </c>
      <c r="Q538" s="212">
        <v>0.0006</v>
      </c>
      <c r="R538" s="212">
        <f>Q538*H538</f>
        <v>0.0029999999999999996</v>
      </c>
      <c r="S538" s="212">
        <v>0</v>
      </c>
      <c r="T538" s="213">
        <f>S538*H538</f>
        <v>0</v>
      </c>
      <c r="AR538" s="24" t="s">
        <v>187</v>
      </c>
      <c r="AT538" s="24" t="s">
        <v>182</v>
      </c>
      <c r="AU538" s="24" t="s">
        <v>86</v>
      </c>
      <c r="AY538" s="24" t="s">
        <v>180</v>
      </c>
      <c r="BE538" s="214">
        <f>IF(N538="základní",J538,0)</f>
        <v>0</v>
      </c>
      <c r="BF538" s="214">
        <f>IF(N538="snížená",J538,0)</f>
        <v>0</v>
      </c>
      <c r="BG538" s="214">
        <f>IF(N538="zákl. přenesená",J538,0)</f>
        <v>0</v>
      </c>
      <c r="BH538" s="214">
        <f>IF(N538="sníž. přenesená",J538,0)</f>
        <v>0</v>
      </c>
      <c r="BI538" s="214">
        <f>IF(N538="nulová",J538,0)</f>
        <v>0</v>
      </c>
      <c r="BJ538" s="24" t="s">
        <v>84</v>
      </c>
      <c r="BK538" s="214">
        <f>ROUND(I538*H538,2)</f>
        <v>0</v>
      </c>
      <c r="BL538" s="24" t="s">
        <v>187</v>
      </c>
      <c r="BM538" s="24" t="s">
        <v>925</v>
      </c>
    </row>
    <row r="539" spans="2:51" s="12" customFormat="1" ht="12">
      <c r="B539" s="215"/>
      <c r="C539" s="216"/>
      <c r="D539" s="217" t="s">
        <v>189</v>
      </c>
      <c r="E539" s="218" t="s">
        <v>39</v>
      </c>
      <c r="F539" s="219" t="s">
        <v>926</v>
      </c>
      <c r="G539" s="216"/>
      <c r="H539" s="220">
        <v>5</v>
      </c>
      <c r="I539" s="221"/>
      <c r="J539" s="216"/>
      <c r="K539" s="216"/>
      <c r="L539" s="222"/>
      <c r="M539" s="223"/>
      <c r="N539" s="224"/>
      <c r="O539" s="224"/>
      <c r="P539" s="224"/>
      <c r="Q539" s="224"/>
      <c r="R539" s="224"/>
      <c r="S539" s="224"/>
      <c r="T539" s="225"/>
      <c r="AT539" s="226" t="s">
        <v>189</v>
      </c>
      <c r="AU539" s="226" t="s">
        <v>86</v>
      </c>
      <c r="AV539" s="12" t="s">
        <v>86</v>
      </c>
      <c r="AW539" s="12" t="s">
        <v>40</v>
      </c>
      <c r="AX539" s="12" t="s">
        <v>84</v>
      </c>
      <c r="AY539" s="226" t="s">
        <v>180</v>
      </c>
    </row>
    <row r="540" spans="2:65" s="1" customFormat="1" ht="25.5" customHeight="1">
      <c r="B540" s="41"/>
      <c r="C540" s="203" t="s">
        <v>927</v>
      </c>
      <c r="D540" s="203" t="s">
        <v>182</v>
      </c>
      <c r="E540" s="204" t="s">
        <v>928</v>
      </c>
      <c r="F540" s="205" t="s">
        <v>929</v>
      </c>
      <c r="G540" s="206" t="s">
        <v>200</v>
      </c>
      <c r="H540" s="207">
        <v>77.64</v>
      </c>
      <c r="I540" s="208"/>
      <c r="J540" s="209">
        <f>ROUND(I540*H540,2)</f>
        <v>0</v>
      </c>
      <c r="K540" s="205" t="s">
        <v>186</v>
      </c>
      <c r="L540" s="61"/>
      <c r="M540" s="210" t="s">
        <v>39</v>
      </c>
      <c r="N540" s="211" t="s">
        <v>48</v>
      </c>
      <c r="O540" s="42"/>
      <c r="P540" s="212">
        <f>O540*H540</f>
        <v>0</v>
      </c>
      <c r="Q540" s="212">
        <v>0.1554</v>
      </c>
      <c r="R540" s="212">
        <f>Q540*H540</f>
        <v>12.065256000000002</v>
      </c>
      <c r="S540" s="212">
        <v>0</v>
      </c>
      <c r="T540" s="213">
        <f>S540*H540</f>
        <v>0</v>
      </c>
      <c r="AR540" s="24" t="s">
        <v>187</v>
      </c>
      <c r="AT540" s="24" t="s">
        <v>182</v>
      </c>
      <c r="AU540" s="24" t="s">
        <v>86</v>
      </c>
      <c r="AY540" s="24" t="s">
        <v>180</v>
      </c>
      <c r="BE540" s="214">
        <f>IF(N540="základní",J540,0)</f>
        <v>0</v>
      </c>
      <c r="BF540" s="214">
        <f>IF(N540="snížená",J540,0)</f>
        <v>0</v>
      </c>
      <c r="BG540" s="214">
        <f>IF(N540="zákl. přenesená",J540,0)</f>
        <v>0</v>
      </c>
      <c r="BH540" s="214">
        <f>IF(N540="sníž. přenesená",J540,0)</f>
        <v>0</v>
      </c>
      <c r="BI540" s="214">
        <f>IF(N540="nulová",J540,0)</f>
        <v>0</v>
      </c>
      <c r="BJ540" s="24" t="s">
        <v>84</v>
      </c>
      <c r="BK540" s="214">
        <f>ROUND(I540*H540,2)</f>
        <v>0</v>
      </c>
      <c r="BL540" s="24" t="s">
        <v>187</v>
      </c>
      <c r="BM540" s="24" t="s">
        <v>930</v>
      </c>
    </row>
    <row r="541" spans="2:51" s="12" customFormat="1" ht="24">
      <c r="B541" s="215"/>
      <c r="C541" s="216"/>
      <c r="D541" s="217" t="s">
        <v>189</v>
      </c>
      <c r="E541" s="218" t="s">
        <v>39</v>
      </c>
      <c r="F541" s="219" t="s">
        <v>931</v>
      </c>
      <c r="G541" s="216"/>
      <c r="H541" s="220">
        <v>77.64</v>
      </c>
      <c r="I541" s="221"/>
      <c r="J541" s="216"/>
      <c r="K541" s="216"/>
      <c r="L541" s="222"/>
      <c r="M541" s="223"/>
      <c r="N541" s="224"/>
      <c r="O541" s="224"/>
      <c r="P541" s="224"/>
      <c r="Q541" s="224"/>
      <c r="R541" s="224"/>
      <c r="S541" s="224"/>
      <c r="T541" s="225"/>
      <c r="AT541" s="226" t="s">
        <v>189</v>
      </c>
      <c r="AU541" s="226" t="s">
        <v>86</v>
      </c>
      <c r="AV541" s="12" t="s">
        <v>86</v>
      </c>
      <c r="AW541" s="12" t="s">
        <v>40</v>
      </c>
      <c r="AX541" s="12" t="s">
        <v>84</v>
      </c>
      <c r="AY541" s="226" t="s">
        <v>180</v>
      </c>
    </row>
    <row r="542" spans="2:65" s="1" customFormat="1" ht="16.5" customHeight="1">
      <c r="B542" s="41"/>
      <c r="C542" s="249" t="s">
        <v>932</v>
      </c>
      <c r="D542" s="249" t="s">
        <v>266</v>
      </c>
      <c r="E542" s="250" t="s">
        <v>933</v>
      </c>
      <c r="F542" s="251" t="s">
        <v>934</v>
      </c>
      <c r="G542" s="252" t="s">
        <v>200</v>
      </c>
      <c r="H542" s="253">
        <v>79.193</v>
      </c>
      <c r="I542" s="254"/>
      <c r="J542" s="255">
        <f>ROUND(I542*H542,2)</f>
        <v>0</v>
      </c>
      <c r="K542" s="251" t="s">
        <v>186</v>
      </c>
      <c r="L542" s="256"/>
      <c r="M542" s="257" t="s">
        <v>39</v>
      </c>
      <c r="N542" s="258" t="s">
        <v>48</v>
      </c>
      <c r="O542" s="42"/>
      <c r="P542" s="212">
        <f>O542*H542</f>
        <v>0</v>
      </c>
      <c r="Q542" s="212">
        <v>0.058</v>
      </c>
      <c r="R542" s="212">
        <f>Q542*H542</f>
        <v>4.593194</v>
      </c>
      <c r="S542" s="212">
        <v>0</v>
      </c>
      <c r="T542" s="213">
        <f>S542*H542</f>
        <v>0</v>
      </c>
      <c r="AR542" s="24" t="s">
        <v>225</v>
      </c>
      <c r="AT542" s="24" t="s">
        <v>266</v>
      </c>
      <c r="AU542" s="24" t="s">
        <v>86</v>
      </c>
      <c r="AY542" s="24" t="s">
        <v>180</v>
      </c>
      <c r="BE542" s="214">
        <f>IF(N542="základní",J542,0)</f>
        <v>0</v>
      </c>
      <c r="BF542" s="214">
        <f>IF(N542="snížená",J542,0)</f>
        <v>0</v>
      </c>
      <c r="BG542" s="214">
        <f>IF(N542="zákl. přenesená",J542,0)</f>
        <v>0</v>
      </c>
      <c r="BH542" s="214">
        <f>IF(N542="sníž. přenesená",J542,0)</f>
        <v>0</v>
      </c>
      <c r="BI542" s="214">
        <f>IF(N542="nulová",J542,0)</f>
        <v>0</v>
      </c>
      <c r="BJ542" s="24" t="s">
        <v>84</v>
      </c>
      <c r="BK542" s="214">
        <f>ROUND(I542*H542,2)</f>
        <v>0</v>
      </c>
      <c r="BL542" s="24" t="s">
        <v>187</v>
      </c>
      <c r="BM542" s="24" t="s">
        <v>935</v>
      </c>
    </row>
    <row r="543" spans="2:51" s="12" customFormat="1" ht="12">
      <c r="B543" s="215"/>
      <c r="C543" s="216"/>
      <c r="D543" s="217" t="s">
        <v>189</v>
      </c>
      <c r="E543" s="216"/>
      <c r="F543" s="219" t="s">
        <v>936</v>
      </c>
      <c r="G543" s="216"/>
      <c r="H543" s="220">
        <v>79.193</v>
      </c>
      <c r="I543" s="221"/>
      <c r="J543" s="216"/>
      <c r="K543" s="216"/>
      <c r="L543" s="222"/>
      <c r="M543" s="223"/>
      <c r="N543" s="224"/>
      <c r="O543" s="224"/>
      <c r="P543" s="224"/>
      <c r="Q543" s="224"/>
      <c r="R543" s="224"/>
      <c r="S543" s="224"/>
      <c r="T543" s="225"/>
      <c r="AT543" s="226" t="s">
        <v>189</v>
      </c>
      <c r="AU543" s="226" t="s">
        <v>86</v>
      </c>
      <c r="AV543" s="12" t="s">
        <v>86</v>
      </c>
      <c r="AW543" s="12" t="s">
        <v>6</v>
      </c>
      <c r="AX543" s="12" t="s">
        <v>84</v>
      </c>
      <c r="AY543" s="226" t="s">
        <v>180</v>
      </c>
    </row>
    <row r="544" spans="2:65" s="1" customFormat="1" ht="16.5" customHeight="1">
      <c r="B544" s="41"/>
      <c r="C544" s="203" t="s">
        <v>937</v>
      </c>
      <c r="D544" s="203" t="s">
        <v>182</v>
      </c>
      <c r="E544" s="204" t="s">
        <v>938</v>
      </c>
      <c r="F544" s="205" t="s">
        <v>939</v>
      </c>
      <c r="G544" s="206" t="s">
        <v>200</v>
      </c>
      <c r="H544" s="207">
        <v>20.5</v>
      </c>
      <c r="I544" s="208"/>
      <c r="J544" s="209">
        <f>ROUND(I544*H544,2)</f>
        <v>0</v>
      </c>
      <c r="K544" s="205" t="s">
        <v>186</v>
      </c>
      <c r="L544" s="61"/>
      <c r="M544" s="210" t="s">
        <v>39</v>
      </c>
      <c r="N544" s="211" t="s">
        <v>48</v>
      </c>
      <c r="O544" s="42"/>
      <c r="P544" s="212">
        <f>O544*H544</f>
        <v>0</v>
      </c>
      <c r="Q544" s="212">
        <v>3E-05</v>
      </c>
      <c r="R544" s="212">
        <f>Q544*H544</f>
        <v>0.000615</v>
      </c>
      <c r="S544" s="212">
        <v>0</v>
      </c>
      <c r="T544" s="213">
        <f>S544*H544</f>
        <v>0</v>
      </c>
      <c r="AR544" s="24" t="s">
        <v>187</v>
      </c>
      <c r="AT544" s="24" t="s">
        <v>182</v>
      </c>
      <c r="AU544" s="24" t="s">
        <v>86</v>
      </c>
      <c r="AY544" s="24" t="s">
        <v>180</v>
      </c>
      <c r="BE544" s="214">
        <f>IF(N544="základní",J544,0)</f>
        <v>0</v>
      </c>
      <c r="BF544" s="214">
        <f>IF(N544="snížená",J544,0)</f>
        <v>0</v>
      </c>
      <c r="BG544" s="214">
        <f>IF(N544="zákl. přenesená",J544,0)</f>
        <v>0</v>
      </c>
      <c r="BH544" s="214">
        <f>IF(N544="sníž. přenesená",J544,0)</f>
        <v>0</v>
      </c>
      <c r="BI544" s="214">
        <f>IF(N544="nulová",J544,0)</f>
        <v>0</v>
      </c>
      <c r="BJ544" s="24" t="s">
        <v>84</v>
      </c>
      <c r="BK544" s="214">
        <f>ROUND(I544*H544,2)</f>
        <v>0</v>
      </c>
      <c r="BL544" s="24" t="s">
        <v>187</v>
      </c>
      <c r="BM544" s="24" t="s">
        <v>940</v>
      </c>
    </row>
    <row r="545" spans="2:51" s="12" customFormat="1" ht="12">
      <c r="B545" s="215"/>
      <c r="C545" s="216"/>
      <c r="D545" s="217" t="s">
        <v>189</v>
      </c>
      <c r="E545" s="218" t="s">
        <v>39</v>
      </c>
      <c r="F545" s="219" t="s">
        <v>941</v>
      </c>
      <c r="G545" s="216"/>
      <c r="H545" s="220">
        <v>7</v>
      </c>
      <c r="I545" s="221"/>
      <c r="J545" s="216"/>
      <c r="K545" s="216"/>
      <c r="L545" s="222"/>
      <c r="M545" s="223"/>
      <c r="N545" s="224"/>
      <c r="O545" s="224"/>
      <c r="P545" s="224"/>
      <c r="Q545" s="224"/>
      <c r="R545" s="224"/>
      <c r="S545" s="224"/>
      <c r="T545" s="225"/>
      <c r="AT545" s="226" t="s">
        <v>189</v>
      </c>
      <c r="AU545" s="226" t="s">
        <v>86</v>
      </c>
      <c r="AV545" s="12" t="s">
        <v>86</v>
      </c>
      <c r="AW545" s="12" t="s">
        <v>40</v>
      </c>
      <c r="AX545" s="12" t="s">
        <v>77</v>
      </c>
      <c r="AY545" s="226" t="s">
        <v>180</v>
      </c>
    </row>
    <row r="546" spans="2:51" s="12" customFormat="1" ht="12">
      <c r="B546" s="215"/>
      <c r="C546" s="216"/>
      <c r="D546" s="217" t="s">
        <v>189</v>
      </c>
      <c r="E546" s="218" t="s">
        <v>39</v>
      </c>
      <c r="F546" s="219" t="s">
        <v>942</v>
      </c>
      <c r="G546" s="216"/>
      <c r="H546" s="220">
        <v>13.5</v>
      </c>
      <c r="I546" s="221"/>
      <c r="J546" s="216"/>
      <c r="K546" s="216"/>
      <c r="L546" s="222"/>
      <c r="M546" s="223"/>
      <c r="N546" s="224"/>
      <c r="O546" s="224"/>
      <c r="P546" s="224"/>
      <c r="Q546" s="224"/>
      <c r="R546" s="224"/>
      <c r="S546" s="224"/>
      <c r="T546" s="225"/>
      <c r="AT546" s="226" t="s">
        <v>189</v>
      </c>
      <c r="AU546" s="226" t="s">
        <v>86</v>
      </c>
      <c r="AV546" s="12" t="s">
        <v>86</v>
      </c>
      <c r="AW546" s="12" t="s">
        <v>40</v>
      </c>
      <c r="AX546" s="12" t="s">
        <v>77</v>
      </c>
      <c r="AY546" s="226" t="s">
        <v>180</v>
      </c>
    </row>
    <row r="547" spans="2:51" s="13" customFormat="1" ht="12">
      <c r="B547" s="227"/>
      <c r="C547" s="228"/>
      <c r="D547" s="217" t="s">
        <v>189</v>
      </c>
      <c r="E547" s="229" t="s">
        <v>39</v>
      </c>
      <c r="F547" s="230" t="s">
        <v>196</v>
      </c>
      <c r="G547" s="228"/>
      <c r="H547" s="231">
        <v>20.5</v>
      </c>
      <c r="I547" s="232"/>
      <c r="J547" s="228"/>
      <c r="K547" s="228"/>
      <c r="L547" s="233"/>
      <c r="M547" s="234"/>
      <c r="N547" s="235"/>
      <c r="O547" s="235"/>
      <c r="P547" s="235"/>
      <c r="Q547" s="235"/>
      <c r="R547" s="235"/>
      <c r="S547" s="235"/>
      <c r="T547" s="236"/>
      <c r="AT547" s="237" t="s">
        <v>189</v>
      </c>
      <c r="AU547" s="237" t="s">
        <v>86</v>
      </c>
      <c r="AV547" s="13" t="s">
        <v>187</v>
      </c>
      <c r="AW547" s="13" t="s">
        <v>40</v>
      </c>
      <c r="AX547" s="13" t="s">
        <v>84</v>
      </c>
      <c r="AY547" s="237" t="s">
        <v>180</v>
      </c>
    </row>
    <row r="548" spans="2:65" s="1" customFormat="1" ht="25.5" customHeight="1">
      <c r="B548" s="41"/>
      <c r="C548" s="203" t="s">
        <v>943</v>
      </c>
      <c r="D548" s="203" t="s">
        <v>182</v>
      </c>
      <c r="E548" s="204" t="s">
        <v>944</v>
      </c>
      <c r="F548" s="205" t="s">
        <v>945</v>
      </c>
      <c r="G548" s="206" t="s">
        <v>185</v>
      </c>
      <c r="H548" s="207">
        <v>498.59</v>
      </c>
      <c r="I548" s="208"/>
      <c r="J548" s="209">
        <f>ROUND(I548*H548,2)</f>
        <v>0</v>
      </c>
      <c r="K548" s="205" t="s">
        <v>186</v>
      </c>
      <c r="L548" s="61"/>
      <c r="M548" s="210" t="s">
        <v>39</v>
      </c>
      <c r="N548" s="211" t="s">
        <v>48</v>
      </c>
      <c r="O548" s="42"/>
      <c r="P548" s="212">
        <f>O548*H548</f>
        <v>0</v>
      </c>
      <c r="Q548" s="212">
        <v>0</v>
      </c>
      <c r="R548" s="212">
        <f>Q548*H548</f>
        <v>0</v>
      </c>
      <c r="S548" s="212">
        <v>0</v>
      </c>
      <c r="T548" s="213">
        <f>S548*H548</f>
        <v>0</v>
      </c>
      <c r="AR548" s="24" t="s">
        <v>187</v>
      </c>
      <c r="AT548" s="24" t="s">
        <v>182</v>
      </c>
      <c r="AU548" s="24" t="s">
        <v>86</v>
      </c>
      <c r="AY548" s="24" t="s">
        <v>180</v>
      </c>
      <c r="BE548" s="214">
        <f>IF(N548="základní",J548,0)</f>
        <v>0</v>
      </c>
      <c r="BF548" s="214">
        <f>IF(N548="snížená",J548,0)</f>
        <v>0</v>
      </c>
      <c r="BG548" s="214">
        <f>IF(N548="zákl. přenesená",J548,0)</f>
        <v>0</v>
      </c>
      <c r="BH548" s="214">
        <f>IF(N548="sníž. přenesená",J548,0)</f>
        <v>0</v>
      </c>
      <c r="BI548" s="214">
        <f>IF(N548="nulová",J548,0)</f>
        <v>0</v>
      </c>
      <c r="BJ548" s="24" t="s">
        <v>84</v>
      </c>
      <c r="BK548" s="214">
        <f>ROUND(I548*H548,2)</f>
        <v>0</v>
      </c>
      <c r="BL548" s="24" t="s">
        <v>187</v>
      </c>
      <c r="BM548" s="24" t="s">
        <v>946</v>
      </c>
    </row>
    <row r="549" spans="2:65" s="1" customFormat="1" ht="25.5" customHeight="1">
      <c r="B549" s="41"/>
      <c r="C549" s="203" t="s">
        <v>947</v>
      </c>
      <c r="D549" s="203" t="s">
        <v>182</v>
      </c>
      <c r="E549" s="204" t="s">
        <v>948</v>
      </c>
      <c r="F549" s="205" t="s">
        <v>949</v>
      </c>
      <c r="G549" s="206" t="s">
        <v>185</v>
      </c>
      <c r="H549" s="207">
        <v>498.59</v>
      </c>
      <c r="I549" s="208"/>
      <c r="J549" s="209">
        <f>ROUND(I549*H549,2)</f>
        <v>0</v>
      </c>
      <c r="K549" s="205" t="s">
        <v>186</v>
      </c>
      <c r="L549" s="61"/>
      <c r="M549" s="210" t="s">
        <v>39</v>
      </c>
      <c r="N549" s="211" t="s">
        <v>48</v>
      </c>
      <c r="O549" s="42"/>
      <c r="P549" s="212">
        <f>O549*H549</f>
        <v>0</v>
      </c>
      <c r="Q549" s="212">
        <v>0</v>
      </c>
      <c r="R549" s="212">
        <f>Q549*H549</f>
        <v>0</v>
      </c>
      <c r="S549" s="212">
        <v>0</v>
      </c>
      <c r="T549" s="213">
        <f>S549*H549</f>
        <v>0</v>
      </c>
      <c r="AR549" s="24" t="s">
        <v>187</v>
      </c>
      <c r="AT549" s="24" t="s">
        <v>182</v>
      </c>
      <c r="AU549" s="24" t="s">
        <v>86</v>
      </c>
      <c r="AY549" s="24" t="s">
        <v>180</v>
      </c>
      <c r="BE549" s="214">
        <f>IF(N549="základní",J549,0)</f>
        <v>0</v>
      </c>
      <c r="BF549" s="214">
        <f>IF(N549="snížená",J549,0)</f>
        <v>0</v>
      </c>
      <c r="BG549" s="214">
        <f>IF(N549="zákl. přenesená",J549,0)</f>
        <v>0</v>
      </c>
      <c r="BH549" s="214">
        <f>IF(N549="sníž. přenesená",J549,0)</f>
        <v>0</v>
      </c>
      <c r="BI549" s="214">
        <f>IF(N549="nulová",J549,0)</f>
        <v>0</v>
      </c>
      <c r="BJ549" s="24" t="s">
        <v>84</v>
      </c>
      <c r="BK549" s="214">
        <f>ROUND(I549*H549,2)</f>
        <v>0</v>
      </c>
      <c r="BL549" s="24" t="s">
        <v>187</v>
      </c>
      <c r="BM549" s="24" t="s">
        <v>950</v>
      </c>
    </row>
    <row r="550" spans="2:51" s="12" customFormat="1" ht="12">
      <c r="B550" s="215"/>
      <c r="C550" s="216"/>
      <c r="D550" s="217" t="s">
        <v>189</v>
      </c>
      <c r="E550" s="218" t="s">
        <v>39</v>
      </c>
      <c r="F550" s="219" t="s">
        <v>951</v>
      </c>
      <c r="G550" s="216"/>
      <c r="H550" s="220">
        <v>498.59</v>
      </c>
      <c r="I550" s="221"/>
      <c r="J550" s="216"/>
      <c r="K550" s="216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189</v>
      </c>
      <c r="AU550" s="226" t="s">
        <v>86</v>
      </c>
      <c r="AV550" s="12" t="s">
        <v>86</v>
      </c>
      <c r="AW550" s="12" t="s">
        <v>40</v>
      </c>
      <c r="AX550" s="12" t="s">
        <v>84</v>
      </c>
      <c r="AY550" s="226" t="s">
        <v>180</v>
      </c>
    </row>
    <row r="551" spans="2:65" s="1" customFormat="1" ht="25.5" customHeight="1">
      <c r="B551" s="41"/>
      <c r="C551" s="203" t="s">
        <v>952</v>
      </c>
      <c r="D551" s="203" t="s">
        <v>182</v>
      </c>
      <c r="E551" s="204" t="s">
        <v>953</v>
      </c>
      <c r="F551" s="205" t="s">
        <v>954</v>
      </c>
      <c r="G551" s="206" t="s">
        <v>185</v>
      </c>
      <c r="H551" s="207">
        <v>29915.4</v>
      </c>
      <c r="I551" s="208"/>
      <c r="J551" s="209">
        <f>ROUND(I551*H551,2)</f>
        <v>0</v>
      </c>
      <c r="K551" s="205" t="s">
        <v>186</v>
      </c>
      <c r="L551" s="61"/>
      <c r="M551" s="210" t="s">
        <v>39</v>
      </c>
      <c r="N551" s="211" t="s">
        <v>48</v>
      </c>
      <c r="O551" s="42"/>
      <c r="P551" s="212">
        <f>O551*H551</f>
        <v>0</v>
      </c>
      <c r="Q551" s="212">
        <v>0</v>
      </c>
      <c r="R551" s="212">
        <f>Q551*H551</f>
        <v>0</v>
      </c>
      <c r="S551" s="212">
        <v>0</v>
      </c>
      <c r="T551" s="213">
        <f>S551*H551</f>
        <v>0</v>
      </c>
      <c r="AR551" s="24" t="s">
        <v>187</v>
      </c>
      <c r="AT551" s="24" t="s">
        <v>182</v>
      </c>
      <c r="AU551" s="24" t="s">
        <v>86</v>
      </c>
      <c r="AY551" s="24" t="s">
        <v>180</v>
      </c>
      <c r="BE551" s="214">
        <f>IF(N551="základní",J551,0)</f>
        <v>0</v>
      </c>
      <c r="BF551" s="214">
        <f>IF(N551="snížená",J551,0)</f>
        <v>0</v>
      </c>
      <c r="BG551" s="214">
        <f>IF(N551="zákl. přenesená",J551,0)</f>
        <v>0</v>
      </c>
      <c r="BH551" s="214">
        <f>IF(N551="sníž. přenesená",J551,0)</f>
        <v>0</v>
      </c>
      <c r="BI551" s="214">
        <f>IF(N551="nulová",J551,0)</f>
        <v>0</v>
      </c>
      <c r="BJ551" s="24" t="s">
        <v>84</v>
      </c>
      <c r="BK551" s="214">
        <f>ROUND(I551*H551,2)</f>
        <v>0</v>
      </c>
      <c r="BL551" s="24" t="s">
        <v>187</v>
      </c>
      <c r="BM551" s="24" t="s">
        <v>955</v>
      </c>
    </row>
    <row r="552" spans="2:51" s="12" customFormat="1" ht="12">
      <c r="B552" s="215"/>
      <c r="C552" s="216"/>
      <c r="D552" s="217" t="s">
        <v>189</v>
      </c>
      <c r="E552" s="216"/>
      <c r="F552" s="219" t="s">
        <v>956</v>
      </c>
      <c r="G552" s="216"/>
      <c r="H552" s="220">
        <v>29915.4</v>
      </c>
      <c r="I552" s="221"/>
      <c r="J552" s="216"/>
      <c r="K552" s="216"/>
      <c r="L552" s="222"/>
      <c r="M552" s="223"/>
      <c r="N552" s="224"/>
      <c r="O552" s="224"/>
      <c r="P552" s="224"/>
      <c r="Q552" s="224"/>
      <c r="R552" s="224"/>
      <c r="S552" s="224"/>
      <c r="T552" s="225"/>
      <c r="AT552" s="226" t="s">
        <v>189</v>
      </c>
      <c r="AU552" s="226" t="s">
        <v>86</v>
      </c>
      <c r="AV552" s="12" t="s">
        <v>86</v>
      </c>
      <c r="AW552" s="12" t="s">
        <v>6</v>
      </c>
      <c r="AX552" s="12" t="s">
        <v>84</v>
      </c>
      <c r="AY552" s="226" t="s">
        <v>180</v>
      </c>
    </row>
    <row r="553" spans="2:65" s="1" customFormat="1" ht="25.5" customHeight="1">
      <c r="B553" s="41"/>
      <c r="C553" s="203" t="s">
        <v>957</v>
      </c>
      <c r="D553" s="203" t="s">
        <v>182</v>
      </c>
      <c r="E553" s="204" t="s">
        <v>958</v>
      </c>
      <c r="F553" s="205" t="s">
        <v>959</v>
      </c>
      <c r="G553" s="206" t="s">
        <v>185</v>
      </c>
      <c r="H553" s="207">
        <v>441.8</v>
      </c>
      <c r="I553" s="208"/>
      <c r="J553" s="209">
        <f>ROUND(I553*H553,2)</f>
        <v>0</v>
      </c>
      <c r="K553" s="205" t="s">
        <v>186</v>
      </c>
      <c r="L553" s="61"/>
      <c r="M553" s="210" t="s">
        <v>39</v>
      </c>
      <c r="N553" s="211" t="s">
        <v>48</v>
      </c>
      <c r="O553" s="42"/>
      <c r="P553" s="212">
        <f>O553*H553</f>
        <v>0</v>
      </c>
      <c r="Q553" s="212">
        <v>0.00013</v>
      </c>
      <c r="R553" s="212">
        <f>Q553*H553</f>
        <v>0.057434</v>
      </c>
      <c r="S553" s="212">
        <v>0</v>
      </c>
      <c r="T553" s="213">
        <f>S553*H553</f>
        <v>0</v>
      </c>
      <c r="AR553" s="24" t="s">
        <v>187</v>
      </c>
      <c r="AT553" s="24" t="s">
        <v>182</v>
      </c>
      <c r="AU553" s="24" t="s">
        <v>86</v>
      </c>
      <c r="AY553" s="24" t="s">
        <v>180</v>
      </c>
      <c r="BE553" s="214">
        <f>IF(N553="základní",J553,0)</f>
        <v>0</v>
      </c>
      <c r="BF553" s="214">
        <f>IF(N553="snížená",J553,0)</f>
        <v>0</v>
      </c>
      <c r="BG553" s="214">
        <f>IF(N553="zákl. přenesená",J553,0)</f>
        <v>0</v>
      </c>
      <c r="BH553" s="214">
        <f>IF(N553="sníž. přenesená",J553,0)</f>
        <v>0</v>
      </c>
      <c r="BI553" s="214">
        <f>IF(N553="nulová",J553,0)</f>
        <v>0</v>
      </c>
      <c r="BJ553" s="24" t="s">
        <v>84</v>
      </c>
      <c r="BK553" s="214">
        <f>ROUND(I553*H553,2)</f>
        <v>0</v>
      </c>
      <c r="BL553" s="24" t="s">
        <v>187</v>
      </c>
      <c r="BM553" s="24" t="s">
        <v>960</v>
      </c>
    </row>
    <row r="554" spans="2:51" s="12" customFormat="1" ht="12">
      <c r="B554" s="215"/>
      <c r="C554" s="216"/>
      <c r="D554" s="217" t="s">
        <v>189</v>
      </c>
      <c r="E554" s="218" t="s">
        <v>39</v>
      </c>
      <c r="F554" s="219" t="s">
        <v>961</v>
      </c>
      <c r="G554" s="216"/>
      <c r="H554" s="220">
        <v>174.5</v>
      </c>
      <c r="I554" s="221"/>
      <c r="J554" s="216"/>
      <c r="K554" s="216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189</v>
      </c>
      <c r="AU554" s="226" t="s">
        <v>86</v>
      </c>
      <c r="AV554" s="12" t="s">
        <v>86</v>
      </c>
      <c r="AW554" s="12" t="s">
        <v>40</v>
      </c>
      <c r="AX554" s="12" t="s">
        <v>77</v>
      </c>
      <c r="AY554" s="226" t="s">
        <v>180</v>
      </c>
    </row>
    <row r="555" spans="2:51" s="12" customFormat="1" ht="24">
      <c r="B555" s="215"/>
      <c r="C555" s="216"/>
      <c r="D555" s="217" t="s">
        <v>189</v>
      </c>
      <c r="E555" s="218" t="s">
        <v>39</v>
      </c>
      <c r="F555" s="219" t="s">
        <v>962</v>
      </c>
      <c r="G555" s="216"/>
      <c r="H555" s="220">
        <v>267.3</v>
      </c>
      <c r="I555" s="221"/>
      <c r="J555" s="216"/>
      <c r="K555" s="216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189</v>
      </c>
      <c r="AU555" s="226" t="s">
        <v>86</v>
      </c>
      <c r="AV555" s="12" t="s">
        <v>86</v>
      </c>
      <c r="AW555" s="12" t="s">
        <v>40</v>
      </c>
      <c r="AX555" s="12" t="s">
        <v>77</v>
      </c>
      <c r="AY555" s="226" t="s">
        <v>180</v>
      </c>
    </row>
    <row r="556" spans="2:51" s="13" customFormat="1" ht="12">
      <c r="B556" s="227"/>
      <c r="C556" s="228"/>
      <c r="D556" s="217" t="s">
        <v>189</v>
      </c>
      <c r="E556" s="229" t="s">
        <v>39</v>
      </c>
      <c r="F556" s="230" t="s">
        <v>196</v>
      </c>
      <c r="G556" s="228"/>
      <c r="H556" s="231">
        <v>441.8</v>
      </c>
      <c r="I556" s="232"/>
      <c r="J556" s="228"/>
      <c r="K556" s="228"/>
      <c r="L556" s="233"/>
      <c r="M556" s="234"/>
      <c r="N556" s="235"/>
      <c r="O556" s="235"/>
      <c r="P556" s="235"/>
      <c r="Q556" s="235"/>
      <c r="R556" s="235"/>
      <c r="S556" s="235"/>
      <c r="T556" s="236"/>
      <c r="AT556" s="237" t="s">
        <v>189</v>
      </c>
      <c r="AU556" s="237" t="s">
        <v>86</v>
      </c>
      <c r="AV556" s="13" t="s">
        <v>187</v>
      </c>
      <c r="AW556" s="13" t="s">
        <v>40</v>
      </c>
      <c r="AX556" s="13" t="s">
        <v>84</v>
      </c>
      <c r="AY556" s="237" t="s">
        <v>180</v>
      </c>
    </row>
    <row r="557" spans="2:65" s="1" customFormat="1" ht="25.5" customHeight="1">
      <c r="B557" s="41"/>
      <c r="C557" s="203" t="s">
        <v>963</v>
      </c>
      <c r="D557" s="203" t="s">
        <v>182</v>
      </c>
      <c r="E557" s="204" t="s">
        <v>964</v>
      </c>
      <c r="F557" s="205" t="s">
        <v>965</v>
      </c>
      <c r="G557" s="206" t="s">
        <v>200</v>
      </c>
      <c r="H557" s="207">
        <v>7.5</v>
      </c>
      <c r="I557" s="208"/>
      <c r="J557" s="209">
        <f>ROUND(I557*H557,2)</f>
        <v>0</v>
      </c>
      <c r="K557" s="205" t="s">
        <v>186</v>
      </c>
      <c r="L557" s="61"/>
      <c r="M557" s="210" t="s">
        <v>39</v>
      </c>
      <c r="N557" s="211" t="s">
        <v>48</v>
      </c>
      <c r="O557" s="42"/>
      <c r="P557" s="212">
        <f>O557*H557</f>
        <v>0</v>
      </c>
      <c r="Q557" s="212">
        <v>0</v>
      </c>
      <c r="R557" s="212">
        <f>Q557*H557</f>
        <v>0</v>
      </c>
      <c r="S557" s="212">
        <v>0</v>
      </c>
      <c r="T557" s="213">
        <f>S557*H557</f>
        <v>0</v>
      </c>
      <c r="AR557" s="24" t="s">
        <v>187</v>
      </c>
      <c r="AT557" s="24" t="s">
        <v>182</v>
      </c>
      <c r="AU557" s="24" t="s">
        <v>86</v>
      </c>
      <c r="AY557" s="24" t="s">
        <v>180</v>
      </c>
      <c r="BE557" s="214">
        <f>IF(N557="základní",J557,0)</f>
        <v>0</v>
      </c>
      <c r="BF557" s="214">
        <f>IF(N557="snížená",J557,0)</f>
        <v>0</v>
      </c>
      <c r="BG557" s="214">
        <f>IF(N557="zákl. přenesená",J557,0)</f>
        <v>0</v>
      </c>
      <c r="BH557" s="214">
        <f>IF(N557="sníž. přenesená",J557,0)</f>
        <v>0</v>
      </c>
      <c r="BI557" s="214">
        <f>IF(N557="nulová",J557,0)</f>
        <v>0</v>
      </c>
      <c r="BJ557" s="24" t="s">
        <v>84</v>
      </c>
      <c r="BK557" s="214">
        <f>ROUND(I557*H557,2)</f>
        <v>0</v>
      </c>
      <c r="BL557" s="24" t="s">
        <v>187</v>
      </c>
      <c r="BM557" s="24" t="s">
        <v>966</v>
      </c>
    </row>
    <row r="558" spans="2:51" s="12" customFormat="1" ht="12">
      <c r="B558" s="215"/>
      <c r="C558" s="216"/>
      <c r="D558" s="217" t="s">
        <v>189</v>
      </c>
      <c r="E558" s="218" t="s">
        <v>39</v>
      </c>
      <c r="F558" s="219" t="s">
        <v>967</v>
      </c>
      <c r="G558" s="216"/>
      <c r="H558" s="220">
        <v>7.5</v>
      </c>
      <c r="I558" s="221"/>
      <c r="J558" s="216"/>
      <c r="K558" s="216"/>
      <c r="L558" s="222"/>
      <c r="M558" s="223"/>
      <c r="N558" s="224"/>
      <c r="O558" s="224"/>
      <c r="P558" s="224"/>
      <c r="Q558" s="224"/>
      <c r="R558" s="224"/>
      <c r="S558" s="224"/>
      <c r="T558" s="225"/>
      <c r="AT558" s="226" t="s">
        <v>189</v>
      </c>
      <c r="AU558" s="226" t="s">
        <v>86</v>
      </c>
      <c r="AV558" s="12" t="s">
        <v>86</v>
      </c>
      <c r="AW558" s="12" t="s">
        <v>40</v>
      </c>
      <c r="AX558" s="12" t="s">
        <v>84</v>
      </c>
      <c r="AY558" s="226" t="s">
        <v>180</v>
      </c>
    </row>
    <row r="559" spans="2:65" s="1" customFormat="1" ht="25.5" customHeight="1">
      <c r="B559" s="41"/>
      <c r="C559" s="203" t="s">
        <v>968</v>
      </c>
      <c r="D559" s="203" t="s">
        <v>182</v>
      </c>
      <c r="E559" s="204" t="s">
        <v>969</v>
      </c>
      <c r="F559" s="205" t="s">
        <v>970</v>
      </c>
      <c r="G559" s="206" t="s">
        <v>200</v>
      </c>
      <c r="H559" s="207">
        <v>225</v>
      </c>
      <c r="I559" s="208"/>
      <c r="J559" s="209">
        <f>ROUND(I559*H559,2)</f>
        <v>0</v>
      </c>
      <c r="K559" s="205" t="s">
        <v>186</v>
      </c>
      <c r="L559" s="61"/>
      <c r="M559" s="210" t="s">
        <v>39</v>
      </c>
      <c r="N559" s="211" t="s">
        <v>48</v>
      </c>
      <c r="O559" s="42"/>
      <c r="P559" s="212">
        <f>O559*H559</f>
        <v>0</v>
      </c>
      <c r="Q559" s="212">
        <v>0</v>
      </c>
      <c r="R559" s="212">
        <f>Q559*H559</f>
        <v>0</v>
      </c>
      <c r="S559" s="212">
        <v>0</v>
      </c>
      <c r="T559" s="213">
        <f>S559*H559</f>
        <v>0</v>
      </c>
      <c r="AR559" s="24" t="s">
        <v>187</v>
      </c>
      <c r="AT559" s="24" t="s">
        <v>182</v>
      </c>
      <c r="AU559" s="24" t="s">
        <v>86</v>
      </c>
      <c r="AY559" s="24" t="s">
        <v>180</v>
      </c>
      <c r="BE559" s="214">
        <f>IF(N559="základní",J559,0)</f>
        <v>0</v>
      </c>
      <c r="BF559" s="214">
        <f>IF(N559="snížená",J559,0)</f>
        <v>0</v>
      </c>
      <c r="BG559" s="214">
        <f>IF(N559="zákl. přenesená",J559,0)</f>
        <v>0</v>
      </c>
      <c r="BH559" s="214">
        <f>IF(N559="sníž. přenesená",J559,0)</f>
        <v>0</v>
      </c>
      <c r="BI559" s="214">
        <f>IF(N559="nulová",J559,0)</f>
        <v>0</v>
      </c>
      <c r="BJ559" s="24" t="s">
        <v>84</v>
      </c>
      <c r="BK559" s="214">
        <f>ROUND(I559*H559,2)</f>
        <v>0</v>
      </c>
      <c r="BL559" s="24" t="s">
        <v>187</v>
      </c>
      <c r="BM559" s="24" t="s">
        <v>971</v>
      </c>
    </row>
    <row r="560" spans="2:51" s="12" customFormat="1" ht="12">
      <c r="B560" s="215"/>
      <c r="C560" s="216"/>
      <c r="D560" s="217" t="s">
        <v>189</v>
      </c>
      <c r="E560" s="216"/>
      <c r="F560" s="219" t="s">
        <v>972</v>
      </c>
      <c r="G560" s="216"/>
      <c r="H560" s="220">
        <v>225</v>
      </c>
      <c r="I560" s="221"/>
      <c r="J560" s="216"/>
      <c r="K560" s="216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189</v>
      </c>
      <c r="AU560" s="226" t="s">
        <v>86</v>
      </c>
      <c r="AV560" s="12" t="s">
        <v>86</v>
      </c>
      <c r="AW560" s="12" t="s">
        <v>6</v>
      </c>
      <c r="AX560" s="12" t="s">
        <v>84</v>
      </c>
      <c r="AY560" s="226" t="s">
        <v>180</v>
      </c>
    </row>
    <row r="561" spans="2:65" s="1" customFormat="1" ht="25.5" customHeight="1">
      <c r="B561" s="41"/>
      <c r="C561" s="203" t="s">
        <v>973</v>
      </c>
      <c r="D561" s="203" t="s">
        <v>182</v>
      </c>
      <c r="E561" s="204" t="s">
        <v>974</v>
      </c>
      <c r="F561" s="205" t="s">
        <v>975</v>
      </c>
      <c r="G561" s="206" t="s">
        <v>200</v>
      </c>
      <c r="H561" s="207">
        <v>7.5</v>
      </c>
      <c r="I561" s="208"/>
      <c r="J561" s="209">
        <f>ROUND(I561*H561,2)</f>
        <v>0</v>
      </c>
      <c r="K561" s="205" t="s">
        <v>186</v>
      </c>
      <c r="L561" s="61"/>
      <c r="M561" s="210" t="s">
        <v>39</v>
      </c>
      <c r="N561" s="211" t="s">
        <v>48</v>
      </c>
      <c r="O561" s="42"/>
      <c r="P561" s="212">
        <f>O561*H561</f>
        <v>0</v>
      </c>
      <c r="Q561" s="212">
        <v>0</v>
      </c>
      <c r="R561" s="212">
        <f>Q561*H561</f>
        <v>0</v>
      </c>
      <c r="S561" s="212">
        <v>0</v>
      </c>
      <c r="T561" s="213">
        <f>S561*H561</f>
        <v>0</v>
      </c>
      <c r="AR561" s="24" t="s">
        <v>187</v>
      </c>
      <c r="AT561" s="24" t="s">
        <v>182</v>
      </c>
      <c r="AU561" s="24" t="s">
        <v>86</v>
      </c>
      <c r="AY561" s="24" t="s">
        <v>180</v>
      </c>
      <c r="BE561" s="214">
        <f>IF(N561="základní",J561,0)</f>
        <v>0</v>
      </c>
      <c r="BF561" s="214">
        <f>IF(N561="snížená",J561,0)</f>
        <v>0</v>
      </c>
      <c r="BG561" s="214">
        <f>IF(N561="zákl. přenesená",J561,0)</f>
        <v>0</v>
      </c>
      <c r="BH561" s="214">
        <f>IF(N561="sníž. přenesená",J561,0)</f>
        <v>0</v>
      </c>
      <c r="BI561" s="214">
        <f>IF(N561="nulová",J561,0)</f>
        <v>0</v>
      </c>
      <c r="BJ561" s="24" t="s">
        <v>84</v>
      </c>
      <c r="BK561" s="214">
        <f>ROUND(I561*H561,2)</f>
        <v>0</v>
      </c>
      <c r="BL561" s="24" t="s">
        <v>187</v>
      </c>
      <c r="BM561" s="24" t="s">
        <v>976</v>
      </c>
    </row>
    <row r="562" spans="2:65" s="1" customFormat="1" ht="16.5" customHeight="1">
      <c r="B562" s="41"/>
      <c r="C562" s="203" t="s">
        <v>977</v>
      </c>
      <c r="D562" s="203" t="s">
        <v>182</v>
      </c>
      <c r="E562" s="204" t="s">
        <v>978</v>
      </c>
      <c r="F562" s="205" t="s">
        <v>979</v>
      </c>
      <c r="G562" s="206" t="s">
        <v>185</v>
      </c>
      <c r="H562" s="207">
        <v>441.8</v>
      </c>
      <c r="I562" s="208"/>
      <c r="J562" s="209">
        <f>ROUND(I562*H562,2)</f>
        <v>0</v>
      </c>
      <c r="K562" s="205" t="s">
        <v>186</v>
      </c>
      <c r="L562" s="61"/>
      <c r="M562" s="210" t="s">
        <v>39</v>
      </c>
      <c r="N562" s="211" t="s">
        <v>48</v>
      </c>
      <c r="O562" s="42"/>
      <c r="P562" s="212">
        <f>O562*H562</f>
        <v>0</v>
      </c>
      <c r="Q562" s="212">
        <v>4E-05</v>
      </c>
      <c r="R562" s="212">
        <f>Q562*H562</f>
        <v>0.017672</v>
      </c>
      <c r="S562" s="212">
        <v>0</v>
      </c>
      <c r="T562" s="213">
        <f>S562*H562</f>
        <v>0</v>
      </c>
      <c r="AR562" s="24" t="s">
        <v>187</v>
      </c>
      <c r="AT562" s="24" t="s">
        <v>182</v>
      </c>
      <c r="AU562" s="24" t="s">
        <v>86</v>
      </c>
      <c r="AY562" s="24" t="s">
        <v>180</v>
      </c>
      <c r="BE562" s="214">
        <f>IF(N562="základní",J562,0)</f>
        <v>0</v>
      </c>
      <c r="BF562" s="214">
        <f>IF(N562="snížená",J562,0)</f>
        <v>0</v>
      </c>
      <c r="BG562" s="214">
        <f>IF(N562="zákl. přenesená",J562,0)</f>
        <v>0</v>
      </c>
      <c r="BH562" s="214">
        <f>IF(N562="sníž. přenesená",J562,0)</f>
        <v>0</v>
      </c>
      <c r="BI562" s="214">
        <f>IF(N562="nulová",J562,0)</f>
        <v>0</v>
      </c>
      <c r="BJ562" s="24" t="s">
        <v>84</v>
      </c>
      <c r="BK562" s="214">
        <f>ROUND(I562*H562,2)</f>
        <v>0</v>
      </c>
      <c r="BL562" s="24" t="s">
        <v>187</v>
      </c>
      <c r="BM562" s="24" t="s">
        <v>980</v>
      </c>
    </row>
    <row r="563" spans="2:51" s="12" customFormat="1" ht="12">
      <c r="B563" s="215"/>
      <c r="C563" s="216"/>
      <c r="D563" s="217" t="s">
        <v>189</v>
      </c>
      <c r="E563" s="218" t="s">
        <v>39</v>
      </c>
      <c r="F563" s="219" t="s">
        <v>961</v>
      </c>
      <c r="G563" s="216"/>
      <c r="H563" s="220">
        <v>174.5</v>
      </c>
      <c r="I563" s="221"/>
      <c r="J563" s="216"/>
      <c r="K563" s="216"/>
      <c r="L563" s="222"/>
      <c r="M563" s="223"/>
      <c r="N563" s="224"/>
      <c r="O563" s="224"/>
      <c r="P563" s="224"/>
      <c r="Q563" s="224"/>
      <c r="R563" s="224"/>
      <c r="S563" s="224"/>
      <c r="T563" s="225"/>
      <c r="AT563" s="226" t="s">
        <v>189</v>
      </c>
      <c r="AU563" s="226" t="s">
        <v>86</v>
      </c>
      <c r="AV563" s="12" t="s">
        <v>86</v>
      </c>
      <c r="AW563" s="12" t="s">
        <v>40</v>
      </c>
      <c r="AX563" s="12" t="s">
        <v>77</v>
      </c>
      <c r="AY563" s="226" t="s">
        <v>180</v>
      </c>
    </row>
    <row r="564" spans="2:51" s="12" customFormat="1" ht="24">
      <c r="B564" s="215"/>
      <c r="C564" s="216"/>
      <c r="D564" s="217" t="s">
        <v>189</v>
      </c>
      <c r="E564" s="218" t="s">
        <v>39</v>
      </c>
      <c r="F564" s="219" t="s">
        <v>962</v>
      </c>
      <c r="G564" s="216"/>
      <c r="H564" s="220">
        <v>267.3</v>
      </c>
      <c r="I564" s="221"/>
      <c r="J564" s="216"/>
      <c r="K564" s="216"/>
      <c r="L564" s="222"/>
      <c r="M564" s="223"/>
      <c r="N564" s="224"/>
      <c r="O564" s="224"/>
      <c r="P564" s="224"/>
      <c r="Q564" s="224"/>
      <c r="R564" s="224"/>
      <c r="S564" s="224"/>
      <c r="T564" s="225"/>
      <c r="AT564" s="226" t="s">
        <v>189</v>
      </c>
      <c r="AU564" s="226" t="s">
        <v>86</v>
      </c>
      <c r="AV564" s="12" t="s">
        <v>86</v>
      </c>
      <c r="AW564" s="12" t="s">
        <v>40</v>
      </c>
      <c r="AX564" s="12" t="s">
        <v>77</v>
      </c>
      <c r="AY564" s="226" t="s">
        <v>180</v>
      </c>
    </row>
    <row r="565" spans="2:51" s="13" customFormat="1" ht="12">
      <c r="B565" s="227"/>
      <c r="C565" s="228"/>
      <c r="D565" s="217" t="s">
        <v>189</v>
      </c>
      <c r="E565" s="229" t="s">
        <v>39</v>
      </c>
      <c r="F565" s="230" t="s">
        <v>196</v>
      </c>
      <c r="G565" s="228"/>
      <c r="H565" s="231">
        <v>441.8</v>
      </c>
      <c r="I565" s="232"/>
      <c r="J565" s="228"/>
      <c r="K565" s="228"/>
      <c r="L565" s="233"/>
      <c r="M565" s="234"/>
      <c r="N565" s="235"/>
      <c r="O565" s="235"/>
      <c r="P565" s="235"/>
      <c r="Q565" s="235"/>
      <c r="R565" s="235"/>
      <c r="S565" s="235"/>
      <c r="T565" s="236"/>
      <c r="AT565" s="237" t="s">
        <v>189</v>
      </c>
      <c r="AU565" s="237" t="s">
        <v>86</v>
      </c>
      <c r="AV565" s="13" t="s">
        <v>187</v>
      </c>
      <c r="AW565" s="13" t="s">
        <v>40</v>
      </c>
      <c r="AX565" s="13" t="s">
        <v>84</v>
      </c>
      <c r="AY565" s="237" t="s">
        <v>180</v>
      </c>
    </row>
    <row r="566" spans="2:65" s="1" customFormat="1" ht="25.5" customHeight="1">
      <c r="B566" s="41"/>
      <c r="C566" s="203" t="s">
        <v>981</v>
      </c>
      <c r="D566" s="203" t="s">
        <v>182</v>
      </c>
      <c r="E566" s="204" t="s">
        <v>982</v>
      </c>
      <c r="F566" s="205" t="s">
        <v>983</v>
      </c>
      <c r="G566" s="206" t="s">
        <v>316</v>
      </c>
      <c r="H566" s="207">
        <v>4</v>
      </c>
      <c r="I566" s="208"/>
      <c r="J566" s="209">
        <f>ROUND(I566*H566,2)</f>
        <v>0</v>
      </c>
      <c r="K566" s="205" t="s">
        <v>186</v>
      </c>
      <c r="L566" s="61"/>
      <c r="M566" s="210" t="s">
        <v>39</v>
      </c>
      <c r="N566" s="211" t="s">
        <v>48</v>
      </c>
      <c r="O566" s="42"/>
      <c r="P566" s="212">
        <f>O566*H566</f>
        <v>0</v>
      </c>
      <c r="Q566" s="212">
        <v>0.00449</v>
      </c>
      <c r="R566" s="212">
        <f>Q566*H566</f>
        <v>0.01796</v>
      </c>
      <c r="S566" s="212">
        <v>0</v>
      </c>
      <c r="T566" s="213">
        <f>S566*H566</f>
        <v>0</v>
      </c>
      <c r="AR566" s="24" t="s">
        <v>187</v>
      </c>
      <c r="AT566" s="24" t="s">
        <v>182</v>
      </c>
      <c r="AU566" s="24" t="s">
        <v>86</v>
      </c>
      <c r="AY566" s="24" t="s">
        <v>180</v>
      </c>
      <c r="BE566" s="214">
        <f>IF(N566="základní",J566,0)</f>
        <v>0</v>
      </c>
      <c r="BF566" s="214">
        <f>IF(N566="snížená",J566,0)</f>
        <v>0</v>
      </c>
      <c r="BG566" s="214">
        <f>IF(N566="zákl. přenesená",J566,0)</f>
        <v>0</v>
      </c>
      <c r="BH566" s="214">
        <f>IF(N566="sníž. přenesená",J566,0)</f>
        <v>0</v>
      </c>
      <c r="BI566" s="214">
        <f>IF(N566="nulová",J566,0)</f>
        <v>0</v>
      </c>
      <c r="BJ566" s="24" t="s">
        <v>84</v>
      </c>
      <c r="BK566" s="214">
        <f>ROUND(I566*H566,2)</f>
        <v>0</v>
      </c>
      <c r="BL566" s="24" t="s">
        <v>187</v>
      </c>
      <c r="BM566" s="24" t="s">
        <v>984</v>
      </c>
    </row>
    <row r="567" spans="2:51" s="12" customFormat="1" ht="12">
      <c r="B567" s="215"/>
      <c r="C567" s="216"/>
      <c r="D567" s="217" t="s">
        <v>189</v>
      </c>
      <c r="E567" s="218" t="s">
        <v>39</v>
      </c>
      <c r="F567" s="219" t="s">
        <v>985</v>
      </c>
      <c r="G567" s="216"/>
      <c r="H567" s="220">
        <v>4</v>
      </c>
      <c r="I567" s="221"/>
      <c r="J567" s="216"/>
      <c r="K567" s="216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189</v>
      </c>
      <c r="AU567" s="226" t="s">
        <v>86</v>
      </c>
      <c r="AV567" s="12" t="s">
        <v>86</v>
      </c>
      <c r="AW567" s="12" t="s">
        <v>40</v>
      </c>
      <c r="AX567" s="12" t="s">
        <v>84</v>
      </c>
      <c r="AY567" s="226" t="s">
        <v>180</v>
      </c>
    </row>
    <row r="568" spans="2:65" s="1" customFormat="1" ht="16.5" customHeight="1">
      <c r="B568" s="41"/>
      <c r="C568" s="249" t="s">
        <v>986</v>
      </c>
      <c r="D568" s="249" t="s">
        <v>266</v>
      </c>
      <c r="E568" s="250" t="s">
        <v>987</v>
      </c>
      <c r="F568" s="251" t="s">
        <v>988</v>
      </c>
      <c r="G568" s="252" t="s">
        <v>316</v>
      </c>
      <c r="H568" s="253">
        <v>4</v>
      </c>
      <c r="I568" s="254"/>
      <c r="J568" s="255">
        <f>ROUND(I568*H568,2)</f>
        <v>0</v>
      </c>
      <c r="K568" s="251" t="s">
        <v>186</v>
      </c>
      <c r="L568" s="256"/>
      <c r="M568" s="257" t="s">
        <v>39</v>
      </c>
      <c r="N568" s="258" t="s">
        <v>48</v>
      </c>
      <c r="O568" s="42"/>
      <c r="P568" s="212">
        <f>O568*H568</f>
        <v>0</v>
      </c>
      <c r="Q568" s="212">
        <v>0.002</v>
      </c>
      <c r="R568" s="212">
        <f>Q568*H568</f>
        <v>0.008</v>
      </c>
      <c r="S568" s="212">
        <v>0</v>
      </c>
      <c r="T568" s="213">
        <f>S568*H568</f>
        <v>0</v>
      </c>
      <c r="AR568" s="24" t="s">
        <v>225</v>
      </c>
      <c r="AT568" s="24" t="s">
        <v>266</v>
      </c>
      <c r="AU568" s="24" t="s">
        <v>86</v>
      </c>
      <c r="AY568" s="24" t="s">
        <v>180</v>
      </c>
      <c r="BE568" s="214">
        <f>IF(N568="základní",J568,0)</f>
        <v>0</v>
      </c>
      <c r="BF568" s="214">
        <f>IF(N568="snížená",J568,0)</f>
        <v>0</v>
      </c>
      <c r="BG568" s="214">
        <f>IF(N568="zákl. přenesená",J568,0)</f>
        <v>0</v>
      </c>
      <c r="BH568" s="214">
        <f>IF(N568="sníž. přenesená",J568,0)</f>
        <v>0</v>
      </c>
      <c r="BI568" s="214">
        <f>IF(N568="nulová",J568,0)</f>
        <v>0</v>
      </c>
      <c r="BJ568" s="24" t="s">
        <v>84</v>
      </c>
      <c r="BK568" s="214">
        <f>ROUND(I568*H568,2)</f>
        <v>0</v>
      </c>
      <c r="BL568" s="24" t="s">
        <v>187</v>
      </c>
      <c r="BM568" s="24" t="s">
        <v>989</v>
      </c>
    </row>
    <row r="569" spans="2:65" s="1" customFormat="1" ht="16.5" customHeight="1">
      <c r="B569" s="41"/>
      <c r="C569" s="203" t="s">
        <v>990</v>
      </c>
      <c r="D569" s="203" t="s">
        <v>182</v>
      </c>
      <c r="E569" s="204" t="s">
        <v>991</v>
      </c>
      <c r="F569" s="205" t="s">
        <v>992</v>
      </c>
      <c r="G569" s="206" t="s">
        <v>316</v>
      </c>
      <c r="H569" s="207">
        <v>4</v>
      </c>
      <c r="I569" s="208"/>
      <c r="J569" s="209">
        <f>ROUND(I569*H569,2)</f>
        <v>0</v>
      </c>
      <c r="K569" s="205" t="s">
        <v>186</v>
      </c>
      <c r="L569" s="61"/>
      <c r="M569" s="210" t="s">
        <v>39</v>
      </c>
      <c r="N569" s="211" t="s">
        <v>48</v>
      </c>
      <c r="O569" s="42"/>
      <c r="P569" s="212">
        <f>O569*H569</f>
        <v>0</v>
      </c>
      <c r="Q569" s="212">
        <v>0.00044</v>
      </c>
      <c r="R569" s="212">
        <f>Q569*H569</f>
        <v>0.00176</v>
      </c>
      <c r="S569" s="212">
        <v>0</v>
      </c>
      <c r="T569" s="213">
        <f>S569*H569</f>
        <v>0</v>
      </c>
      <c r="AR569" s="24" t="s">
        <v>187</v>
      </c>
      <c r="AT569" s="24" t="s">
        <v>182</v>
      </c>
      <c r="AU569" s="24" t="s">
        <v>86</v>
      </c>
      <c r="AY569" s="24" t="s">
        <v>180</v>
      </c>
      <c r="BE569" s="214">
        <f>IF(N569="základní",J569,0)</f>
        <v>0</v>
      </c>
      <c r="BF569" s="214">
        <f>IF(N569="snížená",J569,0)</f>
        <v>0</v>
      </c>
      <c r="BG569" s="214">
        <f>IF(N569="zákl. přenesená",J569,0)</f>
        <v>0</v>
      </c>
      <c r="BH569" s="214">
        <f>IF(N569="sníž. přenesená",J569,0)</f>
        <v>0</v>
      </c>
      <c r="BI569" s="214">
        <f>IF(N569="nulová",J569,0)</f>
        <v>0</v>
      </c>
      <c r="BJ569" s="24" t="s">
        <v>84</v>
      </c>
      <c r="BK569" s="214">
        <f>ROUND(I569*H569,2)</f>
        <v>0</v>
      </c>
      <c r="BL569" s="24" t="s">
        <v>187</v>
      </c>
      <c r="BM569" s="24" t="s">
        <v>993</v>
      </c>
    </row>
    <row r="570" spans="2:51" s="12" customFormat="1" ht="12">
      <c r="B570" s="215"/>
      <c r="C570" s="216"/>
      <c r="D570" s="217" t="s">
        <v>189</v>
      </c>
      <c r="E570" s="218" t="s">
        <v>39</v>
      </c>
      <c r="F570" s="219" t="s">
        <v>994</v>
      </c>
      <c r="G570" s="216"/>
      <c r="H570" s="220">
        <v>4</v>
      </c>
      <c r="I570" s="221"/>
      <c r="J570" s="216"/>
      <c r="K570" s="216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189</v>
      </c>
      <c r="AU570" s="226" t="s">
        <v>86</v>
      </c>
      <c r="AV570" s="12" t="s">
        <v>86</v>
      </c>
      <c r="AW570" s="12" t="s">
        <v>40</v>
      </c>
      <c r="AX570" s="12" t="s">
        <v>84</v>
      </c>
      <c r="AY570" s="226" t="s">
        <v>180</v>
      </c>
    </row>
    <row r="571" spans="2:65" s="1" customFormat="1" ht="16.5" customHeight="1">
      <c r="B571" s="41"/>
      <c r="C571" s="249" t="s">
        <v>995</v>
      </c>
      <c r="D571" s="249" t="s">
        <v>266</v>
      </c>
      <c r="E571" s="250" t="s">
        <v>996</v>
      </c>
      <c r="F571" s="251" t="s">
        <v>997</v>
      </c>
      <c r="G571" s="252" t="s">
        <v>200</v>
      </c>
      <c r="H571" s="253">
        <v>5</v>
      </c>
      <c r="I571" s="254"/>
      <c r="J571" s="255">
        <f>ROUND(I571*H571,2)</f>
        <v>0</v>
      </c>
      <c r="K571" s="251" t="s">
        <v>39</v>
      </c>
      <c r="L571" s="256"/>
      <c r="M571" s="257" t="s">
        <v>39</v>
      </c>
      <c r="N571" s="258" t="s">
        <v>48</v>
      </c>
      <c r="O571" s="42"/>
      <c r="P571" s="212">
        <f>O571*H571</f>
        <v>0</v>
      </c>
      <c r="Q571" s="212">
        <v>0.0011</v>
      </c>
      <c r="R571" s="212">
        <f>Q571*H571</f>
        <v>0.0055000000000000005</v>
      </c>
      <c r="S571" s="212">
        <v>0</v>
      </c>
      <c r="T571" s="213">
        <f>S571*H571</f>
        <v>0</v>
      </c>
      <c r="AR571" s="24" t="s">
        <v>225</v>
      </c>
      <c r="AT571" s="24" t="s">
        <v>266</v>
      </c>
      <c r="AU571" s="24" t="s">
        <v>86</v>
      </c>
      <c r="AY571" s="24" t="s">
        <v>180</v>
      </c>
      <c r="BE571" s="214">
        <f>IF(N571="základní",J571,0)</f>
        <v>0</v>
      </c>
      <c r="BF571" s="214">
        <f>IF(N571="snížená",J571,0)</f>
        <v>0</v>
      </c>
      <c r="BG571" s="214">
        <f>IF(N571="zákl. přenesená",J571,0)</f>
        <v>0</v>
      </c>
      <c r="BH571" s="214">
        <f>IF(N571="sníž. přenesená",J571,0)</f>
        <v>0</v>
      </c>
      <c r="BI571" s="214">
        <f>IF(N571="nulová",J571,0)</f>
        <v>0</v>
      </c>
      <c r="BJ571" s="24" t="s">
        <v>84</v>
      </c>
      <c r="BK571" s="214">
        <f>ROUND(I571*H571,2)</f>
        <v>0</v>
      </c>
      <c r="BL571" s="24" t="s">
        <v>187</v>
      </c>
      <c r="BM571" s="24" t="s">
        <v>998</v>
      </c>
    </row>
    <row r="572" spans="2:51" s="12" customFormat="1" ht="12">
      <c r="B572" s="215"/>
      <c r="C572" s="216"/>
      <c r="D572" s="217" t="s">
        <v>189</v>
      </c>
      <c r="E572" s="218" t="s">
        <v>39</v>
      </c>
      <c r="F572" s="219" t="s">
        <v>999</v>
      </c>
      <c r="G572" s="216"/>
      <c r="H572" s="220">
        <v>5</v>
      </c>
      <c r="I572" s="221"/>
      <c r="J572" s="216"/>
      <c r="K572" s="216"/>
      <c r="L572" s="222"/>
      <c r="M572" s="223"/>
      <c r="N572" s="224"/>
      <c r="O572" s="224"/>
      <c r="P572" s="224"/>
      <c r="Q572" s="224"/>
      <c r="R572" s="224"/>
      <c r="S572" s="224"/>
      <c r="T572" s="225"/>
      <c r="AT572" s="226" t="s">
        <v>189</v>
      </c>
      <c r="AU572" s="226" t="s">
        <v>86</v>
      </c>
      <c r="AV572" s="12" t="s">
        <v>86</v>
      </c>
      <c r="AW572" s="12" t="s">
        <v>40</v>
      </c>
      <c r="AX572" s="12" t="s">
        <v>84</v>
      </c>
      <c r="AY572" s="226" t="s">
        <v>180</v>
      </c>
    </row>
    <row r="573" spans="2:65" s="1" customFormat="1" ht="16.5" customHeight="1">
      <c r="B573" s="41"/>
      <c r="C573" s="203" t="s">
        <v>1000</v>
      </c>
      <c r="D573" s="203" t="s">
        <v>182</v>
      </c>
      <c r="E573" s="204" t="s">
        <v>1001</v>
      </c>
      <c r="F573" s="205" t="s">
        <v>1002</v>
      </c>
      <c r="G573" s="206" t="s">
        <v>206</v>
      </c>
      <c r="H573" s="207">
        <v>5.28</v>
      </c>
      <c r="I573" s="208"/>
      <c r="J573" s="209">
        <f>ROUND(I573*H573,2)</f>
        <v>0</v>
      </c>
      <c r="K573" s="205" t="s">
        <v>186</v>
      </c>
      <c r="L573" s="61"/>
      <c r="M573" s="210" t="s">
        <v>39</v>
      </c>
      <c r="N573" s="211" t="s">
        <v>48</v>
      </c>
      <c r="O573" s="42"/>
      <c r="P573" s="212">
        <f>O573*H573</f>
        <v>0</v>
      </c>
      <c r="Q573" s="212">
        <v>0</v>
      </c>
      <c r="R573" s="212">
        <f>Q573*H573</f>
        <v>0</v>
      </c>
      <c r="S573" s="212">
        <v>2</v>
      </c>
      <c r="T573" s="213">
        <f>S573*H573</f>
        <v>10.56</v>
      </c>
      <c r="AR573" s="24" t="s">
        <v>187</v>
      </c>
      <c r="AT573" s="24" t="s">
        <v>182</v>
      </c>
      <c r="AU573" s="24" t="s">
        <v>86</v>
      </c>
      <c r="AY573" s="24" t="s">
        <v>180</v>
      </c>
      <c r="BE573" s="214">
        <f>IF(N573="základní",J573,0)</f>
        <v>0</v>
      </c>
      <c r="BF573" s="214">
        <f>IF(N573="snížená",J573,0)</f>
        <v>0</v>
      </c>
      <c r="BG573" s="214">
        <f>IF(N573="zákl. přenesená",J573,0)</f>
        <v>0</v>
      </c>
      <c r="BH573" s="214">
        <f>IF(N573="sníž. přenesená",J573,0)</f>
        <v>0</v>
      </c>
      <c r="BI573" s="214">
        <f>IF(N573="nulová",J573,0)</f>
        <v>0</v>
      </c>
      <c r="BJ573" s="24" t="s">
        <v>84</v>
      </c>
      <c r="BK573" s="214">
        <f>ROUND(I573*H573,2)</f>
        <v>0</v>
      </c>
      <c r="BL573" s="24" t="s">
        <v>187</v>
      </c>
      <c r="BM573" s="24" t="s">
        <v>1003</v>
      </c>
    </row>
    <row r="574" spans="2:51" s="12" customFormat="1" ht="12">
      <c r="B574" s="215"/>
      <c r="C574" s="216"/>
      <c r="D574" s="217" t="s">
        <v>189</v>
      </c>
      <c r="E574" s="218" t="s">
        <v>39</v>
      </c>
      <c r="F574" s="219" t="s">
        <v>1004</v>
      </c>
      <c r="G574" s="216"/>
      <c r="H574" s="220">
        <v>5.28</v>
      </c>
      <c r="I574" s="221"/>
      <c r="J574" s="216"/>
      <c r="K574" s="216"/>
      <c r="L574" s="222"/>
      <c r="M574" s="223"/>
      <c r="N574" s="224"/>
      <c r="O574" s="224"/>
      <c r="P574" s="224"/>
      <c r="Q574" s="224"/>
      <c r="R574" s="224"/>
      <c r="S574" s="224"/>
      <c r="T574" s="225"/>
      <c r="AT574" s="226" t="s">
        <v>189</v>
      </c>
      <c r="AU574" s="226" t="s">
        <v>86</v>
      </c>
      <c r="AV574" s="12" t="s">
        <v>86</v>
      </c>
      <c r="AW574" s="12" t="s">
        <v>40</v>
      </c>
      <c r="AX574" s="12" t="s">
        <v>84</v>
      </c>
      <c r="AY574" s="226" t="s">
        <v>180</v>
      </c>
    </row>
    <row r="575" spans="2:65" s="1" customFormat="1" ht="16.5" customHeight="1">
      <c r="B575" s="41"/>
      <c r="C575" s="203" t="s">
        <v>1005</v>
      </c>
      <c r="D575" s="203" t="s">
        <v>182</v>
      </c>
      <c r="E575" s="204" t="s">
        <v>1006</v>
      </c>
      <c r="F575" s="205" t="s">
        <v>1007</v>
      </c>
      <c r="G575" s="206" t="s">
        <v>185</v>
      </c>
      <c r="H575" s="207">
        <v>2.32</v>
      </c>
      <c r="I575" s="208"/>
      <c r="J575" s="209">
        <f>ROUND(I575*H575,2)</f>
        <v>0</v>
      </c>
      <c r="K575" s="205" t="s">
        <v>186</v>
      </c>
      <c r="L575" s="61"/>
      <c r="M575" s="210" t="s">
        <v>39</v>
      </c>
      <c r="N575" s="211" t="s">
        <v>48</v>
      </c>
      <c r="O575" s="42"/>
      <c r="P575" s="212">
        <f>O575*H575</f>
        <v>0</v>
      </c>
      <c r="Q575" s="212">
        <v>0</v>
      </c>
      <c r="R575" s="212">
        <f>Q575*H575</f>
        <v>0</v>
      </c>
      <c r="S575" s="212">
        <v>0.131</v>
      </c>
      <c r="T575" s="213">
        <f>S575*H575</f>
        <v>0.30391999999999997</v>
      </c>
      <c r="AR575" s="24" t="s">
        <v>187</v>
      </c>
      <c r="AT575" s="24" t="s">
        <v>182</v>
      </c>
      <c r="AU575" s="24" t="s">
        <v>86</v>
      </c>
      <c r="AY575" s="24" t="s">
        <v>180</v>
      </c>
      <c r="BE575" s="214">
        <f>IF(N575="základní",J575,0)</f>
        <v>0</v>
      </c>
      <c r="BF575" s="214">
        <f>IF(N575="snížená",J575,0)</f>
        <v>0</v>
      </c>
      <c r="BG575" s="214">
        <f>IF(N575="zákl. přenesená",J575,0)</f>
        <v>0</v>
      </c>
      <c r="BH575" s="214">
        <f>IF(N575="sníž. přenesená",J575,0)</f>
        <v>0</v>
      </c>
      <c r="BI575" s="214">
        <f>IF(N575="nulová",J575,0)</f>
        <v>0</v>
      </c>
      <c r="BJ575" s="24" t="s">
        <v>84</v>
      </c>
      <c r="BK575" s="214">
        <f>ROUND(I575*H575,2)</f>
        <v>0</v>
      </c>
      <c r="BL575" s="24" t="s">
        <v>187</v>
      </c>
      <c r="BM575" s="24" t="s">
        <v>1008</v>
      </c>
    </row>
    <row r="576" spans="2:51" s="12" customFormat="1" ht="12">
      <c r="B576" s="215"/>
      <c r="C576" s="216"/>
      <c r="D576" s="217" t="s">
        <v>189</v>
      </c>
      <c r="E576" s="218" t="s">
        <v>39</v>
      </c>
      <c r="F576" s="219" t="s">
        <v>1009</v>
      </c>
      <c r="G576" s="216"/>
      <c r="H576" s="220">
        <v>2.32</v>
      </c>
      <c r="I576" s="221"/>
      <c r="J576" s="216"/>
      <c r="K576" s="216"/>
      <c r="L576" s="222"/>
      <c r="M576" s="223"/>
      <c r="N576" s="224"/>
      <c r="O576" s="224"/>
      <c r="P576" s="224"/>
      <c r="Q576" s="224"/>
      <c r="R576" s="224"/>
      <c r="S576" s="224"/>
      <c r="T576" s="225"/>
      <c r="AT576" s="226" t="s">
        <v>189</v>
      </c>
      <c r="AU576" s="226" t="s">
        <v>86</v>
      </c>
      <c r="AV576" s="12" t="s">
        <v>86</v>
      </c>
      <c r="AW576" s="12" t="s">
        <v>40</v>
      </c>
      <c r="AX576" s="12" t="s">
        <v>84</v>
      </c>
      <c r="AY576" s="226" t="s">
        <v>180</v>
      </c>
    </row>
    <row r="577" spans="2:65" s="1" customFormat="1" ht="16.5" customHeight="1">
      <c r="B577" s="41"/>
      <c r="C577" s="203" t="s">
        <v>1010</v>
      </c>
      <c r="D577" s="203" t="s">
        <v>182</v>
      </c>
      <c r="E577" s="204" t="s">
        <v>1011</v>
      </c>
      <c r="F577" s="205" t="s">
        <v>1012</v>
      </c>
      <c r="G577" s="206" t="s">
        <v>185</v>
      </c>
      <c r="H577" s="207">
        <v>36.485</v>
      </c>
      <c r="I577" s="208"/>
      <c r="J577" s="209">
        <f>ROUND(I577*H577,2)</f>
        <v>0</v>
      </c>
      <c r="K577" s="205" t="s">
        <v>186</v>
      </c>
      <c r="L577" s="61"/>
      <c r="M577" s="210" t="s">
        <v>39</v>
      </c>
      <c r="N577" s="211" t="s">
        <v>48</v>
      </c>
      <c r="O577" s="42"/>
      <c r="P577" s="212">
        <f>O577*H577</f>
        <v>0</v>
      </c>
      <c r="Q577" s="212">
        <v>0</v>
      </c>
      <c r="R577" s="212">
        <f>Q577*H577</f>
        <v>0</v>
      </c>
      <c r="S577" s="212">
        <v>0.261</v>
      </c>
      <c r="T577" s="213">
        <f>S577*H577</f>
        <v>9.522585</v>
      </c>
      <c r="AR577" s="24" t="s">
        <v>187</v>
      </c>
      <c r="AT577" s="24" t="s">
        <v>182</v>
      </c>
      <c r="AU577" s="24" t="s">
        <v>86</v>
      </c>
      <c r="AY577" s="24" t="s">
        <v>180</v>
      </c>
      <c r="BE577" s="214">
        <f>IF(N577="základní",J577,0)</f>
        <v>0</v>
      </c>
      <c r="BF577" s="214">
        <f>IF(N577="snížená",J577,0)</f>
        <v>0</v>
      </c>
      <c r="BG577" s="214">
        <f>IF(N577="zákl. přenesená",J577,0)</f>
        <v>0</v>
      </c>
      <c r="BH577" s="214">
        <f>IF(N577="sníž. přenesená",J577,0)</f>
        <v>0</v>
      </c>
      <c r="BI577" s="214">
        <f>IF(N577="nulová",J577,0)</f>
        <v>0</v>
      </c>
      <c r="BJ577" s="24" t="s">
        <v>84</v>
      </c>
      <c r="BK577" s="214">
        <f>ROUND(I577*H577,2)</f>
        <v>0</v>
      </c>
      <c r="BL577" s="24" t="s">
        <v>187</v>
      </c>
      <c r="BM577" s="24" t="s">
        <v>1013</v>
      </c>
    </row>
    <row r="578" spans="2:51" s="12" customFormat="1" ht="12">
      <c r="B578" s="215"/>
      <c r="C578" s="216"/>
      <c r="D578" s="217" t="s">
        <v>189</v>
      </c>
      <c r="E578" s="218" t="s">
        <v>39</v>
      </c>
      <c r="F578" s="219" t="s">
        <v>1014</v>
      </c>
      <c r="G578" s="216"/>
      <c r="H578" s="220">
        <v>6.66</v>
      </c>
      <c r="I578" s="221"/>
      <c r="J578" s="216"/>
      <c r="K578" s="216"/>
      <c r="L578" s="222"/>
      <c r="M578" s="223"/>
      <c r="N578" s="224"/>
      <c r="O578" s="224"/>
      <c r="P578" s="224"/>
      <c r="Q578" s="224"/>
      <c r="R578" s="224"/>
      <c r="S578" s="224"/>
      <c r="T578" s="225"/>
      <c r="AT578" s="226" t="s">
        <v>189</v>
      </c>
      <c r="AU578" s="226" t="s">
        <v>86</v>
      </c>
      <c r="AV578" s="12" t="s">
        <v>86</v>
      </c>
      <c r="AW578" s="12" t="s">
        <v>40</v>
      </c>
      <c r="AX578" s="12" t="s">
        <v>77</v>
      </c>
      <c r="AY578" s="226" t="s">
        <v>180</v>
      </c>
    </row>
    <row r="579" spans="2:51" s="12" customFormat="1" ht="12">
      <c r="B579" s="215"/>
      <c r="C579" s="216"/>
      <c r="D579" s="217" t="s">
        <v>189</v>
      </c>
      <c r="E579" s="218" t="s">
        <v>39</v>
      </c>
      <c r="F579" s="219" t="s">
        <v>1015</v>
      </c>
      <c r="G579" s="216"/>
      <c r="H579" s="220">
        <v>10.98</v>
      </c>
      <c r="I579" s="221"/>
      <c r="J579" s="216"/>
      <c r="K579" s="216"/>
      <c r="L579" s="222"/>
      <c r="M579" s="223"/>
      <c r="N579" s="224"/>
      <c r="O579" s="224"/>
      <c r="P579" s="224"/>
      <c r="Q579" s="224"/>
      <c r="R579" s="224"/>
      <c r="S579" s="224"/>
      <c r="T579" s="225"/>
      <c r="AT579" s="226" t="s">
        <v>189</v>
      </c>
      <c r="AU579" s="226" t="s">
        <v>86</v>
      </c>
      <c r="AV579" s="12" t="s">
        <v>86</v>
      </c>
      <c r="AW579" s="12" t="s">
        <v>40</v>
      </c>
      <c r="AX579" s="12" t="s">
        <v>77</v>
      </c>
      <c r="AY579" s="226" t="s">
        <v>180</v>
      </c>
    </row>
    <row r="580" spans="2:51" s="12" customFormat="1" ht="12">
      <c r="B580" s="215"/>
      <c r="C580" s="216"/>
      <c r="D580" s="217" t="s">
        <v>189</v>
      </c>
      <c r="E580" s="218" t="s">
        <v>39</v>
      </c>
      <c r="F580" s="219" t="s">
        <v>1016</v>
      </c>
      <c r="G580" s="216"/>
      <c r="H580" s="220">
        <v>12.18</v>
      </c>
      <c r="I580" s="221"/>
      <c r="J580" s="216"/>
      <c r="K580" s="216"/>
      <c r="L580" s="222"/>
      <c r="M580" s="223"/>
      <c r="N580" s="224"/>
      <c r="O580" s="224"/>
      <c r="P580" s="224"/>
      <c r="Q580" s="224"/>
      <c r="R580" s="224"/>
      <c r="S580" s="224"/>
      <c r="T580" s="225"/>
      <c r="AT580" s="226" t="s">
        <v>189</v>
      </c>
      <c r="AU580" s="226" t="s">
        <v>86</v>
      </c>
      <c r="AV580" s="12" t="s">
        <v>86</v>
      </c>
      <c r="AW580" s="12" t="s">
        <v>40</v>
      </c>
      <c r="AX580" s="12" t="s">
        <v>77</v>
      </c>
      <c r="AY580" s="226" t="s">
        <v>180</v>
      </c>
    </row>
    <row r="581" spans="2:51" s="12" customFormat="1" ht="12">
      <c r="B581" s="215"/>
      <c r="C581" s="216"/>
      <c r="D581" s="217" t="s">
        <v>189</v>
      </c>
      <c r="E581" s="218" t="s">
        <v>39</v>
      </c>
      <c r="F581" s="219" t="s">
        <v>1017</v>
      </c>
      <c r="G581" s="216"/>
      <c r="H581" s="220">
        <v>1.59</v>
      </c>
      <c r="I581" s="221"/>
      <c r="J581" s="216"/>
      <c r="K581" s="216"/>
      <c r="L581" s="222"/>
      <c r="M581" s="223"/>
      <c r="N581" s="224"/>
      <c r="O581" s="224"/>
      <c r="P581" s="224"/>
      <c r="Q581" s="224"/>
      <c r="R581" s="224"/>
      <c r="S581" s="224"/>
      <c r="T581" s="225"/>
      <c r="AT581" s="226" t="s">
        <v>189</v>
      </c>
      <c r="AU581" s="226" t="s">
        <v>86</v>
      </c>
      <c r="AV581" s="12" t="s">
        <v>86</v>
      </c>
      <c r="AW581" s="12" t="s">
        <v>40</v>
      </c>
      <c r="AX581" s="12" t="s">
        <v>77</v>
      </c>
      <c r="AY581" s="226" t="s">
        <v>180</v>
      </c>
    </row>
    <row r="582" spans="2:51" s="12" customFormat="1" ht="12">
      <c r="B582" s="215"/>
      <c r="C582" s="216"/>
      <c r="D582" s="217" t="s">
        <v>189</v>
      </c>
      <c r="E582" s="218" t="s">
        <v>39</v>
      </c>
      <c r="F582" s="219" t="s">
        <v>1018</v>
      </c>
      <c r="G582" s="216"/>
      <c r="H582" s="220">
        <v>5.075</v>
      </c>
      <c r="I582" s="221"/>
      <c r="J582" s="216"/>
      <c r="K582" s="216"/>
      <c r="L582" s="222"/>
      <c r="M582" s="223"/>
      <c r="N582" s="224"/>
      <c r="O582" s="224"/>
      <c r="P582" s="224"/>
      <c r="Q582" s="224"/>
      <c r="R582" s="224"/>
      <c r="S582" s="224"/>
      <c r="T582" s="225"/>
      <c r="AT582" s="226" t="s">
        <v>189</v>
      </c>
      <c r="AU582" s="226" t="s">
        <v>86</v>
      </c>
      <c r="AV582" s="12" t="s">
        <v>86</v>
      </c>
      <c r="AW582" s="12" t="s">
        <v>40</v>
      </c>
      <c r="AX582" s="12" t="s">
        <v>77</v>
      </c>
      <c r="AY582" s="226" t="s">
        <v>180</v>
      </c>
    </row>
    <row r="583" spans="2:51" s="13" customFormat="1" ht="12">
      <c r="B583" s="227"/>
      <c r="C583" s="228"/>
      <c r="D583" s="217" t="s">
        <v>189</v>
      </c>
      <c r="E583" s="229" t="s">
        <v>39</v>
      </c>
      <c r="F583" s="230" t="s">
        <v>196</v>
      </c>
      <c r="G583" s="228"/>
      <c r="H583" s="231">
        <v>36.485</v>
      </c>
      <c r="I583" s="232"/>
      <c r="J583" s="228"/>
      <c r="K583" s="228"/>
      <c r="L583" s="233"/>
      <c r="M583" s="234"/>
      <c r="N583" s="235"/>
      <c r="O583" s="235"/>
      <c r="P583" s="235"/>
      <c r="Q583" s="235"/>
      <c r="R583" s="235"/>
      <c r="S583" s="235"/>
      <c r="T583" s="236"/>
      <c r="AT583" s="237" t="s">
        <v>189</v>
      </c>
      <c r="AU583" s="237" t="s">
        <v>86</v>
      </c>
      <c r="AV583" s="13" t="s">
        <v>187</v>
      </c>
      <c r="AW583" s="13" t="s">
        <v>40</v>
      </c>
      <c r="AX583" s="13" t="s">
        <v>84</v>
      </c>
      <c r="AY583" s="237" t="s">
        <v>180</v>
      </c>
    </row>
    <row r="584" spans="2:65" s="1" customFormat="1" ht="25.5" customHeight="1">
      <c r="B584" s="41"/>
      <c r="C584" s="203" t="s">
        <v>1019</v>
      </c>
      <c r="D584" s="203" t="s">
        <v>182</v>
      </c>
      <c r="E584" s="204" t="s">
        <v>1020</v>
      </c>
      <c r="F584" s="205" t="s">
        <v>1021</v>
      </c>
      <c r="G584" s="206" t="s">
        <v>206</v>
      </c>
      <c r="H584" s="207">
        <v>4.398</v>
      </c>
      <c r="I584" s="208"/>
      <c r="J584" s="209">
        <f>ROUND(I584*H584,2)</f>
        <v>0</v>
      </c>
      <c r="K584" s="205" t="s">
        <v>186</v>
      </c>
      <c r="L584" s="61"/>
      <c r="M584" s="210" t="s">
        <v>39</v>
      </c>
      <c r="N584" s="211" t="s">
        <v>48</v>
      </c>
      <c r="O584" s="42"/>
      <c r="P584" s="212">
        <f>O584*H584</f>
        <v>0</v>
      </c>
      <c r="Q584" s="212">
        <v>0</v>
      </c>
      <c r="R584" s="212">
        <f>Q584*H584</f>
        <v>0</v>
      </c>
      <c r="S584" s="212">
        <v>1.8</v>
      </c>
      <c r="T584" s="213">
        <f>S584*H584</f>
        <v>7.916399999999999</v>
      </c>
      <c r="AR584" s="24" t="s">
        <v>187</v>
      </c>
      <c r="AT584" s="24" t="s">
        <v>182</v>
      </c>
      <c r="AU584" s="24" t="s">
        <v>86</v>
      </c>
      <c r="AY584" s="24" t="s">
        <v>180</v>
      </c>
      <c r="BE584" s="214">
        <f>IF(N584="základní",J584,0)</f>
        <v>0</v>
      </c>
      <c r="BF584" s="214">
        <f>IF(N584="snížená",J584,0)</f>
        <v>0</v>
      </c>
      <c r="BG584" s="214">
        <f>IF(N584="zákl. přenesená",J584,0)</f>
        <v>0</v>
      </c>
      <c r="BH584" s="214">
        <f>IF(N584="sníž. přenesená",J584,0)</f>
        <v>0</v>
      </c>
      <c r="BI584" s="214">
        <f>IF(N584="nulová",J584,0)</f>
        <v>0</v>
      </c>
      <c r="BJ584" s="24" t="s">
        <v>84</v>
      </c>
      <c r="BK584" s="214">
        <f>ROUND(I584*H584,2)</f>
        <v>0</v>
      </c>
      <c r="BL584" s="24" t="s">
        <v>187</v>
      </c>
      <c r="BM584" s="24" t="s">
        <v>1022</v>
      </c>
    </row>
    <row r="585" spans="2:51" s="12" customFormat="1" ht="12">
      <c r="B585" s="215"/>
      <c r="C585" s="216"/>
      <c r="D585" s="217" t="s">
        <v>189</v>
      </c>
      <c r="E585" s="218" t="s">
        <v>39</v>
      </c>
      <c r="F585" s="219" t="s">
        <v>1023</v>
      </c>
      <c r="G585" s="216"/>
      <c r="H585" s="220">
        <v>1.292</v>
      </c>
      <c r="I585" s="221"/>
      <c r="J585" s="216"/>
      <c r="K585" s="216"/>
      <c r="L585" s="222"/>
      <c r="M585" s="223"/>
      <c r="N585" s="224"/>
      <c r="O585" s="224"/>
      <c r="P585" s="224"/>
      <c r="Q585" s="224"/>
      <c r="R585" s="224"/>
      <c r="S585" s="224"/>
      <c r="T585" s="225"/>
      <c r="AT585" s="226" t="s">
        <v>189</v>
      </c>
      <c r="AU585" s="226" t="s">
        <v>86</v>
      </c>
      <c r="AV585" s="12" t="s">
        <v>86</v>
      </c>
      <c r="AW585" s="12" t="s">
        <v>40</v>
      </c>
      <c r="AX585" s="12" t="s">
        <v>77</v>
      </c>
      <c r="AY585" s="226" t="s">
        <v>180</v>
      </c>
    </row>
    <row r="586" spans="2:51" s="12" customFormat="1" ht="12">
      <c r="B586" s="215"/>
      <c r="C586" s="216"/>
      <c r="D586" s="217" t="s">
        <v>189</v>
      </c>
      <c r="E586" s="218" t="s">
        <v>39</v>
      </c>
      <c r="F586" s="219" t="s">
        <v>1024</v>
      </c>
      <c r="G586" s="216"/>
      <c r="H586" s="220">
        <v>3.106</v>
      </c>
      <c r="I586" s="221"/>
      <c r="J586" s="216"/>
      <c r="K586" s="216"/>
      <c r="L586" s="222"/>
      <c r="M586" s="223"/>
      <c r="N586" s="224"/>
      <c r="O586" s="224"/>
      <c r="P586" s="224"/>
      <c r="Q586" s="224"/>
      <c r="R586" s="224"/>
      <c r="S586" s="224"/>
      <c r="T586" s="225"/>
      <c r="AT586" s="226" t="s">
        <v>189</v>
      </c>
      <c r="AU586" s="226" t="s">
        <v>86</v>
      </c>
      <c r="AV586" s="12" t="s">
        <v>86</v>
      </c>
      <c r="AW586" s="12" t="s">
        <v>40</v>
      </c>
      <c r="AX586" s="12" t="s">
        <v>77</v>
      </c>
      <c r="AY586" s="226" t="s">
        <v>180</v>
      </c>
    </row>
    <row r="587" spans="2:51" s="13" customFormat="1" ht="12">
      <c r="B587" s="227"/>
      <c r="C587" s="228"/>
      <c r="D587" s="217" t="s">
        <v>189</v>
      </c>
      <c r="E587" s="229" t="s">
        <v>39</v>
      </c>
      <c r="F587" s="230" t="s">
        <v>196</v>
      </c>
      <c r="G587" s="228"/>
      <c r="H587" s="231">
        <v>4.398</v>
      </c>
      <c r="I587" s="232"/>
      <c r="J587" s="228"/>
      <c r="K587" s="228"/>
      <c r="L587" s="233"/>
      <c r="M587" s="234"/>
      <c r="N587" s="235"/>
      <c r="O587" s="235"/>
      <c r="P587" s="235"/>
      <c r="Q587" s="235"/>
      <c r="R587" s="235"/>
      <c r="S587" s="235"/>
      <c r="T587" s="236"/>
      <c r="AT587" s="237" t="s">
        <v>189</v>
      </c>
      <c r="AU587" s="237" t="s">
        <v>86</v>
      </c>
      <c r="AV587" s="13" t="s">
        <v>187</v>
      </c>
      <c r="AW587" s="13" t="s">
        <v>40</v>
      </c>
      <c r="AX587" s="13" t="s">
        <v>84</v>
      </c>
      <c r="AY587" s="237" t="s">
        <v>180</v>
      </c>
    </row>
    <row r="588" spans="2:65" s="1" customFormat="1" ht="25.5" customHeight="1">
      <c r="B588" s="41"/>
      <c r="C588" s="203" t="s">
        <v>1025</v>
      </c>
      <c r="D588" s="203" t="s">
        <v>182</v>
      </c>
      <c r="E588" s="204" t="s">
        <v>1026</v>
      </c>
      <c r="F588" s="205" t="s">
        <v>1027</v>
      </c>
      <c r="G588" s="206" t="s">
        <v>206</v>
      </c>
      <c r="H588" s="207">
        <v>12.443</v>
      </c>
      <c r="I588" s="208"/>
      <c r="J588" s="209">
        <f>ROUND(I588*H588,2)</f>
        <v>0</v>
      </c>
      <c r="K588" s="205" t="s">
        <v>186</v>
      </c>
      <c r="L588" s="61"/>
      <c r="M588" s="210" t="s">
        <v>39</v>
      </c>
      <c r="N588" s="211" t="s">
        <v>48</v>
      </c>
      <c r="O588" s="42"/>
      <c r="P588" s="212">
        <f>O588*H588</f>
        <v>0</v>
      </c>
      <c r="Q588" s="212">
        <v>0</v>
      </c>
      <c r="R588" s="212">
        <f>Q588*H588</f>
        <v>0</v>
      </c>
      <c r="S588" s="212">
        <v>1.8</v>
      </c>
      <c r="T588" s="213">
        <f>S588*H588</f>
        <v>22.3974</v>
      </c>
      <c r="AR588" s="24" t="s">
        <v>187</v>
      </c>
      <c r="AT588" s="24" t="s">
        <v>182</v>
      </c>
      <c r="AU588" s="24" t="s">
        <v>86</v>
      </c>
      <c r="AY588" s="24" t="s">
        <v>180</v>
      </c>
      <c r="BE588" s="214">
        <f>IF(N588="základní",J588,0)</f>
        <v>0</v>
      </c>
      <c r="BF588" s="214">
        <f>IF(N588="snížená",J588,0)</f>
        <v>0</v>
      </c>
      <c r="BG588" s="214">
        <f>IF(N588="zákl. přenesená",J588,0)</f>
        <v>0</v>
      </c>
      <c r="BH588" s="214">
        <f>IF(N588="sníž. přenesená",J588,0)</f>
        <v>0</v>
      </c>
      <c r="BI588" s="214">
        <f>IF(N588="nulová",J588,0)</f>
        <v>0</v>
      </c>
      <c r="BJ588" s="24" t="s">
        <v>84</v>
      </c>
      <c r="BK588" s="214">
        <f>ROUND(I588*H588,2)</f>
        <v>0</v>
      </c>
      <c r="BL588" s="24" t="s">
        <v>187</v>
      </c>
      <c r="BM588" s="24" t="s">
        <v>1028</v>
      </c>
    </row>
    <row r="589" spans="2:51" s="12" customFormat="1" ht="12">
      <c r="B589" s="215"/>
      <c r="C589" s="216"/>
      <c r="D589" s="217" t="s">
        <v>189</v>
      </c>
      <c r="E589" s="218" t="s">
        <v>39</v>
      </c>
      <c r="F589" s="219" t="s">
        <v>1029</v>
      </c>
      <c r="G589" s="216"/>
      <c r="H589" s="220">
        <v>12.443</v>
      </c>
      <c r="I589" s="221"/>
      <c r="J589" s="216"/>
      <c r="K589" s="216"/>
      <c r="L589" s="222"/>
      <c r="M589" s="223"/>
      <c r="N589" s="224"/>
      <c r="O589" s="224"/>
      <c r="P589" s="224"/>
      <c r="Q589" s="224"/>
      <c r="R589" s="224"/>
      <c r="S589" s="224"/>
      <c r="T589" s="225"/>
      <c r="AT589" s="226" t="s">
        <v>189</v>
      </c>
      <c r="AU589" s="226" t="s">
        <v>86</v>
      </c>
      <c r="AV589" s="12" t="s">
        <v>86</v>
      </c>
      <c r="AW589" s="12" t="s">
        <v>40</v>
      </c>
      <c r="AX589" s="12" t="s">
        <v>84</v>
      </c>
      <c r="AY589" s="226" t="s">
        <v>180</v>
      </c>
    </row>
    <row r="590" spans="2:65" s="1" customFormat="1" ht="16.5" customHeight="1">
      <c r="B590" s="41"/>
      <c r="C590" s="203" t="s">
        <v>1030</v>
      </c>
      <c r="D590" s="203" t="s">
        <v>182</v>
      </c>
      <c r="E590" s="204" t="s">
        <v>1031</v>
      </c>
      <c r="F590" s="205" t="s">
        <v>1032</v>
      </c>
      <c r="G590" s="206" t="s">
        <v>206</v>
      </c>
      <c r="H590" s="207">
        <v>5.595</v>
      </c>
      <c r="I590" s="208"/>
      <c r="J590" s="209">
        <f>ROUND(I590*H590,2)</f>
        <v>0</v>
      </c>
      <c r="K590" s="205" t="s">
        <v>186</v>
      </c>
      <c r="L590" s="61"/>
      <c r="M590" s="210" t="s">
        <v>39</v>
      </c>
      <c r="N590" s="211" t="s">
        <v>48</v>
      </c>
      <c r="O590" s="42"/>
      <c r="P590" s="212">
        <f>O590*H590</f>
        <v>0</v>
      </c>
      <c r="Q590" s="212">
        <v>0</v>
      </c>
      <c r="R590" s="212">
        <f>Q590*H590</f>
        <v>0</v>
      </c>
      <c r="S590" s="212">
        <v>2.4</v>
      </c>
      <c r="T590" s="213">
        <f>S590*H590</f>
        <v>13.427999999999999</v>
      </c>
      <c r="AR590" s="24" t="s">
        <v>187</v>
      </c>
      <c r="AT590" s="24" t="s">
        <v>182</v>
      </c>
      <c r="AU590" s="24" t="s">
        <v>86</v>
      </c>
      <c r="AY590" s="24" t="s">
        <v>180</v>
      </c>
      <c r="BE590" s="214">
        <f>IF(N590="základní",J590,0)</f>
        <v>0</v>
      </c>
      <c r="BF590" s="214">
        <f>IF(N590="snížená",J590,0)</f>
        <v>0</v>
      </c>
      <c r="BG590" s="214">
        <f>IF(N590="zákl. přenesená",J590,0)</f>
        <v>0</v>
      </c>
      <c r="BH590" s="214">
        <f>IF(N590="sníž. přenesená",J590,0)</f>
        <v>0</v>
      </c>
      <c r="BI590" s="214">
        <f>IF(N590="nulová",J590,0)</f>
        <v>0</v>
      </c>
      <c r="BJ590" s="24" t="s">
        <v>84</v>
      </c>
      <c r="BK590" s="214">
        <f>ROUND(I590*H590,2)</f>
        <v>0</v>
      </c>
      <c r="BL590" s="24" t="s">
        <v>187</v>
      </c>
      <c r="BM590" s="24" t="s">
        <v>1033</v>
      </c>
    </row>
    <row r="591" spans="2:51" s="12" customFormat="1" ht="12">
      <c r="B591" s="215"/>
      <c r="C591" s="216"/>
      <c r="D591" s="217" t="s">
        <v>189</v>
      </c>
      <c r="E591" s="218" t="s">
        <v>39</v>
      </c>
      <c r="F591" s="219" t="s">
        <v>1034</v>
      </c>
      <c r="G591" s="216"/>
      <c r="H591" s="220">
        <v>4.98</v>
      </c>
      <c r="I591" s="221"/>
      <c r="J591" s="216"/>
      <c r="K591" s="216"/>
      <c r="L591" s="222"/>
      <c r="M591" s="223"/>
      <c r="N591" s="224"/>
      <c r="O591" s="224"/>
      <c r="P591" s="224"/>
      <c r="Q591" s="224"/>
      <c r="R591" s="224"/>
      <c r="S591" s="224"/>
      <c r="T591" s="225"/>
      <c r="AT591" s="226" t="s">
        <v>189</v>
      </c>
      <c r="AU591" s="226" t="s">
        <v>86</v>
      </c>
      <c r="AV591" s="12" t="s">
        <v>86</v>
      </c>
      <c r="AW591" s="12" t="s">
        <v>40</v>
      </c>
      <c r="AX591" s="12" t="s">
        <v>77</v>
      </c>
      <c r="AY591" s="226" t="s">
        <v>180</v>
      </c>
    </row>
    <row r="592" spans="2:51" s="12" customFormat="1" ht="12">
      <c r="B592" s="215"/>
      <c r="C592" s="216"/>
      <c r="D592" s="217" t="s">
        <v>189</v>
      </c>
      <c r="E592" s="218" t="s">
        <v>39</v>
      </c>
      <c r="F592" s="219" t="s">
        <v>1035</v>
      </c>
      <c r="G592" s="216"/>
      <c r="H592" s="220">
        <v>0.615</v>
      </c>
      <c r="I592" s="221"/>
      <c r="J592" s="216"/>
      <c r="K592" s="216"/>
      <c r="L592" s="222"/>
      <c r="M592" s="223"/>
      <c r="N592" s="224"/>
      <c r="O592" s="224"/>
      <c r="P592" s="224"/>
      <c r="Q592" s="224"/>
      <c r="R592" s="224"/>
      <c r="S592" s="224"/>
      <c r="T592" s="225"/>
      <c r="AT592" s="226" t="s">
        <v>189</v>
      </c>
      <c r="AU592" s="226" t="s">
        <v>86</v>
      </c>
      <c r="AV592" s="12" t="s">
        <v>86</v>
      </c>
      <c r="AW592" s="12" t="s">
        <v>40</v>
      </c>
      <c r="AX592" s="12" t="s">
        <v>77</v>
      </c>
      <c r="AY592" s="226" t="s">
        <v>180</v>
      </c>
    </row>
    <row r="593" spans="2:51" s="13" customFormat="1" ht="12">
      <c r="B593" s="227"/>
      <c r="C593" s="228"/>
      <c r="D593" s="217" t="s">
        <v>189</v>
      </c>
      <c r="E593" s="229" t="s">
        <v>39</v>
      </c>
      <c r="F593" s="230" t="s">
        <v>196</v>
      </c>
      <c r="G593" s="228"/>
      <c r="H593" s="231">
        <v>5.595</v>
      </c>
      <c r="I593" s="232"/>
      <c r="J593" s="228"/>
      <c r="K593" s="228"/>
      <c r="L593" s="233"/>
      <c r="M593" s="234"/>
      <c r="N593" s="235"/>
      <c r="O593" s="235"/>
      <c r="P593" s="235"/>
      <c r="Q593" s="235"/>
      <c r="R593" s="235"/>
      <c r="S593" s="235"/>
      <c r="T593" s="236"/>
      <c r="AT593" s="237" t="s">
        <v>189</v>
      </c>
      <c r="AU593" s="237" t="s">
        <v>86</v>
      </c>
      <c r="AV593" s="13" t="s">
        <v>187</v>
      </c>
      <c r="AW593" s="13" t="s">
        <v>40</v>
      </c>
      <c r="AX593" s="13" t="s">
        <v>84</v>
      </c>
      <c r="AY593" s="237" t="s">
        <v>180</v>
      </c>
    </row>
    <row r="594" spans="2:65" s="1" customFormat="1" ht="16.5" customHeight="1">
      <c r="B594" s="41"/>
      <c r="C594" s="203" t="s">
        <v>1036</v>
      </c>
      <c r="D594" s="203" t="s">
        <v>182</v>
      </c>
      <c r="E594" s="204" t="s">
        <v>1037</v>
      </c>
      <c r="F594" s="205" t="s">
        <v>1038</v>
      </c>
      <c r="G594" s="206" t="s">
        <v>206</v>
      </c>
      <c r="H594" s="207">
        <v>6.467</v>
      </c>
      <c r="I594" s="208"/>
      <c r="J594" s="209">
        <f>ROUND(I594*H594,2)</f>
        <v>0</v>
      </c>
      <c r="K594" s="205" t="s">
        <v>186</v>
      </c>
      <c r="L594" s="61"/>
      <c r="M594" s="210" t="s">
        <v>39</v>
      </c>
      <c r="N594" s="211" t="s">
        <v>48</v>
      </c>
      <c r="O594" s="42"/>
      <c r="P594" s="212">
        <f>O594*H594</f>
        <v>0</v>
      </c>
      <c r="Q594" s="212">
        <v>0</v>
      </c>
      <c r="R594" s="212">
        <f>Q594*H594</f>
        <v>0</v>
      </c>
      <c r="S594" s="212">
        <v>1.6</v>
      </c>
      <c r="T594" s="213">
        <f>S594*H594</f>
        <v>10.3472</v>
      </c>
      <c r="AR594" s="24" t="s">
        <v>187</v>
      </c>
      <c r="AT594" s="24" t="s">
        <v>182</v>
      </c>
      <c r="AU594" s="24" t="s">
        <v>86</v>
      </c>
      <c r="AY594" s="24" t="s">
        <v>180</v>
      </c>
      <c r="BE594" s="214">
        <f>IF(N594="základní",J594,0)</f>
        <v>0</v>
      </c>
      <c r="BF594" s="214">
        <f>IF(N594="snížená",J594,0)</f>
        <v>0</v>
      </c>
      <c r="BG594" s="214">
        <f>IF(N594="zákl. přenesená",J594,0)</f>
        <v>0</v>
      </c>
      <c r="BH594" s="214">
        <f>IF(N594="sníž. přenesená",J594,0)</f>
        <v>0</v>
      </c>
      <c r="BI594" s="214">
        <f>IF(N594="nulová",J594,0)</f>
        <v>0</v>
      </c>
      <c r="BJ594" s="24" t="s">
        <v>84</v>
      </c>
      <c r="BK594" s="214">
        <f>ROUND(I594*H594,2)</f>
        <v>0</v>
      </c>
      <c r="BL594" s="24" t="s">
        <v>187</v>
      </c>
      <c r="BM594" s="24" t="s">
        <v>1039</v>
      </c>
    </row>
    <row r="595" spans="2:51" s="12" customFormat="1" ht="12">
      <c r="B595" s="215"/>
      <c r="C595" s="216"/>
      <c r="D595" s="217" t="s">
        <v>189</v>
      </c>
      <c r="E595" s="218" t="s">
        <v>39</v>
      </c>
      <c r="F595" s="219" t="s">
        <v>1040</v>
      </c>
      <c r="G595" s="216"/>
      <c r="H595" s="220">
        <v>6.467</v>
      </c>
      <c r="I595" s="221"/>
      <c r="J595" s="216"/>
      <c r="K595" s="216"/>
      <c r="L595" s="222"/>
      <c r="M595" s="223"/>
      <c r="N595" s="224"/>
      <c r="O595" s="224"/>
      <c r="P595" s="224"/>
      <c r="Q595" s="224"/>
      <c r="R595" s="224"/>
      <c r="S595" s="224"/>
      <c r="T595" s="225"/>
      <c r="AT595" s="226" t="s">
        <v>189</v>
      </c>
      <c r="AU595" s="226" t="s">
        <v>86</v>
      </c>
      <c r="AV595" s="12" t="s">
        <v>86</v>
      </c>
      <c r="AW595" s="12" t="s">
        <v>40</v>
      </c>
      <c r="AX595" s="12" t="s">
        <v>84</v>
      </c>
      <c r="AY595" s="226" t="s">
        <v>180</v>
      </c>
    </row>
    <row r="596" spans="2:65" s="1" customFormat="1" ht="16.5" customHeight="1">
      <c r="B596" s="41"/>
      <c r="C596" s="203" t="s">
        <v>1041</v>
      </c>
      <c r="D596" s="203" t="s">
        <v>182</v>
      </c>
      <c r="E596" s="204" t="s">
        <v>1042</v>
      </c>
      <c r="F596" s="205" t="s">
        <v>1043</v>
      </c>
      <c r="G596" s="206" t="s">
        <v>206</v>
      </c>
      <c r="H596" s="207">
        <v>30.618</v>
      </c>
      <c r="I596" s="208"/>
      <c r="J596" s="209">
        <f>ROUND(I596*H596,2)</f>
        <v>0</v>
      </c>
      <c r="K596" s="205" t="s">
        <v>186</v>
      </c>
      <c r="L596" s="61"/>
      <c r="M596" s="210" t="s">
        <v>39</v>
      </c>
      <c r="N596" s="211" t="s">
        <v>48</v>
      </c>
      <c r="O596" s="42"/>
      <c r="P596" s="212">
        <f>O596*H596</f>
        <v>0</v>
      </c>
      <c r="Q596" s="212">
        <v>0</v>
      </c>
      <c r="R596" s="212">
        <f>Q596*H596</f>
        <v>0</v>
      </c>
      <c r="S596" s="212">
        <v>1.7</v>
      </c>
      <c r="T596" s="213">
        <f>S596*H596</f>
        <v>52.050599999999996</v>
      </c>
      <c r="AR596" s="24" t="s">
        <v>187</v>
      </c>
      <c r="AT596" s="24" t="s">
        <v>182</v>
      </c>
      <c r="AU596" s="24" t="s">
        <v>86</v>
      </c>
      <c r="AY596" s="24" t="s">
        <v>180</v>
      </c>
      <c r="BE596" s="214">
        <f>IF(N596="základní",J596,0)</f>
        <v>0</v>
      </c>
      <c r="BF596" s="214">
        <f>IF(N596="snížená",J596,0)</f>
        <v>0</v>
      </c>
      <c r="BG596" s="214">
        <f>IF(N596="zákl. přenesená",J596,0)</f>
        <v>0</v>
      </c>
      <c r="BH596" s="214">
        <f>IF(N596="sníž. přenesená",J596,0)</f>
        <v>0</v>
      </c>
      <c r="BI596" s="214">
        <f>IF(N596="nulová",J596,0)</f>
        <v>0</v>
      </c>
      <c r="BJ596" s="24" t="s">
        <v>84</v>
      </c>
      <c r="BK596" s="214">
        <f>ROUND(I596*H596,2)</f>
        <v>0</v>
      </c>
      <c r="BL596" s="24" t="s">
        <v>187</v>
      </c>
      <c r="BM596" s="24" t="s">
        <v>1044</v>
      </c>
    </row>
    <row r="597" spans="2:51" s="12" customFormat="1" ht="12">
      <c r="B597" s="215"/>
      <c r="C597" s="216"/>
      <c r="D597" s="217" t="s">
        <v>189</v>
      </c>
      <c r="E597" s="218" t="s">
        <v>39</v>
      </c>
      <c r="F597" s="219" t="s">
        <v>1045</v>
      </c>
      <c r="G597" s="216"/>
      <c r="H597" s="220">
        <v>30.618</v>
      </c>
      <c r="I597" s="221"/>
      <c r="J597" s="216"/>
      <c r="K597" s="216"/>
      <c r="L597" s="222"/>
      <c r="M597" s="223"/>
      <c r="N597" s="224"/>
      <c r="O597" s="224"/>
      <c r="P597" s="224"/>
      <c r="Q597" s="224"/>
      <c r="R597" s="224"/>
      <c r="S597" s="224"/>
      <c r="T597" s="225"/>
      <c r="AT597" s="226" t="s">
        <v>189</v>
      </c>
      <c r="AU597" s="226" t="s">
        <v>86</v>
      </c>
      <c r="AV597" s="12" t="s">
        <v>86</v>
      </c>
      <c r="AW597" s="12" t="s">
        <v>40</v>
      </c>
      <c r="AX597" s="12" t="s">
        <v>84</v>
      </c>
      <c r="AY597" s="226" t="s">
        <v>180</v>
      </c>
    </row>
    <row r="598" spans="2:65" s="1" customFormat="1" ht="16.5" customHeight="1">
      <c r="B598" s="41"/>
      <c r="C598" s="203" t="s">
        <v>1046</v>
      </c>
      <c r="D598" s="203" t="s">
        <v>182</v>
      </c>
      <c r="E598" s="204" t="s">
        <v>1047</v>
      </c>
      <c r="F598" s="205" t="s">
        <v>1048</v>
      </c>
      <c r="G598" s="206" t="s">
        <v>200</v>
      </c>
      <c r="H598" s="207">
        <v>22.4</v>
      </c>
      <c r="I598" s="208"/>
      <c r="J598" s="209">
        <f>ROUND(I598*H598,2)</f>
        <v>0</v>
      </c>
      <c r="K598" s="205" t="s">
        <v>186</v>
      </c>
      <c r="L598" s="61"/>
      <c r="M598" s="210" t="s">
        <v>39</v>
      </c>
      <c r="N598" s="211" t="s">
        <v>48</v>
      </c>
      <c r="O598" s="42"/>
      <c r="P598" s="212">
        <f>O598*H598</f>
        <v>0</v>
      </c>
      <c r="Q598" s="212">
        <v>0</v>
      </c>
      <c r="R598" s="212">
        <f>Q598*H598</f>
        <v>0</v>
      </c>
      <c r="S598" s="212">
        <v>0.338</v>
      </c>
      <c r="T598" s="213">
        <f>S598*H598</f>
        <v>7.5712</v>
      </c>
      <c r="AR598" s="24" t="s">
        <v>187</v>
      </c>
      <c r="AT598" s="24" t="s">
        <v>182</v>
      </c>
      <c r="AU598" s="24" t="s">
        <v>86</v>
      </c>
      <c r="AY598" s="24" t="s">
        <v>180</v>
      </c>
      <c r="BE598" s="214">
        <f>IF(N598="základní",J598,0)</f>
        <v>0</v>
      </c>
      <c r="BF598" s="214">
        <f>IF(N598="snížená",J598,0)</f>
        <v>0</v>
      </c>
      <c r="BG598" s="214">
        <f>IF(N598="zákl. přenesená",J598,0)</f>
        <v>0</v>
      </c>
      <c r="BH598" s="214">
        <f>IF(N598="sníž. přenesená",J598,0)</f>
        <v>0</v>
      </c>
      <c r="BI598" s="214">
        <f>IF(N598="nulová",J598,0)</f>
        <v>0</v>
      </c>
      <c r="BJ598" s="24" t="s">
        <v>84</v>
      </c>
      <c r="BK598" s="214">
        <f>ROUND(I598*H598,2)</f>
        <v>0</v>
      </c>
      <c r="BL598" s="24" t="s">
        <v>187</v>
      </c>
      <c r="BM598" s="24" t="s">
        <v>1049</v>
      </c>
    </row>
    <row r="599" spans="2:51" s="12" customFormat="1" ht="12">
      <c r="B599" s="215"/>
      <c r="C599" s="216"/>
      <c r="D599" s="217" t="s">
        <v>189</v>
      </c>
      <c r="E599" s="218" t="s">
        <v>39</v>
      </c>
      <c r="F599" s="219" t="s">
        <v>1050</v>
      </c>
      <c r="G599" s="216"/>
      <c r="H599" s="220">
        <v>22.4</v>
      </c>
      <c r="I599" s="221"/>
      <c r="J599" s="216"/>
      <c r="K599" s="216"/>
      <c r="L599" s="222"/>
      <c r="M599" s="223"/>
      <c r="N599" s="224"/>
      <c r="O599" s="224"/>
      <c r="P599" s="224"/>
      <c r="Q599" s="224"/>
      <c r="R599" s="224"/>
      <c r="S599" s="224"/>
      <c r="T599" s="225"/>
      <c r="AT599" s="226" t="s">
        <v>189</v>
      </c>
      <c r="AU599" s="226" t="s">
        <v>86</v>
      </c>
      <c r="AV599" s="12" t="s">
        <v>86</v>
      </c>
      <c r="AW599" s="12" t="s">
        <v>40</v>
      </c>
      <c r="AX599" s="12" t="s">
        <v>84</v>
      </c>
      <c r="AY599" s="226" t="s">
        <v>180</v>
      </c>
    </row>
    <row r="600" spans="2:65" s="1" customFormat="1" ht="16.5" customHeight="1">
      <c r="B600" s="41"/>
      <c r="C600" s="203" t="s">
        <v>1051</v>
      </c>
      <c r="D600" s="203" t="s">
        <v>182</v>
      </c>
      <c r="E600" s="204" t="s">
        <v>1052</v>
      </c>
      <c r="F600" s="205" t="s">
        <v>1053</v>
      </c>
      <c r="G600" s="206" t="s">
        <v>206</v>
      </c>
      <c r="H600" s="207">
        <v>1.194</v>
      </c>
      <c r="I600" s="208"/>
      <c r="J600" s="209">
        <f>ROUND(I600*H600,2)</f>
        <v>0</v>
      </c>
      <c r="K600" s="205" t="s">
        <v>186</v>
      </c>
      <c r="L600" s="61"/>
      <c r="M600" s="210" t="s">
        <v>39</v>
      </c>
      <c r="N600" s="211" t="s">
        <v>48</v>
      </c>
      <c r="O600" s="42"/>
      <c r="P600" s="212">
        <f>O600*H600</f>
        <v>0</v>
      </c>
      <c r="Q600" s="212">
        <v>0</v>
      </c>
      <c r="R600" s="212">
        <f>Q600*H600</f>
        <v>0</v>
      </c>
      <c r="S600" s="212">
        <v>2.4</v>
      </c>
      <c r="T600" s="213">
        <f>S600*H600</f>
        <v>2.8655999999999997</v>
      </c>
      <c r="AR600" s="24" t="s">
        <v>187</v>
      </c>
      <c r="AT600" s="24" t="s">
        <v>182</v>
      </c>
      <c r="AU600" s="24" t="s">
        <v>86</v>
      </c>
      <c r="AY600" s="24" t="s">
        <v>180</v>
      </c>
      <c r="BE600" s="214">
        <f>IF(N600="základní",J600,0)</f>
        <v>0</v>
      </c>
      <c r="BF600" s="214">
        <f>IF(N600="snížená",J600,0)</f>
        <v>0</v>
      </c>
      <c r="BG600" s="214">
        <f>IF(N600="zákl. přenesená",J600,0)</f>
        <v>0</v>
      </c>
      <c r="BH600" s="214">
        <f>IF(N600="sníž. přenesená",J600,0)</f>
        <v>0</v>
      </c>
      <c r="BI600" s="214">
        <f>IF(N600="nulová",J600,0)</f>
        <v>0</v>
      </c>
      <c r="BJ600" s="24" t="s">
        <v>84</v>
      </c>
      <c r="BK600" s="214">
        <f>ROUND(I600*H600,2)</f>
        <v>0</v>
      </c>
      <c r="BL600" s="24" t="s">
        <v>187</v>
      </c>
      <c r="BM600" s="24" t="s">
        <v>1054</v>
      </c>
    </row>
    <row r="601" spans="2:51" s="12" customFormat="1" ht="12">
      <c r="B601" s="215"/>
      <c r="C601" s="216"/>
      <c r="D601" s="217" t="s">
        <v>189</v>
      </c>
      <c r="E601" s="218" t="s">
        <v>39</v>
      </c>
      <c r="F601" s="219" t="s">
        <v>1055</v>
      </c>
      <c r="G601" s="216"/>
      <c r="H601" s="220">
        <v>1.194</v>
      </c>
      <c r="I601" s="221"/>
      <c r="J601" s="216"/>
      <c r="K601" s="216"/>
      <c r="L601" s="222"/>
      <c r="M601" s="223"/>
      <c r="N601" s="224"/>
      <c r="O601" s="224"/>
      <c r="P601" s="224"/>
      <c r="Q601" s="224"/>
      <c r="R601" s="224"/>
      <c r="S601" s="224"/>
      <c r="T601" s="225"/>
      <c r="AT601" s="226" t="s">
        <v>189</v>
      </c>
      <c r="AU601" s="226" t="s">
        <v>86</v>
      </c>
      <c r="AV601" s="12" t="s">
        <v>86</v>
      </c>
      <c r="AW601" s="12" t="s">
        <v>40</v>
      </c>
      <c r="AX601" s="12" t="s">
        <v>84</v>
      </c>
      <c r="AY601" s="226" t="s">
        <v>180</v>
      </c>
    </row>
    <row r="602" spans="2:65" s="1" customFormat="1" ht="25.5" customHeight="1">
      <c r="B602" s="41"/>
      <c r="C602" s="203" t="s">
        <v>1056</v>
      </c>
      <c r="D602" s="203" t="s">
        <v>182</v>
      </c>
      <c r="E602" s="204" t="s">
        <v>1057</v>
      </c>
      <c r="F602" s="205" t="s">
        <v>1058</v>
      </c>
      <c r="G602" s="206" t="s">
        <v>206</v>
      </c>
      <c r="H602" s="207">
        <v>3.162</v>
      </c>
      <c r="I602" s="208"/>
      <c r="J602" s="209">
        <f>ROUND(I602*H602,2)</f>
        <v>0</v>
      </c>
      <c r="K602" s="205" t="s">
        <v>186</v>
      </c>
      <c r="L602" s="61"/>
      <c r="M602" s="210" t="s">
        <v>39</v>
      </c>
      <c r="N602" s="211" t="s">
        <v>48</v>
      </c>
      <c r="O602" s="42"/>
      <c r="P602" s="212">
        <f>O602*H602</f>
        <v>0</v>
      </c>
      <c r="Q602" s="212">
        <v>0</v>
      </c>
      <c r="R602" s="212">
        <f>Q602*H602</f>
        <v>0</v>
      </c>
      <c r="S602" s="212">
        <v>2.2</v>
      </c>
      <c r="T602" s="213">
        <f>S602*H602</f>
        <v>6.9564</v>
      </c>
      <c r="AR602" s="24" t="s">
        <v>187</v>
      </c>
      <c r="AT602" s="24" t="s">
        <v>182</v>
      </c>
      <c r="AU602" s="24" t="s">
        <v>86</v>
      </c>
      <c r="AY602" s="24" t="s">
        <v>180</v>
      </c>
      <c r="BE602" s="214">
        <f>IF(N602="základní",J602,0)</f>
        <v>0</v>
      </c>
      <c r="BF602" s="214">
        <f>IF(N602="snížená",J602,0)</f>
        <v>0</v>
      </c>
      <c r="BG602" s="214">
        <f>IF(N602="zákl. přenesená",J602,0)</f>
        <v>0</v>
      </c>
      <c r="BH602" s="214">
        <f>IF(N602="sníž. přenesená",J602,0)</f>
        <v>0</v>
      </c>
      <c r="BI602" s="214">
        <f>IF(N602="nulová",J602,0)</f>
        <v>0</v>
      </c>
      <c r="BJ602" s="24" t="s">
        <v>84</v>
      </c>
      <c r="BK602" s="214">
        <f>ROUND(I602*H602,2)</f>
        <v>0</v>
      </c>
      <c r="BL602" s="24" t="s">
        <v>187</v>
      </c>
      <c r="BM602" s="24" t="s">
        <v>1059</v>
      </c>
    </row>
    <row r="603" spans="2:51" s="12" customFormat="1" ht="24">
      <c r="B603" s="215"/>
      <c r="C603" s="216"/>
      <c r="D603" s="217" t="s">
        <v>189</v>
      </c>
      <c r="E603" s="218" t="s">
        <v>39</v>
      </c>
      <c r="F603" s="219" t="s">
        <v>1060</v>
      </c>
      <c r="G603" s="216"/>
      <c r="H603" s="220">
        <v>3.162</v>
      </c>
      <c r="I603" s="221"/>
      <c r="J603" s="216"/>
      <c r="K603" s="216"/>
      <c r="L603" s="222"/>
      <c r="M603" s="223"/>
      <c r="N603" s="224"/>
      <c r="O603" s="224"/>
      <c r="P603" s="224"/>
      <c r="Q603" s="224"/>
      <c r="R603" s="224"/>
      <c r="S603" s="224"/>
      <c r="T603" s="225"/>
      <c r="AT603" s="226" t="s">
        <v>189</v>
      </c>
      <c r="AU603" s="226" t="s">
        <v>86</v>
      </c>
      <c r="AV603" s="12" t="s">
        <v>86</v>
      </c>
      <c r="AW603" s="12" t="s">
        <v>40</v>
      </c>
      <c r="AX603" s="12" t="s">
        <v>84</v>
      </c>
      <c r="AY603" s="226" t="s">
        <v>180</v>
      </c>
    </row>
    <row r="604" spans="2:65" s="1" customFormat="1" ht="25.5" customHeight="1">
      <c r="B604" s="41"/>
      <c r="C604" s="203" t="s">
        <v>1061</v>
      </c>
      <c r="D604" s="203" t="s">
        <v>182</v>
      </c>
      <c r="E604" s="204" t="s">
        <v>1062</v>
      </c>
      <c r="F604" s="205" t="s">
        <v>1063</v>
      </c>
      <c r="G604" s="206" t="s">
        <v>206</v>
      </c>
      <c r="H604" s="207">
        <v>5.284</v>
      </c>
      <c r="I604" s="208"/>
      <c r="J604" s="209">
        <f>ROUND(I604*H604,2)</f>
        <v>0</v>
      </c>
      <c r="K604" s="205" t="s">
        <v>186</v>
      </c>
      <c r="L604" s="61"/>
      <c r="M604" s="210" t="s">
        <v>39</v>
      </c>
      <c r="N604" s="211" t="s">
        <v>48</v>
      </c>
      <c r="O604" s="42"/>
      <c r="P604" s="212">
        <f>O604*H604</f>
        <v>0</v>
      </c>
      <c r="Q604" s="212">
        <v>0</v>
      </c>
      <c r="R604" s="212">
        <f>Q604*H604</f>
        <v>0</v>
      </c>
      <c r="S604" s="212">
        <v>2.2</v>
      </c>
      <c r="T604" s="213">
        <f>S604*H604</f>
        <v>11.6248</v>
      </c>
      <c r="AR604" s="24" t="s">
        <v>187</v>
      </c>
      <c r="AT604" s="24" t="s">
        <v>182</v>
      </c>
      <c r="AU604" s="24" t="s">
        <v>86</v>
      </c>
      <c r="AY604" s="24" t="s">
        <v>180</v>
      </c>
      <c r="BE604" s="214">
        <f>IF(N604="základní",J604,0)</f>
        <v>0</v>
      </c>
      <c r="BF604" s="214">
        <f>IF(N604="snížená",J604,0)</f>
        <v>0</v>
      </c>
      <c r="BG604" s="214">
        <f>IF(N604="zákl. přenesená",J604,0)</f>
        <v>0</v>
      </c>
      <c r="BH604" s="214">
        <f>IF(N604="sníž. přenesená",J604,0)</f>
        <v>0</v>
      </c>
      <c r="BI604" s="214">
        <f>IF(N604="nulová",J604,0)</f>
        <v>0</v>
      </c>
      <c r="BJ604" s="24" t="s">
        <v>84</v>
      </c>
      <c r="BK604" s="214">
        <f>ROUND(I604*H604,2)</f>
        <v>0</v>
      </c>
      <c r="BL604" s="24" t="s">
        <v>187</v>
      </c>
      <c r="BM604" s="24" t="s">
        <v>1064</v>
      </c>
    </row>
    <row r="605" spans="2:51" s="12" customFormat="1" ht="24">
      <c r="B605" s="215"/>
      <c r="C605" s="216"/>
      <c r="D605" s="217" t="s">
        <v>189</v>
      </c>
      <c r="E605" s="218" t="s">
        <v>39</v>
      </c>
      <c r="F605" s="219" t="s">
        <v>1065</v>
      </c>
      <c r="G605" s="216"/>
      <c r="H605" s="220">
        <v>5.284</v>
      </c>
      <c r="I605" s="221"/>
      <c r="J605" s="216"/>
      <c r="K605" s="216"/>
      <c r="L605" s="222"/>
      <c r="M605" s="223"/>
      <c r="N605" s="224"/>
      <c r="O605" s="224"/>
      <c r="P605" s="224"/>
      <c r="Q605" s="224"/>
      <c r="R605" s="224"/>
      <c r="S605" s="224"/>
      <c r="T605" s="225"/>
      <c r="AT605" s="226" t="s">
        <v>189</v>
      </c>
      <c r="AU605" s="226" t="s">
        <v>86</v>
      </c>
      <c r="AV605" s="12" t="s">
        <v>86</v>
      </c>
      <c r="AW605" s="12" t="s">
        <v>40</v>
      </c>
      <c r="AX605" s="12" t="s">
        <v>84</v>
      </c>
      <c r="AY605" s="226" t="s">
        <v>180</v>
      </c>
    </row>
    <row r="606" spans="2:65" s="1" customFormat="1" ht="16.5" customHeight="1">
      <c r="B606" s="41"/>
      <c r="C606" s="203" t="s">
        <v>1066</v>
      </c>
      <c r="D606" s="203" t="s">
        <v>182</v>
      </c>
      <c r="E606" s="204" t="s">
        <v>1067</v>
      </c>
      <c r="F606" s="205" t="s">
        <v>1068</v>
      </c>
      <c r="G606" s="206" t="s">
        <v>316</v>
      </c>
      <c r="H606" s="207">
        <v>8</v>
      </c>
      <c r="I606" s="208"/>
      <c r="J606" s="209">
        <f>ROUND(I606*H606,2)</f>
        <v>0</v>
      </c>
      <c r="K606" s="205" t="s">
        <v>186</v>
      </c>
      <c r="L606" s="61"/>
      <c r="M606" s="210" t="s">
        <v>39</v>
      </c>
      <c r="N606" s="211" t="s">
        <v>48</v>
      </c>
      <c r="O606" s="42"/>
      <c r="P606" s="212">
        <f>O606*H606</f>
        <v>0</v>
      </c>
      <c r="Q606" s="212">
        <v>0</v>
      </c>
      <c r="R606" s="212">
        <f>Q606*H606</f>
        <v>0</v>
      </c>
      <c r="S606" s="212">
        <v>0.0657</v>
      </c>
      <c r="T606" s="213">
        <f>S606*H606</f>
        <v>0.5256</v>
      </c>
      <c r="AR606" s="24" t="s">
        <v>187</v>
      </c>
      <c r="AT606" s="24" t="s">
        <v>182</v>
      </c>
      <c r="AU606" s="24" t="s">
        <v>86</v>
      </c>
      <c r="AY606" s="24" t="s">
        <v>180</v>
      </c>
      <c r="BE606" s="214">
        <f>IF(N606="základní",J606,0)</f>
        <v>0</v>
      </c>
      <c r="BF606" s="214">
        <f>IF(N606="snížená",J606,0)</f>
        <v>0</v>
      </c>
      <c r="BG606" s="214">
        <f>IF(N606="zákl. přenesená",J606,0)</f>
        <v>0</v>
      </c>
      <c r="BH606" s="214">
        <f>IF(N606="sníž. přenesená",J606,0)</f>
        <v>0</v>
      </c>
      <c r="BI606" s="214">
        <f>IF(N606="nulová",J606,0)</f>
        <v>0</v>
      </c>
      <c r="BJ606" s="24" t="s">
        <v>84</v>
      </c>
      <c r="BK606" s="214">
        <f>ROUND(I606*H606,2)</f>
        <v>0</v>
      </c>
      <c r="BL606" s="24" t="s">
        <v>187</v>
      </c>
      <c r="BM606" s="24" t="s">
        <v>1069</v>
      </c>
    </row>
    <row r="607" spans="2:65" s="1" customFormat="1" ht="16.5" customHeight="1">
      <c r="B607" s="41"/>
      <c r="C607" s="203" t="s">
        <v>1070</v>
      </c>
      <c r="D607" s="203" t="s">
        <v>182</v>
      </c>
      <c r="E607" s="204" t="s">
        <v>1071</v>
      </c>
      <c r="F607" s="205" t="s">
        <v>1072</v>
      </c>
      <c r="G607" s="206" t="s">
        <v>200</v>
      </c>
      <c r="H607" s="207">
        <v>14.05</v>
      </c>
      <c r="I607" s="208"/>
      <c r="J607" s="209">
        <f>ROUND(I607*H607,2)</f>
        <v>0</v>
      </c>
      <c r="K607" s="205" t="s">
        <v>186</v>
      </c>
      <c r="L607" s="61"/>
      <c r="M607" s="210" t="s">
        <v>39</v>
      </c>
      <c r="N607" s="211" t="s">
        <v>48</v>
      </c>
      <c r="O607" s="42"/>
      <c r="P607" s="212">
        <f>O607*H607</f>
        <v>0</v>
      </c>
      <c r="Q607" s="212">
        <v>0</v>
      </c>
      <c r="R607" s="212">
        <f>Q607*H607</f>
        <v>0</v>
      </c>
      <c r="S607" s="212">
        <v>0.00198</v>
      </c>
      <c r="T607" s="213">
        <f>S607*H607</f>
        <v>0.027819</v>
      </c>
      <c r="AR607" s="24" t="s">
        <v>187</v>
      </c>
      <c r="AT607" s="24" t="s">
        <v>182</v>
      </c>
      <c r="AU607" s="24" t="s">
        <v>86</v>
      </c>
      <c r="AY607" s="24" t="s">
        <v>180</v>
      </c>
      <c r="BE607" s="214">
        <f>IF(N607="základní",J607,0)</f>
        <v>0</v>
      </c>
      <c r="BF607" s="214">
        <f>IF(N607="snížená",J607,0)</f>
        <v>0</v>
      </c>
      <c r="BG607" s="214">
        <f>IF(N607="zákl. přenesená",J607,0)</f>
        <v>0</v>
      </c>
      <c r="BH607" s="214">
        <f>IF(N607="sníž. přenesená",J607,0)</f>
        <v>0</v>
      </c>
      <c r="BI607" s="214">
        <f>IF(N607="nulová",J607,0)</f>
        <v>0</v>
      </c>
      <c r="BJ607" s="24" t="s">
        <v>84</v>
      </c>
      <c r="BK607" s="214">
        <f>ROUND(I607*H607,2)</f>
        <v>0</v>
      </c>
      <c r="BL607" s="24" t="s">
        <v>187</v>
      </c>
      <c r="BM607" s="24" t="s">
        <v>1073</v>
      </c>
    </row>
    <row r="608" spans="2:51" s="12" customFormat="1" ht="12">
      <c r="B608" s="215"/>
      <c r="C608" s="216"/>
      <c r="D608" s="217" t="s">
        <v>189</v>
      </c>
      <c r="E608" s="218" t="s">
        <v>39</v>
      </c>
      <c r="F608" s="219" t="s">
        <v>470</v>
      </c>
      <c r="G608" s="216"/>
      <c r="H608" s="220">
        <v>14.05</v>
      </c>
      <c r="I608" s="221"/>
      <c r="J608" s="216"/>
      <c r="K608" s="216"/>
      <c r="L608" s="222"/>
      <c r="M608" s="223"/>
      <c r="N608" s="224"/>
      <c r="O608" s="224"/>
      <c r="P608" s="224"/>
      <c r="Q608" s="224"/>
      <c r="R608" s="224"/>
      <c r="S608" s="224"/>
      <c r="T608" s="225"/>
      <c r="AT608" s="226" t="s">
        <v>189</v>
      </c>
      <c r="AU608" s="226" t="s">
        <v>86</v>
      </c>
      <c r="AV608" s="12" t="s">
        <v>86</v>
      </c>
      <c r="AW608" s="12" t="s">
        <v>40</v>
      </c>
      <c r="AX608" s="12" t="s">
        <v>84</v>
      </c>
      <c r="AY608" s="226" t="s">
        <v>180</v>
      </c>
    </row>
    <row r="609" spans="2:65" s="1" customFormat="1" ht="16.5" customHeight="1">
      <c r="B609" s="41"/>
      <c r="C609" s="203" t="s">
        <v>1074</v>
      </c>
      <c r="D609" s="203" t="s">
        <v>182</v>
      </c>
      <c r="E609" s="204" t="s">
        <v>1075</v>
      </c>
      <c r="F609" s="205" t="s">
        <v>1076</v>
      </c>
      <c r="G609" s="206" t="s">
        <v>185</v>
      </c>
      <c r="H609" s="207">
        <v>24.6</v>
      </c>
      <c r="I609" s="208"/>
      <c r="J609" s="209">
        <f>ROUND(I609*H609,2)</f>
        <v>0</v>
      </c>
      <c r="K609" s="205" t="s">
        <v>186</v>
      </c>
      <c r="L609" s="61"/>
      <c r="M609" s="210" t="s">
        <v>39</v>
      </c>
      <c r="N609" s="211" t="s">
        <v>48</v>
      </c>
      <c r="O609" s="42"/>
      <c r="P609" s="212">
        <f>O609*H609</f>
        <v>0</v>
      </c>
      <c r="Q609" s="212">
        <v>0</v>
      </c>
      <c r="R609" s="212">
        <f>Q609*H609</f>
        <v>0</v>
      </c>
      <c r="S609" s="212">
        <v>0.014</v>
      </c>
      <c r="T609" s="213">
        <f>S609*H609</f>
        <v>0.34440000000000004</v>
      </c>
      <c r="AR609" s="24" t="s">
        <v>187</v>
      </c>
      <c r="AT609" s="24" t="s">
        <v>182</v>
      </c>
      <c r="AU609" s="24" t="s">
        <v>86</v>
      </c>
      <c r="AY609" s="24" t="s">
        <v>180</v>
      </c>
      <c r="BE609" s="214">
        <f>IF(N609="základní",J609,0)</f>
        <v>0</v>
      </c>
      <c r="BF609" s="214">
        <f>IF(N609="snížená",J609,0)</f>
        <v>0</v>
      </c>
      <c r="BG609" s="214">
        <f>IF(N609="zákl. přenesená",J609,0)</f>
        <v>0</v>
      </c>
      <c r="BH609" s="214">
        <f>IF(N609="sníž. přenesená",J609,0)</f>
        <v>0</v>
      </c>
      <c r="BI609" s="214">
        <f>IF(N609="nulová",J609,0)</f>
        <v>0</v>
      </c>
      <c r="BJ609" s="24" t="s">
        <v>84</v>
      </c>
      <c r="BK609" s="214">
        <f>ROUND(I609*H609,2)</f>
        <v>0</v>
      </c>
      <c r="BL609" s="24" t="s">
        <v>187</v>
      </c>
      <c r="BM609" s="24" t="s">
        <v>1077</v>
      </c>
    </row>
    <row r="610" spans="2:51" s="12" customFormat="1" ht="12">
      <c r="B610" s="215"/>
      <c r="C610" s="216"/>
      <c r="D610" s="217" t="s">
        <v>189</v>
      </c>
      <c r="E610" s="218" t="s">
        <v>39</v>
      </c>
      <c r="F610" s="219" t="s">
        <v>1078</v>
      </c>
      <c r="G610" s="216"/>
      <c r="H610" s="220">
        <v>24.6</v>
      </c>
      <c r="I610" s="221"/>
      <c r="J610" s="216"/>
      <c r="K610" s="216"/>
      <c r="L610" s="222"/>
      <c r="M610" s="223"/>
      <c r="N610" s="224"/>
      <c r="O610" s="224"/>
      <c r="P610" s="224"/>
      <c r="Q610" s="224"/>
      <c r="R610" s="224"/>
      <c r="S610" s="224"/>
      <c r="T610" s="225"/>
      <c r="AT610" s="226" t="s">
        <v>189</v>
      </c>
      <c r="AU610" s="226" t="s">
        <v>86</v>
      </c>
      <c r="AV610" s="12" t="s">
        <v>86</v>
      </c>
      <c r="AW610" s="12" t="s">
        <v>40</v>
      </c>
      <c r="AX610" s="12" t="s">
        <v>84</v>
      </c>
      <c r="AY610" s="226" t="s">
        <v>180</v>
      </c>
    </row>
    <row r="611" spans="2:65" s="1" customFormat="1" ht="16.5" customHeight="1">
      <c r="B611" s="41"/>
      <c r="C611" s="203" t="s">
        <v>1079</v>
      </c>
      <c r="D611" s="203" t="s">
        <v>182</v>
      </c>
      <c r="E611" s="204" t="s">
        <v>1080</v>
      </c>
      <c r="F611" s="205" t="s">
        <v>1081</v>
      </c>
      <c r="G611" s="206" t="s">
        <v>185</v>
      </c>
      <c r="H611" s="207">
        <v>8.117</v>
      </c>
      <c r="I611" s="208"/>
      <c r="J611" s="209">
        <f>ROUND(I611*H611,2)</f>
        <v>0</v>
      </c>
      <c r="K611" s="205" t="s">
        <v>186</v>
      </c>
      <c r="L611" s="61"/>
      <c r="M611" s="210" t="s">
        <v>39</v>
      </c>
      <c r="N611" s="211" t="s">
        <v>48</v>
      </c>
      <c r="O611" s="42"/>
      <c r="P611" s="212">
        <f>O611*H611</f>
        <v>0</v>
      </c>
      <c r="Q611" s="212">
        <v>0</v>
      </c>
      <c r="R611" s="212">
        <f>Q611*H611</f>
        <v>0</v>
      </c>
      <c r="S611" s="212">
        <v>0.067</v>
      </c>
      <c r="T611" s="213">
        <f>S611*H611</f>
        <v>0.5438390000000001</v>
      </c>
      <c r="AR611" s="24" t="s">
        <v>187</v>
      </c>
      <c r="AT611" s="24" t="s">
        <v>182</v>
      </c>
      <c r="AU611" s="24" t="s">
        <v>86</v>
      </c>
      <c r="AY611" s="24" t="s">
        <v>180</v>
      </c>
      <c r="BE611" s="214">
        <f>IF(N611="základní",J611,0)</f>
        <v>0</v>
      </c>
      <c r="BF611" s="214">
        <f>IF(N611="snížená",J611,0)</f>
        <v>0</v>
      </c>
      <c r="BG611" s="214">
        <f>IF(N611="zákl. přenesená",J611,0)</f>
        <v>0</v>
      </c>
      <c r="BH611" s="214">
        <f>IF(N611="sníž. přenesená",J611,0)</f>
        <v>0</v>
      </c>
      <c r="BI611" s="214">
        <f>IF(N611="nulová",J611,0)</f>
        <v>0</v>
      </c>
      <c r="BJ611" s="24" t="s">
        <v>84</v>
      </c>
      <c r="BK611" s="214">
        <f>ROUND(I611*H611,2)</f>
        <v>0</v>
      </c>
      <c r="BL611" s="24" t="s">
        <v>187</v>
      </c>
      <c r="BM611" s="24" t="s">
        <v>1082</v>
      </c>
    </row>
    <row r="612" spans="2:51" s="12" customFormat="1" ht="12">
      <c r="B612" s="215"/>
      <c r="C612" s="216"/>
      <c r="D612" s="217" t="s">
        <v>189</v>
      </c>
      <c r="E612" s="218" t="s">
        <v>39</v>
      </c>
      <c r="F612" s="219" t="s">
        <v>1083</v>
      </c>
      <c r="G612" s="216"/>
      <c r="H612" s="220">
        <v>8.117</v>
      </c>
      <c r="I612" s="221"/>
      <c r="J612" s="216"/>
      <c r="K612" s="216"/>
      <c r="L612" s="222"/>
      <c r="M612" s="223"/>
      <c r="N612" s="224"/>
      <c r="O612" s="224"/>
      <c r="P612" s="224"/>
      <c r="Q612" s="224"/>
      <c r="R612" s="224"/>
      <c r="S612" s="224"/>
      <c r="T612" s="225"/>
      <c r="AT612" s="226" t="s">
        <v>189</v>
      </c>
      <c r="AU612" s="226" t="s">
        <v>86</v>
      </c>
      <c r="AV612" s="12" t="s">
        <v>86</v>
      </c>
      <c r="AW612" s="12" t="s">
        <v>40</v>
      </c>
      <c r="AX612" s="12" t="s">
        <v>84</v>
      </c>
      <c r="AY612" s="226" t="s">
        <v>180</v>
      </c>
    </row>
    <row r="613" spans="2:65" s="1" customFormat="1" ht="16.5" customHeight="1">
      <c r="B613" s="41"/>
      <c r="C613" s="203" t="s">
        <v>1084</v>
      </c>
      <c r="D613" s="203" t="s">
        <v>182</v>
      </c>
      <c r="E613" s="204" t="s">
        <v>1085</v>
      </c>
      <c r="F613" s="205" t="s">
        <v>1086</v>
      </c>
      <c r="G613" s="206" t="s">
        <v>185</v>
      </c>
      <c r="H613" s="207">
        <v>8</v>
      </c>
      <c r="I613" s="208"/>
      <c r="J613" s="209">
        <f>ROUND(I613*H613,2)</f>
        <v>0</v>
      </c>
      <c r="K613" s="205" t="s">
        <v>186</v>
      </c>
      <c r="L613" s="61"/>
      <c r="M613" s="210" t="s">
        <v>39</v>
      </c>
      <c r="N613" s="211" t="s">
        <v>48</v>
      </c>
      <c r="O613" s="42"/>
      <c r="P613" s="212">
        <f>O613*H613</f>
        <v>0</v>
      </c>
      <c r="Q613" s="212">
        <v>0</v>
      </c>
      <c r="R613" s="212">
        <f>Q613*H613</f>
        <v>0</v>
      </c>
      <c r="S613" s="212">
        <v>0.076</v>
      </c>
      <c r="T613" s="213">
        <f>S613*H613</f>
        <v>0.608</v>
      </c>
      <c r="AR613" s="24" t="s">
        <v>187</v>
      </c>
      <c r="AT613" s="24" t="s">
        <v>182</v>
      </c>
      <c r="AU613" s="24" t="s">
        <v>86</v>
      </c>
      <c r="AY613" s="24" t="s">
        <v>180</v>
      </c>
      <c r="BE613" s="214">
        <f>IF(N613="základní",J613,0)</f>
        <v>0</v>
      </c>
      <c r="BF613" s="214">
        <f>IF(N613="snížená",J613,0)</f>
        <v>0</v>
      </c>
      <c r="BG613" s="214">
        <f>IF(N613="zákl. přenesená",J613,0)</f>
        <v>0</v>
      </c>
      <c r="BH613" s="214">
        <f>IF(N613="sníž. přenesená",J613,0)</f>
        <v>0</v>
      </c>
      <c r="BI613" s="214">
        <f>IF(N613="nulová",J613,0)</f>
        <v>0</v>
      </c>
      <c r="BJ613" s="24" t="s">
        <v>84</v>
      </c>
      <c r="BK613" s="214">
        <f>ROUND(I613*H613,2)</f>
        <v>0</v>
      </c>
      <c r="BL613" s="24" t="s">
        <v>187</v>
      </c>
      <c r="BM613" s="24" t="s">
        <v>1087</v>
      </c>
    </row>
    <row r="614" spans="2:51" s="12" customFormat="1" ht="12">
      <c r="B614" s="215"/>
      <c r="C614" s="216"/>
      <c r="D614" s="217" t="s">
        <v>189</v>
      </c>
      <c r="E614" s="218" t="s">
        <v>39</v>
      </c>
      <c r="F614" s="219" t="s">
        <v>1088</v>
      </c>
      <c r="G614" s="216"/>
      <c r="H614" s="220">
        <v>8</v>
      </c>
      <c r="I614" s="221"/>
      <c r="J614" s="216"/>
      <c r="K614" s="216"/>
      <c r="L614" s="222"/>
      <c r="M614" s="223"/>
      <c r="N614" s="224"/>
      <c r="O614" s="224"/>
      <c r="P614" s="224"/>
      <c r="Q614" s="224"/>
      <c r="R614" s="224"/>
      <c r="S614" s="224"/>
      <c r="T614" s="225"/>
      <c r="AT614" s="226" t="s">
        <v>189</v>
      </c>
      <c r="AU614" s="226" t="s">
        <v>86</v>
      </c>
      <c r="AV614" s="12" t="s">
        <v>86</v>
      </c>
      <c r="AW614" s="12" t="s">
        <v>40</v>
      </c>
      <c r="AX614" s="12" t="s">
        <v>84</v>
      </c>
      <c r="AY614" s="226" t="s">
        <v>180</v>
      </c>
    </row>
    <row r="615" spans="2:65" s="1" customFormat="1" ht="25.5" customHeight="1">
      <c r="B615" s="41"/>
      <c r="C615" s="203" t="s">
        <v>1089</v>
      </c>
      <c r="D615" s="203" t="s">
        <v>182</v>
      </c>
      <c r="E615" s="204" t="s">
        <v>1090</v>
      </c>
      <c r="F615" s="205" t="s">
        <v>1091</v>
      </c>
      <c r="G615" s="206" t="s">
        <v>206</v>
      </c>
      <c r="H615" s="207">
        <v>1.2</v>
      </c>
      <c r="I615" s="208"/>
      <c r="J615" s="209">
        <f>ROUND(I615*H615,2)</f>
        <v>0</v>
      </c>
      <c r="K615" s="205" t="s">
        <v>186</v>
      </c>
      <c r="L615" s="61"/>
      <c r="M615" s="210" t="s">
        <v>39</v>
      </c>
      <c r="N615" s="211" t="s">
        <v>48</v>
      </c>
      <c r="O615" s="42"/>
      <c r="P615" s="212">
        <f>O615*H615</f>
        <v>0</v>
      </c>
      <c r="Q615" s="212">
        <v>0</v>
      </c>
      <c r="R615" s="212">
        <f>Q615*H615</f>
        <v>0</v>
      </c>
      <c r="S615" s="212">
        <v>1.8</v>
      </c>
      <c r="T615" s="213">
        <f>S615*H615</f>
        <v>2.16</v>
      </c>
      <c r="AR615" s="24" t="s">
        <v>187</v>
      </c>
      <c r="AT615" s="24" t="s">
        <v>182</v>
      </c>
      <c r="AU615" s="24" t="s">
        <v>86</v>
      </c>
      <c r="AY615" s="24" t="s">
        <v>180</v>
      </c>
      <c r="BE615" s="214">
        <f>IF(N615="základní",J615,0)</f>
        <v>0</v>
      </c>
      <c r="BF615" s="214">
        <f>IF(N615="snížená",J615,0)</f>
        <v>0</v>
      </c>
      <c r="BG615" s="214">
        <f>IF(N615="zákl. přenesená",J615,0)</f>
        <v>0</v>
      </c>
      <c r="BH615" s="214">
        <f>IF(N615="sníž. přenesená",J615,0)</f>
        <v>0</v>
      </c>
      <c r="BI615" s="214">
        <f>IF(N615="nulová",J615,0)</f>
        <v>0</v>
      </c>
      <c r="BJ615" s="24" t="s">
        <v>84</v>
      </c>
      <c r="BK615" s="214">
        <f>ROUND(I615*H615,2)</f>
        <v>0</v>
      </c>
      <c r="BL615" s="24" t="s">
        <v>187</v>
      </c>
      <c r="BM615" s="24" t="s">
        <v>1092</v>
      </c>
    </row>
    <row r="616" spans="2:51" s="12" customFormat="1" ht="12">
      <c r="B616" s="215"/>
      <c r="C616" s="216"/>
      <c r="D616" s="217" t="s">
        <v>189</v>
      </c>
      <c r="E616" s="218" t="s">
        <v>39</v>
      </c>
      <c r="F616" s="219" t="s">
        <v>329</v>
      </c>
      <c r="G616" s="216"/>
      <c r="H616" s="220">
        <v>0.6</v>
      </c>
      <c r="I616" s="221"/>
      <c r="J616" s="216"/>
      <c r="K616" s="216"/>
      <c r="L616" s="222"/>
      <c r="M616" s="223"/>
      <c r="N616" s="224"/>
      <c r="O616" s="224"/>
      <c r="P616" s="224"/>
      <c r="Q616" s="224"/>
      <c r="R616" s="224"/>
      <c r="S616" s="224"/>
      <c r="T616" s="225"/>
      <c r="AT616" s="226" t="s">
        <v>189</v>
      </c>
      <c r="AU616" s="226" t="s">
        <v>86</v>
      </c>
      <c r="AV616" s="12" t="s">
        <v>86</v>
      </c>
      <c r="AW616" s="12" t="s">
        <v>40</v>
      </c>
      <c r="AX616" s="12" t="s">
        <v>77</v>
      </c>
      <c r="AY616" s="226" t="s">
        <v>180</v>
      </c>
    </row>
    <row r="617" spans="2:51" s="12" customFormat="1" ht="12">
      <c r="B617" s="215"/>
      <c r="C617" s="216"/>
      <c r="D617" s="217" t="s">
        <v>189</v>
      </c>
      <c r="E617" s="218" t="s">
        <v>39</v>
      </c>
      <c r="F617" s="219" t="s">
        <v>330</v>
      </c>
      <c r="G617" s="216"/>
      <c r="H617" s="220">
        <v>0.4</v>
      </c>
      <c r="I617" s="221"/>
      <c r="J617" s="216"/>
      <c r="K617" s="216"/>
      <c r="L617" s="222"/>
      <c r="M617" s="223"/>
      <c r="N617" s="224"/>
      <c r="O617" s="224"/>
      <c r="P617" s="224"/>
      <c r="Q617" s="224"/>
      <c r="R617" s="224"/>
      <c r="S617" s="224"/>
      <c r="T617" s="225"/>
      <c r="AT617" s="226" t="s">
        <v>189</v>
      </c>
      <c r="AU617" s="226" t="s">
        <v>86</v>
      </c>
      <c r="AV617" s="12" t="s">
        <v>86</v>
      </c>
      <c r="AW617" s="12" t="s">
        <v>40</v>
      </c>
      <c r="AX617" s="12" t="s">
        <v>77</v>
      </c>
      <c r="AY617" s="226" t="s">
        <v>180</v>
      </c>
    </row>
    <row r="618" spans="2:51" s="12" customFormat="1" ht="12">
      <c r="B618" s="215"/>
      <c r="C618" s="216"/>
      <c r="D618" s="217" t="s">
        <v>189</v>
      </c>
      <c r="E618" s="218" t="s">
        <v>39</v>
      </c>
      <c r="F618" s="219" t="s">
        <v>331</v>
      </c>
      <c r="G618" s="216"/>
      <c r="H618" s="220">
        <v>0.2</v>
      </c>
      <c r="I618" s="221"/>
      <c r="J618" s="216"/>
      <c r="K618" s="216"/>
      <c r="L618" s="222"/>
      <c r="M618" s="223"/>
      <c r="N618" s="224"/>
      <c r="O618" s="224"/>
      <c r="P618" s="224"/>
      <c r="Q618" s="224"/>
      <c r="R618" s="224"/>
      <c r="S618" s="224"/>
      <c r="T618" s="225"/>
      <c r="AT618" s="226" t="s">
        <v>189</v>
      </c>
      <c r="AU618" s="226" t="s">
        <v>86</v>
      </c>
      <c r="AV618" s="12" t="s">
        <v>86</v>
      </c>
      <c r="AW618" s="12" t="s">
        <v>40</v>
      </c>
      <c r="AX618" s="12" t="s">
        <v>77</v>
      </c>
      <c r="AY618" s="226" t="s">
        <v>180</v>
      </c>
    </row>
    <row r="619" spans="2:51" s="13" customFormat="1" ht="12">
      <c r="B619" s="227"/>
      <c r="C619" s="228"/>
      <c r="D619" s="217" t="s">
        <v>189</v>
      </c>
      <c r="E619" s="229" t="s">
        <v>39</v>
      </c>
      <c r="F619" s="230" t="s">
        <v>196</v>
      </c>
      <c r="G619" s="228"/>
      <c r="H619" s="231">
        <v>1.2</v>
      </c>
      <c r="I619" s="232"/>
      <c r="J619" s="228"/>
      <c r="K619" s="228"/>
      <c r="L619" s="233"/>
      <c r="M619" s="234"/>
      <c r="N619" s="235"/>
      <c r="O619" s="235"/>
      <c r="P619" s="235"/>
      <c r="Q619" s="235"/>
      <c r="R619" s="235"/>
      <c r="S619" s="235"/>
      <c r="T619" s="236"/>
      <c r="AT619" s="237" t="s">
        <v>189</v>
      </c>
      <c r="AU619" s="237" t="s">
        <v>86</v>
      </c>
      <c r="AV619" s="13" t="s">
        <v>187</v>
      </c>
      <c r="AW619" s="13" t="s">
        <v>40</v>
      </c>
      <c r="AX619" s="13" t="s">
        <v>84</v>
      </c>
      <c r="AY619" s="237" t="s">
        <v>180</v>
      </c>
    </row>
    <row r="620" spans="2:65" s="1" customFormat="1" ht="25.5" customHeight="1">
      <c r="B620" s="41"/>
      <c r="C620" s="203" t="s">
        <v>1093</v>
      </c>
      <c r="D620" s="203" t="s">
        <v>182</v>
      </c>
      <c r="E620" s="204" t="s">
        <v>1094</v>
      </c>
      <c r="F620" s="205" t="s">
        <v>1095</v>
      </c>
      <c r="G620" s="206" t="s">
        <v>316</v>
      </c>
      <c r="H620" s="207">
        <v>1</v>
      </c>
      <c r="I620" s="208"/>
      <c r="J620" s="209">
        <f>ROUND(I620*H620,2)</f>
        <v>0</v>
      </c>
      <c r="K620" s="205" t="s">
        <v>186</v>
      </c>
      <c r="L620" s="61"/>
      <c r="M620" s="210" t="s">
        <v>39</v>
      </c>
      <c r="N620" s="211" t="s">
        <v>48</v>
      </c>
      <c r="O620" s="42"/>
      <c r="P620" s="212">
        <f>O620*H620</f>
        <v>0</v>
      </c>
      <c r="Q620" s="212">
        <v>0</v>
      </c>
      <c r="R620" s="212">
        <f>Q620*H620</f>
        <v>0</v>
      </c>
      <c r="S620" s="212">
        <v>0.119</v>
      </c>
      <c r="T620" s="213">
        <f>S620*H620</f>
        <v>0.119</v>
      </c>
      <c r="AR620" s="24" t="s">
        <v>187</v>
      </c>
      <c r="AT620" s="24" t="s">
        <v>182</v>
      </c>
      <c r="AU620" s="24" t="s">
        <v>86</v>
      </c>
      <c r="AY620" s="24" t="s">
        <v>180</v>
      </c>
      <c r="BE620" s="214">
        <f>IF(N620="základní",J620,0)</f>
        <v>0</v>
      </c>
      <c r="BF620" s="214">
        <f>IF(N620="snížená",J620,0)</f>
        <v>0</v>
      </c>
      <c r="BG620" s="214">
        <f>IF(N620="zákl. přenesená",J620,0)</f>
        <v>0</v>
      </c>
      <c r="BH620" s="214">
        <f>IF(N620="sníž. přenesená",J620,0)</f>
        <v>0</v>
      </c>
      <c r="BI620" s="214">
        <f>IF(N620="nulová",J620,0)</f>
        <v>0</v>
      </c>
      <c r="BJ620" s="24" t="s">
        <v>84</v>
      </c>
      <c r="BK620" s="214">
        <f>ROUND(I620*H620,2)</f>
        <v>0</v>
      </c>
      <c r="BL620" s="24" t="s">
        <v>187</v>
      </c>
      <c r="BM620" s="24" t="s">
        <v>1096</v>
      </c>
    </row>
    <row r="621" spans="2:51" s="12" customFormat="1" ht="12">
      <c r="B621" s="215"/>
      <c r="C621" s="216"/>
      <c r="D621" s="217" t="s">
        <v>189</v>
      </c>
      <c r="E621" s="218" t="s">
        <v>39</v>
      </c>
      <c r="F621" s="219" t="s">
        <v>1097</v>
      </c>
      <c r="G621" s="216"/>
      <c r="H621" s="220">
        <v>1</v>
      </c>
      <c r="I621" s="221"/>
      <c r="J621" s="216"/>
      <c r="K621" s="216"/>
      <c r="L621" s="222"/>
      <c r="M621" s="223"/>
      <c r="N621" s="224"/>
      <c r="O621" s="224"/>
      <c r="P621" s="224"/>
      <c r="Q621" s="224"/>
      <c r="R621" s="224"/>
      <c r="S621" s="224"/>
      <c r="T621" s="225"/>
      <c r="AT621" s="226" t="s">
        <v>189</v>
      </c>
      <c r="AU621" s="226" t="s">
        <v>86</v>
      </c>
      <c r="AV621" s="12" t="s">
        <v>86</v>
      </c>
      <c r="AW621" s="12" t="s">
        <v>40</v>
      </c>
      <c r="AX621" s="12" t="s">
        <v>84</v>
      </c>
      <c r="AY621" s="226" t="s">
        <v>180</v>
      </c>
    </row>
    <row r="622" spans="2:65" s="1" customFormat="1" ht="16.5" customHeight="1">
      <c r="B622" s="41"/>
      <c r="C622" s="203" t="s">
        <v>1098</v>
      </c>
      <c r="D622" s="203" t="s">
        <v>182</v>
      </c>
      <c r="E622" s="204" t="s">
        <v>1099</v>
      </c>
      <c r="F622" s="205" t="s">
        <v>1100</v>
      </c>
      <c r="G622" s="206" t="s">
        <v>316</v>
      </c>
      <c r="H622" s="207">
        <v>1</v>
      </c>
      <c r="I622" s="208"/>
      <c r="J622" s="209">
        <f>ROUND(I622*H622,2)</f>
        <v>0</v>
      </c>
      <c r="K622" s="205" t="s">
        <v>186</v>
      </c>
      <c r="L622" s="61"/>
      <c r="M622" s="210" t="s">
        <v>39</v>
      </c>
      <c r="N622" s="211" t="s">
        <v>48</v>
      </c>
      <c r="O622" s="42"/>
      <c r="P622" s="212">
        <f>O622*H622</f>
        <v>0</v>
      </c>
      <c r="Q622" s="212">
        <v>0</v>
      </c>
      <c r="R622" s="212">
        <f>Q622*H622</f>
        <v>0</v>
      </c>
      <c r="S622" s="212">
        <v>0.037</v>
      </c>
      <c r="T622" s="213">
        <f>S622*H622</f>
        <v>0.037</v>
      </c>
      <c r="AR622" s="24" t="s">
        <v>187</v>
      </c>
      <c r="AT622" s="24" t="s">
        <v>182</v>
      </c>
      <c r="AU622" s="24" t="s">
        <v>86</v>
      </c>
      <c r="AY622" s="24" t="s">
        <v>180</v>
      </c>
      <c r="BE622" s="214">
        <f>IF(N622="základní",J622,0)</f>
        <v>0</v>
      </c>
      <c r="BF622" s="214">
        <f>IF(N622="snížená",J622,0)</f>
        <v>0</v>
      </c>
      <c r="BG622" s="214">
        <f>IF(N622="zákl. přenesená",J622,0)</f>
        <v>0</v>
      </c>
      <c r="BH622" s="214">
        <f>IF(N622="sníž. přenesená",J622,0)</f>
        <v>0</v>
      </c>
      <c r="BI622" s="214">
        <f>IF(N622="nulová",J622,0)</f>
        <v>0</v>
      </c>
      <c r="BJ622" s="24" t="s">
        <v>84</v>
      </c>
      <c r="BK622" s="214">
        <f>ROUND(I622*H622,2)</f>
        <v>0</v>
      </c>
      <c r="BL622" s="24" t="s">
        <v>187</v>
      </c>
      <c r="BM622" s="24" t="s">
        <v>1101</v>
      </c>
    </row>
    <row r="623" spans="2:51" s="12" customFormat="1" ht="12">
      <c r="B623" s="215"/>
      <c r="C623" s="216"/>
      <c r="D623" s="217" t="s">
        <v>189</v>
      </c>
      <c r="E623" s="218" t="s">
        <v>39</v>
      </c>
      <c r="F623" s="219" t="s">
        <v>1102</v>
      </c>
      <c r="G623" s="216"/>
      <c r="H623" s="220">
        <v>1</v>
      </c>
      <c r="I623" s="221"/>
      <c r="J623" s="216"/>
      <c r="K623" s="216"/>
      <c r="L623" s="222"/>
      <c r="M623" s="223"/>
      <c r="N623" s="224"/>
      <c r="O623" s="224"/>
      <c r="P623" s="224"/>
      <c r="Q623" s="224"/>
      <c r="R623" s="224"/>
      <c r="S623" s="224"/>
      <c r="T623" s="225"/>
      <c r="AT623" s="226" t="s">
        <v>189</v>
      </c>
      <c r="AU623" s="226" t="s">
        <v>86</v>
      </c>
      <c r="AV623" s="12" t="s">
        <v>86</v>
      </c>
      <c r="AW623" s="12" t="s">
        <v>40</v>
      </c>
      <c r="AX623" s="12" t="s">
        <v>84</v>
      </c>
      <c r="AY623" s="226" t="s">
        <v>180</v>
      </c>
    </row>
    <row r="624" spans="2:65" s="1" customFormat="1" ht="25.5" customHeight="1">
      <c r="B624" s="41"/>
      <c r="C624" s="203" t="s">
        <v>1103</v>
      </c>
      <c r="D624" s="203" t="s">
        <v>182</v>
      </c>
      <c r="E624" s="204" t="s">
        <v>1104</v>
      </c>
      <c r="F624" s="205" t="s">
        <v>1105</v>
      </c>
      <c r="G624" s="206" t="s">
        <v>200</v>
      </c>
      <c r="H624" s="207">
        <v>10</v>
      </c>
      <c r="I624" s="208"/>
      <c r="J624" s="209">
        <f>ROUND(I624*H624,2)</f>
        <v>0</v>
      </c>
      <c r="K624" s="205" t="s">
        <v>186</v>
      </c>
      <c r="L624" s="61"/>
      <c r="M624" s="210" t="s">
        <v>39</v>
      </c>
      <c r="N624" s="211" t="s">
        <v>48</v>
      </c>
      <c r="O624" s="42"/>
      <c r="P624" s="212">
        <f>O624*H624</f>
        <v>0</v>
      </c>
      <c r="Q624" s="212">
        <v>0.02362</v>
      </c>
      <c r="R624" s="212">
        <f>Q624*H624</f>
        <v>0.2362</v>
      </c>
      <c r="S624" s="212">
        <v>0</v>
      </c>
      <c r="T624" s="213">
        <f>S624*H624</f>
        <v>0</v>
      </c>
      <c r="AR624" s="24" t="s">
        <v>187</v>
      </c>
      <c r="AT624" s="24" t="s">
        <v>182</v>
      </c>
      <c r="AU624" s="24" t="s">
        <v>86</v>
      </c>
      <c r="AY624" s="24" t="s">
        <v>180</v>
      </c>
      <c r="BE624" s="214">
        <f>IF(N624="základní",J624,0)</f>
        <v>0</v>
      </c>
      <c r="BF624" s="214">
        <f>IF(N624="snížená",J624,0)</f>
        <v>0</v>
      </c>
      <c r="BG624" s="214">
        <f>IF(N624="zákl. přenesená",J624,0)</f>
        <v>0</v>
      </c>
      <c r="BH624" s="214">
        <f>IF(N624="sníž. přenesená",J624,0)</f>
        <v>0</v>
      </c>
      <c r="BI624" s="214">
        <f>IF(N624="nulová",J624,0)</f>
        <v>0</v>
      </c>
      <c r="BJ624" s="24" t="s">
        <v>84</v>
      </c>
      <c r="BK624" s="214">
        <f>ROUND(I624*H624,2)</f>
        <v>0</v>
      </c>
      <c r="BL624" s="24" t="s">
        <v>187</v>
      </c>
      <c r="BM624" s="24" t="s">
        <v>1106</v>
      </c>
    </row>
    <row r="625" spans="2:51" s="12" customFormat="1" ht="12">
      <c r="B625" s="215"/>
      <c r="C625" s="216"/>
      <c r="D625" s="217" t="s">
        <v>189</v>
      </c>
      <c r="E625" s="218" t="s">
        <v>39</v>
      </c>
      <c r="F625" s="219" t="s">
        <v>1107</v>
      </c>
      <c r="G625" s="216"/>
      <c r="H625" s="220">
        <v>10</v>
      </c>
      <c r="I625" s="221"/>
      <c r="J625" s="216"/>
      <c r="K625" s="216"/>
      <c r="L625" s="222"/>
      <c r="M625" s="223"/>
      <c r="N625" s="224"/>
      <c r="O625" s="224"/>
      <c r="P625" s="224"/>
      <c r="Q625" s="224"/>
      <c r="R625" s="224"/>
      <c r="S625" s="224"/>
      <c r="T625" s="225"/>
      <c r="AT625" s="226" t="s">
        <v>189</v>
      </c>
      <c r="AU625" s="226" t="s">
        <v>86</v>
      </c>
      <c r="AV625" s="12" t="s">
        <v>86</v>
      </c>
      <c r="AW625" s="12" t="s">
        <v>40</v>
      </c>
      <c r="AX625" s="12" t="s">
        <v>84</v>
      </c>
      <c r="AY625" s="226" t="s">
        <v>180</v>
      </c>
    </row>
    <row r="626" spans="2:65" s="1" customFormat="1" ht="16.5" customHeight="1">
      <c r="B626" s="41"/>
      <c r="C626" s="203" t="s">
        <v>1108</v>
      </c>
      <c r="D626" s="203" t="s">
        <v>182</v>
      </c>
      <c r="E626" s="204" t="s">
        <v>1109</v>
      </c>
      <c r="F626" s="205" t="s">
        <v>1110</v>
      </c>
      <c r="G626" s="206" t="s">
        <v>200</v>
      </c>
      <c r="H626" s="207">
        <v>2</v>
      </c>
      <c r="I626" s="208"/>
      <c r="J626" s="209">
        <f>ROUND(I626*H626,2)</f>
        <v>0</v>
      </c>
      <c r="K626" s="205" t="s">
        <v>186</v>
      </c>
      <c r="L626" s="61"/>
      <c r="M626" s="210" t="s">
        <v>39</v>
      </c>
      <c r="N626" s="211" t="s">
        <v>48</v>
      </c>
      <c r="O626" s="42"/>
      <c r="P626" s="212">
        <f>O626*H626</f>
        <v>0</v>
      </c>
      <c r="Q626" s="212">
        <v>0.00282</v>
      </c>
      <c r="R626" s="212">
        <f>Q626*H626</f>
        <v>0.00564</v>
      </c>
      <c r="S626" s="212">
        <v>0.101</v>
      </c>
      <c r="T626" s="213">
        <f>S626*H626</f>
        <v>0.202</v>
      </c>
      <c r="AR626" s="24" t="s">
        <v>187</v>
      </c>
      <c r="AT626" s="24" t="s">
        <v>182</v>
      </c>
      <c r="AU626" s="24" t="s">
        <v>86</v>
      </c>
      <c r="AY626" s="24" t="s">
        <v>180</v>
      </c>
      <c r="BE626" s="214">
        <f>IF(N626="základní",J626,0)</f>
        <v>0</v>
      </c>
      <c r="BF626" s="214">
        <f>IF(N626="snížená",J626,0)</f>
        <v>0</v>
      </c>
      <c r="BG626" s="214">
        <f>IF(N626="zákl. přenesená",J626,0)</f>
        <v>0</v>
      </c>
      <c r="BH626" s="214">
        <f>IF(N626="sníž. přenesená",J626,0)</f>
        <v>0</v>
      </c>
      <c r="BI626" s="214">
        <f>IF(N626="nulová",J626,0)</f>
        <v>0</v>
      </c>
      <c r="BJ626" s="24" t="s">
        <v>84</v>
      </c>
      <c r="BK626" s="214">
        <f>ROUND(I626*H626,2)</f>
        <v>0</v>
      </c>
      <c r="BL626" s="24" t="s">
        <v>187</v>
      </c>
      <c r="BM626" s="24" t="s">
        <v>1111</v>
      </c>
    </row>
    <row r="627" spans="2:51" s="12" customFormat="1" ht="12">
      <c r="B627" s="215"/>
      <c r="C627" s="216"/>
      <c r="D627" s="217" t="s">
        <v>189</v>
      </c>
      <c r="E627" s="218" t="s">
        <v>39</v>
      </c>
      <c r="F627" s="219" t="s">
        <v>1112</v>
      </c>
      <c r="G627" s="216"/>
      <c r="H627" s="220">
        <v>1</v>
      </c>
      <c r="I627" s="221"/>
      <c r="J627" s="216"/>
      <c r="K627" s="216"/>
      <c r="L627" s="222"/>
      <c r="M627" s="223"/>
      <c r="N627" s="224"/>
      <c r="O627" s="224"/>
      <c r="P627" s="224"/>
      <c r="Q627" s="224"/>
      <c r="R627" s="224"/>
      <c r="S627" s="224"/>
      <c r="T627" s="225"/>
      <c r="AT627" s="226" t="s">
        <v>189</v>
      </c>
      <c r="AU627" s="226" t="s">
        <v>86</v>
      </c>
      <c r="AV627" s="12" t="s">
        <v>86</v>
      </c>
      <c r="AW627" s="12" t="s">
        <v>40</v>
      </c>
      <c r="AX627" s="12" t="s">
        <v>77</v>
      </c>
      <c r="AY627" s="226" t="s">
        <v>180</v>
      </c>
    </row>
    <row r="628" spans="2:51" s="12" customFormat="1" ht="12">
      <c r="B628" s="215"/>
      <c r="C628" s="216"/>
      <c r="D628" s="217" t="s">
        <v>189</v>
      </c>
      <c r="E628" s="218" t="s">
        <v>39</v>
      </c>
      <c r="F628" s="219" t="s">
        <v>1113</v>
      </c>
      <c r="G628" s="216"/>
      <c r="H628" s="220">
        <v>1</v>
      </c>
      <c r="I628" s="221"/>
      <c r="J628" s="216"/>
      <c r="K628" s="216"/>
      <c r="L628" s="222"/>
      <c r="M628" s="223"/>
      <c r="N628" s="224"/>
      <c r="O628" s="224"/>
      <c r="P628" s="224"/>
      <c r="Q628" s="224"/>
      <c r="R628" s="224"/>
      <c r="S628" s="224"/>
      <c r="T628" s="225"/>
      <c r="AT628" s="226" t="s">
        <v>189</v>
      </c>
      <c r="AU628" s="226" t="s">
        <v>86</v>
      </c>
      <c r="AV628" s="12" t="s">
        <v>86</v>
      </c>
      <c r="AW628" s="12" t="s">
        <v>40</v>
      </c>
      <c r="AX628" s="12" t="s">
        <v>77</v>
      </c>
      <c r="AY628" s="226" t="s">
        <v>180</v>
      </c>
    </row>
    <row r="629" spans="2:51" s="13" customFormat="1" ht="12">
      <c r="B629" s="227"/>
      <c r="C629" s="228"/>
      <c r="D629" s="217" t="s">
        <v>189</v>
      </c>
      <c r="E629" s="229" t="s">
        <v>39</v>
      </c>
      <c r="F629" s="230" t="s">
        <v>196</v>
      </c>
      <c r="G629" s="228"/>
      <c r="H629" s="231">
        <v>2</v>
      </c>
      <c r="I629" s="232"/>
      <c r="J629" s="228"/>
      <c r="K629" s="228"/>
      <c r="L629" s="233"/>
      <c r="M629" s="234"/>
      <c r="N629" s="235"/>
      <c r="O629" s="235"/>
      <c r="P629" s="235"/>
      <c r="Q629" s="235"/>
      <c r="R629" s="235"/>
      <c r="S629" s="235"/>
      <c r="T629" s="236"/>
      <c r="AT629" s="237" t="s">
        <v>189</v>
      </c>
      <c r="AU629" s="237" t="s">
        <v>86</v>
      </c>
      <c r="AV629" s="13" t="s">
        <v>187</v>
      </c>
      <c r="AW629" s="13" t="s">
        <v>40</v>
      </c>
      <c r="AX629" s="13" t="s">
        <v>84</v>
      </c>
      <c r="AY629" s="237" t="s">
        <v>180</v>
      </c>
    </row>
    <row r="630" spans="2:65" s="1" customFormat="1" ht="16.5" customHeight="1">
      <c r="B630" s="41"/>
      <c r="C630" s="203" t="s">
        <v>1114</v>
      </c>
      <c r="D630" s="203" t="s">
        <v>182</v>
      </c>
      <c r="E630" s="204" t="s">
        <v>1115</v>
      </c>
      <c r="F630" s="205" t="s">
        <v>1116</v>
      </c>
      <c r="G630" s="206" t="s">
        <v>200</v>
      </c>
      <c r="H630" s="207">
        <v>0.5</v>
      </c>
      <c r="I630" s="208"/>
      <c r="J630" s="209">
        <f>ROUND(I630*H630,2)</f>
        <v>0</v>
      </c>
      <c r="K630" s="205" t="s">
        <v>186</v>
      </c>
      <c r="L630" s="61"/>
      <c r="M630" s="210" t="s">
        <v>39</v>
      </c>
      <c r="N630" s="211" t="s">
        <v>48</v>
      </c>
      <c r="O630" s="42"/>
      <c r="P630" s="212">
        <f>O630*H630</f>
        <v>0</v>
      </c>
      <c r="Q630" s="212">
        <v>0.00363</v>
      </c>
      <c r="R630" s="212">
        <f>Q630*H630</f>
        <v>0.001815</v>
      </c>
      <c r="S630" s="212">
        <v>0.196</v>
      </c>
      <c r="T630" s="213">
        <f>S630*H630</f>
        <v>0.098</v>
      </c>
      <c r="AR630" s="24" t="s">
        <v>187</v>
      </c>
      <c r="AT630" s="24" t="s">
        <v>182</v>
      </c>
      <c r="AU630" s="24" t="s">
        <v>86</v>
      </c>
      <c r="AY630" s="24" t="s">
        <v>180</v>
      </c>
      <c r="BE630" s="214">
        <f>IF(N630="základní",J630,0)</f>
        <v>0</v>
      </c>
      <c r="BF630" s="214">
        <f>IF(N630="snížená",J630,0)</f>
        <v>0</v>
      </c>
      <c r="BG630" s="214">
        <f>IF(N630="zákl. přenesená",J630,0)</f>
        <v>0</v>
      </c>
      <c r="BH630" s="214">
        <f>IF(N630="sníž. přenesená",J630,0)</f>
        <v>0</v>
      </c>
      <c r="BI630" s="214">
        <f>IF(N630="nulová",J630,0)</f>
        <v>0</v>
      </c>
      <c r="BJ630" s="24" t="s">
        <v>84</v>
      </c>
      <c r="BK630" s="214">
        <f>ROUND(I630*H630,2)</f>
        <v>0</v>
      </c>
      <c r="BL630" s="24" t="s">
        <v>187</v>
      </c>
      <c r="BM630" s="24" t="s">
        <v>1117</v>
      </c>
    </row>
    <row r="631" spans="2:51" s="12" customFormat="1" ht="12">
      <c r="B631" s="215"/>
      <c r="C631" s="216"/>
      <c r="D631" s="217" t="s">
        <v>189</v>
      </c>
      <c r="E631" s="218" t="s">
        <v>39</v>
      </c>
      <c r="F631" s="219" t="s">
        <v>1118</v>
      </c>
      <c r="G631" s="216"/>
      <c r="H631" s="220">
        <v>0.5</v>
      </c>
      <c r="I631" s="221"/>
      <c r="J631" s="216"/>
      <c r="K631" s="216"/>
      <c r="L631" s="222"/>
      <c r="M631" s="223"/>
      <c r="N631" s="224"/>
      <c r="O631" s="224"/>
      <c r="P631" s="224"/>
      <c r="Q631" s="224"/>
      <c r="R631" s="224"/>
      <c r="S631" s="224"/>
      <c r="T631" s="225"/>
      <c r="AT631" s="226" t="s">
        <v>189</v>
      </c>
      <c r="AU631" s="226" t="s">
        <v>86</v>
      </c>
      <c r="AV631" s="12" t="s">
        <v>86</v>
      </c>
      <c r="AW631" s="12" t="s">
        <v>40</v>
      </c>
      <c r="AX631" s="12" t="s">
        <v>84</v>
      </c>
      <c r="AY631" s="226" t="s">
        <v>180</v>
      </c>
    </row>
    <row r="632" spans="2:65" s="1" customFormat="1" ht="16.5" customHeight="1">
      <c r="B632" s="41"/>
      <c r="C632" s="203" t="s">
        <v>1119</v>
      </c>
      <c r="D632" s="203" t="s">
        <v>182</v>
      </c>
      <c r="E632" s="204" t="s">
        <v>1120</v>
      </c>
      <c r="F632" s="205" t="s">
        <v>1121</v>
      </c>
      <c r="G632" s="206" t="s">
        <v>200</v>
      </c>
      <c r="H632" s="207">
        <v>26.9</v>
      </c>
      <c r="I632" s="208"/>
      <c r="J632" s="209">
        <f>ROUND(I632*H632,2)</f>
        <v>0</v>
      </c>
      <c r="K632" s="205" t="s">
        <v>186</v>
      </c>
      <c r="L632" s="61"/>
      <c r="M632" s="210" t="s">
        <v>39</v>
      </c>
      <c r="N632" s="211" t="s">
        <v>48</v>
      </c>
      <c r="O632" s="42"/>
      <c r="P632" s="212">
        <f>O632*H632</f>
        <v>0</v>
      </c>
      <c r="Q632" s="212">
        <v>8E-05</v>
      </c>
      <c r="R632" s="212">
        <f>Q632*H632</f>
        <v>0.0021520000000000003</v>
      </c>
      <c r="S632" s="212">
        <v>0</v>
      </c>
      <c r="T632" s="213">
        <f>S632*H632</f>
        <v>0</v>
      </c>
      <c r="AR632" s="24" t="s">
        <v>187</v>
      </c>
      <c r="AT632" s="24" t="s">
        <v>182</v>
      </c>
      <c r="AU632" s="24" t="s">
        <v>86</v>
      </c>
      <c r="AY632" s="24" t="s">
        <v>180</v>
      </c>
      <c r="BE632" s="214">
        <f>IF(N632="základní",J632,0)</f>
        <v>0</v>
      </c>
      <c r="BF632" s="214">
        <f>IF(N632="snížená",J632,0)</f>
        <v>0</v>
      </c>
      <c r="BG632" s="214">
        <f>IF(N632="zákl. přenesená",J632,0)</f>
        <v>0</v>
      </c>
      <c r="BH632" s="214">
        <f>IF(N632="sníž. přenesená",J632,0)</f>
        <v>0</v>
      </c>
      <c r="BI632" s="214">
        <f>IF(N632="nulová",J632,0)</f>
        <v>0</v>
      </c>
      <c r="BJ632" s="24" t="s">
        <v>84</v>
      </c>
      <c r="BK632" s="214">
        <f>ROUND(I632*H632,2)</f>
        <v>0</v>
      </c>
      <c r="BL632" s="24" t="s">
        <v>187</v>
      </c>
      <c r="BM632" s="24" t="s">
        <v>1122</v>
      </c>
    </row>
    <row r="633" spans="2:51" s="12" customFormat="1" ht="12">
      <c r="B633" s="215"/>
      <c r="C633" s="216"/>
      <c r="D633" s="217" t="s">
        <v>189</v>
      </c>
      <c r="E633" s="218" t="s">
        <v>39</v>
      </c>
      <c r="F633" s="219" t="s">
        <v>1123</v>
      </c>
      <c r="G633" s="216"/>
      <c r="H633" s="220">
        <v>26.9</v>
      </c>
      <c r="I633" s="221"/>
      <c r="J633" s="216"/>
      <c r="K633" s="216"/>
      <c r="L633" s="222"/>
      <c r="M633" s="223"/>
      <c r="N633" s="224"/>
      <c r="O633" s="224"/>
      <c r="P633" s="224"/>
      <c r="Q633" s="224"/>
      <c r="R633" s="224"/>
      <c r="S633" s="224"/>
      <c r="T633" s="225"/>
      <c r="AT633" s="226" t="s">
        <v>189</v>
      </c>
      <c r="AU633" s="226" t="s">
        <v>86</v>
      </c>
      <c r="AV633" s="12" t="s">
        <v>86</v>
      </c>
      <c r="AW633" s="12" t="s">
        <v>40</v>
      </c>
      <c r="AX633" s="12" t="s">
        <v>84</v>
      </c>
      <c r="AY633" s="226" t="s">
        <v>180</v>
      </c>
    </row>
    <row r="634" spans="2:65" s="1" customFormat="1" ht="16.5" customHeight="1">
      <c r="B634" s="41"/>
      <c r="C634" s="203" t="s">
        <v>1124</v>
      </c>
      <c r="D634" s="203" t="s">
        <v>182</v>
      </c>
      <c r="E634" s="204" t="s">
        <v>1125</v>
      </c>
      <c r="F634" s="205" t="s">
        <v>1126</v>
      </c>
      <c r="G634" s="206" t="s">
        <v>200</v>
      </c>
      <c r="H634" s="207">
        <v>15.9</v>
      </c>
      <c r="I634" s="208"/>
      <c r="J634" s="209">
        <f>ROUND(I634*H634,2)</f>
        <v>0</v>
      </c>
      <c r="K634" s="205" t="s">
        <v>186</v>
      </c>
      <c r="L634" s="61"/>
      <c r="M634" s="210" t="s">
        <v>39</v>
      </c>
      <c r="N634" s="211" t="s">
        <v>48</v>
      </c>
      <c r="O634" s="42"/>
      <c r="P634" s="212">
        <f>O634*H634</f>
        <v>0</v>
      </c>
      <c r="Q634" s="212">
        <v>0.0002</v>
      </c>
      <c r="R634" s="212">
        <f>Q634*H634</f>
        <v>0.00318</v>
      </c>
      <c r="S634" s="212">
        <v>0</v>
      </c>
      <c r="T634" s="213">
        <f>S634*H634</f>
        <v>0</v>
      </c>
      <c r="AR634" s="24" t="s">
        <v>187</v>
      </c>
      <c r="AT634" s="24" t="s">
        <v>182</v>
      </c>
      <c r="AU634" s="24" t="s">
        <v>86</v>
      </c>
      <c r="AY634" s="24" t="s">
        <v>180</v>
      </c>
      <c r="BE634" s="214">
        <f>IF(N634="základní",J634,0)</f>
        <v>0</v>
      </c>
      <c r="BF634" s="214">
        <f>IF(N634="snížená",J634,0)</f>
        <v>0</v>
      </c>
      <c r="BG634" s="214">
        <f>IF(N634="zákl. přenesená",J634,0)</f>
        <v>0</v>
      </c>
      <c r="BH634" s="214">
        <f>IF(N634="sníž. přenesená",J634,0)</f>
        <v>0</v>
      </c>
      <c r="BI634" s="214">
        <f>IF(N634="nulová",J634,0)</f>
        <v>0</v>
      </c>
      <c r="BJ634" s="24" t="s">
        <v>84</v>
      </c>
      <c r="BK634" s="214">
        <f>ROUND(I634*H634,2)</f>
        <v>0</v>
      </c>
      <c r="BL634" s="24" t="s">
        <v>187</v>
      </c>
      <c r="BM634" s="24" t="s">
        <v>1127</v>
      </c>
    </row>
    <row r="635" spans="2:51" s="12" customFormat="1" ht="12">
      <c r="B635" s="215"/>
      <c r="C635" s="216"/>
      <c r="D635" s="217" t="s">
        <v>189</v>
      </c>
      <c r="E635" s="218" t="s">
        <v>39</v>
      </c>
      <c r="F635" s="219" t="s">
        <v>1128</v>
      </c>
      <c r="G635" s="216"/>
      <c r="H635" s="220">
        <v>10.8</v>
      </c>
      <c r="I635" s="221"/>
      <c r="J635" s="216"/>
      <c r="K635" s="216"/>
      <c r="L635" s="222"/>
      <c r="M635" s="223"/>
      <c r="N635" s="224"/>
      <c r="O635" s="224"/>
      <c r="P635" s="224"/>
      <c r="Q635" s="224"/>
      <c r="R635" s="224"/>
      <c r="S635" s="224"/>
      <c r="T635" s="225"/>
      <c r="AT635" s="226" t="s">
        <v>189</v>
      </c>
      <c r="AU635" s="226" t="s">
        <v>86</v>
      </c>
      <c r="AV635" s="12" t="s">
        <v>86</v>
      </c>
      <c r="AW635" s="12" t="s">
        <v>40</v>
      </c>
      <c r="AX635" s="12" t="s">
        <v>77</v>
      </c>
      <c r="AY635" s="226" t="s">
        <v>180</v>
      </c>
    </row>
    <row r="636" spans="2:51" s="12" customFormat="1" ht="12">
      <c r="B636" s="215"/>
      <c r="C636" s="216"/>
      <c r="D636" s="217" t="s">
        <v>189</v>
      </c>
      <c r="E636" s="218" t="s">
        <v>39</v>
      </c>
      <c r="F636" s="219" t="s">
        <v>1129</v>
      </c>
      <c r="G636" s="216"/>
      <c r="H636" s="220">
        <v>5.1</v>
      </c>
      <c r="I636" s="221"/>
      <c r="J636" s="216"/>
      <c r="K636" s="216"/>
      <c r="L636" s="222"/>
      <c r="M636" s="223"/>
      <c r="N636" s="224"/>
      <c r="O636" s="224"/>
      <c r="P636" s="224"/>
      <c r="Q636" s="224"/>
      <c r="R636" s="224"/>
      <c r="S636" s="224"/>
      <c r="T636" s="225"/>
      <c r="AT636" s="226" t="s">
        <v>189</v>
      </c>
      <c r="AU636" s="226" t="s">
        <v>86</v>
      </c>
      <c r="AV636" s="12" t="s">
        <v>86</v>
      </c>
      <c r="AW636" s="12" t="s">
        <v>40</v>
      </c>
      <c r="AX636" s="12" t="s">
        <v>77</v>
      </c>
      <c r="AY636" s="226" t="s">
        <v>180</v>
      </c>
    </row>
    <row r="637" spans="2:51" s="13" customFormat="1" ht="12">
      <c r="B637" s="227"/>
      <c r="C637" s="228"/>
      <c r="D637" s="217" t="s">
        <v>189</v>
      </c>
      <c r="E637" s="229" t="s">
        <v>39</v>
      </c>
      <c r="F637" s="230" t="s">
        <v>196</v>
      </c>
      <c r="G637" s="228"/>
      <c r="H637" s="231">
        <v>15.9</v>
      </c>
      <c r="I637" s="232"/>
      <c r="J637" s="228"/>
      <c r="K637" s="228"/>
      <c r="L637" s="233"/>
      <c r="M637" s="234"/>
      <c r="N637" s="235"/>
      <c r="O637" s="235"/>
      <c r="P637" s="235"/>
      <c r="Q637" s="235"/>
      <c r="R637" s="235"/>
      <c r="S637" s="235"/>
      <c r="T637" s="236"/>
      <c r="AT637" s="237" t="s">
        <v>189</v>
      </c>
      <c r="AU637" s="237" t="s">
        <v>86</v>
      </c>
      <c r="AV637" s="13" t="s">
        <v>187</v>
      </c>
      <c r="AW637" s="13" t="s">
        <v>40</v>
      </c>
      <c r="AX637" s="13" t="s">
        <v>84</v>
      </c>
      <c r="AY637" s="237" t="s">
        <v>180</v>
      </c>
    </row>
    <row r="638" spans="2:65" s="1" customFormat="1" ht="16.5" customHeight="1">
      <c r="B638" s="41"/>
      <c r="C638" s="203" t="s">
        <v>1130</v>
      </c>
      <c r="D638" s="203" t="s">
        <v>182</v>
      </c>
      <c r="E638" s="204" t="s">
        <v>1131</v>
      </c>
      <c r="F638" s="205" t="s">
        <v>1132</v>
      </c>
      <c r="G638" s="206" t="s">
        <v>200</v>
      </c>
      <c r="H638" s="207">
        <v>23.1</v>
      </c>
      <c r="I638" s="208"/>
      <c r="J638" s="209">
        <f>ROUND(I638*H638,2)</f>
        <v>0</v>
      </c>
      <c r="K638" s="205" t="s">
        <v>186</v>
      </c>
      <c r="L638" s="61"/>
      <c r="M638" s="210" t="s">
        <v>39</v>
      </c>
      <c r="N638" s="211" t="s">
        <v>48</v>
      </c>
      <c r="O638" s="42"/>
      <c r="P638" s="212">
        <f>O638*H638</f>
        <v>0</v>
      </c>
      <c r="Q638" s="212">
        <v>0</v>
      </c>
      <c r="R638" s="212">
        <f>Q638*H638</f>
        <v>0</v>
      </c>
      <c r="S638" s="212">
        <v>0</v>
      </c>
      <c r="T638" s="213">
        <f>S638*H638</f>
        <v>0</v>
      </c>
      <c r="AR638" s="24" t="s">
        <v>187</v>
      </c>
      <c r="AT638" s="24" t="s">
        <v>182</v>
      </c>
      <c r="AU638" s="24" t="s">
        <v>86</v>
      </c>
      <c r="AY638" s="24" t="s">
        <v>180</v>
      </c>
      <c r="BE638" s="214">
        <f>IF(N638="základní",J638,0)</f>
        <v>0</v>
      </c>
      <c r="BF638" s="214">
        <f>IF(N638="snížená",J638,0)</f>
        <v>0</v>
      </c>
      <c r="BG638" s="214">
        <f>IF(N638="zákl. přenesená",J638,0)</f>
        <v>0</v>
      </c>
      <c r="BH638" s="214">
        <f>IF(N638="sníž. přenesená",J638,0)</f>
        <v>0</v>
      </c>
      <c r="BI638" s="214">
        <f>IF(N638="nulová",J638,0)</f>
        <v>0</v>
      </c>
      <c r="BJ638" s="24" t="s">
        <v>84</v>
      </c>
      <c r="BK638" s="214">
        <f>ROUND(I638*H638,2)</f>
        <v>0</v>
      </c>
      <c r="BL638" s="24" t="s">
        <v>187</v>
      </c>
      <c r="BM638" s="24" t="s">
        <v>1133</v>
      </c>
    </row>
    <row r="639" spans="2:51" s="12" customFormat="1" ht="24">
      <c r="B639" s="215"/>
      <c r="C639" s="216"/>
      <c r="D639" s="217" t="s">
        <v>189</v>
      </c>
      <c r="E639" s="218" t="s">
        <v>39</v>
      </c>
      <c r="F639" s="219" t="s">
        <v>1134</v>
      </c>
      <c r="G639" s="216"/>
      <c r="H639" s="220">
        <v>23.1</v>
      </c>
      <c r="I639" s="221"/>
      <c r="J639" s="216"/>
      <c r="K639" s="216"/>
      <c r="L639" s="222"/>
      <c r="M639" s="223"/>
      <c r="N639" s="224"/>
      <c r="O639" s="224"/>
      <c r="P639" s="224"/>
      <c r="Q639" s="224"/>
      <c r="R639" s="224"/>
      <c r="S639" s="224"/>
      <c r="T639" s="225"/>
      <c r="AT639" s="226" t="s">
        <v>189</v>
      </c>
      <c r="AU639" s="226" t="s">
        <v>86</v>
      </c>
      <c r="AV639" s="12" t="s">
        <v>86</v>
      </c>
      <c r="AW639" s="12" t="s">
        <v>40</v>
      </c>
      <c r="AX639" s="12" t="s">
        <v>84</v>
      </c>
      <c r="AY639" s="226" t="s">
        <v>180</v>
      </c>
    </row>
    <row r="640" spans="2:65" s="1" customFormat="1" ht="16.5" customHeight="1">
      <c r="B640" s="41"/>
      <c r="C640" s="203" t="s">
        <v>1135</v>
      </c>
      <c r="D640" s="203" t="s">
        <v>182</v>
      </c>
      <c r="E640" s="204" t="s">
        <v>1136</v>
      </c>
      <c r="F640" s="205" t="s">
        <v>1137</v>
      </c>
      <c r="G640" s="206" t="s">
        <v>200</v>
      </c>
      <c r="H640" s="207">
        <v>23.1</v>
      </c>
      <c r="I640" s="208"/>
      <c r="J640" s="209">
        <f>ROUND(I640*H640,2)</f>
        <v>0</v>
      </c>
      <c r="K640" s="205" t="s">
        <v>186</v>
      </c>
      <c r="L640" s="61"/>
      <c r="M640" s="210" t="s">
        <v>39</v>
      </c>
      <c r="N640" s="211" t="s">
        <v>48</v>
      </c>
      <c r="O640" s="42"/>
      <c r="P640" s="212">
        <f>O640*H640</f>
        <v>0</v>
      </c>
      <c r="Q640" s="212">
        <v>0</v>
      </c>
      <c r="R640" s="212">
        <f>Q640*H640</f>
        <v>0</v>
      </c>
      <c r="S640" s="212">
        <v>0</v>
      </c>
      <c r="T640" s="213">
        <f>S640*H640</f>
        <v>0</v>
      </c>
      <c r="AR640" s="24" t="s">
        <v>187</v>
      </c>
      <c r="AT640" s="24" t="s">
        <v>182</v>
      </c>
      <c r="AU640" s="24" t="s">
        <v>86</v>
      </c>
      <c r="AY640" s="24" t="s">
        <v>180</v>
      </c>
      <c r="BE640" s="214">
        <f>IF(N640="základní",J640,0)</f>
        <v>0</v>
      </c>
      <c r="BF640" s="214">
        <f>IF(N640="snížená",J640,0)</f>
        <v>0</v>
      </c>
      <c r="BG640" s="214">
        <f>IF(N640="zákl. přenesená",J640,0)</f>
        <v>0</v>
      </c>
      <c r="BH640" s="214">
        <f>IF(N640="sníž. přenesená",J640,0)</f>
        <v>0</v>
      </c>
      <c r="BI640" s="214">
        <f>IF(N640="nulová",J640,0)</f>
        <v>0</v>
      </c>
      <c r="BJ640" s="24" t="s">
        <v>84</v>
      </c>
      <c r="BK640" s="214">
        <f>ROUND(I640*H640,2)</f>
        <v>0</v>
      </c>
      <c r="BL640" s="24" t="s">
        <v>187</v>
      </c>
      <c r="BM640" s="24" t="s">
        <v>1138</v>
      </c>
    </row>
    <row r="641" spans="2:51" s="12" customFormat="1" ht="12">
      <c r="B641" s="215"/>
      <c r="C641" s="216"/>
      <c r="D641" s="217" t="s">
        <v>189</v>
      </c>
      <c r="E641" s="218" t="s">
        <v>39</v>
      </c>
      <c r="F641" s="219" t="s">
        <v>1139</v>
      </c>
      <c r="G641" s="216"/>
      <c r="H641" s="220">
        <v>23.1</v>
      </c>
      <c r="I641" s="221"/>
      <c r="J641" s="216"/>
      <c r="K641" s="216"/>
      <c r="L641" s="222"/>
      <c r="M641" s="223"/>
      <c r="N641" s="224"/>
      <c r="O641" s="224"/>
      <c r="P641" s="224"/>
      <c r="Q641" s="224"/>
      <c r="R641" s="224"/>
      <c r="S641" s="224"/>
      <c r="T641" s="225"/>
      <c r="AT641" s="226" t="s">
        <v>189</v>
      </c>
      <c r="AU641" s="226" t="s">
        <v>86</v>
      </c>
      <c r="AV641" s="12" t="s">
        <v>86</v>
      </c>
      <c r="AW641" s="12" t="s">
        <v>40</v>
      </c>
      <c r="AX641" s="12" t="s">
        <v>84</v>
      </c>
      <c r="AY641" s="226" t="s">
        <v>180</v>
      </c>
    </row>
    <row r="642" spans="2:65" s="1" customFormat="1" ht="16.5" customHeight="1">
      <c r="B642" s="41"/>
      <c r="C642" s="203" t="s">
        <v>1140</v>
      </c>
      <c r="D642" s="203" t="s">
        <v>182</v>
      </c>
      <c r="E642" s="204" t="s">
        <v>1141</v>
      </c>
      <c r="F642" s="205" t="s">
        <v>1142</v>
      </c>
      <c r="G642" s="206" t="s">
        <v>185</v>
      </c>
      <c r="H642" s="207">
        <v>311.896</v>
      </c>
      <c r="I642" s="208"/>
      <c r="J642" s="209">
        <f>ROUND(I642*H642,2)</f>
        <v>0</v>
      </c>
      <c r="K642" s="205" t="s">
        <v>186</v>
      </c>
      <c r="L642" s="61"/>
      <c r="M642" s="210" t="s">
        <v>39</v>
      </c>
      <c r="N642" s="211" t="s">
        <v>48</v>
      </c>
      <c r="O642" s="42"/>
      <c r="P642" s="212">
        <f>O642*H642</f>
        <v>0</v>
      </c>
      <c r="Q642" s="212">
        <v>0</v>
      </c>
      <c r="R642" s="212">
        <f>Q642*H642</f>
        <v>0</v>
      </c>
      <c r="S642" s="212">
        <v>0.0026</v>
      </c>
      <c r="T642" s="213">
        <f>S642*H642</f>
        <v>0.8109296</v>
      </c>
      <c r="AR642" s="24" t="s">
        <v>187</v>
      </c>
      <c r="AT642" s="24" t="s">
        <v>182</v>
      </c>
      <c r="AU642" s="24" t="s">
        <v>86</v>
      </c>
      <c r="AY642" s="24" t="s">
        <v>180</v>
      </c>
      <c r="BE642" s="214">
        <f>IF(N642="základní",J642,0)</f>
        <v>0</v>
      </c>
      <c r="BF642" s="214">
        <f>IF(N642="snížená",J642,0)</f>
        <v>0</v>
      </c>
      <c r="BG642" s="214">
        <f>IF(N642="zákl. přenesená",J642,0)</f>
        <v>0</v>
      </c>
      <c r="BH642" s="214">
        <f>IF(N642="sníž. přenesená",J642,0)</f>
        <v>0</v>
      </c>
      <c r="BI642" s="214">
        <f>IF(N642="nulová",J642,0)</f>
        <v>0</v>
      </c>
      <c r="BJ642" s="24" t="s">
        <v>84</v>
      </c>
      <c r="BK642" s="214">
        <f>ROUND(I642*H642,2)</f>
        <v>0</v>
      </c>
      <c r="BL642" s="24" t="s">
        <v>187</v>
      </c>
      <c r="BM642" s="24" t="s">
        <v>1143</v>
      </c>
    </row>
    <row r="643" spans="2:51" s="12" customFormat="1" ht="12">
      <c r="B643" s="215"/>
      <c r="C643" s="216"/>
      <c r="D643" s="217" t="s">
        <v>189</v>
      </c>
      <c r="E643" s="218" t="s">
        <v>39</v>
      </c>
      <c r="F643" s="219" t="s">
        <v>1144</v>
      </c>
      <c r="G643" s="216"/>
      <c r="H643" s="220">
        <v>17.15</v>
      </c>
      <c r="I643" s="221"/>
      <c r="J643" s="216"/>
      <c r="K643" s="216"/>
      <c r="L643" s="222"/>
      <c r="M643" s="223"/>
      <c r="N643" s="224"/>
      <c r="O643" s="224"/>
      <c r="P643" s="224"/>
      <c r="Q643" s="224"/>
      <c r="R643" s="224"/>
      <c r="S643" s="224"/>
      <c r="T643" s="225"/>
      <c r="AT643" s="226" t="s">
        <v>189</v>
      </c>
      <c r="AU643" s="226" t="s">
        <v>86</v>
      </c>
      <c r="AV643" s="12" t="s">
        <v>86</v>
      </c>
      <c r="AW643" s="12" t="s">
        <v>40</v>
      </c>
      <c r="AX643" s="12" t="s">
        <v>77</v>
      </c>
      <c r="AY643" s="226" t="s">
        <v>180</v>
      </c>
    </row>
    <row r="644" spans="2:51" s="14" customFormat="1" ht="12">
      <c r="B644" s="238"/>
      <c r="C644" s="239"/>
      <c r="D644" s="217" t="s">
        <v>189</v>
      </c>
      <c r="E644" s="240" t="s">
        <v>39</v>
      </c>
      <c r="F644" s="241" t="s">
        <v>1145</v>
      </c>
      <c r="G644" s="239"/>
      <c r="H644" s="242">
        <v>17.15</v>
      </c>
      <c r="I644" s="243"/>
      <c r="J644" s="239"/>
      <c r="K644" s="239"/>
      <c r="L644" s="244"/>
      <c r="M644" s="245"/>
      <c r="N644" s="246"/>
      <c r="O644" s="246"/>
      <c r="P644" s="246"/>
      <c r="Q644" s="246"/>
      <c r="R644" s="246"/>
      <c r="S644" s="246"/>
      <c r="T644" s="247"/>
      <c r="AT644" s="248" t="s">
        <v>189</v>
      </c>
      <c r="AU644" s="248" t="s">
        <v>86</v>
      </c>
      <c r="AV644" s="14" t="s">
        <v>197</v>
      </c>
      <c r="AW644" s="14" t="s">
        <v>40</v>
      </c>
      <c r="AX644" s="14" t="s">
        <v>77</v>
      </c>
      <c r="AY644" s="248" t="s">
        <v>180</v>
      </c>
    </row>
    <row r="645" spans="2:51" s="12" customFormat="1" ht="24">
      <c r="B645" s="215"/>
      <c r="C645" s="216"/>
      <c r="D645" s="217" t="s">
        <v>189</v>
      </c>
      <c r="E645" s="218" t="s">
        <v>39</v>
      </c>
      <c r="F645" s="219" t="s">
        <v>668</v>
      </c>
      <c r="G645" s="216"/>
      <c r="H645" s="220">
        <v>325.83</v>
      </c>
      <c r="I645" s="221"/>
      <c r="J645" s="216"/>
      <c r="K645" s="216"/>
      <c r="L645" s="222"/>
      <c r="M645" s="223"/>
      <c r="N645" s="224"/>
      <c r="O645" s="224"/>
      <c r="P645" s="224"/>
      <c r="Q645" s="224"/>
      <c r="R645" s="224"/>
      <c r="S645" s="224"/>
      <c r="T645" s="225"/>
      <c r="AT645" s="226" t="s">
        <v>189</v>
      </c>
      <c r="AU645" s="226" t="s">
        <v>86</v>
      </c>
      <c r="AV645" s="12" t="s">
        <v>86</v>
      </c>
      <c r="AW645" s="12" t="s">
        <v>40</v>
      </c>
      <c r="AX645" s="12" t="s">
        <v>77</v>
      </c>
      <c r="AY645" s="226" t="s">
        <v>180</v>
      </c>
    </row>
    <row r="646" spans="2:51" s="12" customFormat="1" ht="12">
      <c r="B646" s="215"/>
      <c r="C646" s="216"/>
      <c r="D646" s="217" t="s">
        <v>189</v>
      </c>
      <c r="E646" s="218" t="s">
        <v>39</v>
      </c>
      <c r="F646" s="219" t="s">
        <v>669</v>
      </c>
      <c r="G646" s="216"/>
      <c r="H646" s="220">
        <v>20.3</v>
      </c>
      <c r="I646" s="221"/>
      <c r="J646" s="216"/>
      <c r="K646" s="216"/>
      <c r="L646" s="222"/>
      <c r="M646" s="223"/>
      <c r="N646" s="224"/>
      <c r="O646" s="224"/>
      <c r="P646" s="224"/>
      <c r="Q646" s="224"/>
      <c r="R646" s="224"/>
      <c r="S646" s="224"/>
      <c r="T646" s="225"/>
      <c r="AT646" s="226" t="s">
        <v>189</v>
      </c>
      <c r="AU646" s="226" t="s">
        <v>86</v>
      </c>
      <c r="AV646" s="12" t="s">
        <v>86</v>
      </c>
      <c r="AW646" s="12" t="s">
        <v>40</v>
      </c>
      <c r="AX646" s="12" t="s">
        <v>77</v>
      </c>
      <c r="AY646" s="226" t="s">
        <v>180</v>
      </c>
    </row>
    <row r="647" spans="2:51" s="12" customFormat="1" ht="12">
      <c r="B647" s="215"/>
      <c r="C647" s="216"/>
      <c r="D647" s="217" t="s">
        <v>189</v>
      </c>
      <c r="E647" s="218" t="s">
        <v>39</v>
      </c>
      <c r="F647" s="219" t="s">
        <v>670</v>
      </c>
      <c r="G647" s="216"/>
      <c r="H647" s="220">
        <v>-39.712</v>
      </c>
      <c r="I647" s="221"/>
      <c r="J647" s="216"/>
      <c r="K647" s="216"/>
      <c r="L647" s="222"/>
      <c r="M647" s="223"/>
      <c r="N647" s="224"/>
      <c r="O647" s="224"/>
      <c r="P647" s="224"/>
      <c r="Q647" s="224"/>
      <c r="R647" s="224"/>
      <c r="S647" s="224"/>
      <c r="T647" s="225"/>
      <c r="AT647" s="226" t="s">
        <v>189</v>
      </c>
      <c r="AU647" s="226" t="s">
        <v>86</v>
      </c>
      <c r="AV647" s="12" t="s">
        <v>86</v>
      </c>
      <c r="AW647" s="12" t="s">
        <v>40</v>
      </c>
      <c r="AX647" s="12" t="s">
        <v>77</v>
      </c>
      <c r="AY647" s="226" t="s">
        <v>180</v>
      </c>
    </row>
    <row r="648" spans="2:51" s="12" customFormat="1" ht="12">
      <c r="B648" s="215"/>
      <c r="C648" s="216"/>
      <c r="D648" s="217" t="s">
        <v>189</v>
      </c>
      <c r="E648" s="218" t="s">
        <v>39</v>
      </c>
      <c r="F648" s="219" t="s">
        <v>671</v>
      </c>
      <c r="G648" s="216"/>
      <c r="H648" s="220">
        <v>-25.717</v>
      </c>
      <c r="I648" s="221"/>
      <c r="J648" s="216"/>
      <c r="K648" s="216"/>
      <c r="L648" s="222"/>
      <c r="M648" s="223"/>
      <c r="N648" s="224"/>
      <c r="O648" s="224"/>
      <c r="P648" s="224"/>
      <c r="Q648" s="224"/>
      <c r="R648" s="224"/>
      <c r="S648" s="224"/>
      <c r="T648" s="225"/>
      <c r="AT648" s="226" t="s">
        <v>189</v>
      </c>
      <c r="AU648" s="226" t="s">
        <v>86</v>
      </c>
      <c r="AV648" s="12" t="s">
        <v>86</v>
      </c>
      <c r="AW648" s="12" t="s">
        <v>40</v>
      </c>
      <c r="AX648" s="12" t="s">
        <v>77</v>
      </c>
      <c r="AY648" s="226" t="s">
        <v>180</v>
      </c>
    </row>
    <row r="649" spans="2:51" s="12" customFormat="1" ht="24">
      <c r="B649" s="215"/>
      <c r="C649" s="216"/>
      <c r="D649" s="217" t="s">
        <v>189</v>
      </c>
      <c r="E649" s="218" t="s">
        <v>39</v>
      </c>
      <c r="F649" s="219" t="s">
        <v>672</v>
      </c>
      <c r="G649" s="216"/>
      <c r="H649" s="220">
        <v>14.045</v>
      </c>
      <c r="I649" s="221"/>
      <c r="J649" s="216"/>
      <c r="K649" s="216"/>
      <c r="L649" s="222"/>
      <c r="M649" s="223"/>
      <c r="N649" s="224"/>
      <c r="O649" s="224"/>
      <c r="P649" s="224"/>
      <c r="Q649" s="224"/>
      <c r="R649" s="224"/>
      <c r="S649" s="224"/>
      <c r="T649" s="225"/>
      <c r="AT649" s="226" t="s">
        <v>189</v>
      </c>
      <c r="AU649" s="226" t="s">
        <v>86</v>
      </c>
      <c r="AV649" s="12" t="s">
        <v>86</v>
      </c>
      <c r="AW649" s="12" t="s">
        <v>40</v>
      </c>
      <c r="AX649" s="12" t="s">
        <v>77</v>
      </c>
      <c r="AY649" s="226" t="s">
        <v>180</v>
      </c>
    </row>
    <row r="650" spans="2:51" s="14" customFormat="1" ht="12">
      <c r="B650" s="238"/>
      <c r="C650" s="239"/>
      <c r="D650" s="217" t="s">
        <v>189</v>
      </c>
      <c r="E650" s="240" t="s">
        <v>39</v>
      </c>
      <c r="F650" s="241" t="s">
        <v>1146</v>
      </c>
      <c r="G650" s="239"/>
      <c r="H650" s="242">
        <v>294.746</v>
      </c>
      <c r="I650" s="243"/>
      <c r="J650" s="239"/>
      <c r="K650" s="239"/>
      <c r="L650" s="244"/>
      <c r="M650" s="245"/>
      <c r="N650" s="246"/>
      <c r="O650" s="246"/>
      <c r="P650" s="246"/>
      <c r="Q650" s="246"/>
      <c r="R650" s="246"/>
      <c r="S650" s="246"/>
      <c r="T650" s="247"/>
      <c r="AT650" s="248" t="s">
        <v>189</v>
      </c>
      <c r="AU650" s="248" t="s">
        <v>86</v>
      </c>
      <c r="AV650" s="14" t="s">
        <v>197</v>
      </c>
      <c r="AW650" s="14" t="s">
        <v>40</v>
      </c>
      <c r="AX650" s="14" t="s">
        <v>77</v>
      </c>
      <c r="AY650" s="248" t="s">
        <v>180</v>
      </c>
    </row>
    <row r="651" spans="2:51" s="13" customFormat="1" ht="12">
      <c r="B651" s="227"/>
      <c r="C651" s="228"/>
      <c r="D651" s="217" t="s">
        <v>189</v>
      </c>
      <c r="E651" s="229" t="s">
        <v>39</v>
      </c>
      <c r="F651" s="230" t="s">
        <v>673</v>
      </c>
      <c r="G651" s="228"/>
      <c r="H651" s="231">
        <v>311.896</v>
      </c>
      <c r="I651" s="232"/>
      <c r="J651" s="228"/>
      <c r="K651" s="228"/>
      <c r="L651" s="233"/>
      <c r="M651" s="234"/>
      <c r="N651" s="235"/>
      <c r="O651" s="235"/>
      <c r="P651" s="235"/>
      <c r="Q651" s="235"/>
      <c r="R651" s="235"/>
      <c r="S651" s="235"/>
      <c r="T651" s="236"/>
      <c r="AT651" s="237" t="s">
        <v>189</v>
      </c>
      <c r="AU651" s="237" t="s">
        <v>86</v>
      </c>
      <c r="AV651" s="13" t="s">
        <v>187</v>
      </c>
      <c r="AW651" s="13" t="s">
        <v>40</v>
      </c>
      <c r="AX651" s="13" t="s">
        <v>84</v>
      </c>
      <c r="AY651" s="237" t="s">
        <v>180</v>
      </c>
    </row>
    <row r="652" spans="2:65" s="1" customFormat="1" ht="25.5" customHeight="1">
      <c r="B652" s="41"/>
      <c r="C652" s="203" t="s">
        <v>1147</v>
      </c>
      <c r="D652" s="203" t="s">
        <v>182</v>
      </c>
      <c r="E652" s="204" t="s">
        <v>1148</v>
      </c>
      <c r="F652" s="205" t="s">
        <v>1149</v>
      </c>
      <c r="G652" s="206" t="s">
        <v>185</v>
      </c>
      <c r="H652" s="207">
        <v>267</v>
      </c>
      <c r="I652" s="208"/>
      <c r="J652" s="209">
        <f>ROUND(I652*H652,2)</f>
        <v>0</v>
      </c>
      <c r="K652" s="205" t="s">
        <v>186</v>
      </c>
      <c r="L652" s="61"/>
      <c r="M652" s="210" t="s">
        <v>39</v>
      </c>
      <c r="N652" s="211" t="s">
        <v>48</v>
      </c>
      <c r="O652" s="42"/>
      <c r="P652" s="212">
        <f>O652*H652</f>
        <v>0</v>
      </c>
      <c r="Q652" s="212">
        <v>0</v>
      </c>
      <c r="R652" s="212">
        <f>Q652*H652</f>
        <v>0</v>
      </c>
      <c r="S652" s="212">
        <v>0</v>
      </c>
      <c r="T652" s="213">
        <f>S652*H652</f>
        <v>0</v>
      </c>
      <c r="AR652" s="24" t="s">
        <v>187</v>
      </c>
      <c r="AT652" s="24" t="s">
        <v>182</v>
      </c>
      <c r="AU652" s="24" t="s">
        <v>86</v>
      </c>
      <c r="AY652" s="24" t="s">
        <v>180</v>
      </c>
      <c r="BE652" s="214">
        <f>IF(N652="základní",J652,0)</f>
        <v>0</v>
      </c>
      <c r="BF652" s="214">
        <f>IF(N652="snížená",J652,0)</f>
        <v>0</v>
      </c>
      <c r="BG652" s="214">
        <f>IF(N652="zákl. přenesená",J652,0)</f>
        <v>0</v>
      </c>
      <c r="BH652" s="214">
        <f>IF(N652="sníž. přenesená",J652,0)</f>
        <v>0</v>
      </c>
      <c r="BI652" s="214">
        <f>IF(N652="nulová",J652,0)</f>
        <v>0</v>
      </c>
      <c r="BJ652" s="24" t="s">
        <v>84</v>
      </c>
      <c r="BK652" s="214">
        <f>ROUND(I652*H652,2)</f>
        <v>0</v>
      </c>
      <c r="BL652" s="24" t="s">
        <v>187</v>
      </c>
      <c r="BM652" s="24" t="s">
        <v>1150</v>
      </c>
    </row>
    <row r="653" spans="2:51" s="12" customFormat="1" ht="12">
      <c r="B653" s="215"/>
      <c r="C653" s="216"/>
      <c r="D653" s="217" t="s">
        <v>189</v>
      </c>
      <c r="E653" s="218" t="s">
        <v>39</v>
      </c>
      <c r="F653" s="219" t="s">
        <v>190</v>
      </c>
      <c r="G653" s="216"/>
      <c r="H653" s="220">
        <v>267</v>
      </c>
      <c r="I653" s="221"/>
      <c r="J653" s="216"/>
      <c r="K653" s="216"/>
      <c r="L653" s="222"/>
      <c r="M653" s="223"/>
      <c r="N653" s="224"/>
      <c r="O653" s="224"/>
      <c r="P653" s="224"/>
      <c r="Q653" s="224"/>
      <c r="R653" s="224"/>
      <c r="S653" s="224"/>
      <c r="T653" s="225"/>
      <c r="AT653" s="226" t="s">
        <v>189</v>
      </c>
      <c r="AU653" s="226" t="s">
        <v>86</v>
      </c>
      <c r="AV653" s="12" t="s">
        <v>86</v>
      </c>
      <c r="AW653" s="12" t="s">
        <v>40</v>
      </c>
      <c r="AX653" s="12" t="s">
        <v>77</v>
      </c>
      <c r="AY653" s="226" t="s">
        <v>180</v>
      </c>
    </row>
    <row r="654" spans="2:51" s="13" customFormat="1" ht="12">
      <c r="B654" s="227"/>
      <c r="C654" s="228"/>
      <c r="D654" s="217" t="s">
        <v>189</v>
      </c>
      <c r="E654" s="229" t="s">
        <v>39</v>
      </c>
      <c r="F654" s="230" t="s">
        <v>196</v>
      </c>
      <c r="G654" s="228"/>
      <c r="H654" s="231">
        <v>267</v>
      </c>
      <c r="I654" s="232"/>
      <c r="J654" s="228"/>
      <c r="K654" s="228"/>
      <c r="L654" s="233"/>
      <c r="M654" s="234"/>
      <c r="N654" s="235"/>
      <c r="O654" s="235"/>
      <c r="P654" s="235"/>
      <c r="Q654" s="235"/>
      <c r="R654" s="235"/>
      <c r="S654" s="235"/>
      <c r="T654" s="236"/>
      <c r="AT654" s="237" t="s">
        <v>189</v>
      </c>
      <c r="AU654" s="237" t="s">
        <v>86</v>
      </c>
      <c r="AV654" s="13" t="s">
        <v>187</v>
      </c>
      <c r="AW654" s="13" t="s">
        <v>40</v>
      </c>
      <c r="AX654" s="13" t="s">
        <v>84</v>
      </c>
      <c r="AY654" s="237" t="s">
        <v>180</v>
      </c>
    </row>
    <row r="655" spans="2:65" s="1" customFormat="1" ht="16.5" customHeight="1">
      <c r="B655" s="41"/>
      <c r="C655" s="203" t="s">
        <v>1151</v>
      </c>
      <c r="D655" s="203" t="s">
        <v>182</v>
      </c>
      <c r="E655" s="204" t="s">
        <v>1152</v>
      </c>
      <c r="F655" s="205" t="s">
        <v>1153</v>
      </c>
      <c r="G655" s="206" t="s">
        <v>185</v>
      </c>
      <c r="H655" s="207">
        <v>3.64</v>
      </c>
      <c r="I655" s="208"/>
      <c r="J655" s="209">
        <f>ROUND(I655*H655,2)</f>
        <v>0</v>
      </c>
      <c r="K655" s="205" t="s">
        <v>186</v>
      </c>
      <c r="L655" s="61"/>
      <c r="M655" s="210" t="s">
        <v>39</v>
      </c>
      <c r="N655" s="211" t="s">
        <v>48</v>
      </c>
      <c r="O655" s="42"/>
      <c r="P655" s="212">
        <f>O655*H655</f>
        <v>0</v>
      </c>
      <c r="Q655" s="212">
        <v>0</v>
      </c>
      <c r="R655" s="212">
        <f>Q655*H655</f>
        <v>0</v>
      </c>
      <c r="S655" s="212">
        <v>0.355</v>
      </c>
      <c r="T655" s="213">
        <f>S655*H655</f>
        <v>1.2922</v>
      </c>
      <c r="AR655" s="24" t="s">
        <v>187</v>
      </c>
      <c r="AT655" s="24" t="s">
        <v>182</v>
      </c>
      <c r="AU655" s="24" t="s">
        <v>86</v>
      </c>
      <c r="AY655" s="24" t="s">
        <v>180</v>
      </c>
      <c r="BE655" s="214">
        <f>IF(N655="základní",J655,0)</f>
        <v>0</v>
      </c>
      <c r="BF655" s="214">
        <f>IF(N655="snížená",J655,0)</f>
        <v>0</v>
      </c>
      <c r="BG655" s="214">
        <f>IF(N655="zákl. přenesená",J655,0)</f>
        <v>0</v>
      </c>
      <c r="BH655" s="214">
        <f>IF(N655="sníž. přenesená",J655,0)</f>
        <v>0</v>
      </c>
      <c r="BI655" s="214">
        <f>IF(N655="nulová",J655,0)</f>
        <v>0</v>
      </c>
      <c r="BJ655" s="24" t="s">
        <v>84</v>
      </c>
      <c r="BK655" s="214">
        <f>ROUND(I655*H655,2)</f>
        <v>0</v>
      </c>
      <c r="BL655" s="24" t="s">
        <v>187</v>
      </c>
      <c r="BM655" s="24" t="s">
        <v>1154</v>
      </c>
    </row>
    <row r="656" spans="2:51" s="12" customFormat="1" ht="12">
      <c r="B656" s="215"/>
      <c r="C656" s="216"/>
      <c r="D656" s="217" t="s">
        <v>189</v>
      </c>
      <c r="E656" s="218" t="s">
        <v>39</v>
      </c>
      <c r="F656" s="219" t="s">
        <v>1155</v>
      </c>
      <c r="G656" s="216"/>
      <c r="H656" s="220">
        <v>3.64</v>
      </c>
      <c r="I656" s="221"/>
      <c r="J656" s="216"/>
      <c r="K656" s="216"/>
      <c r="L656" s="222"/>
      <c r="M656" s="223"/>
      <c r="N656" s="224"/>
      <c r="O656" s="224"/>
      <c r="P656" s="224"/>
      <c r="Q656" s="224"/>
      <c r="R656" s="224"/>
      <c r="S656" s="224"/>
      <c r="T656" s="225"/>
      <c r="AT656" s="226" t="s">
        <v>189</v>
      </c>
      <c r="AU656" s="226" t="s">
        <v>86</v>
      </c>
      <c r="AV656" s="12" t="s">
        <v>86</v>
      </c>
      <c r="AW656" s="12" t="s">
        <v>40</v>
      </c>
      <c r="AX656" s="12" t="s">
        <v>84</v>
      </c>
      <c r="AY656" s="226" t="s">
        <v>180</v>
      </c>
    </row>
    <row r="657" spans="2:65" s="1" customFormat="1" ht="16.5" customHeight="1">
      <c r="B657" s="41"/>
      <c r="C657" s="203" t="s">
        <v>1156</v>
      </c>
      <c r="D657" s="203" t="s">
        <v>182</v>
      </c>
      <c r="E657" s="204" t="s">
        <v>1157</v>
      </c>
      <c r="F657" s="205" t="s">
        <v>1158</v>
      </c>
      <c r="G657" s="206" t="s">
        <v>185</v>
      </c>
      <c r="H657" s="207">
        <v>3.64</v>
      </c>
      <c r="I657" s="208"/>
      <c r="J657" s="209">
        <f>ROUND(I657*H657,2)</f>
        <v>0</v>
      </c>
      <c r="K657" s="205" t="s">
        <v>186</v>
      </c>
      <c r="L657" s="61"/>
      <c r="M657" s="210" t="s">
        <v>39</v>
      </c>
      <c r="N657" s="211" t="s">
        <v>48</v>
      </c>
      <c r="O657" s="42"/>
      <c r="P657" s="212">
        <f>O657*H657</f>
        <v>0</v>
      </c>
      <c r="Q657" s="212">
        <v>0</v>
      </c>
      <c r="R657" s="212">
        <f>Q657*H657</f>
        <v>0</v>
      </c>
      <c r="S657" s="212">
        <v>0</v>
      </c>
      <c r="T657" s="213">
        <f>S657*H657</f>
        <v>0</v>
      </c>
      <c r="AR657" s="24" t="s">
        <v>187</v>
      </c>
      <c r="AT657" s="24" t="s">
        <v>182</v>
      </c>
      <c r="AU657" s="24" t="s">
        <v>86</v>
      </c>
      <c r="AY657" s="24" t="s">
        <v>180</v>
      </c>
      <c r="BE657" s="214">
        <f>IF(N657="základní",J657,0)</f>
        <v>0</v>
      </c>
      <c r="BF657" s="214">
        <f>IF(N657="snížená",J657,0)</f>
        <v>0</v>
      </c>
      <c r="BG657" s="214">
        <f>IF(N657="zákl. přenesená",J657,0)</f>
        <v>0</v>
      </c>
      <c r="BH657" s="214">
        <f>IF(N657="sníž. přenesená",J657,0)</f>
        <v>0</v>
      </c>
      <c r="BI657" s="214">
        <f>IF(N657="nulová",J657,0)</f>
        <v>0</v>
      </c>
      <c r="BJ657" s="24" t="s">
        <v>84</v>
      </c>
      <c r="BK657" s="214">
        <f>ROUND(I657*H657,2)</f>
        <v>0</v>
      </c>
      <c r="BL657" s="24" t="s">
        <v>187</v>
      </c>
      <c r="BM657" s="24" t="s">
        <v>1159</v>
      </c>
    </row>
    <row r="658" spans="2:65" s="1" customFormat="1" ht="16.5" customHeight="1">
      <c r="B658" s="41"/>
      <c r="C658" s="203" t="s">
        <v>1160</v>
      </c>
      <c r="D658" s="203" t="s">
        <v>182</v>
      </c>
      <c r="E658" s="204" t="s">
        <v>1161</v>
      </c>
      <c r="F658" s="205" t="s">
        <v>1162</v>
      </c>
      <c r="G658" s="206" t="s">
        <v>185</v>
      </c>
      <c r="H658" s="207">
        <v>3.64</v>
      </c>
      <c r="I658" s="208"/>
      <c r="J658" s="209">
        <f>ROUND(I658*H658,2)</f>
        <v>0</v>
      </c>
      <c r="K658" s="205" t="s">
        <v>186</v>
      </c>
      <c r="L658" s="61"/>
      <c r="M658" s="210" t="s">
        <v>39</v>
      </c>
      <c r="N658" s="211" t="s">
        <v>48</v>
      </c>
      <c r="O658" s="42"/>
      <c r="P658" s="212">
        <f>O658*H658</f>
        <v>0</v>
      </c>
      <c r="Q658" s="212">
        <v>0</v>
      </c>
      <c r="R658" s="212">
        <f>Q658*H658</f>
        <v>0</v>
      </c>
      <c r="S658" s="212">
        <v>0</v>
      </c>
      <c r="T658" s="213">
        <f>S658*H658</f>
        <v>0</v>
      </c>
      <c r="AR658" s="24" t="s">
        <v>187</v>
      </c>
      <c r="AT658" s="24" t="s">
        <v>182</v>
      </c>
      <c r="AU658" s="24" t="s">
        <v>86</v>
      </c>
      <c r="AY658" s="24" t="s">
        <v>180</v>
      </c>
      <c r="BE658" s="214">
        <f>IF(N658="základní",J658,0)</f>
        <v>0</v>
      </c>
      <c r="BF658" s="214">
        <f>IF(N658="snížená",J658,0)</f>
        <v>0</v>
      </c>
      <c r="BG658" s="214">
        <f>IF(N658="zákl. přenesená",J658,0)</f>
        <v>0</v>
      </c>
      <c r="BH658" s="214">
        <f>IF(N658="sníž. přenesená",J658,0)</f>
        <v>0</v>
      </c>
      <c r="BI658" s="214">
        <f>IF(N658="nulová",J658,0)</f>
        <v>0</v>
      </c>
      <c r="BJ658" s="24" t="s">
        <v>84</v>
      </c>
      <c r="BK658" s="214">
        <f>ROUND(I658*H658,2)</f>
        <v>0</v>
      </c>
      <c r="BL658" s="24" t="s">
        <v>187</v>
      </c>
      <c r="BM658" s="24" t="s">
        <v>1163</v>
      </c>
    </row>
    <row r="659" spans="2:65" s="1" customFormat="1" ht="25.5" customHeight="1">
      <c r="B659" s="41"/>
      <c r="C659" s="203" t="s">
        <v>1164</v>
      </c>
      <c r="D659" s="203" t="s">
        <v>182</v>
      </c>
      <c r="E659" s="204" t="s">
        <v>1165</v>
      </c>
      <c r="F659" s="205" t="s">
        <v>1166</v>
      </c>
      <c r="G659" s="206" t="s">
        <v>200</v>
      </c>
      <c r="H659" s="207">
        <v>20.1</v>
      </c>
      <c r="I659" s="208"/>
      <c r="J659" s="209">
        <f>ROUND(I659*H659,2)</f>
        <v>0</v>
      </c>
      <c r="K659" s="205" t="s">
        <v>186</v>
      </c>
      <c r="L659" s="61"/>
      <c r="M659" s="210" t="s">
        <v>39</v>
      </c>
      <c r="N659" s="211" t="s">
        <v>48</v>
      </c>
      <c r="O659" s="42"/>
      <c r="P659" s="212">
        <f>O659*H659</f>
        <v>0</v>
      </c>
      <c r="Q659" s="212">
        <v>0.00039</v>
      </c>
      <c r="R659" s="212">
        <f>Q659*H659</f>
        <v>0.007839</v>
      </c>
      <c r="S659" s="212">
        <v>0</v>
      </c>
      <c r="T659" s="213">
        <f>S659*H659</f>
        <v>0</v>
      </c>
      <c r="AR659" s="24" t="s">
        <v>187</v>
      </c>
      <c r="AT659" s="24" t="s">
        <v>182</v>
      </c>
      <c r="AU659" s="24" t="s">
        <v>86</v>
      </c>
      <c r="AY659" s="24" t="s">
        <v>180</v>
      </c>
      <c r="BE659" s="214">
        <f>IF(N659="základní",J659,0)</f>
        <v>0</v>
      </c>
      <c r="BF659" s="214">
        <f>IF(N659="snížená",J659,0)</f>
        <v>0</v>
      </c>
      <c r="BG659" s="214">
        <f>IF(N659="zákl. přenesená",J659,0)</f>
        <v>0</v>
      </c>
      <c r="BH659" s="214">
        <f>IF(N659="sníž. přenesená",J659,0)</f>
        <v>0</v>
      </c>
      <c r="BI659" s="214">
        <f>IF(N659="nulová",J659,0)</f>
        <v>0</v>
      </c>
      <c r="BJ659" s="24" t="s">
        <v>84</v>
      </c>
      <c r="BK659" s="214">
        <f>ROUND(I659*H659,2)</f>
        <v>0</v>
      </c>
      <c r="BL659" s="24" t="s">
        <v>187</v>
      </c>
      <c r="BM659" s="24" t="s">
        <v>1167</v>
      </c>
    </row>
    <row r="660" spans="2:51" s="12" customFormat="1" ht="12">
      <c r="B660" s="215"/>
      <c r="C660" s="216"/>
      <c r="D660" s="217" t="s">
        <v>189</v>
      </c>
      <c r="E660" s="218" t="s">
        <v>39</v>
      </c>
      <c r="F660" s="219" t="s">
        <v>1168</v>
      </c>
      <c r="G660" s="216"/>
      <c r="H660" s="220">
        <v>20.1</v>
      </c>
      <c r="I660" s="221"/>
      <c r="J660" s="216"/>
      <c r="K660" s="216"/>
      <c r="L660" s="222"/>
      <c r="M660" s="223"/>
      <c r="N660" s="224"/>
      <c r="O660" s="224"/>
      <c r="P660" s="224"/>
      <c r="Q660" s="224"/>
      <c r="R660" s="224"/>
      <c r="S660" s="224"/>
      <c r="T660" s="225"/>
      <c r="AT660" s="226" t="s">
        <v>189</v>
      </c>
      <c r="AU660" s="226" t="s">
        <v>86</v>
      </c>
      <c r="AV660" s="12" t="s">
        <v>86</v>
      </c>
      <c r="AW660" s="12" t="s">
        <v>40</v>
      </c>
      <c r="AX660" s="12" t="s">
        <v>84</v>
      </c>
      <c r="AY660" s="226" t="s">
        <v>180</v>
      </c>
    </row>
    <row r="661" spans="2:65" s="1" customFormat="1" ht="16.5" customHeight="1">
      <c r="B661" s="41"/>
      <c r="C661" s="249" t="s">
        <v>1169</v>
      </c>
      <c r="D661" s="249" t="s">
        <v>266</v>
      </c>
      <c r="E661" s="250" t="s">
        <v>1170</v>
      </c>
      <c r="F661" s="251" t="s">
        <v>1171</v>
      </c>
      <c r="G661" s="252" t="s">
        <v>248</v>
      </c>
      <c r="H661" s="253">
        <v>0.025</v>
      </c>
      <c r="I661" s="254"/>
      <c r="J661" s="255">
        <f>ROUND(I661*H661,2)</f>
        <v>0</v>
      </c>
      <c r="K661" s="251" t="s">
        <v>186</v>
      </c>
      <c r="L661" s="256"/>
      <c r="M661" s="257" t="s">
        <v>39</v>
      </c>
      <c r="N661" s="258" t="s">
        <v>48</v>
      </c>
      <c r="O661" s="42"/>
      <c r="P661" s="212">
        <f>O661*H661</f>
        <v>0</v>
      </c>
      <c r="Q661" s="212">
        <v>1</v>
      </c>
      <c r="R661" s="212">
        <f>Q661*H661</f>
        <v>0.025</v>
      </c>
      <c r="S661" s="212">
        <v>0</v>
      </c>
      <c r="T661" s="213">
        <f>S661*H661</f>
        <v>0</v>
      </c>
      <c r="AR661" s="24" t="s">
        <v>225</v>
      </c>
      <c r="AT661" s="24" t="s">
        <v>266</v>
      </c>
      <c r="AU661" s="24" t="s">
        <v>86</v>
      </c>
      <c r="AY661" s="24" t="s">
        <v>180</v>
      </c>
      <c r="BE661" s="214">
        <f>IF(N661="základní",J661,0)</f>
        <v>0</v>
      </c>
      <c r="BF661" s="214">
        <f>IF(N661="snížená",J661,0)</f>
        <v>0</v>
      </c>
      <c r="BG661" s="214">
        <f>IF(N661="zákl. přenesená",J661,0)</f>
        <v>0</v>
      </c>
      <c r="BH661" s="214">
        <f>IF(N661="sníž. přenesená",J661,0)</f>
        <v>0</v>
      </c>
      <c r="BI661" s="214">
        <f>IF(N661="nulová",J661,0)</f>
        <v>0</v>
      </c>
      <c r="BJ661" s="24" t="s">
        <v>84</v>
      </c>
      <c r="BK661" s="214">
        <f>ROUND(I661*H661,2)</f>
        <v>0</v>
      </c>
      <c r="BL661" s="24" t="s">
        <v>187</v>
      </c>
      <c r="BM661" s="24" t="s">
        <v>1172</v>
      </c>
    </row>
    <row r="662" spans="2:51" s="12" customFormat="1" ht="24">
      <c r="B662" s="215"/>
      <c r="C662" s="216"/>
      <c r="D662" s="217" t="s">
        <v>189</v>
      </c>
      <c r="E662" s="218" t="s">
        <v>39</v>
      </c>
      <c r="F662" s="219" t="s">
        <v>1173</v>
      </c>
      <c r="G662" s="216"/>
      <c r="H662" s="220">
        <v>0.025</v>
      </c>
      <c r="I662" s="221"/>
      <c r="J662" s="216"/>
      <c r="K662" s="216"/>
      <c r="L662" s="222"/>
      <c r="M662" s="223"/>
      <c r="N662" s="224"/>
      <c r="O662" s="224"/>
      <c r="P662" s="224"/>
      <c r="Q662" s="224"/>
      <c r="R662" s="224"/>
      <c r="S662" s="224"/>
      <c r="T662" s="225"/>
      <c r="AT662" s="226" t="s">
        <v>189</v>
      </c>
      <c r="AU662" s="226" t="s">
        <v>86</v>
      </c>
      <c r="AV662" s="12" t="s">
        <v>86</v>
      </c>
      <c r="AW662" s="12" t="s">
        <v>40</v>
      </c>
      <c r="AX662" s="12" t="s">
        <v>84</v>
      </c>
      <c r="AY662" s="226" t="s">
        <v>180</v>
      </c>
    </row>
    <row r="663" spans="2:63" s="11" customFormat="1" ht="29.85" customHeight="1">
      <c r="B663" s="187"/>
      <c r="C663" s="188"/>
      <c r="D663" s="189" t="s">
        <v>76</v>
      </c>
      <c r="E663" s="201" t="s">
        <v>1174</v>
      </c>
      <c r="F663" s="201" t="s">
        <v>1175</v>
      </c>
      <c r="G663" s="188"/>
      <c r="H663" s="188"/>
      <c r="I663" s="191"/>
      <c r="J663" s="202">
        <f>BK663</f>
        <v>0</v>
      </c>
      <c r="K663" s="188"/>
      <c r="L663" s="193"/>
      <c r="M663" s="194"/>
      <c r="N663" s="195"/>
      <c r="O663" s="195"/>
      <c r="P663" s="196">
        <f>SUM(P664:P672)</f>
        <v>0</v>
      </c>
      <c r="Q663" s="195"/>
      <c r="R663" s="196">
        <f>SUM(R664:R672)</f>
        <v>0</v>
      </c>
      <c r="S663" s="195"/>
      <c r="T663" s="197">
        <f>SUM(T664:T672)</f>
        <v>0</v>
      </c>
      <c r="AR663" s="198" t="s">
        <v>84</v>
      </c>
      <c r="AT663" s="199" t="s">
        <v>76</v>
      </c>
      <c r="AU663" s="199" t="s">
        <v>84</v>
      </c>
      <c r="AY663" s="198" t="s">
        <v>180</v>
      </c>
      <c r="BK663" s="200">
        <f>SUM(BK664:BK672)</f>
        <v>0</v>
      </c>
    </row>
    <row r="664" spans="2:65" s="1" customFormat="1" ht="25.5" customHeight="1">
      <c r="B664" s="41"/>
      <c r="C664" s="203" t="s">
        <v>1176</v>
      </c>
      <c r="D664" s="203" t="s">
        <v>182</v>
      </c>
      <c r="E664" s="204" t="s">
        <v>1177</v>
      </c>
      <c r="F664" s="205" t="s">
        <v>1178</v>
      </c>
      <c r="G664" s="206" t="s">
        <v>248</v>
      </c>
      <c r="H664" s="207">
        <v>193.894</v>
      </c>
      <c r="I664" s="208"/>
      <c r="J664" s="209">
        <f aca="true" t="shared" si="10" ref="J664:J671">ROUND(I664*H664,2)</f>
        <v>0</v>
      </c>
      <c r="K664" s="205" t="s">
        <v>186</v>
      </c>
      <c r="L664" s="61"/>
      <c r="M664" s="210" t="s">
        <v>39</v>
      </c>
      <c r="N664" s="211" t="s">
        <v>48</v>
      </c>
      <c r="O664" s="42"/>
      <c r="P664" s="212">
        <f aca="true" t="shared" si="11" ref="P664:P671">O664*H664</f>
        <v>0</v>
      </c>
      <c r="Q664" s="212">
        <v>0</v>
      </c>
      <c r="R664" s="212">
        <f aca="true" t="shared" si="12" ref="R664:R671">Q664*H664</f>
        <v>0</v>
      </c>
      <c r="S664" s="212">
        <v>0</v>
      </c>
      <c r="T664" s="213">
        <f aca="true" t="shared" si="13" ref="T664:T671">S664*H664</f>
        <v>0</v>
      </c>
      <c r="AR664" s="24" t="s">
        <v>187</v>
      </c>
      <c r="AT664" s="24" t="s">
        <v>182</v>
      </c>
      <c r="AU664" s="24" t="s">
        <v>86</v>
      </c>
      <c r="AY664" s="24" t="s">
        <v>180</v>
      </c>
      <c r="BE664" s="214">
        <f aca="true" t="shared" si="14" ref="BE664:BE671">IF(N664="základní",J664,0)</f>
        <v>0</v>
      </c>
      <c r="BF664" s="214">
        <f aca="true" t="shared" si="15" ref="BF664:BF671">IF(N664="snížená",J664,0)</f>
        <v>0</v>
      </c>
      <c r="BG664" s="214">
        <f aca="true" t="shared" si="16" ref="BG664:BG671">IF(N664="zákl. přenesená",J664,0)</f>
        <v>0</v>
      </c>
      <c r="BH664" s="214">
        <f aca="true" t="shared" si="17" ref="BH664:BH671">IF(N664="sníž. přenesená",J664,0)</f>
        <v>0</v>
      </c>
      <c r="BI664" s="214">
        <f aca="true" t="shared" si="18" ref="BI664:BI671">IF(N664="nulová",J664,0)</f>
        <v>0</v>
      </c>
      <c r="BJ664" s="24" t="s">
        <v>84</v>
      </c>
      <c r="BK664" s="214">
        <f aca="true" t="shared" si="19" ref="BK664:BK671">ROUND(I664*H664,2)</f>
        <v>0</v>
      </c>
      <c r="BL664" s="24" t="s">
        <v>187</v>
      </c>
      <c r="BM664" s="24" t="s">
        <v>1179</v>
      </c>
    </row>
    <row r="665" spans="2:65" s="1" customFormat="1" ht="25.5" customHeight="1">
      <c r="B665" s="41"/>
      <c r="C665" s="203" t="s">
        <v>1180</v>
      </c>
      <c r="D665" s="203" t="s">
        <v>182</v>
      </c>
      <c r="E665" s="204" t="s">
        <v>1181</v>
      </c>
      <c r="F665" s="205" t="s">
        <v>1182</v>
      </c>
      <c r="G665" s="206" t="s">
        <v>248</v>
      </c>
      <c r="H665" s="207">
        <v>193.894</v>
      </c>
      <c r="I665" s="208"/>
      <c r="J665" s="209">
        <f t="shared" si="10"/>
        <v>0</v>
      </c>
      <c r="K665" s="205" t="s">
        <v>186</v>
      </c>
      <c r="L665" s="61"/>
      <c r="M665" s="210" t="s">
        <v>39</v>
      </c>
      <c r="N665" s="211" t="s">
        <v>48</v>
      </c>
      <c r="O665" s="42"/>
      <c r="P665" s="212">
        <f t="shared" si="11"/>
        <v>0</v>
      </c>
      <c r="Q665" s="212">
        <v>0</v>
      </c>
      <c r="R665" s="212">
        <f t="shared" si="12"/>
        <v>0</v>
      </c>
      <c r="S665" s="212">
        <v>0</v>
      </c>
      <c r="T665" s="213">
        <f t="shared" si="13"/>
        <v>0</v>
      </c>
      <c r="AR665" s="24" t="s">
        <v>187</v>
      </c>
      <c r="AT665" s="24" t="s">
        <v>182</v>
      </c>
      <c r="AU665" s="24" t="s">
        <v>86</v>
      </c>
      <c r="AY665" s="24" t="s">
        <v>180</v>
      </c>
      <c r="BE665" s="214">
        <f t="shared" si="14"/>
        <v>0</v>
      </c>
      <c r="BF665" s="214">
        <f t="shared" si="15"/>
        <v>0</v>
      </c>
      <c r="BG665" s="214">
        <f t="shared" si="16"/>
        <v>0</v>
      </c>
      <c r="BH665" s="214">
        <f t="shared" si="17"/>
        <v>0</v>
      </c>
      <c r="BI665" s="214">
        <f t="shared" si="18"/>
        <v>0</v>
      </c>
      <c r="BJ665" s="24" t="s">
        <v>84</v>
      </c>
      <c r="BK665" s="214">
        <f t="shared" si="19"/>
        <v>0</v>
      </c>
      <c r="BL665" s="24" t="s">
        <v>187</v>
      </c>
      <c r="BM665" s="24" t="s">
        <v>1183</v>
      </c>
    </row>
    <row r="666" spans="2:65" s="1" customFormat="1" ht="25.5" customHeight="1">
      <c r="B666" s="41"/>
      <c r="C666" s="203" t="s">
        <v>1184</v>
      </c>
      <c r="D666" s="203" t="s">
        <v>182</v>
      </c>
      <c r="E666" s="204" t="s">
        <v>1185</v>
      </c>
      <c r="F666" s="205" t="s">
        <v>1186</v>
      </c>
      <c r="G666" s="206" t="s">
        <v>248</v>
      </c>
      <c r="H666" s="207">
        <v>193.894</v>
      </c>
      <c r="I666" s="208"/>
      <c r="J666" s="209">
        <f t="shared" si="10"/>
        <v>0</v>
      </c>
      <c r="K666" s="205" t="s">
        <v>186</v>
      </c>
      <c r="L666" s="61"/>
      <c r="M666" s="210" t="s">
        <v>39</v>
      </c>
      <c r="N666" s="211" t="s">
        <v>48</v>
      </c>
      <c r="O666" s="42"/>
      <c r="P666" s="212">
        <f t="shared" si="11"/>
        <v>0</v>
      </c>
      <c r="Q666" s="212">
        <v>0</v>
      </c>
      <c r="R666" s="212">
        <f t="shared" si="12"/>
        <v>0</v>
      </c>
      <c r="S666" s="212">
        <v>0</v>
      </c>
      <c r="T666" s="213">
        <f t="shared" si="13"/>
        <v>0</v>
      </c>
      <c r="AR666" s="24" t="s">
        <v>187</v>
      </c>
      <c r="AT666" s="24" t="s">
        <v>182</v>
      </c>
      <c r="AU666" s="24" t="s">
        <v>86</v>
      </c>
      <c r="AY666" s="24" t="s">
        <v>180</v>
      </c>
      <c r="BE666" s="214">
        <f t="shared" si="14"/>
        <v>0</v>
      </c>
      <c r="BF666" s="214">
        <f t="shared" si="15"/>
        <v>0</v>
      </c>
      <c r="BG666" s="214">
        <f t="shared" si="16"/>
        <v>0</v>
      </c>
      <c r="BH666" s="214">
        <f t="shared" si="17"/>
        <v>0</v>
      </c>
      <c r="BI666" s="214">
        <f t="shared" si="18"/>
        <v>0</v>
      </c>
      <c r="BJ666" s="24" t="s">
        <v>84</v>
      </c>
      <c r="BK666" s="214">
        <f t="shared" si="19"/>
        <v>0</v>
      </c>
      <c r="BL666" s="24" t="s">
        <v>187</v>
      </c>
      <c r="BM666" s="24" t="s">
        <v>1187</v>
      </c>
    </row>
    <row r="667" spans="2:65" s="1" customFormat="1" ht="25.5" customHeight="1">
      <c r="B667" s="41"/>
      <c r="C667" s="203" t="s">
        <v>1188</v>
      </c>
      <c r="D667" s="203" t="s">
        <v>182</v>
      </c>
      <c r="E667" s="204" t="s">
        <v>1189</v>
      </c>
      <c r="F667" s="205" t="s">
        <v>1190</v>
      </c>
      <c r="G667" s="206" t="s">
        <v>248</v>
      </c>
      <c r="H667" s="207">
        <v>48.599</v>
      </c>
      <c r="I667" s="208"/>
      <c r="J667" s="209">
        <f t="shared" si="10"/>
        <v>0</v>
      </c>
      <c r="K667" s="205" t="s">
        <v>186</v>
      </c>
      <c r="L667" s="61"/>
      <c r="M667" s="210" t="s">
        <v>39</v>
      </c>
      <c r="N667" s="211" t="s">
        <v>48</v>
      </c>
      <c r="O667" s="42"/>
      <c r="P667" s="212">
        <f t="shared" si="11"/>
        <v>0</v>
      </c>
      <c r="Q667" s="212">
        <v>0</v>
      </c>
      <c r="R667" s="212">
        <f t="shared" si="12"/>
        <v>0</v>
      </c>
      <c r="S667" s="212">
        <v>0</v>
      </c>
      <c r="T667" s="213">
        <f t="shared" si="13"/>
        <v>0</v>
      </c>
      <c r="AR667" s="24" t="s">
        <v>187</v>
      </c>
      <c r="AT667" s="24" t="s">
        <v>182</v>
      </c>
      <c r="AU667" s="24" t="s">
        <v>86</v>
      </c>
      <c r="AY667" s="24" t="s">
        <v>180</v>
      </c>
      <c r="BE667" s="214">
        <f t="shared" si="14"/>
        <v>0</v>
      </c>
      <c r="BF667" s="214">
        <f t="shared" si="15"/>
        <v>0</v>
      </c>
      <c r="BG667" s="214">
        <f t="shared" si="16"/>
        <v>0</v>
      </c>
      <c r="BH667" s="214">
        <f t="shared" si="17"/>
        <v>0</v>
      </c>
      <c r="BI667" s="214">
        <f t="shared" si="18"/>
        <v>0</v>
      </c>
      <c r="BJ667" s="24" t="s">
        <v>84</v>
      </c>
      <c r="BK667" s="214">
        <f t="shared" si="19"/>
        <v>0</v>
      </c>
      <c r="BL667" s="24" t="s">
        <v>187</v>
      </c>
      <c r="BM667" s="24" t="s">
        <v>1191</v>
      </c>
    </row>
    <row r="668" spans="2:65" s="1" customFormat="1" ht="25.5" customHeight="1">
      <c r="B668" s="41"/>
      <c r="C668" s="203" t="s">
        <v>1192</v>
      </c>
      <c r="D668" s="203" t="s">
        <v>182</v>
      </c>
      <c r="E668" s="204" t="s">
        <v>1193</v>
      </c>
      <c r="F668" s="205" t="s">
        <v>1194</v>
      </c>
      <c r="G668" s="206" t="s">
        <v>248</v>
      </c>
      <c r="H668" s="207">
        <v>79.652</v>
      </c>
      <c r="I668" s="208"/>
      <c r="J668" s="209">
        <f t="shared" si="10"/>
        <v>0</v>
      </c>
      <c r="K668" s="205" t="s">
        <v>186</v>
      </c>
      <c r="L668" s="61"/>
      <c r="M668" s="210" t="s">
        <v>39</v>
      </c>
      <c r="N668" s="211" t="s">
        <v>48</v>
      </c>
      <c r="O668" s="42"/>
      <c r="P668" s="212">
        <f t="shared" si="11"/>
        <v>0</v>
      </c>
      <c r="Q668" s="212">
        <v>0</v>
      </c>
      <c r="R668" s="212">
        <f t="shared" si="12"/>
        <v>0</v>
      </c>
      <c r="S668" s="212">
        <v>0</v>
      </c>
      <c r="T668" s="213">
        <f t="shared" si="13"/>
        <v>0</v>
      </c>
      <c r="AR668" s="24" t="s">
        <v>187</v>
      </c>
      <c r="AT668" s="24" t="s">
        <v>182</v>
      </c>
      <c r="AU668" s="24" t="s">
        <v>86</v>
      </c>
      <c r="AY668" s="24" t="s">
        <v>180</v>
      </c>
      <c r="BE668" s="214">
        <f t="shared" si="14"/>
        <v>0</v>
      </c>
      <c r="BF668" s="214">
        <f t="shared" si="15"/>
        <v>0</v>
      </c>
      <c r="BG668" s="214">
        <f t="shared" si="16"/>
        <v>0</v>
      </c>
      <c r="BH668" s="214">
        <f t="shared" si="17"/>
        <v>0</v>
      </c>
      <c r="BI668" s="214">
        <f t="shared" si="18"/>
        <v>0</v>
      </c>
      <c r="BJ668" s="24" t="s">
        <v>84</v>
      </c>
      <c r="BK668" s="214">
        <f t="shared" si="19"/>
        <v>0</v>
      </c>
      <c r="BL668" s="24" t="s">
        <v>187</v>
      </c>
      <c r="BM668" s="24" t="s">
        <v>1195</v>
      </c>
    </row>
    <row r="669" spans="2:65" s="1" customFormat="1" ht="25.5" customHeight="1">
      <c r="B669" s="41"/>
      <c r="C669" s="203" t="s">
        <v>1196</v>
      </c>
      <c r="D669" s="203" t="s">
        <v>182</v>
      </c>
      <c r="E669" s="204" t="s">
        <v>1197</v>
      </c>
      <c r="F669" s="205" t="s">
        <v>1198</v>
      </c>
      <c r="G669" s="206" t="s">
        <v>248</v>
      </c>
      <c r="H669" s="207">
        <v>52.615</v>
      </c>
      <c r="I669" s="208"/>
      <c r="J669" s="209">
        <f t="shared" si="10"/>
        <v>0</v>
      </c>
      <c r="K669" s="205" t="s">
        <v>186</v>
      </c>
      <c r="L669" s="61"/>
      <c r="M669" s="210" t="s">
        <v>39</v>
      </c>
      <c r="N669" s="211" t="s">
        <v>48</v>
      </c>
      <c r="O669" s="42"/>
      <c r="P669" s="212">
        <f t="shared" si="11"/>
        <v>0</v>
      </c>
      <c r="Q669" s="212">
        <v>0</v>
      </c>
      <c r="R669" s="212">
        <f t="shared" si="12"/>
        <v>0</v>
      </c>
      <c r="S669" s="212">
        <v>0</v>
      </c>
      <c r="T669" s="213">
        <f t="shared" si="13"/>
        <v>0</v>
      </c>
      <c r="AR669" s="24" t="s">
        <v>187</v>
      </c>
      <c r="AT669" s="24" t="s">
        <v>182</v>
      </c>
      <c r="AU669" s="24" t="s">
        <v>86</v>
      </c>
      <c r="AY669" s="24" t="s">
        <v>180</v>
      </c>
      <c r="BE669" s="214">
        <f t="shared" si="14"/>
        <v>0</v>
      </c>
      <c r="BF669" s="214">
        <f t="shared" si="15"/>
        <v>0</v>
      </c>
      <c r="BG669" s="214">
        <f t="shared" si="16"/>
        <v>0</v>
      </c>
      <c r="BH669" s="214">
        <f t="shared" si="17"/>
        <v>0</v>
      </c>
      <c r="BI669" s="214">
        <f t="shared" si="18"/>
        <v>0</v>
      </c>
      <c r="BJ669" s="24" t="s">
        <v>84</v>
      </c>
      <c r="BK669" s="214">
        <f t="shared" si="19"/>
        <v>0</v>
      </c>
      <c r="BL669" s="24" t="s">
        <v>187</v>
      </c>
      <c r="BM669" s="24" t="s">
        <v>1199</v>
      </c>
    </row>
    <row r="670" spans="2:65" s="1" customFormat="1" ht="25.5" customHeight="1">
      <c r="B670" s="41"/>
      <c r="C670" s="203" t="s">
        <v>1200</v>
      </c>
      <c r="D670" s="203" t="s">
        <v>182</v>
      </c>
      <c r="E670" s="204" t="s">
        <v>1201</v>
      </c>
      <c r="F670" s="205" t="s">
        <v>1202</v>
      </c>
      <c r="G670" s="206" t="s">
        <v>248</v>
      </c>
      <c r="H670" s="207">
        <v>8.605</v>
      </c>
      <c r="I670" s="208"/>
      <c r="J670" s="209">
        <f t="shared" si="10"/>
        <v>0</v>
      </c>
      <c r="K670" s="205" t="s">
        <v>186</v>
      </c>
      <c r="L670" s="61"/>
      <c r="M670" s="210" t="s">
        <v>39</v>
      </c>
      <c r="N670" s="211" t="s">
        <v>48</v>
      </c>
      <c r="O670" s="42"/>
      <c r="P670" s="212">
        <f t="shared" si="11"/>
        <v>0</v>
      </c>
      <c r="Q670" s="212">
        <v>0</v>
      </c>
      <c r="R670" s="212">
        <f t="shared" si="12"/>
        <v>0</v>
      </c>
      <c r="S670" s="212">
        <v>0</v>
      </c>
      <c r="T670" s="213">
        <f t="shared" si="13"/>
        <v>0</v>
      </c>
      <c r="AR670" s="24" t="s">
        <v>187</v>
      </c>
      <c r="AT670" s="24" t="s">
        <v>182</v>
      </c>
      <c r="AU670" s="24" t="s">
        <v>86</v>
      </c>
      <c r="AY670" s="24" t="s">
        <v>180</v>
      </c>
      <c r="BE670" s="214">
        <f t="shared" si="14"/>
        <v>0</v>
      </c>
      <c r="BF670" s="214">
        <f t="shared" si="15"/>
        <v>0</v>
      </c>
      <c r="BG670" s="214">
        <f t="shared" si="16"/>
        <v>0</v>
      </c>
      <c r="BH670" s="214">
        <f t="shared" si="17"/>
        <v>0</v>
      </c>
      <c r="BI670" s="214">
        <f t="shared" si="18"/>
        <v>0</v>
      </c>
      <c r="BJ670" s="24" t="s">
        <v>84</v>
      </c>
      <c r="BK670" s="214">
        <f t="shared" si="19"/>
        <v>0</v>
      </c>
      <c r="BL670" s="24" t="s">
        <v>187</v>
      </c>
      <c r="BM670" s="24" t="s">
        <v>1203</v>
      </c>
    </row>
    <row r="671" spans="2:65" s="1" customFormat="1" ht="25.5" customHeight="1">
      <c r="B671" s="41"/>
      <c r="C671" s="203" t="s">
        <v>1204</v>
      </c>
      <c r="D671" s="203" t="s">
        <v>182</v>
      </c>
      <c r="E671" s="204" t="s">
        <v>1205</v>
      </c>
      <c r="F671" s="205" t="s">
        <v>1206</v>
      </c>
      <c r="G671" s="206" t="s">
        <v>248</v>
      </c>
      <c r="H671" s="207">
        <v>4.423</v>
      </c>
      <c r="I671" s="208"/>
      <c r="J671" s="209">
        <f t="shared" si="10"/>
        <v>0</v>
      </c>
      <c r="K671" s="205" t="s">
        <v>186</v>
      </c>
      <c r="L671" s="61"/>
      <c r="M671" s="210" t="s">
        <v>39</v>
      </c>
      <c r="N671" s="211" t="s">
        <v>48</v>
      </c>
      <c r="O671" s="42"/>
      <c r="P671" s="212">
        <f t="shared" si="11"/>
        <v>0</v>
      </c>
      <c r="Q671" s="212">
        <v>0</v>
      </c>
      <c r="R671" s="212">
        <f t="shared" si="12"/>
        <v>0</v>
      </c>
      <c r="S671" s="212">
        <v>0</v>
      </c>
      <c r="T671" s="213">
        <f t="shared" si="13"/>
        <v>0</v>
      </c>
      <c r="AR671" s="24" t="s">
        <v>187</v>
      </c>
      <c r="AT671" s="24" t="s">
        <v>182</v>
      </c>
      <c r="AU671" s="24" t="s">
        <v>86</v>
      </c>
      <c r="AY671" s="24" t="s">
        <v>180</v>
      </c>
      <c r="BE671" s="214">
        <f t="shared" si="14"/>
        <v>0</v>
      </c>
      <c r="BF671" s="214">
        <f t="shared" si="15"/>
        <v>0</v>
      </c>
      <c r="BG671" s="214">
        <f t="shared" si="16"/>
        <v>0</v>
      </c>
      <c r="BH671" s="214">
        <f t="shared" si="17"/>
        <v>0</v>
      </c>
      <c r="BI671" s="214">
        <f t="shared" si="18"/>
        <v>0</v>
      </c>
      <c r="BJ671" s="24" t="s">
        <v>84</v>
      </c>
      <c r="BK671" s="214">
        <f t="shared" si="19"/>
        <v>0</v>
      </c>
      <c r="BL671" s="24" t="s">
        <v>187</v>
      </c>
      <c r="BM671" s="24" t="s">
        <v>1207</v>
      </c>
    </row>
    <row r="672" spans="2:51" s="12" customFormat="1" ht="12">
      <c r="B672" s="215"/>
      <c r="C672" s="216"/>
      <c r="D672" s="217" t="s">
        <v>189</v>
      </c>
      <c r="E672" s="218" t="s">
        <v>39</v>
      </c>
      <c r="F672" s="219" t="s">
        <v>1208</v>
      </c>
      <c r="G672" s="216"/>
      <c r="H672" s="220">
        <v>4.423</v>
      </c>
      <c r="I672" s="221"/>
      <c r="J672" s="216"/>
      <c r="K672" s="216"/>
      <c r="L672" s="222"/>
      <c r="M672" s="223"/>
      <c r="N672" s="224"/>
      <c r="O672" s="224"/>
      <c r="P672" s="224"/>
      <c r="Q672" s="224"/>
      <c r="R672" s="224"/>
      <c r="S672" s="224"/>
      <c r="T672" s="225"/>
      <c r="AT672" s="226" t="s">
        <v>189</v>
      </c>
      <c r="AU672" s="226" t="s">
        <v>86</v>
      </c>
      <c r="AV672" s="12" t="s">
        <v>86</v>
      </c>
      <c r="AW672" s="12" t="s">
        <v>40</v>
      </c>
      <c r="AX672" s="12" t="s">
        <v>84</v>
      </c>
      <c r="AY672" s="226" t="s">
        <v>180</v>
      </c>
    </row>
    <row r="673" spans="2:63" s="11" customFormat="1" ht="29.85" customHeight="1">
      <c r="B673" s="187"/>
      <c r="C673" s="188"/>
      <c r="D673" s="189" t="s">
        <v>76</v>
      </c>
      <c r="E673" s="201" t="s">
        <v>1209</v>
      </c>
      <c r="F673" s="201" t="s">
        <v>1210</v>
      </c>
      <c r="G673" s="188"/>
      <c r="H673" s="188"/>
      <c r="I673" s="191"/>
      <c r="J673" s="202">
        <f>BK673</f>
        <v>0</v>
      </c>
      <c r="K673" s="188"/>
      <c r="L673" s="193"/>
      <c r="M673" s="194"/>
      <c r="N673" s="195"/>
      <c r="O673" s="195"/>
      <c r="P673" s="196">
        <f>P674</f>
        <v>0</v>
      </c>
      <c r="Q673" s="195"/>
      <c r="R673" s="196">
        <f>R674</f>
        <v>0</v>
      </c>
      <c r="S673" s="195"/>
      <c r="T673" s="197">
        <f>T674</f>
        <v>0</v>
      </c>
      <c r="AR673" s="198" t="s">
        <v>84</v>
      </c>
      <c r="AT673" s="199" t="s">
        <v>76</v>
      </c>
      <c r="AU673" s="199" t="s">
        <v>84</v>
      </c>
      <c r="AY673" s="198" t="s">
        <v>180</v>
      </c>
      <c r="BK673" s="200">
        <f>BK674</f>
        <v>0</v>
      </c>
    </row>
    <row r="674" spans="2:65" s="1" customFormat="1" ht="16.5" customHeight="1">
      <c r="B674" s="41"/>
      <c r="C674" s="203" t="s">
        <v>1211</v>
      </c>
      <c r="D674" s="203" t="s">
        <v>182</v>
      </c>
      <c r="E674" s="204" t="s">
        <v>1212</v>
      </c>
      <c r="F674" s="205" t="s">
        <v>1213</v>
      </c>
      <c r="G674" s="206" t="s">
        <v>248</v>
      </c>
      <c r="H674" s="207">
        <v>358.123</v>
      </c>
      <c r="I674" s="208"/>
      <c r="J674" s="209">
        <f>ROUND(I674*H674,2)</f>
        <v>0</v>
      </c>
      <c r="K674" s="205" t="s">
        <v>186</v>
      </c>
      <c r="L674" s="61"/>
      <c r="M674" s="210" t="s">
        <v>39</v>
      </c>
      <c r="N674" s="211" t="s">
        <v>48</v>
      </c>
      <c r="O674" s="42"/>
      <c r="P674" s="212">
        <f>O674*H674</f>
        <v>0</v>
      </c>
      <c r="Q674" s="212">
        <v>0</v>
      </c>
      <c r="R674" s="212">
        <f>Q674*H674</f>
        <v>0</v>
      </c>
      <c r="S674" s="212">
        <v>0</v>
      </c>
      <c r="T674" s="213">
        <f>S674*H674</f>
        <v>0</v>
      </c>
      <c r="AR674" s="24" t="s">
        <v>187</v>
      </c>
      <c r="AT674" s="24" t="s">
        <v>182</v>
      </c>
      <c r="AU674" s="24" t="s">
        <v>86</v>
      </c>
      <c r="AY674" s="24" t="s">
        <v>180</v>
      </c>
      <c r="BE674" s="214">
        <f>IF(N674="základní",J674,0)</f>
        <v>0</v>
      </c>
      <c r="BF674" s="214">
        <f>IF(N674="snížená",J674,0)</f>
        <v>0</v>
      </c>
      <c r="BG674" s="214">
        <f>IF(N674="zákl. přenesená",J674,0)</f>
        <v>0</v>
      </c>
      <c r="BH674" s="214">
        <f>IF(N674="sníž. přenesená",J674,0)</f>
        <v>0</v>
      </c>
      <c r="BI674" s="214">
        <f>IF(N674="nulová",J674,0)</f>
        <v>0</v>
      </c>
      <c r="BJ674" s="24" t="s">
        <v>84</v>
      </c>
      <c r="BK674" s="214">
        <f>ROUND(I674*H674,2)</f>
        <v>0</v>
      </c>
      <c r="BL674" s="24" t="s">
        <v>187</v>
      </c>
      <c r="BM674" s="24" t="s">
        <v>1214</v>
      </c>
    </row>
    <row r="675" spans="2:63" s="11" customFormat="1" ht="37.35" customHeight="1">
      <c r="B675" s="187"/>
      <c r="C675" s="188"/>
      <c r="D675" s="189" t="s">
        <v>76</v>
      </c>
      <c r="E675" s="190" t="s">
        <v>1215</v>
      </c>
      <c r="F675" s="190" t="s">
        <v>1216</v>
      </c>
      <c r="G675" s="188"/>
      <c r="H675" s="188"/>
      <c r="I675" s="191"/>
      <c r="J675" s="192">
        <f>BK675</f>
        <v>0</v>
      </c>
      <c r="K675" s="188"/>
      <c r="L675" s="193"/>
      <c r="M675" s="194"/>
      <c r="N675" s="195"/>
      <c r="O675" s="195"/>
      <c r="P675" s="196">
        <f>P676+P724+P792+P886+P895+P937+P1031+P1069+P1082+P1140+P1171+P1218+P1320+P1329+P1374+P1394</f>
        <v>0</v>
      </c>
      <c r="Q675" s="195"/>
      <c r="R675" s="196">
        <f>R676+R724+R792+R886+R895+R937+R1031+R1069+R1082+R1140+R1171+R1218+R1320+R1329+R1374+R1394</f>
        <v>43.74709510000002</v>
      </c>
      <c r="S675" s="195"/>
      <c r="T675" s="197">
        <f>T676+T724+T792+T886+T895+T937+T1031+T1069+T1082+T1140+T1171+T1218+T1320+T1329+T1374+T1394</f>
        <v>13.53417087</v>
      </c>
      <c r="AR675" s="198" t="s">
        <v>86</v>
      </c>
      <c r="AT675" s="199" t="s">
        <v>76</v>
      </c>
      <c r="AU675" s="199" t="s">
        <v>77</v>
      </c>
      <c r="AY675" s="198" t="s">
        <v>180</v>
      </c>
      <c r="BK675" s="200">
        <f>BK676+BK724+BK792+BK886+BK895+BK937+BK1031+BK1069+BK1082+BK1140+BK1171+BK1218+BK1320+BK1329+BK1374+BK1394</f>
        <v>0</v>
      </c>
    </row>
    <row r="676" spans="2:63" s="11" customFormat="1" ht="19.95" customHeight="1">
      <c r="B676" s="187"/>
      <c r="C676" s="188"/>
      <c r="D676" s="189" t="s">
        <v>76</v>
      </c>
      <c r="E676" s="201" t="s">
        <v>1217</v>
      </c>
      <c r="F676" s="201" t="s">
        <v>1218</v>
      </c>
      <c r="G676" s="188"/>
      <c r="H676" s="188"/>
      <c r="I676" s="191"/>
      <c r="J676" s="202">
        <f>BK676</f>
        <v>0</v>
      </c>
      <c r="K676" s="188"/>
      <c r="L676" s="193"/>
      <c r="M676" s="194"/>
      <c r="N676" s="195"/>
      <c r="O676" s="195"/>
      <c r="P676" s="196">
        <f>SUM(P677:P723)</f>
        <v>0</v>
      </c>
      <c r="Q676" s="195"/>
      <c r="R676" s="196">
        <f>SUM(R677:R723)</f>
        <v>0.6923120199999999</v>
      </c>
      <c r="S676" s="195"/>
      <c r="T676" s="197">
        <f>SUM(T677:T723)</f>
        <v>0.1409</v>
      </c>
      <c r="AR676" s="198" t="s">
        <v>86</v>
      </c>
      <c r="AT676" s="199" t="s">
        <v>76</v>
      </c>
      <c r="AU676" s="199" t="s">
        <v>84</v>
      </c>
      <c r="AY676" s="198" t="s">
        <v>180</v>
      </c>
      <c r="BK676" s="200">
        <f>SUM(BK677:BK723)</f>
        <v>0</v>
      </c>
    </row>
    <row r="677" spans="2:65" s="1" customFormat="1" ht="25.5" customHeight="1">
      <c r="B677" s="41"/>
      <c r="C677" s="203" t="s">
        <v>1219</v>
      </c>
      <c r="D677" s="203" t="s">
        <v>182</v>
      </c>
      <c r="E677" s="204" t="s">
        <v>1220</v>
      </c>
      <c r="F677" s="205" t="s">
        <v>1221</v>
      </c>
      <c r="G677" s="206" t="s">
        <v>185</v>
      </c>
      <c r="H677" s="207">
        <v>41.427</v>
      </c>
      <c r="I677" s="208"/>
      <c r="J677" s="209">
        <f>ROUND(I677*H677,2)</f>
        <v>0</v>
      </c>
      <c r="K677" s="205" t="s">
        <v>186</v>
      </c>
      <c r="L677" s="61"/>
      <c r="M677" s="210" t="s">
        <v>39</v>
      </c>
      <c r="N677" s="211" t="s">
        <v>48</v>
      </c>
      <c r="O677" s="42"/>
      <c r="P677" s="212">
        <f>O677*H677</f>
        <v>0</v>
      </c>
      <c r="Q677" s="212">
        <v>0</v>
      </c>
      <c r="R677" s="212">
        <f>Q677*H677</f>
        <v>0</v>
      </c>
      <c r="S677" s="212">
        <v>0</v>
      </c>
      <c r="T677" s="213">
        <f>S677*H677</f>
        <v>0</v>
      </c>
      <c r="AR677" s="24" t="s">
        <v>265</v>
      </c>
      <c r="AT677" s="24" t="s">
        <v>182</v>
      </c>
      <c r="AU677" s="24" t="s">
        <v>86</v>
      </c>
      <c r="AY677" s="24" t="s">
        <v>180</v>
      </c>
      <c r="BE677" s="214">
        <f>IF(N677="základní",J677,0)</f>
        <v>0</v>
      </c>
      <c r="BF677" s="214">
        <f>IF(N677="snížená",J677,0)</f>
        <v>0</v>
      </c>
      <c r="BG677" s="214">
        <f>IF(N677="zákl. přenesená",J677,0)</f>
        <v>0</v>
      </c>
      <c r="BH677" s="214">
        <f>IF(N677="sníž. přenesená",J677,0)</f>
        <v>0</v>
      </c>
      <c r="BI677" s="214">
        <f>IF(N677="nulová",J677,0)</f>
        <v>0</v>
      </c>
      <c r="BJ677" s="24" t="s">
        <v>84</v>
      </c>
      <c r="BK677" s="214">
        <f>ROUND(I677*H677,2)</f>
        <v>0</v>
      </c>
      <c r="BL677" s="24" t="s">
        <v>265</v>
      </c>
      <c r="BM677" s="24" t="s">
        <v>1222</v>
      </c>
    </row>
    <row r="678" spans="2:51" s="12" customFormat="1" ht="12">
      <c r="B678" s="215"/>
      <c r="C678" s="216"/>
      <c r="D678" s="217" t="s">
        <v>189</v>
      </c>
      <c r="E678" s="218" t="s">
        <v>39</v>
      </c>
      <c r="F678" s="219" t="s">
        <v>1223</v>
      </c>
      <c r="G678" s="216"/>
      <c r="H678" s="220">
        <v>7.54</v>
      </c>
      <c r="I678" s="221"/>
      <c r="J678" s="216"/>
      <c r="K678" s="216"/>
      <c r="L678" s="222"/>
      <c r="M678" s="223"/>
      <c r="N678" s="224"/>
      <c r="O678" s="224"/>
      <c r="P678" s="224"/>
      <c r="Q678" s="224"/>
      <c r="R678" s="224"/>
      <c r="S678" s="224"/>
      <c r="T678" s="225"/>
      <c r="AT678" s="226" t="s">
        <v>189</v>
      </c>
      <c r="AU678" s="226" t="s">
        <v>86</v>
      </c>
      <c r="AV678" s="12" t="s">
        <v>86</v>
      </c>
      <c r="AW678" s="12" t="s">
        <v>40</v>
      </c>
      <c r="AX678" s="12" t="s">
        <v>77</v>
      </c>
      <c r="AY678" s="226" t="s">
        <v>180</v>
      </c>
    </row>
    <row r="679" spans="2:51" s="12" customFormat="1" ht="24">
      <c r="B679" s="215"/>
      <c r="C679" s="216"/>
      <c r="D679" s="217" t="s">
        <v>189</v>
      </c>
      <c r="E679" s="218" t="s">
        <v>39</v>
      </c>
      <c r="F679" s="219" t="s">
        <v>1224</v>
      </c>
      <c r="G679" s="216"/>
      <c r="H679" s="220">
        <v>33.887</v>
      </c>
      <c r="I679" s="221"/>
      <c r="J679" s="216"/>
      <c r="K679" s="216"/>
      <c r="L679" s="222"/>
      <c r="M679" s="223"/>
      <c r="N679" s="224"/>
      <c r="O679" s="224"/>
      <c r="P679" s="224"/>
      <c r="Q679" s="224"/>
      <c r="R679" s="224"/>
      <c r="S679" s="224"/>
      <c r="T679" s="225"/>
      <c r="AT679" s="226" t="s">
        <v>189</v>
      </c>
      <c r="AU679" s="226" t="s">
        <v>86</v>
      </c>
      <c r="AV679" s="12" t="s">
        <v>86</v>
      </c>
      <c r="AW679" s="12" t="s">
        <v>40</v>
      </c>
      <c r="AX679" s="12" t="s">
        <v>77</v>
      </c>
      <c r="AY679" s="226" t="s">
        <v>180</v>
      </c>
    </row>
    <row r="680" spans="2:51" s="13" customFormat="1" ht="12">
      <c r="B680" s="227"/>
      <c r="C680" s="228"/>
      <c r="D680" s="217" t="s">
        <v>189</v>
      </c>
      <c r="E680" s="229" t="s">
        <v>39</v>
      </c>
      <c r="F680" s="230" t="s">
        <v>196</v>
      </c>
      <c r="G680" s="228"/>
      <c r="H680" s="231">
        <v>41.427</v>
      </c>
      <c r="I680" s="232"/>
      <c r="J680" s="228"/>
      <c r="K680" s="228"/>
      <c r="L680" s="233"/>
      <c r="M680" s="234"/>
      <c r="N680" s="235"/>
      <c r="O680" s="235"/>
      <c r="P680" s="235"/>
      <c r="Q680" s="235"/>
      <c r="R680" s="235"/>
      <c r="S680" s="235"/>
      <c r="T680" s="236"/>
      <c r="AT680" s="237" t="s">
        <v>189</v>
      </c>
      <c r="AU680" s="237" t="s">
        <v>86</v>
      </c>
      <c r="AV680" s="13" t="s">
        <v>187</v>
      </c>
      <c r="AW680" s="13" t="s">
        <v>40</v>
      </c>
      <c r="AX680" s="13" t="s">
        <v>84</v>
      </c>
      <c r="AY680" s="237" t="s">
        <v>180</v>
      </c>
    </row>
    <row r="681" spans="2:65" s="1" customFormat="1" ht="16.5" customHeight="1">
      <c r="B681" s="41"/>
      <c r="C681" s="249" t="s">
        <v>1225</v>
      </c>
      <c r="D681" s="249" t="s">
        <v>266</v>
      </c>
      <c r="E681" s="250" t="s">
        <v>1226</v>
      </c>
      <c r="F681" s="251" t="s">
        <v>1227</v>
      </c>
      <c r="G681" s="252" t="s">
        <v>248</v>
      </c>
      <c r="H681" s="253">
        <v>0.012</v>
      </c>
      <c r="I681" s="254"/>
      <c r="J681" s="255">
        <f>ROUND(I681*H681,2)</f>
        <v>0</v>
      </c>
      <c r="K681" s="251" t="s">
        <v>186</v>
      </c>
      <c r="L681" s="256"/>
      <c r="M681" s="257" t="s">
        <v>39</v>
      </c>
      <c r="N681" s="258" t="s">
        <v>48</v>
      </c>
      <c r="O681" s="42"/>
      <c r="P681" s="212">
        <f>O681*H681</f>
        <v>0</v>
      </c>
      <c r="Q681" s="212">
        <v>1</v>
      </c>
      <c r="R681" s="212">
        <f>Q681*H681</f>
        <v>0.012</v>
      </c>
      <c r="S681" s="212">
        <v>0</v>
      </c>
      <c r="T681" s="213">
        <f>S681*H681</f>
        <v>0</v>
      </c>
      <c r="AR681" s="24" t="s">
        <v>354</v>
      </c>
      <c r="AT681" s="24" t="s">
        <v>266</v>
      </c>
      <c r="AU681" s="24" t="s">
        <v>86</v>
      </c>
      <c r="AY681" s="24" t="s">
        <v>180</v>
      </c>
      <c r="BE681" s="214">
        <f>IF(N681="základní",J681,0)</f>
        <v>0</v>
      </c>
      <c r="BF681" s="214">
        <f>IF(N681="snížená",J681,0)</f>
        <v>0</v>
      </c>
      <c r="BG681" s="214">
        <f>IF(N681="zákl. přenesená",J681,0)</f>
        <v>0</v>
      </c>
      <c r="BH681" s="214">
        <f>IF(N681="sníž. přenesená",J681,0)</f>
        <v>0</v>
      </c>
      <c r="BI681" s="214">
        <f>IF(N681="nulová",J681,0)</f>
        <v>0</v>
      </c>
      <c r="BJ681" s="24" t="s">
        <v>84</v>
      </c>
      <c r="BK681" s="214">
        <f>ROUND(I681*H681,2)</f>
        <v>0</v>
      </c>
      <c r="BL681" s="24" t="s">
        <v>265</v>
      </c>
      <c r="BM681" s="24" t="s">
        <v>1228</v>
      </c>
    </row>
    <row r="682" spans="2:51" s="12" customFormat="1" ht="12">
      <c r="B682" s="215"/>
      <c r="C682" s="216"/>
      <c r="D682" s="217" t="s">
        <v>189</v>
      </c>
      <c r="E682" s="216"/>
      <c r="F682" s="219" t="s">
        <v>1229</v>
      </c>
      <c r="G682" s="216"/>
      <c r="H682" s="220">
        <v>0.012</v>
      </c>
      <c r="I682" s="221"/>
      <c r="J682" s="216"/>
      <c r="K682" s="216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189</v>
      </c>
      <c r="AU682" s="226" t="s">
        <v>86</v>
      </c>
      <c r="AV682" s="12" t="s">
        <v>86</v>
      </c>
      <c r="AW682" s="12" t="s">
        <v>6</v>
      </c>
      <c r="AX682" s="12" t="s">
        <v>84</v>
      </c>
      <c r="AY682" s="226" t="s">
        <v>180</v>
      </c>
    </row>
    <row r="683" spans="2:65" s="1" customFormat="1" ht="16.5" customHeight="1">
      <c r="B683" s="41"/>
      <c r="C683" s="203" t="s">
        <v>1230</v>
      </c>
      <c r="D683" s="203" t="s">
        <v>182</v>
      </c>
      <c r="E683" s="204" t="s">
        <v>1231</v>
      </c>
      <c r="F683" s="205" t="s">
        <v>1232</v>
      </c>
      <c r="G683" s="206" t="s">
        <v>185</v>
      </c>
      <c r="H683" s="207">
        <v>14.7</v>
      </c>
      <c r="I683" s="208"/>
      <c r="J683" s="209">
        <f>ROUND(I683*H683,2)</f>
        <v>0</v>
      </c>
      <c r="K683" s="205" t="s">
        <v>186</v>
      </c>
      <c r="L683" s="61"/>
      <c r="M683" s="210" t="s">
        <v>39</v>
      </c>
      <c r="N683" s="211" t="s">
        <v>48</v>
      </c>
      <c r="O683" s="42"/>
      <c r="P683" s="212">
        <f>O683*H683</f>
        <v>0</v>
      </c>
      <c r="Q683" s="212">
        <v>0</v>
      </c>
      <c r="R683" s="212">
        <f>Q683*H683</f>
        <v>0</v>
      </c>
      <c r="S683" s="212">
        <v>0</v>
      </c>
      <c r="T683" s="213">
        <f>S683*H683</f>
        <v>0</v>
      </c>
      <c r="AR683" s="24" t="s">
        <v>265</v>
      </c>
      <c r="AT683" s="24" t="s">
        <v>182</v>
      </c>
      <c r="AU683" s="24" t="s">
        <v>86</v>
      </c>
      <c r="AY683" s="24" t="s">
        <v>180</v>
      </c>
      <c r="BE683" s="214">
        <f>IF(N683="základní",J683,0)</f>
        <v>0</v>
      </c>
      <c r="BF683" s="214">
        <f>IF(N683="snížená",J683,0)</f>
        <v>0</v>
      </c>
      <c r="BG683" s="214">
        <f>IF(N683="zákl. přenesená",J683,0)</f>
        <v>0</v>
      </c>
      <c r="BH683" s="214">
        <f>IF(N683="sníž. přenesená",J683,0)</f>
        <v>0</v>
      </c>
      <c r="BI683" s="214">
        <f>IF(N683="nulová",J683,0)</f>
        <v>0</v>
      </c>
      <c r="BJ683" s="24" t="s">
        <v>84</v>
      </c>
      <c r="BK683" s="214">
        <f>ROUND(I683*H683,2)</f>
        <v>0</v>
      </c>
      <c r="BL683" s="24" t="s">
        <v>265</v>
      </c>
      <c r="BM683" s="24" t="s">
        <v>1233</v>
      </c>
    </row>
    <row r="684" spans="2:51" s="12" customFormat="1" ht="12">
      <c r="B684" s="215"/>
      <c r="C684" s="216"/>
      <c r="D684" s="217" t="s">
        <v>189</v>
      </c>
      <c r="E684" s="218" t="s">
        <v>39</v>
      </c>
      <c r="F684" s="219" t="s">
        <v>1234</v>
      </c>
      <c r="G684" s="216"/>
      <c r="H684" s="220">
        <v>14.7</v>
      </c>
      <c r="I684" s="221"/>
      <c r="J684" s="216"/>
      <c r="K684" s="216"/>
      <c r="L684" s="222"/>
      <c r="M684" s="223"/>
      <c r="N684" s="224"/>
      <c r="O684" s="224"/>
      <c r="P684" s="224"/>
      <c r="Q684" s="224"/>
      <c r="R684" s="224"/>
      <c r="S684" s="224"/>
      <c r="T684" s="225"/>
      <c r="AT684" s="226" t="s">
        <v>189</v>
      </c>
      <c r="AU684" s="226" t="s">
        <v>86</v>
      </c>
      <c r="AV684" s="12" t="s">
        <v>86</v>
      </c>
      <c r="AW684" s="12" t="s">
        <v>40</v>
      </c>
      <c r="AX684" s="12" t="s">
        <v>84</v>
      </c>
      <c r="AY684" s="226" t="s">
        <v>180</v>
      </c>
    </row>
    <row r="685" spans="2:65" s="1" customFormat="1" ht="16.5" customHeight="1">
      <c r="B685" s="41"/>
      <c r="C685" s="249" t="s">
        <v>1235</v>
      </c>
      <c r="D685" s="249" t="s">
        <v>266</v>
      </c>
      <c r="E685" s="250" t="s">
        <v>1226</v>
      </c>
      <c r="F685" s="251" t="s">
        <v>1227</v>
      </c>
      <c r="G685" s="252" t="s">
        <v>248</v>
      </c>
      <c r="H685" s="253">
        <v>0.005</v>
      </c>
      <c r="I685" s="254"/>
      <c r="J685" s="255">
        <f>ROUND(I685*H685,2)</f>
        <v>0</v>
      </c>
      <c r="K685" s="251" t="s">
        <v>186</v>
      </c>
      <c r="L685" s="256"/>
      <c r="M685" s="257" t="s">
        <v>39</v>
      </c>
      <c r="N685" s="258" t="s">
        <v>48</v>
      </c>
      <c r="O685" s="42"/>
      <c r="P685" s="212">
        <f>O685*H685</f>
        <v>0</v>
      </c>
      <c r="Q685" s="212">
        <v>1</v>
      </c>
      <c r="R685" s="212">
        <f>Q685*H685</f>
        <v>0.005</v>
      </c>
      <c r="S685" s="212">
        <v>0</v>
      </c>
      <c r="T685" s="213">
        <f>S685*H685</f>
        <v>0</v>
      </c>
      <c r="AR685" s="24" t="s">
        <v>354</v>
      </c>
      <c r="AT685" s="24" t="s">
        <v>266</v>
      </c>
      <c r="AU685" s="24" t="s">
        <v>86</v>
      </c>
      <c r="AY685" s="24" t="s">
        <v>180</v>
      </c>
      <c r="BE685" s="214">
        <f>IF(N685="základní",J685,0)</f>
        <v>0</v>
      </c>
      <c r="BF685" s="214">
        <f>IF(N685="snížená",J685,0)</f>
        <v>0</v>
      </c>
      <c r="BG685" s="214">
        <f>IF(N685="zákl. přenesená",J685,0)</f>
        <v>0</v>
      </c>
      <c r="BH685" s="214">
        <f>IF(N685="sníž. přenesená",J685,0)</f>
        <v>0</v>
      </c>
      <c r="BI685" s="214">
        <f>IF(N685="nulová",J685,0)</f>
        <v>0</v>
      </c>
      <c r="BJ685" s="24" t="s">
        <v>84</v>
      </c>
      <c r="BK685" s="214">
        <f>ROUND(I685*H685,2)</f>
        <v>0</v>
      </c>
      <c r="BL685" s="24" t="s">
        <v>265</v>
      </c>
      <c r="BM685" s="24" t="s">
        <v>1236</v>
      </c>
    </row>
    <row r="686" spans="2:51" s="12" customFormat="1" ht="12">
      <c r="B686" s="215"/>
      <c r="C686" s="216"/>
      <c r="D686" s="217" t="s">
        <v>189</v>
      </c>
      <c r="E686" s="216"/>
      <c r="F686" s="219" t="s">
        <v>1237</v>
      </c>
      <c r="G686" s="216"/>
      <c r="H686" s="220">
        <v>0.005</v>
      </c>
      <c r="I686" s="221"/>
      <c r="J686" s="216"/>
      <c r="K686" s="216"/>
      <c r="L686" s="222"/>
      <c r="M686" s="223"/>
      <c r="N686" s="224"/>
      <c r="O686" s="224"/>
      <c r="P686" s="224"/>
      <c r="Q686" s="224"/>
      <c r="R686" s="224"/>
      <c r="S686" s="224"/>
      <c r="T686" s="225"/>
      <c r="AT686" s="226" t="s">
        <v>189</v>
      </c>
      <c r="AU686" s="226" t="s">
        <v>86</v>
      </c>
      <c r="AV686" s="12" t="s">
        <v>86</v>
      </c>
      <c r="AW686" s="12" t="s">
        <v>6</v>
      </c>
      <c r="AX686" s="12" t="s">
        <v>84</v>
      </c>
      <c r="AY686" s="226" t="s">
        <v>180</v>
      </c>
    </row>
    <row r="687" spans="2:65" s="1" customFormat="1" ht="16.5" customHeight="1">
      <c r="B687" s="41"/>
      <c r="C687" s="203" t="s">
        <v>1238</v>
      </c>
      <c r="D687" s="203" t="s">
        <v>182</v>
      </c>
      <c r="E687" s="204" t="s">
        <v>1239</v>
      </c>
      <c r="F687" s="205" t="s">
        <v>1240</v>
      </c>
      <c r="G687" s="206" t="s">
        <v>185</v>
      </c>
      <c r="H687" s="207">
        <v>35.225</v>
      </c>
      <c r="I687" s="208"/>
      <c r="J687" s="209">
        <f>ROUND(I687*H687,2)</f>
        <v>0</v>
      </c>
      <c r="K687" s="205" t="s">
        <v>186</v>
      </c>
      <c r="L687" s="61"/>
      <c r="M687" s="210" t="s">
        <v>39</v>
      </c>
      <c r="N687" s="211" t="s">
        <v>48</v>
      </c>
      <c r="O687" s="42"/>
      <c r="P687" s="212">
        <f>O687*H687</f>
        <v>0</v>
      </c>
      <c r="Q687" s="212">
        <v>0</v>
      </c>
      <c r="R687" s="212">
        <f>Q687*H687</f>
        <v>0</v>
      </c>
      <c r="S687" s="212">
        <v>0.004</v>
      </c>
      <c r="T687" s="213">
        <f>S687*H687</f>
        <v>0.1409</v>
      </c>
      <c r="AR687" s="24" t="s">
        <v>265</v>
      </c>
      <c r="AT687" s="24" t="s">
        <v>182</v>
      </c>
      <c r="AU687" s="24" t="s">
        <v>86</v>
      </c>
      <c r="AY687" s="24" t="s">
        <v>180</v>
      </c>
      <c r="BE687" s="214">
        <f>IF(N687="základní",J687,0)</f>
        <v>0</v>
      </c>
      <c r="BF687" s="214">
        <f>IF(N687="snížená",J687,0)</f>
        <v>0</v>
      </c>
      <c r="BG687" s="214">
        <f>IF(N687="zákl. přenesená",J687,0)</f>
        <v>0</v>
      </c>
      <c r="BH687" s="214">
        <f>IF(N687="sníž. přenesená",J687,0)</f>
        <v>0</v>
      </c>
      <c r="BI687" s="214">
        <f>IF(N687="nulová",J687,0)</f>
        <v>0</v>
      </c>
      <c r="BJ687" s="24" t="s">
        <v>84</v>
      </c>
      <c r="BK687" s="214">
        <f>ROUND(I687*H687,2)</f>
        <v>0</v>
      </c>
      <c r="BL687" s="24" t="s">
        <v>265</v>
      </c>
      <c r="BM687" s="24" t="s">
        <v>1241</v>
      </c>
    </row>
    <row r="688" spans="2:51" s="12" customFormat="1" ht="24">
      <c r="B688" s="215"/>
      <c r="C688" s="216"/>
      <c r="D688" s="217" t="s">
        <v>189</v>
      </c>
      <c r="E688" s="218" t="s">
        <v>39</v>
      </c>
      <c r="F688" s="219" t="s">
        <v>1242</v>
      </c>
      <c r="G688" s="216"/>
      <c r="H688" s="220">
        <v>35.225</v>
      </c>
      <c r="I688" s="221"/>
      <c r="J688" s="216"/>
      <c r="K688" s="216"/>
      <c r="L688" s="222"/>
      <c r="M688" s="223"/>
      <c r="N688" s="224"/>
      <c r="O688" s="224"/>
      <c r="P688" s="224"/>
      <c r="Q688" s="224"/>
      <c r="R688" s="224"/>
      <c r="S688" s="224"/>
      <c r="T688" s="225"/>
      <c r="AT688" s="226" t="s">
        <v>189</v>
      </c>
      <c r="AU688" s="226" t="s">
        <v>86</v>
      </c>
      <c r="AV688" s="12" t="s">
        <v>86</v>
      </c>
      <c r="AW688" s="12" t="s">
        <v>40</v>
      </c>
      <c r="AX688" s="12" t="s">
        <v>84</v>
      </c>
      <c r="AY688" s="226" t="s">
        <v>180</v>
      </c>
    </row>
    <row r="689" spans="2:65" s="1" customFormat="1" ht="16.5" customHeight="1">
      <c r="B689" s="41"/>
      <c r="C689" s="203" t="s">
        <v>1243</v>
      </c>
      <c r="D689" s="203" t="s">
        <v>182</v>
      </c>
      <c r="E689" s="204" t="s">
        <v>1244</v>
      </c>
      <c r="F689" s="205" t="s">
        <v>1245</v>
      </c>
      <c r="G689" s="206" t="s">
        <v>185</v>
      </c>
      <c r="H689" s="207">
        <v>41.427</v>
      </c>
      <c r="I689" s="208"/>
      <c r="J689" s="209">
        <f>ROUND(I689*H689,2)</f>
        <v>0</v>
      </c>
      <c r="K689" s="205" t="s">
        <v>186</v>
      </c>
      <c r="L689" s="61"/>
      <c r="M689" s="210" t="s">
        <v>39</v>
      </c>
      <c r="N689" s="211" t="s">
        <v>48</v>
      </c>
      <c r="O689" s="42"/>
      <c r="P689" s="212">
        <f>O689*H689</f>
        <v>0</v>
      </c>
      <c r="Q689" s="212">
        <v>0.0004</v>
      </c>
      <c r="R689" s="212">
        <f>Q689*H689</f>
        <v>0.0165708</v>
      </c>
      <c r="S689" s="212">
        <v>0</v>
      </c>
      <c r="T689" s="213">
        <f>S689*H689</f>
        <v>0</v>
      </c>
      <c r="AR689" s="24" t="s">
        <v>265</v>
      </c>
      <c r="AT689" s="24" t="s">
        <v>182</v>
      </c>
      <c r="AU689" s="24" t="s">
        <v>86</v>
      </c>
      <c r="AY689" s="24" t="s">
        <v>180</v>
      </c>
      <c r="BE689" s="214">
        <f>IF(N689="základní",J689,0)</f>
        <v>0</v>
      </c>
      <c r="BF689" s="214">
        <f>IF(N689="snížená",J689,0)</f>
        <v>0</v>
      </c>
      <c r="BG689" s="214">
        <f>IF(N689="zákl. přenesená",J689,0)</f>
        <v>0</v>
      </c>
      <c r="BH689" s="214">
        <f>IF(N689="sníž. přenesená",J689,0)</f>
        <v>0</v>
      </c>
      <c r="BI689" s="214">
        <f>IF(N689="nulová",J689,0)</f>
        <v>0</v>
      </c>
      <c r="BJ689" s="24" t="s">
        <v>84</v>
      </c>
      <c r="BK689" s="214">
        <f>ROUND(I689*H689,2)</f>
        <v>0</v>
      </c>
      <c r="BL689" s="24" t="s">
        <v>265</v>
      </c>
      <c r="BM689" s="24" t="s">
        <v>1246</v>
      </c>
    </row>
    <row r="690" spans="2:51" s="12" customFormat="1" ht="12">
      <c r="B690" s="215"/>
      <c r="C690" s="216"/>
      <c r="D690" s="217" t="s">
        <v>189</v>
      </c>
      <c r="E690" s="218" t="s">
        <v>39</v>
      </c>
      <c r="F690" s="219" t="s">
        <v>1223</v>
      </c>
      <c r="G690" s="216"/>
      <c r="H690" s="220">
        <v>7.54</v>
      </c>
      <c r="I690" s="221"/>
      <c r="J690" s="216"/>
      <c r="K690" s="216"/>
      <c r="L690" s="222"/>
      <c r="M690" s="223"/>
      <c r="N690" s="224"/>
      <c r="O690" s="224"/>
      <c r="P690" s="224"/>
      <c r="Q690" s="224"/>
      <c r="R690" s="224"/>
      <c r="S690" s="224"/>
      <c r="T690" s="225"/>
      <c r="AT690" s="226" t="s">
        <v>189</v>
      </c>
      <c r="AU690" s="226" t="s">
        <v>86</v>
      </c>
      <c r="AV690" s="12" t="s">
        <v>86</v>
      </c>
      <c r="AW690" s="12" t="s">
        <v>40</v>
      </c>
      <c r="AX690" s="12" t="s">
        <v>77</v>
      </c>
      <c r="AY690" s="226" t="s">
        <v>180</v>
      </c>
    </row>
    <row r="691" spans="2:51" s="12" customFormat="1" ht="24">
      <c r="B691" s="215"/>
      <c r="C691" s="216"/>
      <c r="D691" s="217" t="s">
        <v>189</v>
      </c>
      <c r="E691" s="218" t="s">
        <v>39</v>
      </c>
      <c r="F691" s="219" t="s">
        <v>1224</v>
      </c>
      <c r="G691" s="216"/>
      <c r="H691" s="220">
        <v>33.887</v>
      </c>
      <c r="I691" s="221"/>
      <c r="J691" s="216"/>
      <c r="K691" s="216"/>
      <c r="L691" s="222"/>
      <c r="M691" s="223"/>
      <c r="N691" s="224"/>
      <c r="O691" s="224"/>
      <c r="P691" s="224"/>
      <c r="Q691" s="224"/>
      <c r="R691" s="224"/>
      <c r="S691" s="224"/>
      <c r="T691" s="225"/>
      <c r="AT691" s="226" t="s">
        <v>189</v>
      </c>
      <c r="AU691" s="226" t="s">
        <v>86</v>
      </c>
      <c r="AV691" s="12" t="s">
        <v>86</v>
      </c>
      <c r="AW691" s="12" t="s">
        <v>40</v>
      </c>
      <c r="AX691" s="12" t="s">
        <v>77</v>
      </c>
      <c r="AY691" s="226" t="s">
        <v>180</v>
      </c>
    </row>
    <row r="692" spans="2:51" s="13" customFormat="1" ht="12">
      <c r="B692" s="227"/>
      <c r="C692" s="228"/>
      <c r="D692" s="217" t="s">
        <v>189</v>
      </c>
      <c r="E692" s="229" t="s">
        <v>39</v>
      </c>
      <c r="F692" s="230" t="s">
        <v>196</v>
      </c>
      <c r="G692" s="228"/>
      <c r="H692" s="231">
        <v>41.427</v>
      </c>
      <c r="I692" s="232"/>
      <c r="J692" s="228"/>
      <c r="K692" s="228"/>
      <c r="L692" s="233"/>
      <c r="M692" s="234"/>
      <c r="N692" s="235"/>
      <c r="O692" s="235"/>
      <c r="P692" s="235"/>
      <c r="Q692" s="235"/>
      <c r="R692" s="235"/>
      <c r="S692" s="235"/>
      <c r="T692" s="236"/>
      <c r="AT692" s="237" t="s">
        <v>189</v>
      </c>
      <c r="AU692" s="237" t="s">
        <v>86</v>
      </c>
      <c r="AV692" s="13" t="s">
        <v>187</v>
      </c>
      <c r="AW692" s="13" t="s">
        <v>40</v>
      </c>
      <c r="AX692" s="13" t="s">
        <v>84</v>
      </c>
      <c r="AY692" s="237" t="s">
        <v>180</v>
      </c>
    </row>
    <row r="693" spans="2:65" s="1" customFormat="1" ht="25.5" customHeight="1">
      <c r="B693" s="41"/>
      <c r="C693" s="249" t="s">
        <v>1247</v>
      </c>
      <c r="D693" s="249" t="s">
        <v>266</v>
      </c>
      <c r="E693" s="250" t="s">
        <v>1248</v>
      </c>
      <c r="F693" s="251" t="s">
        <v>1249</v>
      </c>
      <c r="G693" s="252" t="s">
        <v>185</v>
      </c>
      <c r="H693" s="253">
        <v>47.641</v>
      </c>
      <c r="I693" s="254"/>
      <c r="J693" s="255">
        <f>ROUND(I693*H693,2)</f>
        <v>0</v>
      </c>
      <c r="K693" s="251" t="s">
        <v>186</v>
      </c>
      <c r="L693" s="256"/>
      <c r="M693" s="257" t="s">
        <v>39</v>
      </c>
      <c r="N693" s="258" t="s">
        <v>48</v>
      </c>
      <c r="O693" s="42"/>
      <c r="P693" s="212">
        <f>O693*H693</f>
        <v>0</v>
      </c>
      <c r="Q693" s="212">
        <v>0.0049</v>
      </c>
      <c r="R693" s="212">
        <f>Q693*H693</f>
        <v>0.23344089999999998</v>
      </c>
      <c r="S693" s="212">
        <v>0</v>
      </c>
      <c r="T693" s="213">
        <f>S693*H693</f>
        <v>0</v>
      </c>
      <c r="AR693" s="24" t="s">
        <v>354</v>
      </c>
      <c r="AT693" s="24" t="s">
        <v>266</v>
      </c>
      <c r="AU693" s="24" t="s">
        <v>86</v>
      </c>
      <c r="AY693" s="24" t="s">
        <v>180</v>
      </c>
      <c r="BE693" s="214">
        <f>IF(N693="základní",J693,0)</f>
        <v>0</v>
      </c>
      <c r="BF693" s="214">
        <f>IF(N693="snížená",J693,0)</f>
        <v>0</v>
      </c>
      <c r="BG693" s="214">
        <f>IF(N693="zákl. přenesená",J693,0)</f>
        <v>0</v>
      </c>
      <c r="BH693" s="214">
        <f>IF(N693="sníž. přenesená",J693,0)</f>
        <v>0</v>
      </c>
      <c r="BI693" s="214">
        <f>IF(N693="nulová",J693,0)</f>
        <v>0</v>
      </c>
      <c r="BJ693" s="24" t="s">
        <v>84</v>
      </c>
      <c r="BK693" s="214">
        <f>ROUND(I693*H693,2)</f>
        <v>0</v>
      </c>
      <c r="BL693" s="24" t="s">
        <v>265</v>
      </c>
      <c r="BM693" s="24" t="s">
        <v>1250</v>
      </c>
    </row>
    <row r="694" spans="2:51" s="12" customFormat="1" ht="12">
      <c r="B694" s="215"/>
      <c r="C694" s="216"/>
      <c r="D694" s="217" t="s">
        <v>189</v>
      </c>
      <c r="E694" s="216"/>
      <c r="F694" s="219" t="s">
        <v>1251</v>
      </c>
      <c r="G694" s="216"/>
      <c r="H694" s="220">
        <v>47.641</v>
      </c>
      <c r="I694" s="221"/>
      <c r="J694" s="216"/>
      <c r="K694" s="216"/>
      <c r="L694" s="222"/>
      <c r="M694" s="223"/>
      <c r="N694" s="224"/>
      <c r="O694" s="224"/>
      <c r="P694" s="224"/>
      <c r="Q694" s="224"/>
      <c r="R694" s="224"/>
      <c r="S694" s="224"/>
      <c r="T694" s="225"/>
      <c r="AT694" s="226" t="s">
        <v>189</v>
      </c>
      <c r="AU694" s="226" t="s">
        <v>86</v>
      </c>
      <c r="AV694" s="12" t="s">
        <v>86</v>
      </c>
      <c r="AW694" s="12" t="s">
        <v>6</v>
      </c>
      <c r="AX694" s="12" t="s">
        <v>84</v>
      </c>
      <c r="AY694" s="226" t="s">
        <v>180</v>
      </c>
    </row>
    <row r="695" spans="2:65" s="1" customFormat="1" ht="16.5" customHeight="1">
      <c r="B695" s="41"/>
      <c r="C695" s="203" t="s">
        <v>1252</v>
      </c>
      <c r="D695" s="203" t="s">
        <v>182</v>
      </c>
      <c r="E695" s="204" t="s">
        <v>1253</v>
      </c>
      <c r="F695" s="205" t="s">
        <v>1254</v>
      </c>
      <c r="G695" s="206" t="s">
        <v>185</v>
      </c>
      <c r="H695" s="207">
        <v>14.7</v>
      </c>
      <c r="I695" s="208"/>
      <c r="J695" s="209">
        <f>ROUND(I695*H695,2)</f>
        <v>0</v>
      </c>
      <c r="K695" s="205" t="s">
        <v>186</v>
      </c>
      <c r="L695" s="61"/>
      <c r="M695" s="210" t="s">
        <v>39</v>
      </c>
      <c r="N695" s="211" t="s">
        <v>48</v>
      </c>
      <c r="O695" s="42"/>
      <c r="P695" s="212">
        <f>O695*H695</f>
        <v>0</v>
      </c>
      <c r="Q695" s="212">
        <v>0.0004</v>
      </c>
      <c r="R695" s="212">
        <f>Q695*H695</f>
        <v>0.00588</v>
      </c>
      <c r="S695" s="212">
        <v>0</v>
      </c>
      <c r="T695" s="213">
        <f>S695*H695</f>
        <v>0</v>
      </c>
      <c r="AR695" s="24" t="s">
        <v>265</v>
      </c>
      <c r="AT695" s="24" t="s">
        <v>182</v>
      </c>
      <c r="AU695" s="24" t="s">
        <v>86</v>
      </c>
      <c r="AY695" s="24" t="s">
        <v>180</v>
      </c>
      <c r="BE695" s="214">
        <f>IF(N695="základní",J695,0)</f>
        <v>0</v>
      </c>
      <c r="BF695" s="214">
        <f>IF(N695="snížená",J695,0)</f>
        <v>0</v>
      </c>
      <c r="BG695" s="214">
        <f>IF(N695="zákl. přenesená",J695,0)</f>
        <v>0</v>
      </c>
      <c r="BH695" s="214">
        <f>IF(N695="sníž. přenesená",J695,0)</f>
        <v>0</v>
      </c>
      <c r="BI695" s="214">
        <f>IF(N695="nulová",J695,0)</f>
        <v>0</v>
      </c>
      <c r="BJ695" s="24" t="s">
        <v>84</v>
      </c>
      <c r="BK695" s="214">
        <f>ROUND(I695*H695,2)</f>
        <v>0</v>
      </c>
      <c r="BL695" s="24" t="s">
        <v>265</v>
      </c>
      <c r="BM695" s="24" t="s">
        <v>1255</v>
      </c>
    </row>
    <row r="696" spans="2:51" s="12" customFormat="1" ht="12">
      <c r="B696" s="215"/>
      <c r="C696" s="216"/>
      <c r="D696" s="217" t="s">
        <v>189</v>
      </c>
      <c r="E696" s="218" t="s">
        <v>39</v>
      </c>
      <c r="F696" s="219" t="s">
        <v>1234</v>
      </c>
      <c r="G696" s="216"/>
      <c r="H696" s="220">
        <v>14.7</v>
      </c>
      <c r="I696" s="221"/>
      <c r="J696" s="216"/>
      <c r="K696" s="216"/>
      <c r="L696" s="222"/>
      <c r="M696" s="223"/>
      <c r="N696" s="224"/>
      <c r="O696" s="224"/>
      <c r="P696" s="224"/>
      <c r="Q696" s="224"/>
      <c r="R696" s="224"/>
      <c r="S696" s="224"/>
      <c r="T696" s="225"/>
      <c r="AT696" s="226" t="s">
        <v>189</v>
      </c>
      <c r="AU696" s="226" t="s">
        <v>86</v>
      </c>
      <c r="AV696" s="12" t="s">
        <v>86</v>
      </c>
      <c r="AW696" s="12" t="s">
        <v>40</v>
      </c>
      <c r="AX696" s="12" t="s">
        <v>84</v>
      </c>
      <c r="AY696" s="226" t="s">
        <v>180</v>
      </c>
    </row>
    <row r="697" spans="2:65" s="1" customFormat="1" ht="25.5" customHeight="1">
      <c r="B697" s="41"/>
      <c r="C697" s="249" t="s">
        <v>1256</v>
      </c>
      <c r="D697" s="249" t="s">
        <v>266</v>
      </c>
      <c r="E697" s="250" t="s">
        <v>1248</v>
      </c>
      <c r="F697" s="251" t="s">
        <v>1249</v>
      </c>
      <c r="G697" s="252" t="s">
        <v>185</v>
      </c>
      <c r="H697" s="253">
        <v>17.64</v>
      </c>
      <c r="I697" s="254"/>
      <c r="J697" s="255">
        <f>ROUND(I697*H697,2)</f>
        <v>0</v>
      </c>
      <c r="K697" s="251" t="s">
        <v>186</v>
      </c>
      <c r="L697" s="256"/>
      <c r="M697" s="257" t="s">
        <v>39</v>
      </c>
      <c r="N697" s="258" t="s">
        <v>48</v>
      </c>
      <c r="O697" s="42"/>
      <c r="P697" s="212">
        <f>O697*H697</f>
        <v>0</v>
      </c>
      <c r="Q697" s="212">
        <v>0.0049</v>
      </c>
      <c r="R697" s="212">
        <f>Q697*H697</f>
        <v>0.086436</v>
      </c>
      <c r="S697" s="212">
        <v>0</v>
      </c>
      <c r="T697" s="213">
        <f>S697*H697</f>
        <v>0</v>
      </c>
      <c r="AR697" s="24" t="s">
        <v>354</v>
      </c>
      <c r="AT697" s="24" t="s">
        <v>266</v>
      </c>
      <c r="AU697" s="24" t="s">
        <v>86</v>
      </c>
      <c r="AY697" s="24" t="s">
        <v>180</v>
      </c>
      <c r="BE697" s="214">
        <f>IF(N697="základní",J697,0)</f>
        <v>0</v>
      </c>
      <c r="BF697" s="214">
        <f>IF(N697="snížená",J697,0)</f>
        <v>0</v>
      </c>
      <c r="BG697" s="214">
        <f>IF(N697="zákl. přenesená",J697,0)</f>
        <v>0</v>
      </c>
      <c r="BH697" s="214">
        <f>IF(N697="sníž. přenesená",J697,0)</f>
        <v>0</v>
      </c>
      <c r="BI697" s="214">
        <f>IF(N697="nulová",J697,0)</f>
        <v>0</v>
      </c>
      <c r="BJ697" s="24" t="s">
        <v>84</v>
      </c>
      <c r="BK697" s="214">
        <f>ROUND(I697*H697,2)</f>
        <v>0</v>
      </c>
      <c r="BL697" s="24" t="s">
        <v>265</v>
      </c>
      <c r="BM697" s="24" t="s">
        <v>1257</v>
      </c>
    </row>
    <row r="698" spans="2:51" s="12" customFormat="1" ht="12">
      <c r="B698" s="215"/>
      <c r="C698" s="216"/>
      <c r="D698" s="217" t="s">
        <v>189</v>
      </c>
      <c r="E698" s="216"/>
      <c r="F698" s="219" t="s">
        <v>1258</v>
      </c>
      <c r="G698" s="216"/>
      <c r="H698" s="220">
        <v>17.64</v>
      </c>
      <c r="I698" s="221"/>
      <c r="J698" s="216"/>
      <c r="K698" s="216"/>
      <c r="L698" s="222"/>
      <c r="M698" s="223"/>
      <c r="N698" s="224"/>
      <c r="O698" s="224"/>
      <c r="P698" s="224"/>
      <c r="Q698" s="224"/>
      <c r="R698" s="224"/>
      <c r="S698" s="224"/>
      <c r="T698" s="225"/>
      <c r="AT698" s="226" t="s">
        <v>189</v>
      </c>
      <c r="AU698" s="226" t="s">
        <v>86</v>
      </c>
      <c r="AV698" s="12" t="s">
        <v>86</v>
      </c>
      <c r="AW698" s="12" t="s">
        <v>6</v>
      </c>
      <c r="AX698" s="12" t="s">
        <v>84</v>
      </c>
      <c r="AY698" s="226" t="s">
        <v>180</v>
      </c>
    </row>
    <row r="699" spans="2:65" s="1" customFormat="1" ht="25.5" customHeight="1">
      <c r="B699" s="41"/>
      <c r="C699" s="203" t="s">
        <v>1259</v>
      </c>
      <c r="D699" s="203" t="s">
        <v>182</v>
      </c>
      <c r="E699" s="204" t="s">
        <v>1260</v>
      </c>
      <c r="F699" s="205" t="s">
        <v>1261</v>
      </c>
      <c r="G699" s="206" t="s">
        <v>185</v>
      </c>
      <c r="H699" s="207">
        <v>50.225</v>
      </c>
      <c r="I699" s="208"/>
      <c r="J699" s="209">
        <f>ROUND(I699*H699,2)</f>
        <v>0</v>
      </c>
      <c r="K699" s="205" t="s">
        <v>186</v>
      </c>
      <c r="L699" s="61"/>
      <c r="M699" s="210" t="s">
        <v>39</v>
      </c>
      <c r="N699" s="211" t="s">
        <v>48</v>
      </c>
      <c r="O699" s="42"/>
      <c r="P699" s="212">
        <f>O699*H699</f>
        <v>0</v>
      </c>
      <c r="Q699" s="212">
        <v>0.00458</v>
      </c>
      <c r="R699" s="212">
        <f>Q699*H699</f>
        <v>0.2300305</v>
      </c>
      <c r="S699" s="212">
        <v>0</v>
      </c>
      <c r="T699" s="213">
        <f>S699*H699</f>
        <v>0</v>
      </c>
      <c r="AR699" s="24" t="s">
        <v>265</v>
      </c>
      <c r="AT699" s="24" t="s">
        <v>182</v>
      </c>
      <c r="AU699" s="24" t="s">
        <v>86</v>
      </c>
      <c r="AY699" s="24" t="s">
        <v>180</v>
      </c>
      <c r="BE699" s="214">
        <f>IF(N699="základní",J699,0)</f>
        <v>0</v>
      </c>
      <c r="BF699" s="214">
        <f>IF(N699="snížená",J699,0)</f>
        <v>0</v>
      </c>
      <c r="BG699" s="214">
        <f>IF(N699="zákl. přenesená",J699,0)</f>
        <v>0</v>
      </c>
      <c r="BH699" s="214">
        <f>IF(N699="sníž. přenesená",J699,0)</f>
        <v>0</v>
      </c>
      <c r="BI699" s="214">
        <f>IF(N699="nulová",J699,0)</f>
        <v>0</v>
      </c>
      <c r="BJ699" s="24" t="s">
        <v>84</v>
      </c>
      <c r="BK699" s="214">
        <f>ROUND(I699*H699,2)</f>
        <v>0</v>
      </c>
      <c r="BL699" s="24" t="s">
        <v>265</v>
      </c>
      <c r="BM699" s="24" t="s">
        <v>1262</v>
      </c>
    </row>
    <row r="700" spans="2:51" s="12" customFormat="1" ht="12">
      <c r="B700" s="215"/>
      <c r="C700" s="216"/>
      <c r="D700" s="217" t="s">
        <v>189</v>
      </c>
      <c r="E700" s="218" t="s">
        <v>39</v>
      </c>
      <c r="F700" s="219" t="s">
        <v>1263</v>
      </c>
      <c r="G700" s="216"/>
      <c r="H700" s="220">
        <v>5.11</v>
      </c>
      <c r="I700" s="221"/>
      <c r="J700" s="216"/>
      <c r="K700" s="216"/>
      <c r="L700" s="222"/>
      <c r="M700" s="223"/>
      <c r="N700" s="224"/>
      <c r="O700" s="224"/>
      <c r="P700" s="224"/>
      <c r="Q700" s="224"/>
      <c r="R700" s="224"/>
      <c r="S700" s="224"/>
      <c r="T700" s="225"/>
      <c r="AT700" s="226" t="s">
        <v>189</v>
      </c>
      <c r="AU700" s="226" t="s">
        <v>86</v>
      </c>
      <c r="AV700" s="12" t="s">
        <v>86</v>
      </c>
      <c r="AW700" s="12" t="s">
        <v>40</v>
      </c>
      <c r="AX700" s="12" t="s">
        <v>77</v>
      </c>
      <c r="AY700" s="226" t="s">
        <v>180</v>
      </c>
    </row>
    <row r="701" spans="2:51" s="12" customFormat="1" ht="12">
      <c r="B701" s="215"/>
      <c r="C701" s="216"/>
      <c r="D701" s="217" t="s">
        <v>189</v>
      </c>
      <c r="E701" s="218" t="s">
        <v>39</v>
      </c>
      <c r="F701" s="219" t="s">
        <v>1264</v>
      </c>
      <c r="G701" s="216"/>
      <c r="H701" s="220">
        <v>0.87</v>
      </c>
      <c r="I701" s="221"/>
      <c r="J701" s="216"/>
      <c r="K701" s="216"/>
      <c r="L701" s="222"/>
      <c r="M701" s="223"/>
      <c r="N701" s="224"/>
      <c r="O701" s="224"/>
      <c r="P701" s="224"/>
      <c r="Q701" s="224"/>
      <c r="R701" s="224"/>
      <c r="S701" s="224"/>
      <c r="T701" s="225"/>
      <c r="AT701" s="226" t="s">
        <v>189</v>
      </c>
      <c r="AU701" s="226" t="s">
        <v>86</v>
      </c>
      <c r="AV701" s="12" t="s">
        <v>86</v>
      </c>
      <c r="AW701" s="12" t="s">
        <v>40</v>
      </c>
      <c r="AX701" s="12" t="s">
        <v>77</v>
      </c>
      <c r="AY701" s="226" t="s">
        <v>180</v>
      </c>
    </row>
    <row r="702" spans="2:51" s="12" customFormat="1" ht="12">
      <c r="B702" s="215"/>
      <c r="C702" s="216"/>
      <c r="D702" s="217" t="s">
        <v>189</v>
      </c>
      <c r="E702" s="218" t="s">
        <v>39</v>
      </c>
      <c r="F702" s="219" t="s">
        <v>1265</v>
      </c>
      <c r="G702" s="216"/>
      <c r="H702" s="220">
        <v>4.95</v>
      </c>
      <c r="I702" s="221"/>
      <c r="J702" s="216"/>
      <c r="K702" s="216"/>
      <c r="L702" s="222"/>
      <c r="M702" s="223"/>
      <c r="N702" s="224"/>
      <c r="O702" s="224"/>
      <c r="P702" s="224"/>
      <c r="Q702" s="224"/>
      <c r="R702" s="224"/>
      <c r="S702" s="224"/>
      <c r="T702" s="225"/>
      <c r="AT702" s="226" t="s">
        <v>189</v>
      </c>
      <c r="AU702" s="226" t="s">
        <v>86</v>
      </c>
      <c r="AV702" s="12" t="s">
        <v>86</v>
      </c>
      <c r="AW702" s="12" t="s">
        <v>40</v>
      </c>
      <c r="AX702" s="12" t="s">
        <v>77</v>
      </c>
      <c r="AY702" s="226" t="s">
        <v>180</v>
      </c>
    </row>
    <row r="703" spans="2:51" s="12" customFormat="1" ht="12">
      <c r="B703" s="215"/>
      <c r="C703" s="216"/>
      <c r="D703" s="217" t="s">
        <v>189</v>
      </c>
      <c r="E703" s="218" t="s">
        <v>39</v>
      </c>
      <c r="F703" s="219" t="s">
        <v>1266</v>
      </c>
      <c r="G703" s="216"/>
      <c r="H703" s="220">
        <v>1.98</v>
      </c>
      <c r="I703" s="221"/>
      <c r="J703" s="216"/>
      <c r="K703" s="216"/>
      <c r="L703" s="222"/>
      <c r="M703" s="223"/>
      <c r="N703" s="224"/>
      <c r="O703" s="224"/>
      <c r="P703" s="224"/>
      <c r="Q703" s="224"/>
      <c r="R703" s="224"/>
      <c r="S703" s="224"/>
      <c r="T703" s="225"/>
      <c r="AT703" s="226" t="s">
        <v>189</v>
      </c>
      <c r="AU703" s="226" t="s">
        <v>86</v>
      </c>
      <c r="AV703" s="12" t="s">
        <v>86</v>
      </c>
      <c r="AW703" s="12" t="s">
        <v>40</v>
      </c>
      <c r="AX703" s="12" t="s">
        <v>77</v>
      </c>
      <c r="AY703" s="226" t="s">
        <v>180</v>
      </c>
    </row>
    <row r="704" spans="2:51" s="12" customFormat="1" ht="12">
      <c r="B704" s="215"/>
      <c r="C704" s="216"/>
      <c r="D704" s="217" t="s">
        <v>189</v>
      </c>
      <c r="E704" s="218" t="s">
        <v>39</v>
      </c>
      <c r="F704" s="219" t="s">
        <v>1267</v>
      </c>
      <c r="G704" s="216"/>
      <c r="H704" s="220">
        <v>10.3</v>
      </c>
      <c r="I704" s="221"/>
      <c r="J704" s="216"/>
      <c r="K704" s="216"/>
      <c r="L704" s="222"/>
      <c r="M704" s="223"/>
      <c r="N704" s="224"/>
      <c r="O704" s="224"/>
      <c r="P704" s="224"/>
      <c r="Q704" s="224"/>
      <c r="R704" s="224"/>
      <c r="S704" s="224"/>
      <c r="T704" s="225"/>
      <c r="AT704" s="226" t="s">
        <v>189</v>
      </c>
      <c r="AU704" s="226" t="s">
        <v>86</v>
      </c>
      <c r="AV704" s="12" t="s">
        <v>86</v>
      </c>
      <c r="AW704" s="12" t="s">
        <v>40</v>
      </c>
      <c r="AX704" s="12" t="s">
        <v>77</v>
      </c>
      <c r="AY704" s="226" t="s">
        <v>180</v>
      </c>
    </row>
    <row r="705" spans="2:51" s="12" customFormat="1" ht="12">
      <c r="B705" s="215"/>
      <c r="C705" s="216"/>
      <c r="D705" s="217" t="s">
        <v>189</v>
      </c>
      <c r="E705" s="218" t="s">
        <v>39</v>
      </c>
      <c r="F705" s="219" t="s">
        <v>1268</v>
      </c>
      <c r="G705" s="216"/>
      <c r="H705" s="220">
        <v>6.6</v>
      </c>
      <c r="I705" s="221"/>
      <c r="J705" s="216"/>
      <c r="K705" s="216"/>
      <c r="L705" s="222"/>
      <c r="M705" s="223"/>
      <c r="N705" s="224"/>
      <c r="O705" s="224"/>
      <c r="P705" s="224"/>
      <c r="Q705" s="224"/>
      <c r="R705" s="224"/>
      <c r="S705" s="224"/>
      <c r="T705" s="225"/>
      <c r="AT705" s="226" t="s">
        <v>189</v>
      </c>
      <c r="AU705" s="226" t="s">
        <v>86</v>
      </c>
      <c r="AV705" s="12" t="s">
        <v>86</v>
      </c>
      <c r="AW705" s="12" t="s">
        <v>40</v>
      </c>
      <c r="AX705" s="12" t="s">
        <v>77</v>
      </c>
      <c r="AY705" s="226" t="s">
        <v>180</v>
      </c>
    </row>
    <row r="706" spans="2:51" s="12" customFormat="1" ht="12">
      <c r="B706" s="215"/>
      <c r="C706" s="216"/>
      <c r="D706" s="217" t="s">
        <v>189</v>
      </c>
      <c r="E706" s="218" t="s">
        <v>39</v>
      </c>
      <c r="F706" s="219" t="s">
        <v>1269</v>
      </c>
      <c r="G706" s="216"/>
      <c r="H706" s="220">
        <v>4.7</v>
      </c>
      <c r="I706" s="221"/>
      <c r="J706" s="216"/>
      <c r="K706" s="216"/>
      <c r="L706" s="222"/>
      <c r="M706" s="223"/>
      <c r="N706" s="224"/>
      <c r="O706" s="224"/>
      <c r="P706" s="224"/>
      <c r="Q706" s="224"/>
      <c r="R706" s="224"/>
      <c r="S706" s="224"/>
      <c r="T706" s="225"/>
      <c r="AT706" s="226" t="s">
        <v>189</v>
      </c>
      <c r="AU706" s="226" t="s">
        <v>86</v>
      </c>
      <c r="AV706" s="12" t="s">
        <v>86</v>
      </c>
      <c r="AW706" s="12" t="s">
        <v>40</v>
      </c>
      <c r="AX706" s="12" t="s">
        <v>77</v>
      </c>
      <c r="AY706" s="226" t="s">
        <v>180</v>
      </c>
    </row>
    <row r="707" spans="2:51" s="12" customFormat="1" ht="12">
      <c r="B707" s="215"/>
      <c r="C707" s="216"/>
      <c r="D707" s="217" t="s">
        <v>189</v>
      </c>
      <c r="E707" s="218" t="s">
        <v>39</v>
      </c>
      <c r="F707" s="219" t="s">
        <v>1270</v>
      </c>
      <c r="G707" s="216"/>
      <c r="H707" s="220">
        <v>0.81</v>
      </c>
      <c r="I707" s="221"/>
      <c r="J707" s="216"/>
      <c r="K707" s="216"/>
      <c r="L707" s="222"/>
      <c r="M707" s="223"/>
      <c r="N707" s="224"/>
      <c r="O707" s="224"/>
      <c r="P707" s="224"/>
      <c r="Q707" s="224"/>
      <c r="R707" s="224"/>
      <c r="S707" s="224"/>
      <c r="T707" s="225"/>
      <c r="AT707" s="226" t="s">
        <v>189</v>
      </c>
      <c r="AU707" s="226" t="s">
        <v>86</v>
      </c>
      <c r="AV707" s="12" t="s">
        <v>86</v>
      </c>
      <c r="AW707" s="12" t="s">
        <v>40</v>
      </c>
      <c r="AX707" s="12" t="s">
        <v>77</v>
      </c>
      <c r="AY707" s="226" t="s">
        <v>180</v>
      </c>
    </row>
    <row r="708" spans="2:51" s="12" customFormat="1" ht="12">
      <c r="B708" s="215"/>
      <c r="C708" s="216"/>
      <c r="D708" s="217" t="s">
        <v>189</v>
      </c>
      <c r="E708" s="218" t="s">
        <v>39</v>
      </c>
      <c r="F708" s="219" t="s">
        <v>1271</v>
      </c>
      <c r="G708" s="216"/>
      <c r="H708" s="220">
        <v>1.35</v>
      </c>
      <c r="I708" s="221"/>
      <c r="J708" s="216"/>
      <c r="K708" s="216"/>
      <c r="L708" s="222"/>
      <c r="M708" s="223"/>
      <c r="N708" s="224"/>
      <c r="O708" s="224"/>
      <c r="P708" s="224"/>
      <c r="Q708" s="224"/>
      <c r="R708" s="224"/>
      <c r="S708" s="224"/>
      <c r="T708" s="225"/>
      <c r="AT708" s="226" t="s">
        <v>189</v>
      </c>
      <c r="AU708" s="226" t="s">
        <v>86</v>
      </c>
      <c r="AV708" s="12" t="s">
        <v>86</v>
      </c>
      <c r="AW708" s="12" t="s">
        <v>40</v>
      </c>
      <c r="AX708" s="12" t="s">
        <v>77</v>
      </c>
      <c r="AY708" s="226" t="s">
        <v>180</v>
      </c>
    </row>
    <row r="709" spans="2:51" s="12" customFormat="1" ht="12">
      <c r="B709" s="215"/>
      <c r="C709" s="216"/>
      <c r="D709" s="217" t="s">
        <v>189</v>
      </c>
      <c r="E709" s="218" t="s">
        <v>39</v>
      </c>
      <c r="F709" s="219" t="s">
        <v>1272</v>
      </c>
      <c r="G709" s="216"/>
      <c r="H709" s="220">
        <v>13.555</v>
      </c>
      <c r="I709" s="221"/>
      <c r="J709" s="216"/>
      <c r="K709" s="216"/>
      <c r="L709" s="222"/>
      <c r="M709" s="223"/>
      <c r="N709" s="224"/>
      <c r="O709" s="224"/>
      <c r="P709" s="224"/>
      <c r="Q709" s="224"/>
      <c r="R709" s="224"/>
      <c r="S709" s="224"/>
      <c r="T709" s="225"/>
      <c r="AT709" s="226" t="s">
        <v>189</v>
      </c>
      <c r="AU709" s="226" t="s">
        <v>86</v>
      </c>
      <c r="AV709" s="12" t="s">
        <v>86</v>
      </c>
      <c r="AW709" s="12" t="s">
        <v>40</v>
      </c>
      <c r="AX709" s="12" t="s">
        <v>77</v>
      </c>
      <c r="AY709" s="226" t="s">
        <v>180</v>
      </c>
    </row>
    <row r="710" spans="2:51" s="13" customFormat="1" ht="12">
      <c r="B710" s="227"/>
      <c r="C710" s="228"/>
      <c r="D710" s="217" t="s">
        <v>189</v>
      </c>
      <c r="E710" s="229" t="s">
        <v>39</v>
      </c>
      <c r="F710" s="230" t="s">
        <v>1273</v>
      </c>
      <c r="G710" s="228"/>
      <c r="H710" s="231">
        <v>50.225</v>
      </c>
      <c r="I710" s="232"/>
      <c r="J710" s="228"/>
      <c r="K710" s="228"/>
      <c r="L710" s="233"/>
      <c r="M710" s="234"/>
      <c r="N710" s="235"/>
      <c r="O710" s="235"/>
      <c r="P710" s="235"/>
      <c r="Q710" s="235"/>
      <c r="R710" s="235"/>
      <c r="S710" s="235"/>
      <c r="T710" s="236"/>
      <c r="AT710" s="237" t="s">
        <v>189</v>
      </c>
      <c r="AU710" s="237" t="s">
        <v>86</v>
      </c>
      <c r="AV710" s="13" t="s">
        <v>187</v>
      </c>
      <c r="AW710" s="13" t="s">
        <v>40</v>
      </c>
      <c r="AX710" s="13" t="s">
        <v>84</v>
      </c>
      <c r="AY710" s="237" t="s">
        <v>180</v>
      </c>
    </row>
    <row r="711" spans="2:65" s="1" customFormat="1" ht="25.5" customHeight="1">
      <c r="B711" s="41"/>
      <c r="C711" s="203" t="s">
        <v>1274</v>
      </c>
      <c r="D711" s="203" t="s">
        <v>182</v>
      </c>
      <c r="E711" s="204" t="s">
        <v>1275</v>
      </c>
      <c r="F711" s="205" t="s">
        <v>1276</v>
      </c>
      <c r="G711" s="206" t="s">
        <v>185</v>
      </c>
      <c r="H711" s="207">
        <v>22.479</v>
      </c>
      <c r="I711" s="208"/>
      <c r="J711" s="209">
        <f>ROUND(I711*H711,2)</f>
        <v>0</v>
      </c>
      <c r="K711" s="205" t="s">
        <v>186</v>
      </c>
      <c r="L711" s="61"/>
      <c r="M711" s="210" t="s">
        <v>39</v>
      </c>
      <c r="N711" s="211" t="s">
        <v>48</v>
      </c>
      <c r="O711" s="42"/>
      <c r="P711" s="212">
        <f>O711*H711</f>
        <v>0</v>
      </c>
      <c r="Q711" s="212">
        <v>0.00458</v>
      </c>
      <c r="R711" s="212">
        <f>Q711*H711</f>
        <v>0.10295381999999999</v>
      </c>
      <c r="S711" s="212">
        <v>0</v>
      </c>
      <c r="T711" s="213">
        <f>S711*H711</f>
        <v>0</v>
      </c>
      <c r="AR711" s="24" t="s">
        <v>265</v>
      </c>
      <c r="AT711" s="24" t="s">
        <v>182</v>
      </c>
      <c r="AU711" s="24" t="s">
        <v>86</v>
      </c>
      <c r="AY711" s="24" t="s">
        <v>180</v>
      </c>
      <c r="BE711" s="214">
        <f>IF(N711="základní",J711,0)</f>
        <v>0</v>
      </c>
      <c r="BF711" s="214">
        <f>IF(N711="snížená",J711,0)</f>
        <v>0</v>
      </c>
      <c r="BG711" s="214">
        <f>IF(N711="zákl. přenesená",J711,0)</f>
        <v>0</v>
      </c>
      <c r="BH711" s="214">
        <f>IF(N711="sníž. přenesená",J711,0)</f>
        <v>0</v>
      </c>
      <c r="BI711" s="214">
        <f>IF(N711="nulová",J711,0)</f>
        <v>0</v>
      </c>
      <c r="BJ711" s="24" t="s">
        <v>84</v>
      </c>
      <c r="BK711" s="214">
        <f>ROUND(I711*H711,2)</f>
        <v>0</v>
      </c>
      <c r="BL711" s="24" t="s">
        <v>265</v>
      </c>
      <c r="BM711" s="24" t="s">
        <v>1277</v>
      </c>
    </row>
    <row r="712" spans="2:51" s="12" customFormat="1" ht="12">
      <c r="B712" s="215"/>
      <c r="C712" s="216"/>
      <c r="D712" s="217" t="s">
        <v>189</v>
      </c>
      <c r="E712" s="218" t="s">
        <v>39</v>
      </c>
      <c r="F712" s="219" t="s">
        <v>1278</v>
      </c>
      <c r="G712" s="216"/>
      <c r="H712" s="220">
        <v>5.4</v>
      </c>
      <c r="I712" s="221"/>
      <c r="J712" s="216"/>
      <c r="K712" s="216"/>
      <c r="L712" s="222"/>
      <c r="M712" s="223"/>
      <c r="N712" s="224"/>
      <c r="O712" s="224"/>
      <c r="P712" s="224"/>
      <c r="Q712" s="224"/>
      <c r="R712" s="224"/>
      <c r="S712" s="224"/>
      <c r="T712" s="225"/>
      <c r="AT712" s="226" t="s">
        <v>189</v>
      </c>
      <c r="AU712" s="226" t="s">
        <v>86</v>
      </c>
      <c r="AV712" s="12" t="s">
        <v>86</v>
      </c>
      <c r="AW712" s="12" t="s">
        <v>40</v>
      </c>
      <c r="AX712" s="12" t="s">
        <v>77</v>
      </c>
      <c r="AY712" s="226" t="s">
        <v>180</v>
      </c>
    </row>
    <row r="713" spans="2:51" s="12" customFormat="1" ht="12">
      <c r="B713" s="215"/>
      <c r="C713" s="216"/>
      <c r="D713" s="217" t="s">
        <v>189</v>
      </c>
      <c r="E713" s="218" t="s">
        <v>39</v>
      </c>
      <c r="F713" s="219" t="s">
        <v>1279</v>
      </c>
      <c r="G713" s="216"/>
      <c r="H713" s="220">
        <v>0.51</v>
      </c>
      <c r="I713" s="221"/>
      <c r="J713" s="216"/>
      <c r="K713" s="216"/>
      <c r="L713" s="222"/>
      <c r="M713" s="223"/>
      <c r="N713" s="224"/>
      <c r="O713" s="224"/>
      <c r="P713" s="224"/>
      <c r="Q713" s="224"/>
      <c r="R713" s="224"/>
      <c r="S713" s="224"/>
      <c r="T713" s="225"/>
      <c r="AT713" s="226" t="s">
        <v>189</v>
      </c>
      <c r="AU713" s="226" t="s">
        <v>86</v>
      </c>
      <c r="AV713" s="12" t="s">
        <v>86</v>
      </c>
      <c r="AW713" s="12" t="s">
        <v>40</v>
      </c>
      <c r="AX713" s="12" t="s">
        <v>77</v>
      </c>
      <c r="AY713" s="226" t="s">
        <v>180</v>
      </c>
    </row>
    <row r="714" spans="2:51" s="12" customFormat="1" ht="12">
      <c r="B714" s="215"/>
      <c r="C714" s="216"/>
      <c r="D714" s="217" t="s">
        <v>189</v>
      </c>
      <c r="E714" s="218" t="s">
        <v>39</v>
      </c>
      <c r="F714" s="219" t="s">
        <v>1280</v>
      </c>
      <c r="G714" s="216"/>
      <c r="H714" s="220">
        <v>1.17</v>
      </c>
      <c r="I714" s="221"/>
      <c r="J714" s="216"/>
      <c r="K714" s="216"/>
      <c r="L714" s="222"/>
      <c r="M714" s="223"/>
      <c r="N714" s="224"/>
      <c r="O714" s="224"/>
      <c r="P714" s="224"/>
      <c r="Q714" s="224"/>
      <c r="R714" s="224"/>
      <c r="S714" s="224"/>
      <c r="T714" s="225"/>
      <c r="AT714" s="226" t="s">
        <v>189</v>
      </c>
      <c r="AU714" s="226" t="s">
        <v>86</v>
      </c>
      <c r="AV714" s="12" t="s">
        <v>86</v>
      </c>
      <c r="AW714" s="12" t="s">
        <v>40</v>
      </c>
      <c r="AX714" s="12" t="s">
        <v>77</v>
      </c>
      <c r="AY714" s="226" t="s">
        <v>180</v>
      </c>
    </row>
    <row r="715" spans="2:51" s="12" customFormat="1" ht="12">
      <c r="B715" s="215"/>
      <c r="C715" s="216"/>
      <c r="D715" s="217" t="s">
        <v>189</v>
      </c>
      <c r="E715" s="218" t="s">
        <v>39</v>
      </c>
      <c r="F715" s="219" t="s">
        <v>1281</v>
      </c>
      <c r="G715" s="216"/>
      <c r="H715" s="220">
        <v>0.825</v>
      </c>
      <c r="I715" s="221"/>
      <c r="J715" s="216"/>
      <c r="K715" s="216"/>
      <c r="L715" s="222"/>
      <c r="M715" s="223"/>
      <c r="N715" s="224"/>
      <c r="O715" s="224"/>
      <c r="P715" s="224"/>
      <c r="Q715" s="224"/>
      <c r="R715" s="224"/>
      <c r="S715" s="224"/>
      <c r="T715" s="225"/>
      <c r="AT715" s="226" t="s">
        <v>189</v>
      </c>
      <c r="AU715" s="226" t="s">
        <v>86</v>
      </c>
      <c r="AV715" s="12" t="s">
        <v>86</v>
      </c>
      <c r="AW715" s="12" t="s">
        <v>40</v>
      </c>
      <c r="AX715" s="12" t="s">
        <v>77</v>
      </c>
      <c r="AY715" s="226" t="s">
        <v>180</v>
      </c>
    </row>
    <row r="716" spans="2:51" s="12" customFormat="1" ht="12">
      <c r="B716" s="215"/>
      <c r="C716" s="216"/>
      <c r="D716" s="217" t="s">
        <v>189</v>
      </c>
      <c r="E716" s="218" t="s">
        <v>39</v>
      </c>
      <c r="F716" s="219" t="s">
        <v>1282</v>
      </c>
      <c r="G716" s="216"/>
      <c r="H716" s="220">
        <v>6.489</v>
      </c>
      <c r="I716" s="221"/>
      <c r="J716" s="216"/>
      <c r="K716" s="216"/>
      <c r="L716" s="222"/>
      <c r="M716" s="223"/>
      <c r="N716" s="224"/>
      <c r="O716" s="224"/>
      <c r="P716" s="224"/>
      <c r="Q716" s="224"/>
      <c r="R716" s="224"/>
      <c r="S716" s="224"/>
      <c r="T716" s="225"/>
      <c r="AT716" s="226" t="s">
        <v>189</v>
      </c>
      <c r="AU716" s="226" t="s">
        <v>86</v>
      </c>
      <c r="AV716" s="12" t="s">
        <v>86</v>
      </c>
      <c r="AW716" s="12" t="s">
        <v>40</v>
      </c>
      <c r="AX716" s="12" t="s">
        <v>77</v>
      </c>
      <c r="AY716" s="226" t="s">
        <v>180</v>
      </c>
    </row>
    <row r="717" spans="2:51" s="12" customFormat="1" ht="12">
      <c r="B717" s="215"/>
      <c r="C717" s="216"/>
      <c r="D717" s="217" t="s">
        <v>189</v>
      </c>
      <c r="E717" s="218" t="s">
        <v>39</v>
      </c>
      <c r="F717" s="219" t="s">
        <v>1283</v>
      </c>
      <c r="G717" s="216"/>
      <c r="H717" s="220">
        <v>4.47</v>
      </c>
      <c r="I717" s="221"/>
      <c r="J717" s="216"/>
      <c r="K717" s="216"/>
      <c r="L717" s="222"/>
      <c r="M717" s="223"/>
      <c r="N717" s="224"/>
      <c r="O717" s="224"/>
      <c r="P717" s="224"/>
      <c r="Q717" s="224"/>
      <c r="R717" s="224"/>
      <c r="S717" s="224"/>
      <c r="T717" s="225"/>
      <c r="AT717" s="226" t="s">
        <v>189</v>
      </c>
      <c r="AU717" s="226" t="s">
        <v>86</v>
      </c>
      <c r="AV717" s="12" t="s">
        <v>86</v>
      </c>
      <c r="AW717" s="12" t="s">
        <v>40</v>
      </c>
      <c r="AX717" s="12" t="s">
        <v>77</v>
      </c>
      <c r="AY717" s="226" t="s">
        <v>180</v>
      </c>
    </row>
    <row r="718" spans="2:51" s="12" customFormat="1" ht="12">
      <c r="B718" s="215"/>
      <c r="C718" s="216"/>
      <c r="D718" s="217" t="s">
        <v>189</v>
      </c>
      <c r="E718" s="218" t="s">
        <v>39</v>
      </c>
      <c r="F718" s="219" t="s">
        <v>1284</v>
      </c>
      <c r="G718" s="216"/>
      <c r="H718" s="220">
        <v>0.411</v>
      </c>
      <c r="I718" s="221"/>
      <c r="J718" s="216"/>
      <c r="K718" s="216"/>
      <c r="L718" s="222"/>
      <c r="M718" s="223"/>
      <c r="N718" s="224"/>
      <c r="O718" s="224"/>
      <c r="P718" s="224"/>
      <c r="Q718" s="224"/>
      <c r="R718" s="224"/>
      <c r="S718" s="224"/>
      <c r="T718" s="225"/>
      <c r="AT718" s="226" t="s">
        <v>189</v>
      </c>
      <c r="AU718" s="226" t="s">
        <v>86</v>
      </c>
      <c r="AV718" s="12" t="s">
        <v>86</v>
      </c>
      <c r="AW718" s="12" t="s">
        <v>40</v>
      </c>
      <c r="AX718" s="12" t="s">
        <v>77</v>
      </c>
      <c r="AY718" s="226" t="s">
        <v>180</v>
      </c>
    </row>
    <row r="719" spans="2:51" s="12" customFormat="1" ht="12">
      <c r="B719" s="215"/>
      <c r="C719" s="216"/>
      <c r="D719" s="217" t="s">
        <v>189</v>
      </c>
      <c r="E719" s="218" t="s">
        <v>39</v>
      </c>
      <c r="F719" s="219" t="s">
        <v>1285</v>
      </c>
      <c r="G719" s="216"/>
      <c r="H719" s="220">
        <v>0.6</v>
      </c>
      <c r="I719" s="221"/>
      <c r="J719" s="216"/>
      <c r="K719" s="216"/>
      <c r="L719" s="222"/>
      <c r="M719" s="223"/>
      <c r="N719" s="224"/>
      <c r="O719" s="224"/>
      <c r="P719" s="224"/>
      <c r="Q719" s="224"/>
      <c r="R719" s="224"/>
      <c r="S719" s="224"/>
      <c r="T719" s="225"/>
      <c r="AT719" s="226" t="s">
        <v>189</v>
      </c>
      <c r="AU719" s="226" t="s">
        <v>86</v>
      </c>
      <c r="AV719" s="12" t="s">
        <v>86</v>
      </c>
      <c r="AW719" s="12" t="s">
        <v>40</v>
      </c>
      <c r="AX719" s="12" t="s">
        <v>77</v>
      </c>
      <c r="AY719" s="226" t="s">
        <v>180</v>
      </c>
    </row>
    <row r="720" spans="2:51" s="12" customFormat="1" ht="12">
      <c r="B720" s="215"/>
      <c r="C720" s="216"/>
      <c r="D720" s="217" t="s">
        <v>189</v>
      </c>
      <c r="E720" s="218" t="s">
        <v>39</v>
      </c>
      <c r="F720" s="219" t="s">
        <v>1286</v>
      </c>
      <c r="G720" s="216"/>
      <c r="H720" s="220">
        <v>2.604</v>
      </c>
      <c r="I720" s="221"/>
      <c r="J720" s="216"/>
      <c r="K720" s="216"/>
      <c r="L720" s="222"/>
      <c r="M720" s="223"/>
      <c r="N720" s="224"/>
      <c r="O720" s="224"/>
      <c r="P720" s="224"/>
      <c r="Q720" s="224"/>
      <c r="R720" s="224"/>
      <c r="S720" s="224"/>
      <c r="T720" s="225"/>
      <c r="AT720" s="226" t="s">
        <v>189</v>
      </c>
      <c r="AU720" s="226" t="s">
        <v>86</v>
      </c>
      <c r="AV720" s="12" t="s">
        <v>86</v>
      </c>
      <c r="AW720" s="12" t="s">
        <v>40</v>
      </c>
      <c r="AX720" s="12" t="s">
        <v>77</v>
      </c>
      <c r="AY720" s="226" t="s">
        <v>180</v>
      </c>
    </row>
    <row r="721" spans="2:51" s="13" customFormat="1" ht="12">
      <c r="B721" s="227"/>
      <c r="C721" s="228"/>
      <c r="D721" s="217" t="s">
        <v>189</v>
      </c>
      <c r="E721" s="229" t="s">
        <v>39</v>
      </c>
      <c r="F721" s="230" t="s">
        <v>1273</v>
      </c>
      <c r="G721" s="228"/>
      <c r="H721" s="231">
        <v>22.479</v>
      </c>
      <c r="I721" s="232"/>
      <c r="J721" s="228"/>
      <c r="K721" s="228"/>
      <c r="L721" s="233"/>
      <c r="M721" s="234"/>
      <c r="N721" s="235"/>
      <c r="O721" s="235"/>
      <c r="P721" s="235"/>
      <c r="Q721" s="235"/>
      <c r="R721" s="235"/>
      <c r="S721" s="235"/>
      <c r="T721" s="236"/>
      <c r="AT721" s="237" t="s">
        <v>189</v>
      </c>
      <c r="AU721" s="237" t="s">
        <v>86</v>
      </c>
      <c r="AV721" s="13" t="s">
        <v>187</v>
      </c>
      <c r="AW721" s="13" t="s">
        <v>40</v>
      </c>
      <c r="AX721" s="13" t="s">
        <v>84</v>
      </c>
      <c r="AY721" s="237" t="s">
        <v>180</v>
      </c>
    </row>
    <row r="722" spans="2:65" s="1" customFormat="1" ht="25.5" customHeight="1">
      <c r="B722" s="41"/>
      <c r="C722" s="203" t="s">
        <v>1287</v>
      </c>
      <c r="D722" s="203" t="s">
        <v>182</v>
      </c>
      <c r="E722" s="204" t="s">
        <v>1288</v>
      </c>
      <c r="F722" s="205" t="s">
        <v>1289</v>
      </c>
      <c r="G722" s="206" t="s">
        <v>248</v>
      </c>
      <c r="H722" s="207">
        <v>0.692</v>
      </c>
      <c r="I722" s="208"/>
      <c r="J722" s="209">
        <f>ROUND(I722*H722,2)</f>
        <v>0</v>
      </c>
      <c r="K722" s="205" t="s">
        <v>186</v>
      </c>
      <c r="L722" s="61"/>
      <c r="M722" s="210" t="s">
        <v>39</v>
      </c>
      <c r="N722" s="211" t="s">
        <v>48</v>
      </c>
      <c r="O722" s="42"/>
      <c r="P722" s="212">
        <f>O722*H722</f>
        <v>0</v>
      </c>
      <c r="Q722" s="212">
        <v>0</v>
      </c>
      <c r="R722" s="212">
        <f>Q722*H722</f>
        <v>0</v>
      </c>
      <c r="S722" s="212">
        <v>0</v>
      </c>
      <c r="T722" s="213">
        <f>S722*H722</f>
        <v>0</v>
      </c>
      <c r="AR722" s="24" t="s">
        <v>265</v>
      </c>
      <c r="AT722" s="24" t="s">
        <v>182</v>
      </c>
      <c r="AU722" s="24" t="s">
        <v>86</v>
      </c>
      <c r="AY722" s="24" t="s">
        <v>180</v>
      </c>
      <c r="BE722" s="214">
        <f>IF(N722="základní",J722,0)</f>
        <v>0</v>
      </c>
      <c r="BF722" s="214">
        <f>IF(N722="snížená",J722,0)</f>
        <v>0</v>
      </c>
      <c r="BG722" s="214">
        <f>IF(N722="zákl. přenesená",J722,0)</f>
        <v>0</v>
      </c>
      <c r="BH722" s="214">
        <f>IF(N722="sníž. přenesená",J722,0)</f>
        <v>0</v>
      </c>
      <c r="BI722" s="214">
        <f>IF(N722="nulová",J722,0)</f>
        <v>0</v>
      </c>
      <c r="BJ722" s="24" t="s">
        <v>84</v>
      </c>
      <c r="BK722" s="214">
        <f>ROUND(I722*H722,2)</f>
        <v>0</v>
      </c>
      <c r="BL722" s="24" t="s">
        <v>265</v>
      </c>
      <c r="BM722" s="24" t="s">
        <v>1290</v>
      </c>
    </row>
    <row r="723" spans="2:65" s="1" customFormat="1" ht="16.5" customHeight="1">
      <c r="B723" s="41"/>
      <c r="C723" s="203" t="s">
        <v>1291</v>
      </c>
      <c r="D723" s="203" t="s">
        <v>182</v>
      </c>
      <c r="E723" s="204" t="s">
        <v>1292</v>
      </c>
      <c r="F723" s="205" t="s">
        <v>1293</v>
      </c>
      <c r="G723" s="206" t="s">
        <v>248</v>
      </c>
      <c r="H723" s="207">
        <v>0.692</v>
      </c>
      <c r="I723" s="208"/>
      <c r="J723" s="209">
        <f>ROUND(I723*H723,2)</f>
        <v>0</v>
      </c>
      <c r="K723" s="205" t="s">
        <v>186</v>
      </c>
      <c r="L723" s="61"/>
      <c r="M723" s="210" t="s">
        <v>39</v>
      </c>
      <c r="N723" s="211" t="s">
        <v>48</v>
      </c>
      <c r="O723" s="42"/>
      <c r="P723" s="212">
        <f>O723*H723</f>
        <v>0</v>
      </c>
      <c r="Q723" s="212">
        <v>0</v>
      </c>
      <c r="R723" s="212">
        <f>Q723*H723</f>
        <v>0</v>
      </c>
      <c r="S723" s="212">
        <v>0</v>
      </c>
      <c r="T723" s="213">
        <f>S723*H723</f>
        <v>0</v>
      </c>
      <c r="AR723" s="24" t="s">
        <v>265</v>
      </c>
      <c r="AT723" s="24" t="s">
        <v>182</v>
      </c>
      <c r="AU723" s="24" t="s">
        <v>86</v>
      </c>
      <c r="AY723" s="24" t="s">
        <v>180</v>
      </c>
      <c r="BE723" s="214">
        <f>IF(N723="základní",J723,0)</f>
        <v>0</v>
      </c>
      <c r="BF723" s="214">
        <f>IF(N723="snížená",J723,0)</f>
        <v>0</v>
      </c>
      <c r="BG723" s="214">
        <f>IF(N723="zákl. přenesená",J723,0)</f>
        <v>0</v>
      </c>
      <c r="BH723" s="214">
        <f>IF(N723="sníž. přenesená",J723,0)</f>
        <v>0</v>
      </c>
      <c r="BI723" s="214">
        <f>IF(N723="nulová",J723,0)</f>
        <v>0</v>
      </c>
      <c r="BJ723" s="24" t="s">
        <v>84</v>
      </c>
      <c r="BK723" s="214">
        <f>ROUND(I723*H723,2)</f>
        <v>0</v>
      </c>
      <c r="BL723" s="24" t="s">
        <v>265</v>
      </c>
      <c r="BM723" s="24" t="s">
        <v>1294</v>
      </c>
    </row>
    <row r="724" spans="2:63" s="11" customFormat="1" ht="29.85" customHeight="1">
      <c r="B724" s="187"/>
      <c r="C724" s="188"/>
      <c r="D724" s="189" t="s">
        <v>76</v>
      </c>
      <c r="E724" s="201" t="s">
        <v>1295</v>
      </c>
      <c r="F724" s="201" t="s">
        <v>1296</v>
      </c>
      <c r="G724" s="188"/>
      <c r="H724" s="188"/>
      <c r="I724" s="191"/>
      <c r="J724" s="202">
        <f>BK724</f>
        <v>0</v>
      </c>
      <c r="K724" s="188"/>
      <c r="L724" s="193"/>
      <c r="M724" s="194"/>
      <c r="N724" s="195"/>
      <c r="O724" s="195"/>
      <c r="P724" s="196">
        <f>SUM(P725:P791)</f>
        <v>0</v>
      </c>
      <c r="Q724" s="195"/>
      <c r="R724" s="196">
        <f>SUM(R725:R791)</f>
        <v>4.2216971999999995</v>
      </c>
      <c r="S724" s="195"/>
      <c r="T724" s="197">
        <f>SUM(T725:T791)</f>
        <v>4.66158</v>
      </c>
      <c r="AR724" s="198" t="s">
        <v>86</v>
      </c>
      <c r="AT724" s="199" t="s">
        <v>76</v>
      </c>
      <c r="AU724" s="199" t="s">
        <v>84</v>
      </c>
      <c r="AY724" s="198" t="s">
        <v>180</v>
      </c>
      <c r="BK724" s="200">
        <f>SUM(BK725:BK791)</f>
        <v>0</v>
      </c>
    </row>
    <row r="725" spans="2:65" s="1" customFormat="1" ht="16.5" customHeight="1">
      <c r="B725" s="41"/>
      <c r="C725" s="203" t="s">
        <v>1297</v>
      </c>
      <c r="D725" s="203" t="s">
        <v>182</v>
      </c>
      <c r="E725" s="204" t="s">
        <v>1298</v>
      </c>
      <c r="F725" s="205" t="s">
        <v>1299</v>
      </c>
      <c r="G725" s="206" t="s">
        <v>185</v>
      </c>
      <c r="H725" s="207">
        <v>776.68</v>
      </c>
      <c r="I725" s="208"/>
      <c r="J725" s="209">
        <f>ROUND(I725*H725,2)</f>
        <v>0</v>
      </c>
      <c r="K725" s="205" t="s">
        <v>186</v>
      </c>
      <c r="L725" s="61"/>
      <c r="M725" s="210" t="s">
        <v>39</v>
      </c>
      <c r="N725" s="211" t="s">
        <v>48</v>
      </c>
      <c r="O725" s="42"/>
      <c r="P725" s="212">
        <f>O725*H725</f>
        <v>0</v>
      </c>
      <c r="Q725" s="212">
        <v>0</v>
      </c>
      <c r="R725" s="212">
        <f>Q725*H725</f>
        <v>0</v>
      </c>
      <c r="S725" s="212">
        <v>0.006</v>
      </c>
      <c r="T725" s="213">
        <f>S725*H725</f>
        <v>4.66008</v>
      </c>
      <c r="AR725" s="24" t="s">
        <v>265</v>
      </c>
      <c r="AT725" s="24" t="s">
        <v>182</v>
      </c>
      <c r="AU725" s="24" t="s">
        <v>86</v>
      </c>
      <c r="AY725" s="24" t="s">
        <v>180</v>
      </c>
      <c r="BE725" s="214">
        <f>IF(N725="základní",J725,0)</f>
        <v>0</v>
      </c>
      <c r="BF725" s="214">
        <f>IF(N725="snížená",J725,0)</f>
        <v>0</v>
      </c>
      <c r="BG725" s="214">
        <f>IF(N725="zákl. přenesená",J725,0)</f>
        <v>0</v>
      </c>
      <c r="BH725" s="214">
        <f>IF(N725="sníž. přenesená",J725,0)</f>
        <v>0</v>
      </c>
      <c r="BI725" s="214">
        <f>IF(N725="nulová",J725,0)</f>
        <v>0</v>
      </c>
      <c r="BJ725" s="24" t="s">
        <v>84</v>
      </c>
      <c r="BK725" s="214">
        <f>ROUND(I725*H725,2)</f>
        <v>0</v>
      </c>
      <c r="BL725" s="24" t="s">
        <v>265</v>
      </c>
      <c r="BM725" s="24" t="s">
        <v>1300</v>
      </c>
    </row>
    <row r="726" spans="2:51" s="12" customFormat="1" ht="12">
      <c r="B726" s="215"/>
      <c r="C726" s="216"/>
      <c r="D726" s="217" t="s">
        <v>189</v>
      </c>
      <c r="E726" s="218" t="s">
        <v>39</v>
      </c>
      <c r="F726" s="219" t="s">
        <v>1301</v>
      </c>
      <c r="G726" s="216"/>
      <c r="H726" s="220">
        <v>237.15</v>
      </c>
      <c r="I726" s="221"/>
      <c r="J726" s="216"/>
      <c r="K726" s="216"/>
      <c r="L726" s="222"/>
      <c r="M726" s="223"/>
      <c r="N726" s="224"/>
      <c r="O726" s="224"/>
      <c r="P726" s="224"/>
      <c r="Q726" s="224"/>
      <c r="R726" s="224"/>
      <c r="S726" s="224"/>
      <c r="T726" s="225"/>
      <c r="AT726" s="226" t="s">
        <v>189</v>
      </c>
      <c r="AU726" s="226" t="s">
        <v>86</v>
      </c>
      <c r="AV726" s="12" t="s">
        <v>86</v>
      </c>
      <c r="AW726" s="12" t="s">
        <v>40</v>
      </c>
      <c r="AX726" s="12" t="s">
        <v>77</v>
      </c>
      <c r="AY726" s="226" t="s">
        <v>180</v>
      </c>
    </row>
    <row r="727" spans="2:51" s="12" customFormat="1" ht="12">
      <c r="B727" s="215"/>
      <c r="C727" s="216"/>
      <c r="D727" s="217" t="s">
        <v>189</v>
      </c>
      <c r="E727" s="218" t="s">
        <v>39</v>
      </c>
      <c r="F727" s="219" t="s">
        <v>1302</v>
      </c>
      <c r="G727" s="216"/>
      <c r="H727" s="220">
        <v>18.81</v>
      </c>
      <c r="I727" s="221"/>
      <c r="J727" s="216"/>
      <c r="K727" s="216"/>
      <c r="L727" s="222"/>
      <c r="M727" s="223"/>
      <c r="N727" s="224"/>
      <c r="O727" s="224"/>
      <c r="P727" s="224"/>
      <c r="Q727" s="224"/>
      <c r="R727" s="224"/>
      <c r="S727" s="224"/>
      <c r="T727" s="225"/>
      <c r="AT727" s="226" t="s">
        <v>189</v>
      </c>
      <c r="AU727" s="226" t="s">
        <v>86</v>
      </c>
      <c r="AV727" s="12" t="s">
        <v>86</v>
      </c>
      <c r="AW727" s="12" t="s">
        <v>40</v>
      </c>
      <c r="AX727" s="12" t="s">
        <v>77</v>
      </c>
      <c r="AY727" s="226" t="s">
        <v>180</v>
      </c>
    </row>
    <row r="728" spans="2:51" s="14" customFormat="1" ht="12">
      <c r="B728" s="238"/>
      <c r="C728" s="239"/>
      <c r="D728" s="217" t="s">
        <v>189</v>
      </c>
      <c r="E728" s="240" t="s">
        <v>39</v>
      </c>
      <c r="F728" s="241" t="s">
        <v>1303</v>
      </c>
      <c r="G728" s="239"/>
      <c r="H728" s="242">
        <v>255.96</v>
      </c>
      <c r="I728" s="243"/>
      <c r="J728" s="239"/>
      <c r="K728" s="239"/>
      <c r="L728" s="244"/>
      <c r="M728" s="245"/>
      <c r="N728" s="246"/>
      <c r="O728" s="246"/>
      <c r="P728" s="246"/>
      <c r="Q728" s="246"/>
      <c r="R728" s="246"/>
      <c r="S728" s="246"/>
      <c r="T728" s="247"/>
      <c r="AT728" s="248" t="s">
        <v>189</v>
      </c>
      <c r="AU728" s="248" t="s">
        <v>86</v>
      </c>
      <c r="AV728" s="14" t="s">
        <v>197</v>
      </c>
      <c r="AW728" s="14" t="s">
        <v>40</v>
      </c>
      <c r="AX728" s="14" t="s">
        <v>77</v>
      </c>
      <c r="AY728" s="248" t="s">
        <v>180</v>
      </c>
    </row>
    <row r="729" spans="2:51" s="12" customFormat="1" ht="12">
      <c r="B729" s="215"/>
      <c r="C729" s="216"/>
      <c r="D729" s="217" t="s">
        <v>189</v>
      </c>
      <c r="E729" s="218" t="s">
        <v>39</v>
      </c>
      <c r="F729" s="219" t="s">
        <v>1301</v>
      </c>
      <c r="G729" s="216"/>
      <c r="H729" s="220">
        <v>237.15</v>
      </c>
      <c r="I729" s="221"/>
      <c r="J729" s="216"/>
      <c r="K729" s="216"/>
      <c r="L729" s="222"/>
      <c r="M729" s="223"/>
      <c r="N729" s="224"/>
      <c r="O729" s="224"/>
      <c r="P729" s="224"/>
      <c r="Q729" s="224"/>
      <c r="R729" s="224"/>
      <c r="S729" s="224"/>
      <c r="T729" s="225"/>
      <c r="AT729" s="226" t="s">
        <v>189</v>
      </c>
      <c r="AU729" s="226" t="s">
        <v>86</v>
      </c>
      <c r="AV729" s="12" t="s">
        <v>86</v>
      </c>
      <c r="AW729" s="12" t="s">
        <v>40</v>
      </c>
      <c r="AX729" s="12" t="s">
        <v>77</v>
      </c>
      <c r="AY729" s="226" t="s">
        <v>180</v>
      </c>
    </row>
    <row r="730" spans="2:51" s="12" customFormat="1" ht="12">
      <c r="B730" s="215"/>
      <c r="C730" s="216"/>
      <c r="D730" s="217" t="s">
        <v>189</v>
      </c>
      <c r="E730" s="218" t="s">
        <v>39</v>
      </c>
      <c r="F730" s="219" t="s">
        <v>1302</v>
      </c>
      <c r="G730" s="216"/>
      <c r="H730" s="220">
        <v>18.81</v>
      </c>
      <c r="I730" s="221"/>
      <c r="J730" s="216"/>
      <c r="K730" s="216"/>
      <c r="L730" s="222"/>
      <c r="M730" s="223"/>
      <c r="N730" s="224"/>
      <c r="O730" s="224"/>
      <c r="P730" s="224"/>
      <c r="Q730" s="224"/>
      <c r="R730" s="224"/>
      <c r="S730" s="224"/>
      <c r="T730" s="225"/>
      <c r="AT730" s="226" t="s">
        <v>189</v>
      </c>
      <c r="AU730" s="226" t="s">
        <v>86</v>
      </c>
      <c r="AV730" s="12" t="s">
        <v>86</v>
      </c>
      <c r="AW730" s="12" t="s">
        <v>40</v>
      </c>
      <c r="AX730" s="12" t="s">
        <v>77</v>
      </c>
      <c r="AY730" s="226" t="s">
        <v>180</v>
      </c>
    </row>
    <row r="731" spans="2:51" s="14" customFormat="1" ht="12">
      <c r="B731" s="238"/>
      <c r="C731" s="239"/>
      <c r="D731" s="217" t="s">
        <v>189</v>
      </c>
      <c r="E731" s="240" t="s">
        <v>39</v>
      </c>
      <c r="F731" s="241" t="s">
        <v>1304</v>
      </c>
      <c r="G731" s="239"/>
      <c r="H731" s="242">
        <v>255.96</v>
      </c>
      <c r="I731" s="243"/>
      <c r="J731" s="239"/>
      <c r="K731" s="239"/>
      <c r="L731" s="244"/>
      <c r="M731" s="245"/>
      <c r="N731" s="246"/>
      <c r="O731" s="246"/>
      <c r="P731" s="246"/>
      <c r="Q731" s="246"/>
      <c r="R731" s="246"/>
      <c r="S731" s="246"/>
      <c r="T731" s="247"/>
      <c r="AT731" s="248" t="s">
        <v>189</v>
      </c>
      <c r="AU731" s="248" t="s">
        <v>86</v>
      </c>
      <c r="AV731" s="14" t="s">
        <v>197</v>
      </c>
      <c r="AW731" s="14" t="s">
        <v>40</v>
      </c>
      <c r="AX731" s="14" t="s">
        <v>77</v>
      </c>
      <c r="AY731" s="248" t="s">
        <v>180</v>
      </c>
    </row>
    <row r="732" spans="2:51" s="12" customFormat="1" ht="12">
      <c r="B732" s="215"/>
      <c r="C732" s="216"/>
      <c r="D732" s="217" t="s">
        <v>189</v>
      </c>
      <c r="E732" s="218" t="s">
        <v>39</v>
      </c>
      <c r="F732" s="219" t="s">
        <v>1301</v>
      </c>
      <c r="G732" s="216"/>
      <c r="H732" s="220">
        <v>237.15</v>
      </c>
      <c r="I732" s="221"/>
      <c r="J732" s="216"/>
      <c r="K732" s="216"/>
      <c r="L732" s="222"/>
      <c r="M732" s="223"/>
      <c r="N732" s="224"/>
      <c r="O732" s="224"/>
      <c r="P732" s="224"/>
      <c r="Q732" s="224"/>
      <c r="R732" s="224"/>
      <c r="S732" s="224"/>
      <c r="T732" s="225"/>
      <c r="AT732" s="226" t="s">
        <v>189</v>
      </c>
      <c r="AU732" s="226" t="s">
        <v>86</v>
      </c>
      <c r="AV732" s="12" t="s">
        <v>86</v>
      </c>
      <c r="AW732" s="12" t="s">
        <v>40</v>
      </c>
      <c r="AX732" s="12" t="s">
        <v>77</v>
      </c>
      <c r="AY732" s="226" t="s">
        <v>180</v>
      </c>
    </row>
    <row r="733" spans="2:51" s="12" customFormat="1" ht="12">
      <c r="B733" s="215"/>
      <c r="C733" s="216"/>
      <c r="D733" s="217" t="s">
        <v>189</v>
      </c>
      <c r="E733" s="218" t="s">
        <v>39</v>
      </c>
      <c r="F733" s="219" t="s">
        <v>1302</v>
      </c>
      <c r="G733" s="216"/>
      <c r="H733" s="220">
        <v>18.81</v>
      </c>
      <c r="I733" s="221"/>
      <c r="J733" s="216"/>
      <c r="K733" s="216"/>
      <c r="L733" s="222"/>
      <c r="M733" s="223"/>
      <c r="N733" s="224"/>
      <c r="O733" s="224"/>
      <c r="P733" s="224"/>
      <c r="Q733" s="224"/>
      <c r="R733" s="224"/>
      <c r="S733" s="224"/>
      <c r="T733" s="225"/>
      <c r="AT733" s="226" t="s">
        <v>189</v>
      </c>
      <c r="AU733" s="226" t="s">
        <v>86</v>
      </c>
      <c r="AV733" s="12" t="s">
        <v>86</v>
      </c>
      <c r="AW733" s="12" t="s">
        <v>40</v>
      </c>
      <c r="AX733" s="12" t="s">
        <v>77</v>
      </c>
      <c r="AY733" s="226" t="s">
        <v>180</v>
      </c>
    </row>
    <row r="734" spans="2:51" s="14" customFormat="1" ht="12">
      <c r="B734" s="238"/>
      <c r="C734" s="239"/>
      <c r="D734" s="217" t="s">
        <v>189</v>
      </c>
      <c r="E734" s="240" t="s">
        <v>39</v>
      </c>
      <c r="F734" s="241" t="s">
        <v>1305</v>
      </c>
      <c r="G734" s="239"/>
      <c r="H734" s="242">
        <v>255.96</v>
      </c>
      <c r="I734" s="243"/>
      <c r="J734" s="239"/>
      <c r="K734" s="239"/>
      <c r="L734" s="244"/>
      <c r="M734" s="245"/>
      <c r="N734" s="246"/>
      <c r="O734" s="246"/>
      <c r="P734" s="246"/>
      <c r="Q734" s="246"/>
      <c r="R734" s="246"/>
      <c r="S734" s="246"/>
      <c r="T734" s="247"/>
      <c r="AT734" s="248" t="s">
        <v>189</v>
      </c>
      <c r="AU734" s="248" t="s">
        <v>86</v>
      </c>
      <c r="AV734" s="14" t="s">
        <v>197</v>
      </c>
      <c r="AW734" s="14" t="s">
        <v>40</v>
      </c>
      <c r="AX734" s="14" t="s">
        <v>77</v>
      </c>
      <c r="AY734" s="248" t="s">
        <v>180</v>
      </c>
    </row>
    <row r="735" spans="2:51" s="12" customFormat="1" ht="12">
      <c r="B735" s="215"/>
      <c r="C735" s="216"/>
      <c r="D735" s="217" t="s">
        <v>189</v>
      </c>
      <c r="E735" s="218" t="s">
        <v>39</v>
      </c>
      <c r="F735" s="219" t="s">
        <v>1306</v>
      </c>
      <c r="G735" s="216"/>
      <c r="H735" s="220">
        <v>4.4</v>
      </c>
      <c r="I735" s="221"/>
      <c r="J735" s="216"/>
      <c r="K735" s="216"/>
      <c r="L735" s="222"/>
      <c r="M735" s="223"/>
      <c r="N735" s="224"/>
      <c r="O735" s="224"/>
      <c r="P735" s="224"/>
      <c r="Q735" s="224"/>
      <c r="R735" s="224"/>
      <c r="S735" s="224"/>
      <c r="T735" s="225"/>
      <c r="AT735" s="226" t="s">
        <v>189</v>
      </c>
      <c r="AU735" s="226" t="s">
        <v>86</v>
      </c>
      <c r="AV735" s="12" t="s">
        <v>86</v>
      </c>
      <c r="AW735" s="12" t="s">
        <v>40</v>
      </c>
      <c r="AX735" s="12" t="s">
        <v>77</v>
      </c>
      <c r="AY735" s="226" t="s">
        <v>180</v>
      </c>
    </row>
    <row r="736" spans="2:51" s="12" customFormat="1" ht="12">
      <c r="B736" s="215"/>
      <c r="C736" s="216"/>
      <c r="D736" s="217" t="s">
        <v>189</v>
      </c>
      <c r="E736" s="218" t="s">
        <v>39</v>
      </c>
      <c r="F736" s="219" t="s">
        <v>1307</v>
      </c>
      <c r="G736" s="216"/>
      <c r="H736" s="220">
        <v>4.4</v>
      </c>
      <c r="I736" s="221"/>
      <c r="J736" s="216"/>
      <c r="K736" s="216"/>
      <c r="L736" s="222"/>
      <c r="M736" s="223"/>
      <c r="N736" s="224"/>
      <c r="O736" s="224"/>
      <c r="P736" s="224"/>
      <c r="Q736" s="224"/>
      <c r="R736" s="224"/>
      <c r="S736" s="224"/>
      <c r="T736" s="225"/>
      <c r="AT736" s="226" t="s">
        <v>189</v>
      </c>
      <c r="AU736" s="226" t="s">
        <v>86</v>
      </c>
      <c r="AV736" s="12" t="s">
        <v>86</v>
      </c>
      <c r="AW736" s="12" t="s">
        <v>40</v>
      </c>
      <c r="AX736" s="12" t="s">
        <v>77</v>
      </c>
      <c r="AY736" s="226" t="s">
        <v>180</v>
      </c>
    </row>
    <row r="737" spans="2:51" s="14" customFormat="1" ht="12">
      <c r="B737" s="238"/>
      <c r="C737" s="239"/>
      <c r="D737" s="217" t="s">
        <v>189</v>
      </c>
      <c r="E737" s="240" t="s">
        <v>39</v>
      </c>
      <c r="F737" s="241" t="s">
        <v>1308</v>
      </c>
      <c r="G737" s="239"/>
      <c r="H737" s="242">
        <v>8.8</v>
      </c>
      <c r="I737" s="243"/>
      <c r="J737" s="239"/>
      <c r="K737" s="239"/>
      <c r="L737" s="244"/>
      <c r="M737" s="245"/>
      <c r="N737" s="246"/>
      <c r="O737" s="246"/>
      <c r="P737" s="246"/>
      <c r="Q737" s="246"/>
      <c r="R737" s="246"/>
      <c r="S737" s="246"/>
      <c r="T737" s="247"/>
      <c r="AT737" s="248" t="s">
        <v>189</v>
      </c>
      <c r="AU737" s="248" t="s">
        <v>86</v>
      </c>
      <c r="AV737" s="14" t="s">
        <v>197</v>
      </c>
      <c r="AW737" s="14" t="s">
        <v>40</v>
      </c>
      <c r="AX737" s="14" t="s">
        <v>77</v>
      </c>
      <c r="AY737" s="248" t="s">
        <v>180</v>
      </c>
    </row>
    <row r="738" spans="2:51" s="13" customFormat="1" ht="12">
      <c r="B738" s="227"/>
      <c r="C738" s="228"/>
      <c r="D738" s="217" t="s">
        <v>189</v>
      </c>
      <c r="E738" s="229" t="s">
        <v>39</v>
      </c>
      <c r="F738" s="230" t="s">
        <v>196</v>
      </c>
      <c r="G738" s="228"/>
      <c r="H738" s="231">
        <v>776.68</v>
      </c>
      <c r="I738" s="232"/>
      <c r="J738" s="228"/>
      <c r="K738" s="228"/>
      <c r="L738" s="233"/>
      <c r="M738" s="234"/>
      <c r="N738" s="235"/>
      <c r="O738" s="235"/>
      <c r="P738" s="235"/>
      <c r="Q738" s="235"/>
      <c r="R738" s="235"/>
      <c r="S738" s="235"/>
      <c r="T738" s="236"/>
      <c r="AT738" s="237" t="s">
        <v>189</v>
      </c>
      <c r="AU738" s="237" t="s">
        <v>86</v>
      </c>
      <c r="AV738" s="13" t="s">
        <v>187</v>
      </c>
      <c r="AW738" s="13" t="s">
        <v>40</v>
      </c>
      <c r="AX738" s="13" t="s">
        <v>84</v>
      </c>
      <c r="AY738" s="237" t="s">
        <v>180</v>
      </c>
    </row>
    <row r="739" spans="2:65" s="1" customFormat="1" ht="16.5" customHeight="1">
      <c r="B739" s="41"/>
      <c r="C739" s="203" t="s">
        <v>1309</v>
      </c>
      <c r="D739" s="203" t="s">
        <v>182</v>
      </c>
      <c r="E739" s="204" t="s">
        <v>1310</v>
      </c>
      <c r="F739" s="205" t="s">
        <v>1311</v>
      </c>
      <c r="G739" s="206" t="s">
        <v>316</v>
      </c>
      <c r="H739" s="207">
        <v>5</v>
      </c>
      <c r="I739" s="208"/>
      <c r="J739" s="209">
        <f>ROUND(I739*H739,2)</f>
        <v>0</v>
      </c>
      <c r="K739" s="205" t="s">
        <v>186</v>
      </c>
      <c r="L739" s="61"/>
      <c r="M739" s="210" t="s">
        <v>39</v>
      </c>
      <c r="N739" s="211" t="s">
        <v>48</v>
      </c>
      <c r="O739" s="42"/>
      <c r="P739" s="212">
        <f>O739*H739</f>
        <v>0</v>
      </c>
      <c r="Q739" s="212">
        <v>0</v>
      </c>
      <c r="R739" s="212">
        <f>Q739*H739</f>
        <v>0</v>
      </c>
      <c r="S739" s="212">
        <v>0.0003</v>
      </c>
      <c r="T739" s="213">
        <f>S739*H739</f>
        <v>0.0014999999999999998</v>
      </c>
      <c r="AR739" s="24" t="s">
        <v>265</v>
      </c>
      <c r="AT739" s="24" t="s">
        <v>182</v>
      </c>
      <c r="AU739" s="24" t="s">
        <v>86</v>
      </c>
      <c r="AY739" s="24" t="s">
        <v>180</v>
      </c>
      <c r="BE739" s="214">
        <f>IF(N739="základní",J739,0)</f>
        <v>0</v>
      </c>
      <c r="BF739" s="214">
        <f>IF(N739="snížená",J739,0)</f>
        <v>0</v>
      </c>
      <c r="BG739" s="214">
        <f>IF(N739="zákl. přenesená",J739,0)</f>
        <v>0</v>
      </c>
      <c r="BH739" s="214">
        <f>IF(N739="sníž. přenesená",J739,0)</f>
        <v>0</v>
      </c>
      <c r="BI739" s="214">
        <f>IF(N739="nulová",J739,0)</f>
        <v>0</v>
      </c>
      <c r="BJ739" s="24" t="s">
        <v>84</v>
      </c>
      <c r="BK739" s="214">
        <f>ROUND(I739*H739,2)</f>
        <v>0</v>
      </c>
      <c r="BL739" s="24" t="s">
        <v>265</v>
      </c>
      <c r="BM739" s="24" t="s">
        <v>1312</v>
      </c>
    </row>
    <row r="740" spans="2:65" s="1" customFormat="1" ht="25.5" customHeight="1">
      <c r="B740" s="41"/>
      <c r="C740" s="203" t="s">
        <v>1313</v>
      </c>
      <c r="D740" s="203" t="s">
        <v>182</v>
      </c>
      <c r="E740" s="204" t="s">
        <v>1314</v>
      </c>
      <c r="F740" s="205" t="s">
        <v>1315</v>
      </c>
      <c r="G740" s="206" t="s">
        <v>185</v>
      </c>
      <c r="H740" s="207">
        <v>441.6</v>
      </c>
      <c r="I740" s="208"/>
      <c r="J740" s="209">
        <f>ROUND(I740*H740,2)</f>
        <v>0</v>
      </c>
      <c r="K740" s="205" t="s">
        <v>186</v>
      </c>
      <c r="L740" s="61"/>
      <c r="M740" s="210" t="s">
        <v>39</v>
      </c>
      <c r="N740" s="211" t="s">
        <v>48</v>
      </c>
      <c r="O740" s="42"/>
      <c r="P740" s="212">
        <f>O740*H740</f>
        <v>0</v>
      </c>
      <c r="Q740" s="212">
        <v>0</v>
      </c>
      <c r="R740" s="212">
        <f>Q740*H740</f>
        <v>0</v>
      </c>
      <c r="S740" s="212">
        <v>0</v>
      </c>
      <c r="T740" s="213">
        <f>S740*H740</f>
        <v>0</v>
      </c>
      <c r="AR740" s="24" t="s">
        <v>265</v>
      </c>
      <c r="AT740" s="24" t="s">
        <v>182</v>
      </c>
      <c r="AU740" s="24" t="s">
        <v>86</v>
      </c>
      <c r="AY740" s="24" t="s">
        <v>180</v>
      </c>
      <c r="BE740" s="214">
        <f>IF(N740="základní",J740,0)</f>
        <v>0</v>
      </c>
      <c r="BF740" s="214">
        <f>IF(N740="snížená",J740,0)</f>
        <v>0</v>
      </c>
      <c r="BG740" s="214">
        <f>IF(N740="zákl. přenesená",J740,0)</f>
        <v>0</v>
      </c>
      <c r="BH740" s="214">
        <f>IF(N740="sníž. přenesená",J740,0)</f>
        <v>0</v>
      </c>
      <c r="BI740" s="214">
        <f>IF(N740="nulová",J740,0)</f>
        <v>0</v>
      </c>
      <c r="BJ740" s="24" t="s">
        <v>84</v>
      </c>
      <c r="BK740" s="214">
        <f>ROUND(I740*H740,2)</f>
        <v>0</v>
      </c>
      <c r="BL740" s="24" t="s">
        <v>265</v>
      </c>
      <c r="BM740" s="24" t="s">
        <v>1316</v>
      </c>
    </row>
    <row r="741" spans="2:51" s="12" customFormat="1" ht="12">
      <c r="B741" s="215"/>
      <c r="C741" s="216"/>
      <c r="D741" s="217" t="s">
        <v>189</v>
      </c>
      <c r="E741" s="218" t="s">
        <v>39</v>
      </c>
      <c r="F741" s="219" t="s">
        <v>1317</v>
      </c>
      <c r="G741" s="216"/>
      <c r="H741" s="220">
        <v>441.6</v>
      </c>
      <c r="I741" s="221"/>
      <c r="J741" s="216"/>
      <c r="K741" s="216"/>
      <c r="L741" s="222"/>
      <c r="M741" s="223"/>
      <c r="N741" s="224"/>
      <c r="O741" s="224"/>
      <c r="P741" s="224"/>
      <c r="Q741" s="224"/>
      <c r="R741" s="224"/>
      <c r="S741" s="224"/>
      <c r="T741" s="225"/>
      <c r="AT741" s="226" t="s">
        <v>189</v>
      </c>
      <c r="AU741" s="226" t="s">
        <v>86</v>
      </c>
      <c r="AV741" s="12" t="s">
        <v>86</v>
      </c>
      <c r="AW741" s="12" t="s">
        <v>40</v>
      </c>
      <c r="AX741" s="12" t="s">
        <v>84</v>
      </c>
      <c r="AY741" s="226" t="s">
        <v>180</v>
      </c>
    </row>
    <row r="742" spans="2:65" s="1" customFormat="1" ht="16.5" customHeight="1">
      <c r="B742" s="41"/>
      <c r="C742" s="249" t="s">
        <v>1318</v>
      </c>
      <c r="D742" s="249" t="s">
        <v>266</v>
      </c>
      <c r="E742" s="250" t="s">
        <v>1226</v>
      </c>
      <c r="F742" s="251" t="s">
        <v>1227</v>
      </c>
      <c r="G742" s="252" t="s">
        <v>248</v>
      </c>
      <c r="H742" s="253">
        <v>0.132</v>
      </c>
      <c r="I742" s="254"/>
      <c r="J742" s="255">
        <f>ROUND(I742*H742,2)</f>
        <v>0</v>
      </c>
      <c r="K742" s="251" t="s">
        <v>186</v>
      </c>
      <c r="L742" s="256"/>
      <c r="M742" s="257" t="s">
        <v>39</v>
      </c>
      <c r="N742" s="258" t="s">
        <v>48</v>
      </c>
      <c r="O742" s="42"/>
      <c r="P742" s="212">
        <f>O742*H742</f>
        <v>0</v>
      </c>
      <c r="Q742" s="212">
        <v>1</v>
      </c>
      <c r="R742" s="212">
        <f>Q742*H742</f>
        <v>0.132</v>
      </c>
      <c r="S742" s="212">
        <v>0</v>
      </c>
      <c r="T742" s="213">
        <f>S742*H742</f>
        <v>0</v>
      </c>
      <c r="AR742" s="24" t="s">
        <v>354</v>
      </c>
      <c r="AT742" s="24" t="s">
        <v>266</v>
      </c>
      <c r="AU742" s="24" t="s">
        <v>86</v>
      </c>
      <c r="AY742" s="24" t="s">
        <v>180</v>
      </c>
      <c r="BE742" s="214">
        <f>IF(N742="základní",J742,0)</f>
        <v>0</v>
      </c>
      <c r="BF742" s="214">
        <f>IF(N742="snížená",J742,0)</f>
        <v>0</v>
      </c>
      <c r="BG742" s="214">
        <f>IF(N742="zákl. přenesená",J742,0)</f>
        <v>0</v>
      </c>
      <c r="BH742" s="214">
        <f>IF(N742="sníž. přenesená",J742,0)</f>
        <v>0</v>
      </c>
      <c r="BI742" s="214">
        <f>IF(N742="nulová",J742,0)</f>
        <v>0</v>
      </c>
      <c r="BJ742" s="24" t="s">
        <v>84</v>
      </c>
      <c r="BK742" s="214">
        <f>ROUND(I742*H742,2)</f>
        <v>0</v>
      </c>
      <c r="BL742" s="24" t="s">
        <v>265</v>
      </c>
      <c r="BM742" s="24" t="s">
        <v>1319</v>
      </c>
    </row>
    <row r="743" spans="2:51" s="12" customFormat="1" ht="12">
      <c r="B743" s="215"/>
      <c r="C743" s="216"/>
      <c r="D743" s="217" t="s">
        <v>189</v>
      </c>
      <c r="E743" s="216"/>
      <c r="F743" s="219" t="s">
        <v>1320</v>
      </c>
      <c r="G743" s="216"/>
      <c r="H743" s="220">
        <v>0.132</v>
      </c>
      <c r="I743" s="221"/>
      <c r="J743" s="216"/>
      <c r="K743" s="216"/>
      <c r="L743" s="222"/>
      <c r="M743" s="223"/>
      <c r="N743" s="224"/>
      <c r="O743" s="224"/>
      <c r="P743" s="224"/>
      <c r="Q743" s="224"/>
      <c r="R743" s="224"/>
      <c r="S743" s="224"/>
      <c r="T743" s="225"/>
      <c r="AT743" s="226" t="s">
        <v>189</v>
      </c>
      <c r="AU743" s="226" t="s">
        <v>86</v>
      </c>
      <c r="AV743" s="12" t="s">
        <v>86</v>
      </c>
      <c r="AW743" s="12" t="s">
        <v>6</v>
      </c>
      <c r="AX743" s="12" t="s">
        <v>84</v>
      </c>
      <c r="AY743" s="226" t="s">
        <v>180</v>
      </c>
    </row>
    <row r="744" spans="2:65" s="1" customFormat="1" ht="25.5" customHeight="1">
      <c r="B744" s="41"/>
      <c r="C744" s="203" t="s">
        <v>1321</v>
      </c>
      <c r="D744" s="203" t="s">
        <v>182</v>
      </c>
      <c r="E744" s="204" t="s">
        <v>1322</v>
      </c>
      <c r="F744" s="205" t="s">
        <v>1323</v>
      </c>
      <c r="G744" s="206" t="s">
        <v>185</v>
      </c>
      <c r="H744" s="207">
        <v>261.158</v>
      </c>
      <c r="I744" s="208"/>
      <c r="J744" s="209">
        <f>ROUND(I744*H744,2)</f>
        <v>0</v>
      </c>
      <c r="K744" s="205" t="s">
        <v>186</v>
      </c>
      <c r="L744" s="61"/>
      <c r="M744" s="210" t="s">
        <v>39</v>
      </c>
      <c r="N744" s="211" t="s">
        <v>48</v>
      </c>
      <c r="O744" s="42"/>
      <c r="P744" s="212">
        <f>O744*H744</f>
        <v>0</v>
      </c>
      <c r="Q744" s="212">
        <v>0</v>
      </c>
      <c r="R744" s="212">
        <f>Q744*H744</f>
        <v>0</v>
      </c>
      <c r="S744" s="212">
        <v>0</v>
      </c>
      <c r="T744" s="213">
        <f>S744*H744</f>
        <v>0</v>
      </c>
      <c r="AR744" s="24" t="s">
        <v>265</v>
      </c>
      <c r="AT744" s="24" t="s">
        <v>182</v>
      </c>
      <c r="AU744" s="24" t="s">
        <v>86</v>
      </c>
      <c r="AY744" s="24" t="s">
        <v>180</v>
      </c>
      <c r="BE744" s="214">
        <f>IF(N744="základní",J744,0)</f>
        <v>0</v>
      </c>
      <c r="BF744" s="214">
        <f>IF(N744="snížená",J744,0)</f>
        <v>0</v>
      </c>
      <c r="BG744" s="214">
        <f>IF(N744="zákl. přenesená",J744,0)</f>
        <v>0</v>
      </c>
      <c r="BH744" s="214">
        <f>IF(N744="sníž. přenesená",J744,0)</f>
        <v>0</v>
      </c>
      <c r="BI744" s="214">
        <f>IF(N744="nulová",J744,0)</f>
        <v>0</v>
      </c>
      <c r="BJ744" s="24" t="s">
        <v>84</v>
      </c>
      <c r="BK744" s="214">
        <f>ROUND(I744*H744,2)</f>
        <v>0</v>
      </c>
      <c r="BL744" s="24" t="s">
        <v>265</v>
      </c>
      <c r="BM744" s="24" t="s">
        <v>1324</v>
      </c>
    </row>
    <row r="745" spans="2:51" s="12" customFormat="1" ht="12">
      <c r="B745" s="215"/>
      <c r="C745" s="216"/>
      <c r="D745" s="217" t="s">
        <v>189</v>
      </c>
      <c r="E745" s="218" t="s">
        <v>39</v>
      </c>
      <c r="F745" s="219" t="s">
        <v>1325</v>
      </c>
      <c r="G745" s="216"/>
      <c r="H745" s="220">
        <v>202.555</v>
      </c>
      <c r="I745" s="221"/>
      <c r="J745" s="216"/>
      <c r="K745" s="216"/>
      <c r="L745" s="222"/>
      <c r="M745" s="223"/>
      <c r="N745" s="224"/>
      <c r="O745" s="224"/>
      <c r="P745" s="224"/>
      <c r="Q745" s="224"/>
      <c r="R745" s="224"/>
      <c r="S745" s="224"/>
      <c r="T745" s="225"/>
      <c r="AT745" s="226" t="s">
        <v>189</v>
      </c>
      <c r="AU745" s="226" t="s">
        <v>86</v>
      </c>
      <c r="AV745" s="12" t="s">
        <v>86</v>
      </c>
      <c r="AW745" s="12" t="s">
        <v>40</v>
      </c>
      <c r="AX745" s="12" t="s">
        <v>77</v>
      </c>
      <c r="AY745" s="226" t="s">
        <v>180</v>
      </c>
    </row>
    <row r="746" spans="2:51" s="12" customFormat="1" ht="12">
      <c r="B746" s="215"/>
      <c r="C746" s="216"/>
      <c r="D746" s="217" t="s">
        <v>189</v>
      </c>
      <c r="E746" s="218" t="s">
        <v>39</v>
      </c>
      <c r="F746" s="219" t="s">
        <v>1326</v>
      </c>
      <c r="G746" s="216"/>
      <c r="H746" s="220">
        <v>2.061</v>
      </c>
      <c r="I746" s="221"/>
      <c r="J746" s="216"/>
      <c r="K746" s="216"/>
      <c r="L746" s="222"/>
      <c r="M746" s="223"/>
      <c r="N746" s="224"/>
      <c r="O746" s="224"/>
      <c r="P746" s="224"/>
      <c r="Q746" s="224"/>
      <c r="R746" s="224"/>
      <c r="S746" s="224"/>
      <c r="T746" s="225"/>
      <c r="AT746" s="226" t="s">
        <v>189</v>
      </c>
      <c r="AU746" s="226" t="s">
        <v>86</v>
      </c>
      <c r="AV746" s="12" t="s">
        <v>86</v>
      </c>
      <c r="AW746" s="12" t="s">
        <v>40</v>
      </c>
      <c r="AX746" s="12" t="s">
        <v>77</v>
      </c>
      <c r="AY746" s="226" t="s">
        <v>180</v>
      </c>
    </row>
    <row r="747" spans="2:51" s="12" customFormat="1" ht="12">
      <c r="B747" s="215"/>
      <c r="C747" s="216"/>
      <c r="D747" s="217" t="s">
        <v>189</v>
      </c>
      <c r="E747" s="218" t="s">
        <v>39</v>
      </c>
      <c r="F747" s="219" t="s">
        <v>1327</v>
      </c>
      <c r="G747" s="216"/>
      <c r="H747" s="220">
        <v>26.249</v>
      </c>
      <c r="I747" s="221"/>
      <c r="J747" s="216"/>
      <c r="K747" s="216"/>
      <c r="L747" s="222"/>
      <c r="M747" s="223"/>
      <c r="N747" s="224"/>
      <c r="O747" s="224"/>
      <c r="P747" s="224"/>
      <c r="Q747" s="224"/>
      <c r="R747" s="224"/>
      <c r="S747" s="224"/>
      <c r="T747" s="225"/>
      <c r="AT747" s="226" t="s">
        <v>189</v>
      </c>
      <c r="AU747" s="226" t="s">
        <v>86</v>
      </c>
      <c r="AV747" s="12" t="s">
        <v>86</v>
      </c>
      <c r="AW747" s="12" t="s">
        <v>40</v>
      </c>
      <c r="AX747" s="12" t="s">
        <v>77</v>
      </c>
      <c r="AY747" s="226" t="s">
        <v>180</v>
      </c>
    </row>
    <row r="748" spans="2:51" s="12" customFormat="1" ht="12">
      <c r="B748" s="215"/>
      <c r="C748" s="216"/>
      <c r="D748" s="217" t="s">
        <v>189</v>
      </c>
      <c r="E748" s="218" t="s">
        <v>39</v>
      </c>
      <c r="F748" s="219" t="s">
        <v>1328</v>
      </c>
      <c r="G748" s="216"/>
      <c r="H748" s="220">
        <v>30.293</v>
      </c>
      <c r="I748" s="221"/>
      <c r="J748" s="216"/>
      <c r="K748" s="216"/>
      <c r="L748" s="222"/>
      <c r="M748" s="223"/>
      <c r="N748" s="224"/>
      <c r="O748" s="224"/>
      <c r="P748" s="224"/>
      <c r="Q748" s="224"/>
      <c r="R748" s="224"/>
      <c r="S748" s="224"/>
      <c r="T748" s="225"/>
      <c r="AT748" s="226" t="s">
        <v>189</v>
      </c>
      <c r="AU748" s="226" t="s">
        <v>86</v>
      </c>
      <c r="AV748" s="12" t="s">
        <v>86</v>
      </c>
      <c r="AW748" s="12" t="s">
        <v>40</v>
      </c>
      <c r="AX748" s="12" t="s">
        <v>77</v>
      </c>
      <c r="AY748" s="226" t="s">
        <v>180</v>
      </c>
    </row>
    <row r="749" spans="2:51" s="13" customFormat="1" ht="12">
      <c r="B749" s="227"/>
      <c r="C749" s="228"/>
      <c r="D749" s="217" t="s">
        <v>189</v>
      </c>
      <c r="E749" s="229" t="s">
        <v>39</v>
      </c>
      <c r="F749" s="230" t="s">
        <v>1329</v>
      </c>
      <c r="G749" s="228"/>
      <c r="H749" s="231">
        <v>261.158</v>
      </c>
      <c r="I749" s="232"/>
      <c r="J749" s="228"/>
      <c r="K749" s="228"/>
      <c r="L749" s="233"/>
      <c r="M749" s="234"/>
      <c r="N749" s="235"/>
      <c r="O749" s="235"/>
      <c r="P749" s="235"/>
      <c r="Q749" s="235"/>
      <c r="R749" s="235"/>
      <c r="S749" s="235"/>
      <c r="T749" s="236"/>
      <c r="AT749" s="237" t="s">
        <v>189</v>
      </c>
      <c r="AU749" s="237" t="s">
        <v>86</v>
      </c>
      <c r="AV749" s="13" t="s">
        <v>187</v>
      </c>
      <c r="AW749" s="13" t="s">
        <v>40</v>
      </c>
      <c r="AX749" s="13" t="s">
        <v>84</v>
      </c>
      <c r="AY749" s="237" t="s">
        <v>180</v>
      </c>
    </row>
    <row r="750" spans="2:65" s="1" customFormat="1" ht="25.5" customHeight="1">
      <c r="B750" s="41"/>
      <c r="C750" s="249" t="s">
        <v>1330</v>
      </c>
      <c r="D750" s="249" t="s">
        <v>266</v>
      </c>
      <c r="E750" s="250" t="s">
        <v>1331</v>
      </c>
      <c r="F750" s="251" t="s">
        <v>1332</v>
      </c>
      <c r="G750" s="252" t="s">
        <v>185</v>
      </c>
      <c r="H750" s="253">
        <v>300.332</v>
      </c>
      <c r="I750" s="254"/>
      <c r="J750" s="255">
        <f>ROUND(I750*H750,2)</f>
        <v>0</v>
      </c>
      <c r="K750" s="251" t="s">
        <v>186</v>
      </c>
      <c r="L750" s="256"/>
      <c r="M750" s="257" t="s">
        <v>39</v>
      </c>
      <c r="N750" s="258" t="s">
        <v>48</v>
      </c>
      <c r="O750" s="42"/>
      <c r="P750" s="212">
        <f>O750*H750</f>
        <v>0</v>
      </c>
      <c r="Q750" s="212">
        <v>0.003</v>
      </c>
      <c r="R750" s="212">
        <f>Q750*H750</f>
        <v>0.900996</v>
      </c>
      <c r="S750" s="212">
        <v>0</v>
      </c>
      <c r="T750" s="213">
        <f>S750*H750</f>
        <v>0</v>
      </c>
      <c r="AR750" s="24" t="s">
        <v>354</v>
      </c>
      <c r="AT750" s="24" t="s">
        <v>266</v>
      </c>
      <c r="AU750" s="24" t="s">
        <v>86</v>
      </c>
      <c r="AY750" s="24" t="s">
        <v>180</v>
      </c>
      <c r="BE750" s="214">
        <f>IF(N750="základní",J750,0)</f>
        <v>0</v>
      </c>
      <c r="BF750" s="214">
        <f>IF(N750="snížená",J750,0)</f>
        <v>0</v>
      </c>
      <c r="BG750" s="214">
        <f>IF(N750="zákl. přenesená",J750,0)</f>
        <v>0</v>
      </c>
      <c r="BH750" s="214">
        <f>IF(N750="sníž. přenesená",J750,0)</f>
        <v>0</v>
      </c>
      <c r="BI750" s="214">
        <f>IF(N750="nulová",J750,0)</f>
        <v>0</v>
      </c>
      <c r="BJ750" s="24" t="s">
        <v>84</v>
      </c>
      <c r="BK750" s="214">
        <f>ROUND(I750*H750,2)</f>
        <v>0</v>
      </c>
      <c r="BL750" s="24" t="s">
        <v>265</v>
      </c>
      <c r="BM750" s="24" t="s">
        <v>1333</v>
      </c>
    </row>
    <row r="751" spans="2:51" s="12" customFormat="1" ht="12">
      <c r="B751" s="215"/>
      <c r="C751" s="216"/>
      <c r="D751" s="217" t="s">
        <v>189</v>
      </c>
      <c r="E751" s="216"/>
      <c r="F751" s="219" t="s">
        <v>1334</v>
      </c>
      <c r="G751" s="216"/>
      <c r="H751" s="220">
        <v>300.332</v>
      </c>
      <c r="I751" s="221"/>
      <c r="J751" s="216"/>
      <c r="K751" s="216"/>
      <c r="L751" s="222"/>
      <c r="M751" s="223"/>
      <c r="N751" s="224"/>
      <c r="O751" s="224"/>
      <c r="P751" s="224"/>
      <c r="Q751" s="224"/>
      <c r="R751" s="224"/>
      <c r="S751" s="224"/>
      <c r="T751" s="225"/>
      <c r="AT751" s="226" t="s">
        <v>189</v>
      </c>
      <c r="AU751" s="226" t="s">
        <v>86</v>
      </c>
      <c r="AV751" s="12" t="s">
        <v>86</v>
      </c>
      <c r="AW751" s="12" t="s">
        <v>6</v>
      </c>
      <c r="AX751" s="12" t="s">
        <v>84</v>
      </c>
      <c r="AY751" s="226" t="s">
        <v>180</v>
      </c>
    </row>
    <row r="752" spans="2:65" s="1" customFormat="1" ht="16.5" customHeight="1">
      <c r="B752" s="41"/>
      <c r="C752" s="203" t="s">
        <v>1335</v>
      </c>
      <c r="D752" s="203" t="s">
        <v>182</v>
      </c>
      <c r="E752" s="204" t="s">
        <v>1336</v>
      </c>
      <c r="F752" s="205" t="s">
        <v>1337</v>
      </c>
      <c r="G752" s="206" t="s">
        <v>185</v>
      </c>
      <c r="H752" s="207">
        <v>441.6</v>
      </c>
      <c r="I752" s="208"/>
      <c r="J752" s="209">
        <f>ROUND(I752*H752,2)</f>
        <v>0</v>
      </c>
      <c r="K752" s="205" t="s">
        <v>186</v>
      </c>
      <c r="L752" s="61"/>
      <c r="M752" s="210" t="s">
        <v>39</v>
      </c>
      <c r="N752" s="211" t="s">
        <v>48</v>
      </c>
      <c r="O752" s="42"/>
      <c r="P752" s="212">
        <f>O752*H752</f>
        <v>0</v>
      </c>
      <c r="Q752" s="212">
        <v>0.00036</v>
      </c>
      <c r="R752" s="212">
        <f>Q752*H752</f>
        <v>0.158976</v>
      </c>
      <c r="S752" s="212">
        <v>0</v>
      </c>
      <c r="T752" s="213">
        <f>S752*H752</f>
        <v>0</v>
      </c>
      <c r="AR752" s="24" t="s">
        <v>265</v>
      </c>
      <c r="AT752" s="24" t="s">
        <v>182</v>
      </c>
      <c r="AU752" s="24" t="s">
        <v>86</v>
      </c>
      <c r="AY752" s="24" t="s">
        <v>180</v>
      </c>
      <c r="BE752" s="214">
        <f>IF(N752="základní",J752,0)</f>
        <v>0</v>
      </c>
      <c r="BF752" s="214">
        <f>IF(N752="snížená",J752,0)</f>
        <v>0</v>
      </c>
      <c r="BG752" s="214">
        <f>IF(N752="zákl. přenesená",J752,0)</f>
        <v>0</v>
      </c>
      <c r="BH752" s="214">
        <f>IF(N752="sníž. přenesená",J752,0)</f>
        <v>0</v>
      </c>
      <c r="BI752" s="214">
        <f>IF(N752="nulová",J752,0)</f>
        <v>0</v>
      </c>
      <c r="BJ752" s="24" t="s">
        <v>84</v>
      </c>
      <c r="BK752" s="214">
        <f>ROUND(I752*H752,2)</f>
        <v>0</v>
      </c>
      <c r="BL752" s="24" t="s">
        <v>265</v>
      </c>
      <c r="BM752" s="24" t="s">
        <v>1338</v>
      </c>
    </row>
    <row r="753" spans="2:51" s="12" customFormat="1" ht="12">
      <c r="B753" s="215"/>
      <c r="C753" s="216"/>
      <c r="D753" s="217" t="s">
        <v>189</v>
      </c>
      <c r="E753" s="218" t="s">
        <v>39</v>
      </c>
      <c r="F753" s="219" t="s">
        <v>1317</v>
      </c>
      <c r="G753" s="216"/>
      <c r="H753" s="220">
        <v>441.6</v>
      </c>
      <c r="I753" s="221"/>
      <c r="J753" s="216"/>
      <c r="K753" s="216"/>
      <c r="L753" s="222"/>
      <c r="M753" s="223"/>
      <c r="N753" s="224"/>
      <c r="O753" s="224"/>
      <c r="P753" s="224"/>
      <c r="Q753" s="224"/>
      <c r="R753" s="224"/>
      <c r="S753" s="224"/>
      <c r="T753" s="225"/>
      <c r="AT753" s="226" t="s">
        <v>189</v>
      </c>
      <c r="AU753" s="226" t="s">
        <v>86</v>
      </c>
      <c r="AV753" s="12" t="s">
        <v>86</v>
      </c>
      <c r="AW753" s="12" t="s">
        <v>40</v>
      </c>
      <c r="AX753" s="12" t="s">
        <v>84</v>
      </c>
      <c r="AY753" s="226" t="s">
        <v>180</v>
      </c>
    </row>
    <row r="754" spans="2:65" s="1" customFormat="1" ht="16.5" customHeight="1">
      <c r="B754" s="41"/>
      <c r="C754" s="249" t="s">
        <v>1339</v>
      </c>
      <c r="D754" s="249" t="s">
        <v>266</v>
      </c>
      <c r="E754" s="250" t="s">
        <v>1340</v>
      </c>
      <c r="F754" s="251" t="s">
        <v>1341</v>
      </c>
      <c r="G754" s="252" t="s">
        <v>185</v>
      </c>
      <c r="H754" s="253">
        <v>507.84</v>
      </c>
      <c r="I754" s="254"/>
      <c r="J754" s="255">
        <f>ROUND(I754*H754,2)</f>
        <v>0</v>
      </c>
      <c r="K754" s="251" t="s">
        <v>186</v>
      </c>
      <c r="L754" s="256"/>
      <c r="M754" s="257" t="s">
        <v>39</v>
      </c>
      <c r="N754" s="258" t="s">
        <v>48</v>
      </c>
      <c r="O754" s="42"/>
      <c r="P754" s="212">
        <f>O754*H754</f>
        <v>0</v>
      </c>
      <c r="Q754" s="212">
        <v>0.00388</v>
      </c>
      <c r="R754" s="212">
        <f>Q754*H754</f>
        <v>1.9704192</v>
      </c>
      <c r="S754" s="212">
        <v>0</v>
      </c>
      <c r="T754" s="213">
        <f>S754*H754</f>
        <v>0</v>
      </c>
      <c r="AR754" s="24" t="s">
        <v>354</v>
      </c>
      <c r="AT754" s="24" t="s">
        <v>266</v>
      </c>
      <c r="AU754" s="24" t="s">
        <v>86</v>
      </c>
      <c r="AY754" s="24" t="s">
        <v>180</v>
      </c>
      <c r="BE754" s="214">
        <f>IF(N754="základní",J754,0)</f>
        <v>0</v>
      </c>
      <c r="BF754" s="214">
        <f>IF(N754="snížená",J754,0)</f>
        <v>0</v>
      </c>
      <c r="BG754" s="214">
        <f>IF(N754="zákl. přenesená",J754,0)</f>
        <v>0</v>
      </c>
      <c r="BH754" s="214">
        <f>IF(N754="sníž. přenesená",J754,0)</f>
        <v>0</v>
      </c>
      <c r="BI754" s="214">
        <f>IF(N754="nulová",J754,0)</f>
        <v>0</v>
      </c>
      <c r="BJ754" s="24" t="s">
        <v>84</v>
      </c>
      <c r="BK754" s="214">
        <f>ROUND(I754*H754,2)</f>
        <v>0</v>
      </c>
      <c r="BL754" s="24" t="s">
        <v>265</v>
      </c>
      <c r="BM754" s="24" t="s">
        <v>1342</v>
      </c>
    </row>
    <row r="755" spans="2:51" s="12" customFormat="1" ht="12">
      <c r="B755" s="215"/>
      <c r="C755" s="216"/>
      <c r="D755" s="217" t="s">
        <v>189</v>
      </c>
      <c r="E755" s="216"/>
      <c r="F755" s="219" t="s">
        <v>1343</v>
      </c>
      <c r="G755" s="216"/>
      <c r="H755" s="220">
        <v>507.84</v>
      </c>
      <c r="I755" s="221"/>
      <c r="J755" s="216"/>
      <c r="K755" s="216"/>
      <c r="L755" s="222"/>
      <c r="M755" s="223"/>
      <c r="N755" s="224"/>
      <c r="O755" s="224"/>
      <c r="P755" s="224"/>
      <c r="Q755" s="224"/>
      <c r="R755" s="224"/>
      <c r="S755" s="224"/>
      <c r="T755" s="225"/>
      <c r="AT755" s="226" t="s">
        <v>189</v>
      </c>
      <c r="AU755" s="226" t="s">
        <v>86</v>
      </c>
      <c r="AV755" s="12" t="s">
        <v>86</v>
      </c>
      <c r="AW755" s="12" t="s">
        <v>6</v>
      </c>
      <c r="AX755" s="12" t="s">
        <v>84</v>
      </c>
      <c r="AY755" s="226" t="s">
        <v>180</v>
      </c>
    </row>
    <row r="756" spans="2:65" s="1" customFormat="1" ht="25.5" customHeight="1">
      <c r="B756" s="41"/>
      <c r="C756" s="203" t="s">
        <v>1344</v>
      </c>
      <c r="D756" s="203" t="s">
        <v>182</v>
      </c>
      <c r="E756" s="204" t="s">
        <v>1345</v>
      </c>
      <c r="F756" s="205" t="s">
        <v>1346</v>
      </c>
      <c r="G756" s="206" t="s">
        <v>316</v>
      </c>
      <c r="H756" s="207">
        <v>8</v>
      </c>
      <c r="I756" s="208"/>
      <c r="J756" s="209">
        <f>ROUND(I756*H756,2)</f>
        <v>0</v>
      </c>
      <c r="K756" s="205" t="s">
        <v>186</v>
      </c>
      <c r="L756" s="61"/>
      <c r="M756" s="210" t="s">
        <v>39</v>
      </c>
      <c r="N756" s="211" t="s">
        <v>48</v>
      </c>
      <c r="O756" s="42"/>
      <c r="P756" s="212">
        <f>O756*H756</f>
        <v>0</v>
      </c>
      <c r="Q756" s="212">
        <v>0.0075</v>
      </c>
      <c r="R756" s="212">
        <f>Q756*H756</f>
        <v>0.06</v>
      </c>
      <c r="S756" s="212">
        <v>0</v>
      </c>
      <c r="T756" s="213">
        <f>S756*H756</f>
        <v>0</v>
      </c>
      <c r="AR756" s="24" t="s">
        <v>265</v>
      </c>
      <c r="AT756" s="24" t="s">
        <v>182</v>
      </c>
      <c r="AU756" s="24" t="s">
        <v>86</v>
      </c>
      <c r="AY756" s="24" t="s">
        <v>180</v>
      </c>
      <c r="BE756" s="214">
        <f>IF(N756="základní",J756,0)</f>
        <v>0</v>
      </c>
      <c r="BF756" s="214">
        <f>IF(N756="snížená",J756,0)</f>
        <v>0</v>
      </c>
      <c r="BG756" s="214">
        <f>IF(N756="zákl. přenesená",J756,0)</f>
        <v>0</v>
      </c>
      <c r="BH756" s="214">
        <f>IF(N756="sníž. přenesená",J756,0)</f>
        <v>0</v>
      </c>
      <c r="BI756" s="214">
        <f>IF(N756="nulová",J756,0)</f>
        <v>0</v>
      </c>
      <c r="BJ756" s="24" t="s">
        <v>84</v>
      </c>
      <c r="BK756" s="214">
        <f>ROUND(I756*H756,2)</f>
        <v>0</v>
      </c>
      <c r="BL756" s="24" t="s">
        <v>265</v>
      </c>
      <c r="BM756" s="24" t="s">
        <v>1347</v>
      </c>
    </row>
    <row r="757" spans="2:51" s="12" customFormat="1" ht="12">
      <c r="B757" s="215"/>
      <c r="C757" s="216"/>
      <c r="D757" s="217" t="s">
        <v>189</v>
      </c>
      <c r="E757" s="218" t="s">
        <v>39</v>
      </c>
      <c r="F757" s="219" t="s">
        <v>1348</v>
      </c>
      <c r="G757" s="216"/>
      <c r="H757" s="220">
        <v>4</v>
      </c>
      <c r="I757" s="221"/>
      <c r="J757" s="216"/>
      <c r="K757" s="216"/>
      <c r="L757" s="222"/>
      <c r="M757" s="223"/>
      <c r="N757" s="224"/>
      <c r="O757" s="224"/>
      <c r="P757" s="224"/>
      <c r="Q757" s="224"/>
      <c r="R757" s="224"/>
      <c r="S757" s="224"/>
      <c r="T757" s="225"/>
      <c r="AT757" s="226" t="s">
        <v>189</v>
      </c>
      <c r="AU757" s="226" t="s">
        <v>86</v>
      </c>
      <c r="AV757" s="12" t="s">
        <v>86</v>
      </c>
      <c r="AW757" s="12" t="s">
        <v>40</v>
      </c>
      <c r="AX757" s="12" t="s">
        <v>77</v>
      </c>
      <c r="AY757" s="226" t="s">
        <v>180</v>
      </c>
    </row>
    <row r="758" spans="2:51" s="12" customFormat="1" ht="12">
      <c r="B758" s="215"/>
      <c r="C758" s="216"/>
      <c r="D758" s="217" t="s">
        <v>189</v>
      </c>
      <c r="E758" s="218" t="s">
        <v>39</v>
      </c>
      <c r="F758" s="219" t="s">
        <v>1349</v>
      </c>
      <c r="G758" s="216"/>
      <c r="H758" s="220">
        <v>4</v>
      </c>
      <c r="I758" s="221"/>
      <c r="J758" s="216"/>
      <c r="K758" s="216"/>
      <c r="L758" s="222"/>
      <c r="M758" s="223"/>
      <c r="N758" s="224"/>
      <c r="O758" s="224"/>
      <c r="P758" s="224"/>
      <c r="Q758" s="224"/>
      <c r="R758" s="224"/>
      <c r="S758" s="224"/>
      <c r="T758" s="225"/>
      <c r="AT758" s="226" t="s">
        <v>189</v>
      </c>
      <c r="AU758" s="226" t="s">
        <v>86</v>
      </c>
      <c r="AV758" s="12" t="s">
        <v>86</v>
      </c>
      <c r="AW758" s="12" t="s">
        <v>40</v>
      </c>
      <c r="AX758" s="12" t="s">
        <v>77</v>
      </c>
      <c r="AY758" s="226" t="s">
        <v>180</v>
      </c>
    </row>
    <row r="759" spans="2:51" s="13" customFormat="1" ht="12">
      <c r="B759" s="227"/>
      <c r="C759" s="228"/>
      <c r="D759" s="217" t="s">
        <v>189</v>
      </c>
      <c r="E759" s="229" t="s">
        <v>39</v>
      </c>
      <c r="F759" s="230" t="s">
        <v>196</v>
      </c>
      <c r="G759" s="228"/>
      <c r="H759" s="231">
        <v>8</v>
      </c>
      <c r="I759" s="232"/>
      <c r="J759" s="228"/>
      <c r="K759" s="228"/>
      <c r="L759" s="233"/>
      <c r="M759" s="234"/>
      <c r="N759" s="235"/>
      <c r="O759" s="235"/>
      <c r="P759" s="235"/>
      <c r="Q759" s="235"/>
      <c r="R759" s="235"/>
      <c r="S759" s="235"/>
      <c r="T759" s="236"/>
      <c r="AT759" s="237" t="s">
        <v>189</v>
      </c>
      <c r="AU759" s="237" t="s">
        <v>86</v>
      </c>
      <c r="AV759" s="13" t="s">
        <v>187</v>
      </c>
      <c r="AW759" s="13" t="s">
        <v>40</v>
      </c>
      <c r="AX759" s="13" t="s">
        <v>84</v>
      </c>
      <c r="AY759" s="237" t="s">
        <v>180</v>
      </c>
    </row>
    <row r="760" spans="2:65" s="1" customFormat="1" ht="25.5" customHeight="1">
      <c r="B760" s="41"/>
      <c r="C760" s="249" t="s">
        <v>1350</v>
      </c>
      <c r="D760" s="249" t="s">
        <v>266</v>
      </c>
      <c r="E760" s="250" t="s">
        <v>1351</v>
      </c>
      <c r="F760" s="251" t="s">
        <v>1352</v>
      </c>
      <c r="G760" s="252" t="s">
        <v>316</v>
      </c>
      <c r="H760" s="253">
        <v>4</v>
      </c>
      <c r="I760" s="254"/>
      <c r="J760" s="255">
        <f>ROUND(I760*H760,2)</f>
        <v>0</v>
      </c>
      <c r="K760" s="251" t="s">
        <v>186</v>
      </c>
      <c r="L760" s="256"/>
      <c r="M760" s="257" t="s">
        <v>39</v>
      </c>
      <c r="N760" s="258" t="s">
        <v>48</v>
      </c>
      <c r="O760" s="42"/>
      <c r="P760" s="212">
        <f>O760*H760</f>
        <v>0</v>
      </c>
      <c r="Q760" s="212">
        <v>0.0003</v>
      </c>
      <c r="R760" s="212">
        <f>Q760*H760</f>
        <v>0.0012</v>
      </c>
      <c r="S760" s="212">
        <v>0</v>
      </c>
      <c r="T760" s="213">
        <f>S760*H760</f>
        <v>0</v>
      </c>
      <c r="AR760" s="24" t="s">
        <v>354</v>
      </c>
      <c r="AT760" s="24" t="s">
        <v>266</v>
      </c>
      <c r="AU760" s="24" t="s">
        <v>86</v>
      </c>
      <c r="AY760" s="24" t="s">
        <v>180</v>
      </c>
      <c r="BE760" s="214">
        <f>IF(N760="základní",J760,0)</f>
        <v>0</v>
      </c>
      <c r="BF760" s="214">
        <f>IF(N760="snížená",J760,0)</f>
        <v>0</v>
      </c>
      <c r="BG760" s="214">
        <f>IF(N760="zákl. přenesená",J760,0)</f>
        <v>0</v>
      </c>
      <c r="BH760" s="214">
        <f>IF(N760="sníž. přenesená",J760,0)</f>
        <v>0</v>
      </c>
      <c r="BI760" s="214">
        <f>IF(N760="nulová",J760,0)</f>
        <v>0</v>
      </c>
      <c r="BJ760" s="24" t="s">
        <v>84</v>
      </c>
      <c r="BK760" s="214">
        <f>ROUND(I760*H760,2)</f>
        <v>0</v>
      </c>
      <c r="BL760" s="24" t="s">
        <v>265</v>
      </c>
      <c r="BM760" s="24" t="s">
        <v>1353</v>
      </c>
    </row>
    <row r="761" spans="2:65" s="1" customFormat="1" ht="25.5" customHeight="1">
      <c r="B761" s="41"/>
      <c r="C761" s="249" t="s">
        <v>1354</v>
      </c>
      <c r="D761" s="249" t="s">
        <v>266</v>
      </c>
      <c r="E761" s="250" t="s">
        <v>1355</v>
      </c>
      <c r="F761" s="251" t="s">
        <v>1356</v>
      </c>
      <c r="G761" s="252" t="s">
        <v>316</v>
      </c>
      <c r="H761" s="253">
        <v>4</v>
      </c>
      <c r="I761" s="254"/>
      <c r="J761" s="255">
        <f>ROUND(I761*H761,2)</f>
        <v>0</v>
      </c>
      <c r="K761" s="251" t="s">
        <v>186</v>
      </c>
      <c r="L761" s="256"/>
      <c r="M761" s="257" t="s">
        <v>39</v>
      </c>
      <c r="N761" s="258" t="s">
        <v>48</v>
      </c>
      <c r="O761" s="42"/>
      <c r="P761" s="212">
        <f>O761*H761</f>
        <v>0</v>
      </c>
      <c r="Q761" s="212">
        <v>0.0003</v>
      </c>
      <c r="R761" s="212">
        <f>Q761*H761</f>
        <v>0.0012</v>
      </c>
      <c r="S761" s="212">
        <v>0</v>
      </c>
      <c r="T761" s="213">
        <f>S761*H761</f>
        <v>0</v>
      </c>
      <c r="AR761" s="24" t="s">
        <v>354</v>
      </c>
      <c r="AT761" s="24" t="s">
        <v>266</v>
      </c>
      <c r="AU761" s="24" t="s">
        <v>86</v>
      </c>
      <c r="AY761" s="24" t="s">
        <v>180</v>
      </c>
      <c r="BE761" s="214">
        <f>IF(N761="základní",J761,0)</f>
        <v>0</v>
      </c>
      <c r="BF761" s="214">
        <f>IF(N761="snížená",J761,0)</f>
        <v>0</v>
      </c>
      <c r="BG761" s="214">
        <f>IF(N761="zákl. přenesená",J761,0)</f>
        <v>0</v>
      </c>
      <c r="BH761" s="214">
        <f>IF(N761="sníž. přenesená",J761,0)</f>
        <v>0</v>
      </c>
      <c r="BI761" s="214">
        <f>IF(N761="nulová",J761,0)</f>
        <v>0</v>
      </c>
      <c r="BJ761" s="24" t="s">
        <v>84</v>
      </c>
      <c r="BK761" s="214">
        <f>ROUND(I761*H761,2)</f>
        <v>0</v>
      </c>
      <c r="BL761" s="24" t="s">
        <v>265</v>
      </c>
      <c r="BM761" s="24" t="s">
        <v>1357</v>
      </c>
    </row>
    <row r="762" spans="2:65" s="1" customFormat="1" ht="25.5" customHeight="1">
      <c r="B762" s="41"/>
      <c r="C762" s="203" t="s">
        <v>1358</v>
      </c>
      <c r="D762" s="203" t="s">
        <v>182</v>
      </c>
      <c r="E762" s="204" t="s">
        <v>1359</v>
      </c>
      <c r="F762" s="205" t="s">
        <v>1360</v>
      </c>
      <c r="G762" s="206" t="s">
        <v>200</v>
      </c>
      <c r="H762" s="207">
        <v>58.33</v>
      </c>
      <c r="I762" s="208"/>
      <c r="J762" s="209">
        <f>ROUND(I762*H762,2)</f>
        <v>0</v>
      </c>
      <c r="K762" s="205" t="s">
        <v>186</v>
      </c>
      <c r="L762" s="61"/>
      <c r="M762" s="210" t="s">
        <v>39</v>
      </c>
      <c r="N762" s="211" t="s">
        <v>48</v>
      </c>
      <c r="O762" s="42"/>
      <c r="P762" s="212">
        <f>O762*H762</f>
        <v>0</v>
      </c>
      <c r="Q762" s="212">
        <v>0.0003</v>
      </c>
      <c r="R762" s="212">
        <f>Q762*H762</f>
        <v>0.017498999999999997</v>
      </c>
      <c r="S762" s="212">
        <v>0</v>
      </c>
      <c r="T762" s="213">
        <f>S762*H762</f>
        <v>0</v>
      </c>
      <c r="AR762" s="24" t="s">
        <v>265</v>
      </c>
      <c r="AT762" s="24" t="s">
        <v>182</v>
      </c>
      <c r="AU762" s="24" t="s">
        <v>86</v>
      </c>
      <c r="AY762" s="24" t="s">
        <v>180</v>
      </c>
      <c r="BE762" s="214">
        <f>IF(N762="základní",J762,0)</f>
        <v>0</v>
      </c>
      <c r="BF762" s="214">
        <f>IF(N762="snížená",J762,0)</f>
        <v>0</v>
      </c>
      <c r="BG762" s="214">
        <f>IF(N762="zákl. přenesená",J762,0)</f>
        <v>0</v>
      </c>
      <c r="BH762" s="214">
        <f>IF(N762="sníž. přenesená",J762,0)</f>
        <v>0</v>
      </c>
      <c r="BI762" s="214">
        <f>IF(N762="nulová",J762,0)</f>
        <v>0</v>
      </c>
      <c r="BJ762" s="24" t="s">
        <v>84</v>
      </c>
      <c r="BK762" s="214">
        <f>ROUND(I762*H762,2)</f>
        <v>0</v>
      </c>
      <c r="BL762" s="24" t="s">
        <v>265</v>
      </c>
      <c r="BM762" s="24" t="s">
        <v>1361</v>
      </c>
    </row>
    <row r="763" spans="2:51" s="12" customFormat="1" ht="12">
      <c r="B763" s="215"/>
      <c r="C763" s="216"/>
      <c r="D763" s="217" t="s">
        <v>189</v>
      </c>
      <c r="E763" s="218" t="s">
        <v>39</v>
      </c>
      <c r="F763" s="219" t="s">
        <v>1362</v>
      </c>
      <c r="G763" s="216"/>
      <c r="H763" s="220">
        <v>58.33</v>
      </c>
      <c r="I763" s="221"/>
      <c r="J763" s="216"/>
      <c r="K763" s="216"/>
      <c r="L763" s="222"/>
      <c r="M763" s="223"/>
      <c r="N763" s="224"/>
      <c r="O763" s="224"/>
      <c r="P763" s="224"/>
      <c r="Q763" s="224"/>
      <c r="R763" s="224"/>
      <c r="S763" s="224"/>
      <c r="T763" s="225"/>
      <c r="AT763" s="226" t="s">
        <v>189</v>
      </c>
      <c r="AU763" s="226" t="s">
        <v>86</v>
      </c>
      <c r="AV763" s="12" t="s">
        <v>86</v>
      </c>
      <c r="AW763" s="12" t="s">
        <v>40</v>
      </c>
      <c r="AX763" s="12" t="s">
        <v>84</v>
      </c>
      <c r="AY763" s="226" t="s">
        <v>180</v>
      </c>
    </row>
    <row r="764" spans="2:65" s="1" customFormat="1" ht="25.5" customHeight="1">
      <c r="B764" s="41"/>
      <c r="C764" s="203" t="s">
        <v>1363</v>
      </c>
      <c r="D764" s="203" t="s">
        <v>182</v>
      </c>
      <c r="E764" s="204" t="s">
        <v>1364</v>
      </c>
      <c r="F764" s="205" t="s">
        <v>1365</v>
      </c>
      <c r="G764" s="206" t="s">
        <v>200</v>
      </c>
      <c r="H764" s="207">
        <v>77.13</v>
      </c>
      <c r="I764" s="208"/>
      <c r="J764" s="209">
        <f>ROUND(I764*H764,2)</f>
        <v>0</v>
      </c>
      <c r="K764" s="205" t="s">
        <v>186</v>
      </c>
      <c r="L764" s="61"/>
      <c r="M764" s="210" t="s">
        <v>39</v>
      </c>
      <c r="N764" s="211" t="s">
        <v>48</v>
      </c>
      <c r="O764" s="42"/>
      <c r="P764" s="212">
        <f>O764*H764</f>
        <v>0</v>
      </c>
      <c r="Q764" s="212">
        <v>0.0006</v>
      </c>
      <c r="R764" s="212">
        <f>Q764*H764</f>
        <v>0.04627799999999999</v>
      </c>
      <c r="S764" s="212">
        <v>0</v>
      </c>
      <c r="T764" s="213">
        <f>S764*H764</f>
        <v>0</v>
      </c>
      <c r="AR764" s="24" t="s">
        <v>265</v>
      </c>
      <c r="AT764" s="24" t="s">
        <v>182</v>
      </c>
      <c r="AU764" s="24" t="s">
        <v>86</v>
      </c>
      <c r="AY764" s="24" t="s">
        <v>180</v>
      </c>
      <c r="BE764" s="214">
        <f>IF(N764="základní",J764,0)</f>
        <v>0</v>
      </c>
      <c r="BF764" s="214">
        <f>IF(N764="snížená",J764,0)</f>
        <v>0</v>
      </c>
      <c r="BG764" s="214">
        <f>IF(N764="zákl. přenesená",J764,0)</f>
        <v>0</v>
      </c>
      <c r="BH764" s="214">
        <f>IF(N764="sníž. přenesená",J764,0)</f>
        <v>0</v>
      </c>
      <c r="BI764" s="214">
        <f>IF(N764="nulová",J764,0)</f>
        <v>0</v>
      </c>
      <c r="BJ764" s="24" t="s">
        <v>84</v>
      </c>
      <c r="BK764" s="214">
        <f>ROUND(I764*H764,2)</f>
        <v>0</v>
      </c>
      <c r="BL764" s="24" t="s">
        <v>265</v>
      </c>
      <c r="BM764" s="24" t="s">
        <v>1366</v>
      </c>
    </row>
    <row r="765" spans="2:51" s="12" customFormat="1" ht="12">
      <c r="B765" s="215"/>
      <c r="C765" s="216"/>
      <c r="D765" s="217" t="s">
        <v>189</v>
      </c>
      <c r="E765" s="218" t="s">
        <v>39</v>
      </c>
      <c r="F765" s="219" t="s">
        <v>1367</v>
      </c>
      <c r="G765" s="216"/>
      <c r="H765" s="220">
        <v>58.33</v>
      </c>
      <c r="I765" s="221"/>
      <c r="J765" s="216"/>
      <c r="K765" s="216"/>
      <c r="L765" s="222"/>
      <c r="M765" s="223"/>
      <c r="N765" s="224"/>
      <c r="O765" s="224"/>
      <c r="P765" s="224"/>
      <c r="Q765" s="224"/>
      <c r="R765" s="224"/>
      <c r="S765" s="224"/>
      <c r="T765" s="225"/>
      <c r="AT765" s="226" t="s">
        <v>189</v>
      </c>
      <c r="AU765" s="226" t="s">
        <v>86</v>
      </c>
      <c r="AV765" s="12" t="s">
        <v>86</v>
      </c>
      <c r="AW765" s="12" t="s">
        <v>40</v>
      </c>
      <c r="AX765" s="12" t="s">
        <v>77</v>
      </c>
      <c r="AY765" s="226" t="s">
        <v>180</v>
      </c>
    </row>
    <row r="766" spans="2:51" s="12" customFormat="1" ht="12">
      <c r="B766" s="215"/>
      <c r="C766" s="216"/>
      <c r="D766" s="217" t="s">
        <v>189</v>
      </c>
      <c r="E766" s="218" t="s">
        <v>39</v>
      </c>
      <c r="F766" s="219" t="s">
        <v>1368</v>
      </c>
      <c r="G766" s="216"/>
      <c r="H766" s="220">
        <v>7.8</v>
      </c>
      <c r="I766" s="221"/>
      <c r="J766" s="216"/>
      <c r="K766" s="216"/>
      <c r="L766" s="222"/>
      <c r="M766" s="223"/>
      <c r="N766" s="224"/>
      <c r="O766" s="224"/>
      <c r="P766" s="224"/>
      <c r="Q766" s="224"/>
      <c r="R766" s="224"/>
      <c r="S766" s="224"/>
      <c r="T766" s="225"/>
      <c r="AT766" s="226" t="s">
        <v>189</v>
      </c>
      <c r="AU766" s="226" t="s">
        <v>86</v>
      </c>
      <c r="AV766" s="12" t="s">
        <v>86</v>
      </c>
      <c r="AW766" s="12" t="s">
        <v>40</v>
      </c>
      <c r="AX766" s="12" t="s">
        <v>77</v>
      </c>
      <c r="AY766" s="226" t="s">
        <v>180</v>
      </c>
    </row>
    <row r="767" spans="2:51" s="12" customFormat="1" ht="12">
      <c r="B767" s="215"/>
      <c r="C767" s="216"/>
      <c r="D767" s="217" t="s">
        <v>189</v>
      </c>
      <c r="E767" s="218" t="s">
        <v>39</v>
      </c>
      <c r="F767" s="219" t="s">
        <v>1369</v>
      </c>
      <c r="G767" s="216"/>
      <c r="H767" s="220">
        <v>11</v>
      </c>
      <c r="I767" s="221"/>
      <c r="J767" s="216"/>
      <c r="K767" s="216"/>
      <c r="L767" s="222"/>
      <c r="M767" s="223"/>
      <c r="N767" s="224"/>
      <c r="O767" s="224"/>
      <c r="P767" s="224"/>
      <c r="Q767" s="224"/>
      <c r="R767" s="224"/>
      <c r="S767" s="224"/>
      <c r="T767" s="225"/>
      <c r="AT767" s="226" t="s">
        <v>189</v>
      </c>
      <c r="AU767" s="226" t="s">
        <v>86</v>
      </c>
      <c r="AV767" s="12" t="s">
        <v>86</v>
      </c>
      <c r="AW767" s="12" t="s">
        <v>40</v>
      </c>
      <c r="AX767" s="12" t="s">
        <v>77</v>
      </c>
      <c r="AY767" s="226" t="s">
        <v>180</v>
      </c>
    </row>
    <row r="768" spans="2:51" s="13" customFormat="1" ht="12">
      <c r="B768" s="227"/>
      <c r="C768" s="228"/>
      <c r="D768" s="217" t="s">
        <v>189</v>
      </c>
      <c r="E768" s="229" t="s">
        <v>39</v>
      </c>
      <c r="F768" s="230" t="s">
        <v>196</v>
      </c>
      <c r="G768" s="228"/>
      <c r="H768" s="231">
        <v>77.13</v>
      </c>
      <c r="I768" s="232"/>
      <c r="J768" s="228"/>
      <c r="K768" s="228"/>
      <c r="L768" s="233"/>
      <c r="M768" s="234"/>
      <c r="N768" s="235"/>
      <c r="O768" s="235"/>
      <c r="P768" s="235"/>
      <c r="Q768" s="235"/>
      <c r="R768" s="235"/>
      <c r="S768" s="235"/>
      <c r="T768" s="236"/>
      <c r="AT768" s="237" t="s">
        <v>189</v>
      </c>
      <c r="AU768" s="237" t="s">
        <v>86</v>
      </c>
      <c r="AV768" s="13" t="s">
        <v>187</v>
      </c>
      <c r="AW768" s="13" t="s">
        <v>40</v>
      </c>
      <c r="AX768" s="13" t="s">
        <v>84</v>
      </c>
      <c r="AY768" s="237" t="s">
        <v>180</v>
      </c>
    </row>
    <row r="769" spans="2:65" s="1" customFormat="1" ht="25.5" customHeight="1">
      <c r="B769" s="41"/>
      <c r="C769" s="203" t="s">
        <v>1370</v>
      </c>
      <c r="D769" s="203" t="s">
        <v>182</v>
      </c>
      <c r="E769" s="204" t="s">
        <v>1371</v>
      </c>
      <c r="F769" s="205" t="s">
        <v>1372</v>
      </c>
      <c r="G769" s="206" t="s">
        <v>200</v>
      </c>
      <c r="H769" s="207">
        <v>66.13</v>
      </c>
      <c r="I769" s="208"/>
      <c r="J769" s="209">
        <f>ROUND(I769*H769,2)</f>
        <v>0</v>
      </c>
      <c r="K769" s="205" t="s">
        <v>186</v>
      </c>
      <c r="L769" s="61"/>
      <c r="M769" s="210" t="s">
        <v>39</v>
      </c>
      <c r="N769" s="211" t="s">
        <v>48</v>
      </c>
      <c r="O769" s="42"/>
      <c r="P769" s="212">
        <f>O769*H769</f>
        <v>0</v>
      </c>
      <c r="Q769" s="212">
        <v>0.0006</v>
      </c>
      <c r="R769" s="212">
        <f>Q769*H769</f>
        <v>0.03967799999999999</v>
      </c>
      <c r="S769" s="212">
        <v>0</v>
      </c>
      <c r="T769" s="213">
        <f>S769*H769</f>
        <v>0</v>
      </c>
      <c r="AR769" s="24" t="s">
        <v>265</v>
      </c>
      <c r="AT769" s="24" t="s">
        <v>182</v>
      </c>
      <c r="AU769" s="24" t="s">
        <v>86</v>
      </c>
      <c r="AY769" s="24" t="s">
        <v>180</v>
      </c>
      <c r="BE769" s="214">
        <f>IF(N769="základní",J769,0)</f>
        <v>0</v>
      </c>
      <c r="BF769" s="214">
        <f>IF(N769="snížená",J769,0)</f>
        <v>0</v>
      </c>
      <c r="BG769" s="214">
        <f>IF(N769="zákl. přenesená",J769,0)</f>
        <v>0</v>
      </c>
      <c r="BH769" s="214">
        <f>IF(N769="sníž. přenesená",J769,0)</f>
        <v>0</v>
      </c>
      <c r="BI769" s="214">
        <f>IF(N769="nulová",J769,0)</f>
        <v>0</v>
      </c>
      <c r="BJ769" s="24" t="s">
        <v>84</v>
      </c>
      <c r="BK769" s="214">
        <f>ROUND(I769*H769,2)</f>
        <v>0</v>
      </c>
      <c r="BL769" s="24" t="s">
        <v>265</v>
      </c>
      <c r="BM769" s="24" t="s">
        <v>1373</v>
      </c>
    </row>
    <row r="770" spans="2:51" s="12" customFormat="1" ht="12">
      <c r="B770" s="215"/>
      <c r="C770" s="216"/>
      <c r="D770" s="217" t="s">
        <v>189</v>
      </c>
      <c r="E770" s="218" t="s">
        <v>39</v>
      </c>
      <c r="F770" s="219" t="s">
        <v>1367</v>
      </c>
      <c r="G770" s="216"/>
      <c r="H770" s="220">
        <v>58.33</v>
      </c>
      <c r="I770" s="221"/>
      <c r="J770" s="216"/>
      <c r="K770" s="216"/>
      <c r="L770" s="222"/>
      <c r="M770" s="223"/>
      <c r="N770" s="224"/>
      <c r="O770" s="224"/>
      <c r="P770" s="224"/>
      <c r="Q770" s="224"/>
      <c r="R770" s="224"/>
      <c r="S770" s="224"/>
      <c r="T770" s="225"/>
      <c r="AT770" s="226" t="s">
        <v>189</v>
      </c>
      <c r="AU770" s="226" t="s">
        <v>86</v>
      </c>
      <c r="AV770" s="12" t="s">
        <v>86</v>
      </c>
      <c r="AW770" s="12" t="s">
        <v>40</v>
      </c>
      <c r="AX770" s="12" t="s">
        <v>77</v>
      </c>
      <c r="AY770" s="226" t="s">
        <v>180</v>
      </c>
    </row>
    <row r="771" spans="2:51" s="12" customFormat="1" ht="12">
      <c r="B771" s="215"/>
      <c r="C771" s="216"/>
      <c r="D771" s="217" t="s">
        <v>189</v>
      </c>
      <c r="E771" s="218" t="s">
        <v>39</v>
      </c>
      <c r="F771" s="219" t="s">
        <v>1368</v>
      </c>
      <c r="G771" s="216"/>
      <c r="H771" s="220">
        <v>7.8</v>
      </c>
      <c r="I771" s="221"/>
      <c r="J771" s="216"/>
      <c r="K771" s="216"/>
      <c r="L771" s="222"/>
      <c r="M771" s="223"/>
      <c r="N771" s="224"/>
      <c r="O771" s="224"/>
      <c r="P771" s="224"/>
      <c r="Q771" s="224"/>
      <c r="R771" s="224"/>
      <c r="S771" s="224"/>
      <c r="T771" s="225"/>
      <c r="AT771" s="226" t="s">
        <v>189</v>
      </c>
      <c r="AU771" s="226" t="s">
        <v>86</v>
      </c>
      <c r="AV771" s="12" t="s">
        <v>86</v>
      </c>
      <c r="AW771" s="12" t="s">
        <v>40</v>
      </c>
      <c r="AX771" s="12" t="s">
        <v>77</v>
      </c>
      <c r="AY771" s="226" t="s">
        <v>180</v>
      </c>
    </row>
    <row r="772" spans="2:51" s="13" customFormat="1" ht="12">
      <c r="B772" s="227"/>
      <c r="C772" s="228"/>
      <c r="D772" s="217" t="s">
        <v>189</v>
      </c>
      <c r="E772" s="229" t="s">
        <v>39</v>
      </c>
      <c r="F772" s="230" t="s">
        <v>196</v>
      </c>
      <c r="G772" s="228"/>
      <c r="H772" s="231">
        <v>66.13</v>
      </c>
      <c r="I772" s="232"/>
      <c r="J772" s="228"/>
      <c r="K772" s="228"/>
      <c r="L772" s="233"/>
      <c r="M772" s="234"/>
      <c r="N772" s="235"/>
      <c r="O772" s="235"/>
      <c r="P772" s="235"/>
      <c r="Q772" s="235"/>
      <c r="R772" s="235"/>
      <c r="S772" s="235"/>
      <c r="T772" s="236"/>
      <c r="AT772" s="237" t="s">
        <v>189</v>
      </c>
      <c r="AU772" s="237" t="s">
        <v>86</v>
      </c>
      <c r="AV772" s="13" t="s">
        <v>187</v>
      </c>
      <c r="AW772" s="13" t="s">
        <v>40</v>
      </c>
      <c r="AX772" s="13" t="s">
        <v>84</v>
      </c>
      <c r="AY772" s="237" t="s">
        <v>180</v>
      </c>
    </row>
    <row r="773" spans="2:65" s="1" customFormat="1" ht="25.5" customHeight="1">
      <c r="B773" s="41"/>
      <c r="C773" s="203" t="s">
        <v>1374</v>
      </c>
      <c r="D773" s="203" t="s">
        <v>182</v>
      </c>
      <c r="E773" s="204" t="s">
        <v>1375</v>
      </c>
      <c r="F773" s="205" t="s">
        <v>1376</v>
      </c>
      <c r="G773" s="206" t="s">
        <v>185</v>
      </c>
      <c r="H773" s="207">
        <v>1.98</v>
      </c>
      <c r="I773" s="208"/>
      <c r="J773" s="209">
        <f>ROUND(I773*H773,2)</f>
        <v>0</v>
      </c>
      <c r="K773" s="205" t="s">
        <v>186</v>
      </c>
      <c r="L773" s="61"/>
      <c r="M773" s="210" t="s">
        <v>39</v>
      </c>
      <c r="N773" s="211" t="s">
        <v>48</v>
      </c>
      <c r="O773" s="42"/>
      <c r="P773" s="212">
        <f>O773*H773</f>
        <v>0</v>
      </c>
      <c r="Q773" s="212">
        <v>0.0108</v>
      </c>
      <c r="R773" s="212">
        <f>Q773*H773</f>
        <v>0.021384</v>
      </c>
      <c r="S773" s="212">
        <v>0</v>
      </c>
      <c r="T773" s="213">
        <f>S773*H773</f>
        <v>0</v>
      </c>
      <c r="AR773" s="24" t="s">
        <v>265</v>
      </c>
      <c r="AT773" s="24" t="s">
        <v>182</v>
      </c>
      <c r="AU773" s="24" t="s">
        <v>86</v>
      </c>
      <c r="AY773" s="24" t="s">
        <v>180</v>
      </c>
      <c r="BE773" s="214">
        <f>IF(N773="základní",J773,0)</f>
        <v>0</v>
      </c>
      <c r="BF773" s="214">
        <f>IF(N773="snížená",J773,0)</f>
        <v>0</v>
      </c>
      <c r="BG773" s="214">
        <f>IF(N773="zákl. přenesená",J773,0)</f>
        <v>0</v>
      </c>
      <c r="BH773" s="214">
        <f>IF(N773="sníž. přenesená",J773,0)</f>
        <v>0</v>
      </c>
      <c r="BI773" s="214">
        <f>IF(N773="nulová",J773,0)</f>
        <v>0</v>
      </c>
      <c r="BJ773" s="24" t="s">
        <v>84</v>
      </c>
      <c r="BK773" s="214">
        <f>ROUND(I773*H773,2)</f>
        <v>0</v>
      </c>
      <c r="BL773" s="24" t="s">
        <v>265</v>
      </c>
      <c r="BM773" s="24" t="s">
        <v>1377</v>
      </c>
    </row>
    <row r="774" spans="2:51" s="12" customFormat="1" ht="12">
      <c r="B774" s="215"/>
      <c r="C774" s="216"/>
      <c r="D774" s="217" t="s">
        <v>189</v>
      </c>
      <c r="E774" s="218" t="s">
        <v>39</v>
      </c>
      <c r="F774" s="219" t="s">
        <v>1378</v>
      </c>
      <c r="G774" s="216"/>
      <c r="H774" s="220">
        <v>1.98</v>
      </c>
      <c r="I774" s="221"/>
      <c r="J774" s="216"/>
      <c r="K774" s="216"/>
      <c r="L774" s="222"/>
      <c r="M774" s="223"/>
      <c r="N774" s="224"/>
      <c r="O774" s="224"/>
      <c r="P774" s="224"/>
      <c r="Q774" s="224"/>
      <c r="R774" s="224"/>
      <c r="S774" s="224"/>
      <c r="T774" s="225"/>
      <c r="AT774" s="226" t="s">
        <v>189</v>
      </c>
      <c r="AU774" s="226" t="s">
        <v>86</v>
      </c>
      <c r="AV774" s="12" t="s">
        <v>86</v>
      </c>
      <c r="AW774" s="12" t="s">
        <v>40</v>
      </c>
      <c r="AX774" s="12" t="s">
        <v>84</v>
      </c>
      <c r="AY774" s="226" t="s">
        <v>180</v>
      </c>
    </row>
    <row r="775" spans="2:65" s="1" customFormat="1" ht="16.5" customHeight="1">
      <c r="B775" s="41"/>
      <c r="C775" s="203" t="s">
        <v>1379</v>
      </c>
      <c r="D775" s="203" t="s">
        <v>182</v>
      </c>
      <c r="E775" s="204" t="s">
        <v>1380</v>
      </c>
      <c r="F775" s="205" t="s">
        <v>1381</v>
      </c>
      <c r="G775" s="206" t="s">
        <v>200</v>
      </c>
      <c r="H775" s="207">
        <v>15.6</v>
      </c>
      <c r="I775" s="208"/>
      <c r="J775" s="209">
        <f>ROUND(I775*H775,2)</f>
        <v>0</v>
      </c>
      <c r="K775" s="205" t="s">
        <v>186</v>
      </c>
      <c r="L775" s="61"/>
      <c r="M775" s="210" t="s">
        <v>39</v>
      </c>
      <c r="N775" s="211" t="s">
        <v>48</v>
      </c>
      <c r="O775" s="42"/>
      <c r="P775" s="212">
        <f>O775*H775</f>
        <v>0</v>
      </c>
      <c r="Q775" s="212">
        <v>0</v>
      </c>
      <c r="R775" s="212">
        <f>Q775*H775</f>
        <v>0</v>
      </c>
      <c r="S775" s="212">
        <v>0</v>
      </c>
      <c r="T775" s="213">
        <f>S775*H775</f>
        <v>0</v>
      </c>
      <c r="AR775" s="24" t="s">
        <v>265</v>
      </c>
      <c r="AT775" s="24" t="s">
        <v>182</v>
      </c>
      <c r="AU775" s="24" t="s">
        <v>86</v>
      </c>
      <c r="AY775" s="24" t="s">
        <v>180</v>
      </c>
      <c r="BE775" s="214">
        <f>IF(N775="základní",J775,0)</f>
        <v>0</v>
      </c>
      <c r="BF775" s="214">
        <f>IF(N775="snížená",J775,0)</f>
        <v>0</v>
      </c>
      <c r="BG775" s="214">
        <f>IF(N775="zákl. přenesená",J775,0)</f>
        <v>0</v>
      </c>
      <c r="BH775" s="214">
        <f>IF(N775="sníž. přenesená",J775,0)</f>
        <v>0</v>
      </c>
      <c r="BI775" s="214">
        <f>IF(N775="nulová",J775,0)</f>
        <v>0</v>
      </c>
      <c r="BJ775" s="24" t="s">
        <v>84</v>
      </c>
      <c r="BK775" s="214">
        <f>ROUND(I775*H775,2)</f>
        <v>0</v>
      </c>
      <c r="BL775" s="24" t="s">
        <v>265</v>
      </c>
      <c r="BM775" s="24" t="s">
        <v>1382</v>
      </c>
    </row>
    <row r="776" spans="2:51" s="12" customFormat="1" ht="12">
      <c r="B776" s="215"/>
      <c r="C776" s="216"/>
      <c r="D776" s="217" t="s">
        <v>189</v>
      </c>
      <c r="E776" s="218" t="s">
        <v>39</v>
      </c>
      <c r="F776" s="219" t="s">
        <v>1383</v>
      </c>
      <c r="G776" s="216"/>
      <c r="H776" s="220">
        <v>15.6</v>
      </c>
      <c r="I776" s="221"/>
      <c r="J776" s="216"/>
      <c r="K776" s="216"/>
      <c r="L776" s="222"/>
      <c r="M776" s="223"/>
      <c r="N776" s="224"/>
      <c r="O776" s="224"/>
      <c r="P776" s="224"/>
      <c r="Q776" s="224"/>
      <c r="R776" s="224"/>
      <c r="S776" s="224"/>
      <c r="T776" s="225"/>
      <c r="AT776" s="226" t="s">
        <v>189</v>
      </c>
      <c r="AU776" s="226" t="s">
        <v>86</v>
      </c>
      <c r="AV776" s="12" t="s">
        <v>86</v>
      </c>
      <c r="AW776" s="12" t="s">
        <v>40</v>
      </c>
      <c r="AX776" s="12" t="s">
        <v>84</v>
      </c>
      <c r="AY776" s="226" t="s">
        <v>180</v>
      </c>
    </row>
    <row r="777" spans="2:65" s="1" customFormat="1" ht="25.5" customHeight="1">
      <c r="B777" s="41"/>
      <c r="C777" s="203" t="s">
        <v>1384</v>
      </c>
      <c r="D777" s="203" t="s">
        <v>182</v>
      </c>
      <c r="E777" s="204" t="s">
        <v>1385</v>
      </c>
      <c r="F777" s="205" t="s">
        <v>1386</v>
      </c>
      <c r="G777" s="206" t="s">
        <v>185</v>
      </c>
      <c r="H777" s="207">
        <v>300.3</v>
      </c>
      <c r="I777" s="208"/>
      <c r="J777" s="209">
        <f>ROUND(I777*H777,2)</f>
        <v>0</v>
      </c>
      <c r="K777" s="205" t="s">
        <v>186</v>
      </c>
      <c r="L777" s="61"/>
      <c r="M777" s="210" t="s">
        <v>39</v>
      </c>
      <c r="N777" s="211" t="s">
        <v>48</v>
      </c>
      <c r="O777" s="42"/>
      <c r="P777" s="212">
        <f>O777*H777</f>
        <v>0</v>
      </c>
      <c r="Q777" s="212">
        <v>0.00036</v>
      </c>
      <c r="R777" s="212">
        <f>Q777*H777</f>
        <v>0.10810800000000001</v>
      </c>
      <c r="S777" s="212">
        <v>0</v>
      </c>
      <c r="T777" s="213">
        <f>S777*H777</f>
        <v>0</v>
      </c>
      <c r="AR777" s="24" t="s">
        <v>265</v>
      </c>
      <c r="AT777" s="24" t="s">
        <v>182</v>
      </c>
      <c r="AU777" s="24" t="s">
        <v>86</v>
      </c>
      <c r="AY777" s="24" t="s">
        <v>180</v>
      </c>
      <c r="BE777" s="214">
        <f>IF(N777="základní",J777,0)</f>
        <v>0</v>
      </c>
      <c r="BF777" s="214">
        <f>IF(N777="snížená",J777,0)</f>
        <v>0</v>
      </c>
      <c r="BG777" s="214">
        <f>IF(N777="zákl. přenesená",J777,0)</f>
        <v>0</v>
      </c>
      <c r="BH777" s="214">
        <f>IF(N777="sníž. přenesená",J777,0)</f>
        <v>0</v>
      </c>
      <c r="BI777" s="214">
        <f>IF(N777="nulová",J777,0)</f>
        <v>0</v>
      </c>
      <c r="BJ777" s="24" t="s">
        <v>84</v>
      </c>
      <c r="BK777" s="214">
        <f>ROUND(I777*H777,2)</f>
        <v>0</v>
      </c>
      <c r="BL777" s="24" t="s">
        <v>265</v>
      </c>
      <c r="BM777" s="24" t="s">
        <v>1387</v>
      </c>
    </row>
    <row r="778" spans="2:51" s="12" customFormat="1" ht="12">
      <c r="B778" s="215"/>
      <c r="C778" s="216"/>
      <c r="D778" s="217" t="s">
        <v>189</v>
      </c>
      <c r="E778" s="218" t="s">
        <v>39</v>
      </c>
      <c r="F778" s="219" t="s">
        <v>1325</v>
      </c>
      <c r="G778" s="216"/>
      <c r="H778" s="220">
        <v>202.555</v>
      </c>
      <c r="I778" s="221"/>
      <c r="J778" s="216"/>
      <c r="K778" s="216"/>
      <c r="L778" s="222"/>
      <c r="M778" s="223"/>
      <c r="N778" s="224"/>
      <c r="O778" s="224"/>
      <c r="P778" s="224"/>
      <c r="Q778" s="224"/>
      <c r="R778" s="224"/>
      <c r="S778" s="224"/>
      <c r="T778" s="225"/>
      <c r="AT778" s="226" t="s">
        <v>189</v>
      </c>
      <c r="AU778" s="226" t="s">
        <v>86</v>
      </c>
      <c r="AV778" s="12" t="s">
        <v>86</v>
      </c>
      <c r="AW778" s="12" t="s">
        <v>40</v>
      </c>
      <c r="AX778" s="12" t="s">
        <v>77</v>
      </c>
      <c r="AY778" s="226" t="s">
        <v>180</v>
      </c>
    </row>
    <row r="779" spans="2:51" s="12" customFormat="1" ht="12">
      <c r="B779" s="215"/>
      <c r="C779" s="216"/>
      <c r="D779" s="217" t="s">
        <v>189</v>
      </c>
      <c r="E779" s="218" t="s">
        <v>39</v>
      </c>
      <c r="F779" s="219" t="s">
        <v>1388</v>
      </c>
      <c r="G779" s="216"/>
      <c r="H779" s="220">
        <v>14.583</v>
      </c>
      <c r="I779" s="221"/>
      <c r="J779" s="216"/>
      <c r="K779" s="216"/>
      <c r="L779" s="222"/>
      <c r="M779" s="223"/>
      <c r="N779" s="224"/>
      <c r="O779" s="224"/>
      <c r="P779" s="224"/>
      <c r="Q779" s="224"/>
      <c r="R779" s="224"/>
      <c r="S779" s="224"/>
      <c r="T779" s="225"/>
      <c r="AT779" s="226" t="s">
        <v>189</v>
      </c>
      <c r="AU779" s="226" t="s">
        <v>86</v>
      </c>
      <c r="AV779" s="12" t="s">
        <v>86</v>
      </c>
      <c r="AW779" s="12" t="s">
        <v>40</v>
      </c>
      <c r="AX779" s="12" t="s">
        <v>77</v>
      </c>
      <c r="AY779" s="226" t="s">
        <v>180</v>
      </c>
    </row>
    <row r="780" spans="2:51" s="12" customFormat="1" ht="12">
      <c r="B780" s="215"/>
      <c r="C780" s="216"/>
      <c r="D780" s="217" t="s">
        <v>189</v>
      </c>
      <c r="E780" s="218" t="s">
        <v>39</v>
      </c>
      <c r="F780" s="219" t="s">
        <v>1389</v>
      </c>
      <c r="G780" s="216"/>
      <c r="H780" s="220">
        <v>78.762</v>
      </c>
      <c r="I780" s="221"/>
      <c r="J780" s="216"/>
      <c r="K780" s="216"/>
      <c r="L780" s="222"/>
      <c r="M780" s="223"/>
      <c r="N780" s="224"/>
      <c r="O780" s="224"/>
      <c r="P780" s="224"/>
      <c r="Q780" s="224"/>
      <c r="R780" s="224"/>
      <c r="S780" s="224"/>
      <c r="T780" s="225"/>
      <c r="AT780" s="226" t="s">
        <v>189</v>
      </c>
      <c r="AU780" s="226" t="s">
        <v>86</v>
      </c>
      <c r="AV780" s="12" t="s">
        <v>86</v>
      </c>
      <c r="AW780" s="12" t="s">
        <v>40</v>
      </c>
      <c r="AX780" s="12" t="s">
        <v>77</v>
      </c>
      <c r="AY780" s="226" t="s">
        <v>180</v>
      </c>
    </row>
    <row r="781" spans="2:51" s="12" customFormat="1" ht="12">
      <c r="B781" s="215"/>
      <c r="C781" s="216"/>
      <c r="D781" s="217" t="s">
        <v>189</v>
      </c>
      <c r="E781" s="218" t="s">
        <v>39</v>
      </c>
      <c r="F781" s="219" t="s">
        <v>1390</v>
      </c>
      <c r="G781" s="216"/>
      <c r="H781" s="220">
        <v>4.4</v>
      </c>
      <c r="I781" s="221"/>
      <c r="J781" s="216"/>
      <c r="K781" s="216"/>
      <c r="L781" s="222"/>
      <c r="M781" s="223"/>
      <c r="N781" s="224"/>
      <c r="O781" s="224"/>
      <c r="P781" s="224"/>
      <c r="Q781" s="224"/>
      <c r="R781" s="224"/>
      <c r="S781" s="224"/>
      <c r="T781" s="225"/>
      <c r="AT781" s="226" t="s">
        <v>189</v>
      </c>
      <c r="AU781" s="226" t="s">
        <v>86</v>
      </c>
      <c r="AV781" s="12" t="s">
        <v>86</v>
      </c>
      <c r="AW781" s="12" t="s">
        <v>40</v>
      </c>
      <c r="AX781" s="12" t="s">
        <v>77</v>
      </c>
      <c r="AY781" s="226" t="s">
        <v>180</v>
      </c>
    </row>
    <row r="782" spans="2:51" s="13" customFormat="1" ht="12">
      <c r="B782" s="227"/>
      <c r="C782" s="228"/>
      <c r="D782" s="217" t="s">
        <v>189</v>
      </c>
      <c r="E782" s="229" t="s">
        <v>39</v>
      </c>
      <c r="F782" s="230" t="s">
        <v>1329</v>
      </c>
      <c r="G782" s="228"/>
      <c r="H782" s="231">
        <v>300.3</v>
      </c>
      <c r="I782" s="232"/>
      <c r="J782" s="228"/>
      <c r="K782" s="228"/>
      <c r="L782" s="233"/>
      <c r="M782" s="234"/>
      <c r="N782" s="235"/>
      <c r="O782" s="235"/>
      <c r="P782" s="235"/>
      <c r="Q782" s="235"/>
      <c r="R782" s="235"/>
      <c r="S782" s="235"/>
      <c r="T782" s="236"/>
      <c r="AT782" s="237" t="s">
        <v>189</v>
      </c>
      <c r="AU782" s="237" t="s">
        <v>86</v>
      </c>
      <c r="AV782" s="13" t="s">
        <v>187</v>
      </c>
      <c r="AW782" s="13" t="s">
        <v>40</v>
      </c>
      <c r="AX782" s="13" t="s">
        <v>84</v>
      </c>
      <c r="AY782" s="237" t="s">
        <v>180</v>
      </c>
    </row>
    <row r="783" spans="2:65" s="1" customFormat="1" ht="16.5" customHeight="1">
      <c r="B783" s="41"/>
      <c r="C783" s="249" t="s">
        <v>1391</v>
      </c>
      <c r="D783" s="249" t="s">
        <v>266</v>
      </c>
      <c r="E783" s="250" t="s">
        <v>1392</v>
      </c>
      <c r="F783" s="251" t="s">
        <v>1393</v>
      </c>
      <c r="G783" s="252" t="s">
        <v>185</v>
      </c>
      <c r="H783" s="253">
        <v>345.345</v>
      </c>
      <c r="I783" s="254"/>
      <c r="J783" s="255">
        <f>ROUND(I783*H783,2)</f>
        <v>0</v>
      </c>
      <c r="K783" s="251" t="s">
        <v>186</v>
      </c>
      <c r="L783" s="256"/>
      <c r="M783" s="257" t="s">
        <v>39</v>
      </c>
      <c r="N783" s="258" t="s">
        <v>48</v>
      </c>
      <c r="O783" s="42"/>
      <c r="P783" s="212">
        <f>O783*H783</f>
        <v>0</v>
      </c>
      <c r="Q783" s="212">
        <v>0.0019</v>
      </c>
      <c r="R783" s="212">
        <f>Q783*H783</f>
        <v>0.6561555</v>
      </c>
      <c r="S783" s="212">
        <v>0</v>
      </c>
      <c r="T783" s="213">
        <f>S783*H783</f>
        <v>0</v>
      </c>
      <c r="AR783" s="24" t="s">
        <v>354</v>
      </c>
      <c r="AT783" s="24" t="s">
        <v>266</v>
      </c>
      <c r="AU783" s="24" t="s">
        <v>86</v>
      </c>
      <c r="AY783" s="24" t="s">
        <v>180</v>
      </c>
      <c r="BE783" s="214">
        <f>IF(N783="základní",J783,0)</f>
        <v>0</v>
      </c>
      <c r="BF783" s="214">
        <f>IF(N783="snížená",J783,0)</f>
        <v>0</v>
      </c>
      <c r="BG783" s="214">
        <f>IF(N783="zákl. přenesená",J783,0)</f>
        <v>0</v>
      </c>
      <c r="BH783" s="214">
        <f>IF(N783="sníž. přenesená",J783,0)</f>
        <v>0</v>
      </c>
      <c r="BI783" s="214">
        <f>IF(N783="nulová",J783,0)</f>
        <v>0</v>
      </c>
      <c r="BJ783" s="24" t="s">
        <v>84</v>
      </c>
      <c r="BK783" s="214">
        <f>ROUND(I783*H783,2)</f>
        <v>0</v>
      </c>
      <c r="BL783" s="24" t="s">
        <v>265</v>
      </c>
      <c r="BM783" s="24" t="s">
        <v>1394</v>
      </c>
    </row>
    <row r="784" spans="2:51" s="12" customFormat="1" ht="12">
      <c r="B784" s="215"/>
      <c r="C784" s="216"/>
      <c r="D784" s="217" t="s">
        <v>189</v>
      </c>
      <c r="E784" s="216"/>
      <c r="F784" s="219" t="s">
        <v>1395</v>
      </c>
      <c r="G784" s="216"/>
      <c r="H784" s="220">
        <v>345.345</v>
      </c>
      <c r="I784" s="221"/>
      <c r="J784" s="216"/>
      <c r="K784" s="216"/>
      <c r="L784" s="222"/>
      <c r="M784" s="223"/>
      <c r="N784" s="224"/>
      <c r="O784" s="224"/>
      <c r="P784" s="224"/>
      <c r="Q784" s="224"/>
      <c r="R784" s="224"/>
      <c r="S784" s="224"/>
      <c r="T784" s="225"/>
      <c r="AT784" s="226" t="s">
        <v>189</v>
      </c>
      <c r="AU784" s="226" t="s">
        <v>86</v>
      </c>
      <c r="AV784" s="12" t="s">
        <v>86</v>
      </c>
      <c r="AW784" s="12" t="s">
        <v>6</v>
      </c>
      <c r="AX784" s="12" t="s">
        <v>84</v>
      </c>
      <c r="AY784" s="226" t="s">
        <v>180</v>
      </c>
    </row>
    <row r="785" spans="2:65" s="1" customFormat="1" ht="16.5" customHeight="1">
      <c r="B785" s="41"/>
      <c r="C785" s="203" t="s">
        <v>1396</v>
      </c>
      <c r="D785" s="203" t="s">
        <v>182</v>
      </c>
      <c r="E785" s="204" t="s">
        <v>1397</v>
      </c>
      <c r="F785" s="205" t="s">
        <v>1398</v>
      </c>
      <c r="G785" s="206" t="s">
        <v>185</v>
      </c>
      <c r="H785" s="207">
        <v>300.3</v>
      </c>
      <c r="I785" s="208"/>
      <c r="J785" s="209">
        <f>ROUND(I785*H785,2)</f>
        <v>0</v>
      </c>
      <c r="K785" s="205" t="s">
        <v>186</v>
      </c>
      <c r="L785" s="61"/>
      <c r="M785" s="210" t="s">
        <v>39</v>
      </c>
      <c r="N785" s="211" t="s">
        <v>48</v>
      </c>
      <c r="O785" s="42"/>
      <c r="P785" s="212">
        <f>O785*H785</f>
        <v>0</v>
      </c>
      <c r="Q785" s="212">
        <v>0</v>
      </c>
      <c r="R785" s="212">
        <f>Q785*H785</f>
        <v>0</v>
      </c>
      <c r="S785" s="212">
        <v>0</v>
      </c>
      <c r="T785" s="213">
        <f>S785*H785</f>
        <v>0</v>
      </c>
      <c r="AR785" s="24" t="s">
        <v>265</v>
      </c>
      <c r="AT785" s="24" t="s">
        <v>182</v>
      </c>
      <c r="AU785" s="24" t="s">
        <v>86</v>
      </c>
      <c r="AY785" s="24" t="s">
        <v>180</v>
      </c>
      <c r="BE785" s="214">
        <f>IF(N785="základní",J785,0)</f>
        <v>0</v>
      </c>
      <c r="BF785" s="214">
        <f>IF(N785="snížená",J785,0)</f>
        <v>0</v>
      </c>
      <c r="BG785" s="214">
        <f>IF(N785="zákl. přenesená",J785,0)</f>
        <v>0</v>
      </c>
      <c r="BH785" s="214">
        <f>IF(N785="sníž. přenesená",J785,0)</f>
        <v>0</v>
      </c>
      <c r="BI785" s="214">
        <f>IF(N785="nulová",J785,0)</f>
        <v>0</v>
      </c>
      <c r="BJ785" s="24" t="s">
        <v>84</v>
      </c>
      <c r="BK785" s="214">
        <f>ROUND(I785*H785,2)</f>
        <v>0</v>
      </c>
      <c r="BL785" s="24" t="s">
        <v>265</v>
      </c>
      <c r="BM785" s="24" t="s">
        <v>1399</v>
      </c>
    </row>
    <row r="786" spans="2:65" s="1" customFormat="1" ht="16.5" customHeight="1">
      <c r="B786" s="41"/>
      <c r="C786" s="249" t="s">
        <v>1400</v>
      </c>
      <c r="D786" s="249" t="s">
        <v>266</v>
      </c>
      <c r="E786" s="250" t="s">
        <v>287</v>
      </c>
      <c r="F786" s="251" t="s">
        <v>288</v>
      </c>
      <c r="G786" s="252" t="s">
        <v>185</v>
      </c>
      <c r="H786" s="253">
        <v>345.345</v>
      </c>
      <c r="I786" s="254"/>
      <c r="J786" s="255">
        <f>ROUND(I786*H786,2)</f>
        <v>0</v>
      </c>
      <c r="K786" s="251" t="s">
        <v>186</v>
      </c>
      <c r="L786" s="256"/>
      <c r="M786" s="257" t="s">
        <v>39</v>
      </c>
      <c r="N786" s="258" t="s">
        <v>48</v>
      </c>
      <c r="O786" s="42"/>
      <c r="P786" s="212">
        <f>O786*H786</f>
        <v>0</v>
      </c>
      <c r="Q786" s="212">
        <v>0.0003</v>
      </c>
      <c r="R786" s="212">
        <f>Q786*H786</f>
        <v>0.1036035</v>
      </c>
      <c r="S786" s="212">
        <v>0</v>
      </c>
      <c r="T786" s="213">
        <f>S786*H786</f>
        <v>0</v>
      </c>
      <c r="AR786" s="24" t="s">
        <v>354</v>
      </c>
      <c r="AT786" s="24" t="s">
        <v>266</v>
      </c>
      <c r="AU786" s="24" t="s">
        <v>86</v>
      </c>
      <c r="AY786" s="24" t="s">
        <v>180</v>
      </c>
      <c r="BE786" s="214">
        <f>IF(N786="základní",J786,0)</f>
        <v>0</v>
      </c>
      <c r="BF786" s="214">
        <f>IF(N786="snížená",J786,0)</f>
        <v>0</v>
      </c>
      <c r="BG786" s="214">
        <f>IF(N786="zákl. přenesená",J786,0)</f>
        <v>0</v>
      </c>
      <c r="BH786" s="214">
        <f>IF(N786="sníž. přenesená",J786,0)</f>
        <v>0</v>
      </c>
      <c r="BI786" s="214">
        <f>IF(N786="nulová",J786,0)</f>
        <v>0</v>
      </c>
      <c r="BJ786" s="24" t="s">
        <v>84</v>
      </c>
      <c r="BK786" s="214">
        <f>ROUND(I786*H786,2)</f>
        <v>0</v>
      </c>
      <c r="BL786" s="24" t="s">
        <v>265</v>
      </c>
      <c r="BM786" s="24" t="s">
        <v>1401</v>
      </c>
    </row>
    <row r="787" spans="2:51" s="12" customFormat="1" ht="12">
      <c r="B787" s="215"/>
      <c r="C787" s="216"/>
      <c r="D787" s="217" t="s">
        <v>189</v>
      </c>
      <c r="E787" s="216"/>
      <c r="F787" s="219" t="s">
        <v>1395</v>
      </c>
      <c r="G787" s="216"/>
      <c r="H787" s="220">
        <v>345.345</v>
      </c>
      <c r="I787" s="221"/>
      <c r="J787" s="216"/>
      <c r="K787" s="216"/>
      <c r="L787" s="222"/>
      <c r="M787" s="223"/>
      <c r="N787" s="224"/>
      <c r="O787" s="224"/>
      <c r="P787" s="224"/>
      <c r="Q787" s="224"/>
      <c r="R787" s="224"/>
      <c r="S787" s="224"/>
      <c r="T787" s="225"/>
      <c r="AT787" s="226" t="s">
        <v>189</v>
      </c>
      <c r="AU787" s="226" t="s">
        <v>86</v>
      </c>
      <c r="AV787" s="12" t="s">
        <v>86</v>
      </c>
      <c r="AW787" s="12" t="s">
        <v>6</v>
      </c>
      <c r="AX787" s="12" t="s">
        <v>84</v>
      </c>
      <c r="AY787" s="226" t="s">
        <v>180</v>
      </c>
    </row>
    <row r="788" spans="2:65" s="1" customFormat="1" ht="16.5" customHeight="1">
      <c r="B788" s="41"/>
      <c r="C788" s="203" t="s">
        <v>1402</v>
      </c>
      <c r="D788" s="203" t="s">
        <v>182</v>
      </c>
      <c r="E788" s="204" t="s">
        <v>1403</v>
      </c>
      <c r="F788" s="205" t="s">
        <v>1404</v>
      </c>
      <c r="G788" s="206" t="s">
        <v>316</v>
      </c>
      <c r="H788" s="207">
        <v>4</v>
      </c>
      <c r="I788" s="208"/>
      <c r="J788" s="209">
        <f>ROUND(I788*H788,2)</f>
        <v>0</v>
      </c>
      <c r="K788" s="205" t="s">
        <v>186</v>
      </c>
      <c r="L788" s="61"/>
      <c r="M788" s="210" t="s">
        <v>39</v>
      </c>
      <c r="N788" s="211" t="s">
        <v>48</v>
      </c>
      <c r="O788" s="42"/>
      <c r="P788" s="212">
        <f>O788*H788</f>
        <v>0</v>
      </c>
      <c r="Q788" s="212">
        <v>5E-05</v>
      </c>
      <c r="R788" s="212">
        <f>Q788*H788</f>
        <v>0.0002</v>
      </c>
      <c r="S788" s="212">
        <v>0</v>
      </c>
      <c r="T788" s="213">
        <f>S788*H788</f>
        <v>0</v>
      </c>
      <c r="AR788" s="24" t="s">
        <v>265</v>
      </c>
      <c r="AT788" s="24" t="s">
        <v>182</v>
      </c>
      <c r="AU788" s="24" t="s">
        <v>86</v>
      </c>
      <c r="AY788" s="24" t="s">
        <v>180</v>
      </c>
      <c r="BE788" s="214">
        <f>IF(N788="základní",J788,0)</f>
        <v>0</v>
      </c>
      <c r="BF788" s="214">
        <f>IF(N788="snížená",J788,0)</f>
        <v>0</v>
      </c>
      <c r="BG788" s="214">
        <f>IF(N788="zákl. přenesená",J788,0)</f>
        <v>0</v>
      </c>
      <c r="BH788" s="214">
        <f>IF(N788="sníž. přenesená",J788,0)</f>
        <v>0</v>
      </c>
      <c r="BI788" s="214">
        <f>IF(N788="nulová",J788,0)</f>
        <v>0</v>
      </c>
      <c r="BJ788" s="24" t="s">
        <v>84</v>
      </c>
      <c r="BK788" s="214">
        <f>ROUND(I788*H788,2)</f>
        <v>0</v>
      </c>
      <c r="BL788" s="24" t="s">
        <v>265</v>
      </c>
      <c r="BM788" s="24" t="s">
        <v>1405</v>
      </c>
    </row>
    <row r="789" spans="2:65" s="1" customFormat="1" ht="16.5" customHeight="1">
      <c r="B789" s="41"/>
      <c r="C789" s="249" t="s">
        <v>1406</v>
      </c>
      <c r="D789" s="249" t="s">
        <v>266</v>
      </c>
      <c r="E789" s="250" t="s">
        <v>1407</v>
      </c>
      <c r="F789" s="251" t="s">
        <v>1408</v>
      </c>
      <c r="G789" s="252" t="s">
        <v>316</v>
      </c>
      <c r="H789" s="253">
        <v>4</v>
      </c>
      <c r="I789" s="254"/>
      <c r="J789" s="255">
        <f>ROUND(I789*H789,2)</f>
        <v>0</v>
      </c>
      <c r="K789" s="251" t="s">
        <v>186</v>
      </c>
      <c r="L789" s="256"/>
      <c r="M789" s="257" t="s">
        <v>39</v>
      </c>
      <c r="N789" s="258" t="s">
        <v>48</v>
      </c>
      <c r="O789" s="42"/>
      <c r="P789" s="212">
        <f>O789*H789</f>
        <v>0</v>
      </c>
      <c r="Q789" s="212">
        <v>0.001</v>
      </c>
      <c r="R789" s="212">
        <f>Q789*H789</f>
        <v>0.004</v>
      </c>
      <c r="S789" s="212">
        <v>0</v>
      </c>
      <c r="T789" s="213">
        <f>S789*H789</f>
        <v>0</v>
      </c>
      <c r="AR789" s="24" t="s">
        <v>354</v>
      </c>
      <c r="AT789" s="24" t="s">
        <v>266</v>
      </c>
      <c r="AU789" s="24" t="s">
        <v>86</v>
      </c>
      <c r="AY789" s="24" t="s">
        <v>180</v>
      </c>
      <c r="BE789" s="214">
        <f>IF(N789="základní",J789,0)</f>
        <v>0</v>
      </c>
      <c r="BF789" s="214">
        <f>IF(N789="snížená",J789,0)</f>
        <v>0</v>
      </c>
      <c r="BG789" s="214">
        <f>IF(N789="zákl. přenesená",J789,0)</f>
        <v>0</v>
      </c>
      <c r="BH789" s="214">
        <f>IF(N789="sníž. přenesená",J789,0)</f>
        <v>0</v>
      </c>
      <c r="BI789" s="214">
        <f>IF(N789="nulová",J789,0)</f>
        <v>0</v>
      </c>
      <c r="BJ789" s="24" t="s">
        <v>84</v>
      </c>
      <c r="BK789" s="214">
        <f>ROUND(I789*H789,2)</f>
        <v>0</v>
      </c>
      <c r="BL789" s="24" t="s">
        <v>265</v>
      </c>
      <c r="BM789" s="24" t="s">
        <v>1409</v>
      </c>
    </row>
    <row r="790" spans="2:65" s="1" customFormat="1" ht="16.5" customHeight="1">
      <c r="B790" s="41"/>
      <c r="C790" s="203" t="s">
        <v>1410</v>
      </c>
      <c r="D790" s="203" t="s">
        <v>182</v>
      </c>
      <c r="E790" s="204" t="s">
        <v>1411</v>
      </c>
      <c r="F790" s="205" t="s">
        <v>1412</v>
      </c>
      <c r="G790" s="206" t="s">
        <v>248</v>
      </c>
      <c r="H790" s="207">
        <v>4.222</v>
      </c>
      <c r="I790" s="208"/>
      <c r="J790" s="209">
        <f>ROUND(I790*H790,2)</f>
        <v>0</v>
      </c>
      <c r="K790" s="205" t="s">
        <v>186</v>
      </c>
      <c r="L790" s="61"/>
      <c r="M790" s="210" t="s">
        <v>39</v>
      </c>
      <c r="N790" s="211" t="s">
        <v>48</v>
      </c>
      <c r="O790" s="42"/>
      <c r="P790" s="212">
        <f>O790*H790</f>
        <v>0</v>
      </c>
      <c r="Q790" s="212">
        <v>0</v>
      </c>
      <c r="R790" s="212">
        <f>Q790*H790</f>
        <v>0</v>
      </c>
      <c r="S790" s="212">
        <v>0</v>
      </c>
      <c r="T790" s="213">
        <f>S790*H790</f>
        <v>0</v>
      </c>
      <c r="AR790" s="24" t="s">
        <v>265</v>
      </c>
      <c r="AT790" s="24" t="s">
        <v>182</v>
      </c>
      <c r="AU790" s="24" t="s">
        <v>86</v>
      </c>
      <c r="AY790" s="24" t="s">
        <v>180</v>
      </c>
      <c r="BE790" s="214">
        <f>IF(N790="základní",J790,0)</f>
        <v>0</v>
      </c>
      <c r="BF790" s="214">
        <f>IF(N790="snížená",J790,0)</f>
        <v>0</v>
      </c>
      <c r="BG790" s="214">
        <f>IF(N790="zákl. přenesená",J790,0)</f>
        <v>0</v>
      </c>
      <c r="BH790" s="214">
        <f>IF(N790="sníž. přenesená",J790,0)</f>
        <v>0</v>
      </c>
      <c r="BI790" s="214">
        <f>IF(N790="nulová",J790,0)</f>
        <v>0</v>
      </c>
      <c r="BJ790" s="24" t="s">
        <v>84</v>
      </c>
      <c r="BK790" s="214">
        <f>ROUND(I790*H790,2)</f>
        <v>0</v>
      </c>
      <c r="BL790" s="24" t="s">
        <v>265</v>
      </c>
      <c r="BM790" s="24" t="s">
        <v>1413</v>
      </c>
    </row>
    <row r="791" spans="2:65" s="1" customFormat="1" ht="16.5" customHeight="1">
      <c r="B791" s="41"/>
      <c r="C791" s="203" t="s">
        <v>1414</v>
      </c>
      <c r="D791" s="203" t="s">
        <v>182</v>
      </c>
      <c r="E791" s="204" t="s">
        <v>1415</v>
      </c>
      <c r="F791" s="205" t="s">
        <v>1416</v>
      </c>
      <c r="G791" s="206" t="s">
        <v>248</v>
      </c>
      <c r="H791" s="207">
        <v>4.222</v>
      </c>
      <c r="I791" s="208"/>
      <c r="J791" s="209">
        <f>ROUND(I791*H791,2)</f>
        <v>0</v>
      </c>
      <c r="K791" s="205" t="s">
        <v>186</v>
      </c>
      <c r="L791" s="61"/>
      <c r="M791" s="210" t="s">
        <v>39</v>
      </c>
      <c r="N791" s="211" t="s">
        <v>48</v>
      </c>
      <c r="O791" s="42"/>
      <c r="P791" s="212">
        <f>O791*H791</f>
        <v>0</v>
      </c>
      <c r="Q791" s="212">
        <v>0</v>
      </c>
      <c r="R791" s="212">
        <f>Q791*H791</f>
        <v>0</v>
      </c>
      <c r="S791" s="212">
        <v>0</v>
      </c>
      <c r="T791" s="213">
        <f>S791*H791</f>
        <v>0</v>
      </c>
      <c r="AR791" s="24" t="s">
        <v>265</v>
      </c>
      <c r="AT791" s="24" t="s">
        <v>182</v>
      </c>
      <c r="AU791" s="24" t="s">
        <v>86</v>
      </c>
      <c r="AY791" s="24" t="s">
        <v>180</v>
      </c>
      <c r="BE791" s="214">
        <f>IF(N791="základní",J791,0)</f>
        <v>0</v>
      </c>
      <c r="BF791" s="214">
        <f>IF(N791="snížená",J791,0)</f>
        <v>0</v>
      </c>
      <c r="BG791" s="214">
        <f>IF(N791="zákl. přenesená",J791,0)</f>
        <v>0</v>
      </c>
      <c r="BH791" s="214">
        <f>IF(N791="sníž. přenesená",J791,0)</f>
        <v>0</v>
      </c>
      <c r="BI791" s="214">
        <f>IF(N791="nulová",J791,0)</f>
        <v>0</v>
      </c>
      <c r="BJ791" s="24" t="s">
        <v>84</v>
      </c>
      <c r="BK791" s="214">
        <f>ROUND(I791*H791,2)</f>
        <v>0</v>
      </c>
      <c r="BL791" s="24" t="s">
        <v>265</v>
      </c>
      <c r="BM791" s="24" t="s">
        <v>1417</v>
      </c>
    </row>
    <row r="792" spans="2:63" s="11" customFormat="1" ht="29.85" customHeight="1">
      <c r="B792" s="187"/>
      <c r="C792" s="188"/>
      <c r="D792" s="189" t="s">
        <v>76</v>
      </c>
      <c r="E792" s="201" t="s">
        <v>1418</v>
      </c>
      <c r="F792" s="201" t="s">
        <v>1419</v>
      </c>
      <c r="G792" s="188"/>
      <c r="H792" s="188"/>
      <c r="I792" s="191"/>
      <c r="J792" s="202">
        <f>BK792</f>
        <v>0</v>
      </c>
      <c r="K792" s="188"/>
      <c r="L792" s="193"/>
      <c r="M792" s="194"/>
      <c r="N792" s="195"/>
      <c r="O792" s="195"/>
      <c r="P792" s="196">
        <f>SUM(P793:P885)</f>
        <v>0</v>
      </c>
      <c r="Q792" s="195"/>
      <c r="R792" s="196">
        <f>SUM(R793:R885)</f>
        <v>5.49351296</v>
      </c>
      <c r="S792" s="195"/>
      <c r="T792" s="197">
        <f>SUM(T793:T885)</f>
        <v>2.7545085</v>
      </c>
      <c r="AR792" s="198" t="s">
        <v>86</v>
      </c>
      <c r="AT792" s="199" t="s">
        <v>76</v>
      </c>
      <c r="AU792" s="199" t="s">
        <v>84</v>
      </c>
      <c r="AY792" s="198" t="s">
        <v>180</v>
      </c>
      <c r="BK792" s="200">
        <f>SUM(BK793:BK885)</f>
        <v>0</v>
      </c>
    </row>
    <row r="793" spans="2:65" s="1" customFormat="1" ht="16.5" customHeight="1">
      <c r="B793" s="41"/>
      <c r="C793" s="203" t="s">
        <v>1420</v>
      </c>
      <c r="D793" s="203" t="s">
        <v>182</v>
      </c>
      <c r="E793" s="204" t="s">
        <v>1421</v>
      </c>
      <c r="F793" s="205" t="s">
        <v>1422</v>
      </c>
      <c r="G793" s="206" t="s">
        <v>185</v>
      </c>
      <c r="H793" s="207">
        <v>39.525</v>
      </c>
      <c r="I793" s="208"/>
      <c r="J793" s="209">
        <f>ROUND(I793*H793,2)</f>
        <v>0</v>
      </c>
      <c r="K793" s="205" t="s">
        <v>186</v>
      </c>
      <c r="L793" s="61"/>
      <c r="M793" s="210" t="s">
        <v>39</v>
      </c>
      <c r="N793" s="211" t="s">
        <v>48</v>
      </c>
      <c r="O793" s="42"/>
      <c r="P793" s="212">
        <f>O793*H793</f>
        <v>0</v>
      </c>
      <c r="Q793" s="212">
        <v>0</v>
      </c>
      <c r="R793" s="212">
        <f>Q793*H793</f>
        <v>0</v>
      </c>
      <c r="S793" s="212">
        <v>0.00042</v>
      </c>
      <c r="T793" s="213">
        <f>S793*H793</f>
        <v>0.0166005</v>
      </c>
      <c r="AR793" s="24" t="s">
        <v>265</v>
      </c>
      <c r="AT793" s="24" t="s">
        <v>182</v>
      </c>
      <c r="AU793" s="24" t="s">
        <v>86</v>
      </c>
      <c r="AY793" s="24" t="s">
        <v>180</v>
      </c>
      <c r="BE793" s="214">
        <f>IF(N793="základní",J793,0)</f>
        <v>0</v>
      </c>
      <c r="BF793" s="214">
        <f>IF(N793="snížená",J793,0)</f>
        <v>0</v>
      </c>
      <c r="BG793" s="214">
        <f>IF(N793="zákl. přenesená",J793,0)</f>
        <v>0</v>
      </c>
      <c r="BH793" s="214">
        <f>IF(N793="sníž. přenesená",J793,0)</f>
        <v>0</v>
      </c>
      <c r="BI793" s="214">
        <f>IF(N793="nulová",J793,0)</f>
        <v>0</v>
      </c>
      <c r="BJ793" s="24" t="s">
        <v>84</v>
      </c>
      <c r="BK793" s="214">
        <f>ROUND(I793*H793,2)</f>
        <v>0</v>
      </c>
      <c r="BL793" s="24" t="s">
        <v>265</v>
      </c>
      <c r="BM793" s="24" t="s">
        <v>1423</v>
      </c>
    </row>
    <row r="794" spans="2:51" s="12" customFormat="1" ht="24">
      <c r="B794" s="215"/>
      <c r="C794" s="216"/>
      <c r="D794" s="217" t="s">
        <v>189</v>
      </c>
      <c r="E794" s="218" t="s">
        <v>39</v>
      </c>
      <c r="F794" s="219" t="s">
        <v>1424</v>
      </c>
      <c r="G794" s="216"/>
      <c r="H794" s="220">
        <v>39.525</v>
      </c>
      <c r="I794" s="221"/>
      <c r="J794" s="216"/>
      <c r="K794" s="216"/>
      <c r="L794" s="222"/>
      <c r="M794" s="223"/>
      <c r="N794" s="224"/>
      <c r="O794" s="224"/>
      <c r="P794" s="224"/>
      <c r="Q794" s="224"/>
      <c r="R794" s="224"/>
      <c r="S794" s="224"/>
      <c r="T794" s="225"/>
      <c r="AT794" s="226" t="s">
        <v>189</v>
      </c>
      <c r="AU794" s="226" t="s">
        <v>86</v>
      </c>
      <c r="AV794" s="12" t="s">
        <v>86</v>
      </c>
      <c r="AW794" s="12" t="s">
        <v>40</v>
      </c>
      <c r="AX794" s="12" t="s">
        <v>77</v>
      </c>
      <c r="AY794" s="226" t="s">
        <v>180</v>
      </c>
    </row>
    <row r="795" spans="2:51" s="13" customFormat="1" ht="12">
      <c r="B795" s="227"/>
      <c r="C795" s="228"/>
      <c r="D795" s="217" t="s">
        <v>189</v>
      </c>
      <c r="E795" s="229" t="s">
        <v>39</v>
      </c>
      <c r="F795" s="230" t="s">
        <v>196</v>
      </c>
      <c r="G795" s="228"/>
      <c r="H795" s="231">
        <v>39.525</v>
      </c>
      <c r="I795" s="232"/>
      <c r="J795" s="228"/>
      <c r="K795" s="228"/>
      <c r="L795" s="233"/>
      <c r="M795" s="234"/>
      <c r="N795" s="235"/>
      <c r="O795" s="235"/>
      <c r="P795" s="235"/>
      <c r="Q795" s="235"/>
      <c r="R795" s="235"/>
      <c r="S795" s="235"/>
      <c r="T795" s="236"/>
      <c r="AT795" s="237" t="s">
        <v>189</v>
      </c>
      <c r="AU795" s="237" t="s">
        <v>86</v>
      </c>
      <c r="AV795" s="13" t="s">
        <v>187</v>
      </c>
      <c r="AW795" s="13" t="s">
        <v>40</v>
      </c>
      <c r="AX795" s="13" t="s">
        <v>84</v>
      </c>
      <c r="AY795" s="237" t="s">
        <v>180</v>
      </c>
    </row>
    <row r="796" spans="2:65" s="1" customFormat="1" ht="25.5" customHeight="1">
      <c r="B796" s="41"/>
      <c r="C796" s="203" t="s">
        <v>1425</v>
      </c>
      <c r="D796" s="203" t="s">
        <v>182</v>
      </c>
      <c r="E796" s="204" t="s">
        <v>1426</v>
      </c>
      <c r="F796" s="205" t="s">
        <v>1427</v>
      </c>
      <c r="G796" s="206" t="s">
        <v>185</v>
      </c>
      <c r="H796" s="207">
        <v>217.738</v>
      </c>
      <c r="I796" s="208"/>
      <c r="J796" s="209">
        <f>ROUND(I796*H796,2)</f>
        <v>0</v>
      </c>
      <c r="K796" s="205" t="s">
        <v>186</v>
      </c>
      <c r="L796" s="61"/>
      <c r="M796" s="210" t="s">
        <v>39</v>
      </c>
      <c r="N796" s="211" t="s">
        <v>48</v>
      </c>
      <c r="O796" s="42"/>
      <c r="P796" s="212">
        <f>O796*H796</f>
        <v>0</v>
      </c>
      <c r="Q796" s="212">
        <v>0</v>
      </c>
      <c r="R796" s="212">
        <f>Q796*H796</f>
        <v>0</v>
      </c>
      <c r="S796" s="212">
        <v>0</v>
      </c>
      <c r="T796" s="213">
        <f>S796*H796</f>
        <v>0</v>
      </c>
      <c r="AR796" s="24" t="s">
        <v>265</v>
      </c>
      <c r="AT796" s="24" t="s">
        <v>182</v>
      </c>
      <c r="AU796" s="24" t="s">
        <v>86</v>
      </c>
      <c r="AY796" s="24" t="s">
        <v>180</v>
      </c>
      <c r="BE796" s="214">
        <f>IF(N796="základní",J796,0)</f>
        <v>0</v>
      </c>
      <c r="BF796" s="214">
        <f>IF(N796="snížená",J796,0)</f>
        <v>0</v>
      </c>
      <c r="BG796" s="214">
        <f>IF(N796="zákl. přenesená",J796,0)</f>
        <v>0</v>
      </c>
      <c r="BH796" s="214">
        <f>IF(N796="sníž. přenesená",J796,0)</f>
        <v>0</v>
      </c>
      <c r="BI796" s="214">
        <f>IF(N796="nulová",J796,0)</f>
        <v>0</v>
      </c>
      <c r="BJ796" s="24" t="s">
        <v>84</v>
      </c>
      <c r="BK796" s="214">
        <f>ROUND(I796*H796,2)</f>
        <v>0</v>
      </c>
      <c r="BL796" s="24" t="s">
        <v>265</v>
      </c>
      <c r="BM796" s="24" t="s">
        <v>1428</v>
      </c>
    </row>
    <row r="797" spans="2:51" s="12" customFormat="1" ht="24">
      <c r="B797" s="215"/>
      <c r="C797" s="216"/>
      <c r="D797" s="217" t="s">
        <v>189</v>
      </c>
      <c r="E797" s="218" t="s">
        <v>39</v>
      </c>
      <c r="F797" s="219" t="s">
        <v>836</v>
      </c>
      <c r="G797" s="216"/>
      <c r="H797" s="220">
        <v>39.525</v>
      </c>
      <c r="I797" s="221"/>
      <c r="J797" s="216"/>
      <c r="K797" s="216"/>
      <c r="L797" s="222"/>
      <c r="M797" s="223"/>
      <c r="N797" s="224"/>
      <c r="O797" s="224"/>
      <c r="P797" s="224"/>
      <c r="Q797" s="224"/>
      <c r="R797" s="224"/>
      <c r="S797" s="224"/>
      <c r="T797" s="225"/>
      <c r="AT797" s="226" t="s">
        <v>189</v>
      </c>
      <c r="AU797" s="226" t="s">
        <v>86</v>
      </c>
      <c r="AV797" s="12" t="s">
        <v>86</v>
      </c>
      <c r="AW797" s="12" t="s">
        <v>40</v>
      </c>
      <c r="AX797" s="12" t="s">
        <v>77</v>
      </c>
      <c r="AY797" s="226" t="s">
        <v>180</v>
      </c>
    </row>
    <row r="798" spans="2:51" s="12" customFormat="1" ht="12">
      <c r="B798" s="215"/>
      <c r="C798" s="216"/>
      <c r="D798" s="217" t="s">
        <v>189</v>
      </c>
      <c r="E798" s="218" t="s">
        <v>39</v>
      </c>
      <c r="F798" s="219" t="s">
        <v>837</v>
      </c>
      <c r="G798" s="216"/>
      <c r="H798" s="220">
        <v>174.5</v>
      </c>
      <c r="I798" s="221"/>
      <c r="J798" s="216"/>
      <c r="K798" s="216"/>
      <c r="L798" s="222"/>
      <c r="M798" s="223"/>
      <c r="N798" s="224"/>
      <c r="O798" s="224"/>
      <c r="P798" s="224"/>
      <c r="Q798" s="224"/>
      <c r="R798" s="224"/>
      <c r="S798" s="224"/>
      <c r="T798" s="225"/>
      <c r="AT798" s="226" t="s">
        <v>189</v>
      </c>
      <c r="AU798" s="226" t="s">
        <v>86</v>
      </c>
      <c r="AV798" s="12" t="s">
        <v>86</v>
      </c>
      <c r="AW798" s="12" t="s">
        <v>40</v>
      </c>
      <c r="AX798" s="12" t="s">
        <v>77</v>
      </c>
      <c r="AY798" s="226" t="s">
        <v>180</v>
      </c>
    </row>
    <row r="799" spans="2:51" s="12" customFormat="1" ht="12">
      <c r="B799" s="215"/>
      <c r="C799" s="216"/>
      <c r="D799" s="217" t="s">
        <v>189</v>
      </c>
      <c r="E799" s="218" t="s">
        <v>39</v>
      </c>
      <c r="F799" s="219" t="s">
        <v>1429</v>
      </c>
      <c r="G799" s="216"/>
      <c r="H799" s="220">
        <v>3.713</v>
      </c>
      <c r="I799" s="221"/>
      <c r="J799" s="216"/>
      <c r="K799" s="216"/>
      <c r="L799" s="222"/>
      <c r="M799" s="223"/>
      <c r="N799" s="224"/>
      <c r="O799" s="224"/>
      <c r="P799" s="224"/>
      <c r="Q799" s="224"/>
      <c r="R799" s="224"/>
      <c r="S799" s="224"/>
      <c r="T799" s="225"/>
      <c r="AT799" s="226" t="s">
        <v>189</v>
      </c>
      <c r="AU799" s="226" t="s">
        <v>86</v>
      </c>
      <c r="AV799" s="12" t="s">
        <v>86</v>
      </c>
      <c r="AW799" s="12" t="s">
        <v>40</v>
      </c>
      <c r="AX799" s="12" t="s">
        <v>77</v>
      </c>
      <c r="AY799" s="226" t="s">
        <v>180</v>
      </c>
    </row>
    <row r="800" spans="2:51" s="13" customFormat="1" ht="12">
      <c r="B800" s="227"/>
      <c r="C800" s="228"/>
      <c r="D800" s="217" t="s">
        <v>189</v>
      </c>
      <c r="E800" s="229" t="s">
        <v>39</v>
      </c>
      <c r="F800" s="230" t="s">
        <v>196</v>
      </c>
      <c r="G800" s="228"/>
      <c r="H800" s="231">
        <v>217.738</v>
      </c>
      <c r="I800" s="232"/>
      <c r="J800" s="228"/>
      <c r="K800" s="228"/>
      <c r="L800" s="233"/>
      <c r="M800" s="234"/>
      <c r="N800" s="235"/>
      <c r="O800" s="235"/>
      <c r="P800" s="235"/>
      <c r="Q800" s="235"/>
      <c r="R800" s="235"/>
      <c r="S800" s="235"/>
      <c r="T800" s="236"/>
      <c r="AT800" s="237" t="s">
        <v>189</v>
      </c>
      <c r="AU800" s="237" t="s">
        <v>86</v>
      </c>
      <c r="AV800" s="13" t="s">
        <v>187</v>
      </c>
      <c r="AW800" s="13" t="s">
        <v>40</v>
      </c>
      <c r="AX800" s="13" t="s">
        <v>84</v>
      </c>
      <c r="AY800" s="237" t="s">
        <v>180</v>
      </c>
    </row>
    <row r="801" spans="2:65" s="1" customFormat="1" ht="16.5" customHeight="1">
      <c r="B801" s="41"/>
      <c r="C801" s="249" t="s">
        <v>1430</v>
      </c>
      <c r="D801" s="249" t="s">
        <v>266</v>
      </c>
      <c r="E801" s="250" t="s">
        <v>1431</v>
      </c>
      <c r="F801" s="251" t="s">
        <v>1432</v>
      </c>
      <c r="G801" s="252" t="s">
        <v>185</v>
      </c>
      <c r="H801" s="253">
        <v>40.316</v>
      </c>
      <c r="I801" s="254"/>
      <c r="J801" s="255">
        <f>ROUND(I801*H801,2)</f>
        <v>0</v>
      </c>
      <c r="K801" s="251" t="s">
        <v>186</v>
      </c>
      <c r="L801" s="256"/>
      <c r="M801" s="257" t="s">
        <v>39</v>
      </c>
      <c r="N801" s="258" t="s">
        <v>48</v>
      </c>
      <c r="O801" s="42"/>
      <c r="P801" s="212">
        <f>O801*H801</f>
        <v>0</v>
      </c>
      <c r="Q801" s="212">
        <v>0.0005</v>
      </c>
      <c r="R801" s="212">
        <f>Q801*H801</f>
        <v>0.020158000000000002</v>
      </c>
      <c r="S801" s="212">
        <v>0</v>
      </c>
      <c r="T801" s="213">
        <f>S801*H801</f>
        <v>0</v>
      </c>
      <c r="AR801" s="24" t="s">
        <v>354</v>
      </c>
      <c r="AT801" s="24" t="s">
        <v>266</v>
      </c>
      <c r="AU801" s="24" t="s">
        <v>86</v>
      </c>
      <c r="AY801" s="24" t="s">
        <v>180</v>
      </c>
      <c r="BE801" s="214">
        <f>IF(N801="základní",J801,0)</f>
        <v>0</v>
      </c>
      <c r="BF801" s="214">
        <f>IF(N801="snížená",J801,0)</f>
        <v>0</v>
      </c>
      <c r="BG801" s="214">
        <f>IF(N801="zákl. přenesená",J801,0)</f>
        <v>0</v>
      </c>
      <c r="BH801" s="214">
        <f>IF(N801="sníž. přenesená",J801,0)</f>
        <v>0</v>
      </c>
      <c r="BI801" s="214">
        <f>IF(N801="nulová",J801,0)</f>
        <v>0</v>
      </c>
      <c r="BJ801" s="24" t="s">
        <v>84</v>
      </c>
      <c r="BK801" s="214">
        <f>ROUND(I801*H801,2)</f>
        <v>0</v>
      </c>
      <c r="BL801" s="24" t="s">
        <v>265</v>
      </c>
      <c r="BM801" s="24" t="s">
        <v>1433</v>
      </c>
    </row>
    <row r="802" spans="2:51" s="12" customFormat="1" ht="24">
      <c r="B802" s="215"/>
      <c r="C802" s="216"/>
      <c r="D802" s="217" t="s">
        <v>189</v>
      </c>
      <c r="E802" s="218" t="s">
        <v>39</v>
      </c>
      <c r="F802" s="219" t="s">
        <v>836</v>
      </c>
      <c r="G802" s="216"/>
      <c r="H802" s="220">
        <v>39.525</v>
      </c>
      <c r="I802" s="221"/>
      <c r="J802" s="216"/>
      <c r="K802" s="216"/>
      <c r="L802" s="222"/>
      <c r="M802" s="223"/>
      <c r="N802" s="224"/>
      <c r="O802" s="224"/>
      <c r="P802" s="224"/>
      <c r="Q802" s="224"/>
      <c r="R802" s="224"/>
      <c r="S802" s="224"/>
      <c r="T802" s="225"/>
      <c r="AT802" s="226" t="s">
        <v>189</v>
      </c>
      <c r="AU802" s="226" t="s">
        <v>86</v>
      </c>
      <c r="AV802" s="12" t="s">
        <v>86</v>
      </c>
      <c r="AW802" s="12" t="s">
        <v>40</v>
      </c>
      <c r="AX802" s="12" t="s">
        <v>77</v>
      </c>
      <c r="AY802" s="226" t="s">
        <v>180</v>
      </c>
    </row>
    <row r="803" spans="2:51" s="13" customFormat="1" ht="12">
      <c r="B803" s="227"/>
      <c r="C803" s="228"/>
      <c r="D803" s="217" t="s">
        <v>189</v>
      </c>
      <c r="E803" s="229" t="s">
        <v>39</v>
      </c>
      <c r="F803" s="230" t="s">
        <v>196</v>
      </c>
      <c r="G803" s="228"/>
      <c r="H803" s="231">
        <v>39.525</v>
      </c>
      <c r="I803" s="232"/>
      <c r="J803" s="228"/>
      <c r="K803" s="228"/>
      <c r="L803" s="233"/>
      <c r="M803" s="234"/>
      <c r="N803" s="235"/>
      <c r="O803" s="235"/>
      <c r="P803" s="235"/>
      <c r="Q803" s="235"/>
      <c r="R803" s="235"/>
      <c r="S803" s="235"/>
      <c r="T803" s="236"/>
      <c r="AT803" s="237" t="s">
        <v>189</v>
      </c>
      <c r="AU803" s="237" t="s">
        <v>86</v>
      </c>
      <c r="AV803" s="13" t="s">
        <v>187</v>
      </c>
      <c r="AW803" s="13" t="s">
        <v>40</v>
      </c>
      <c r="AX803" s="13" t="s">
        <v>84</v>
      </c>
      <c r="AY803" s="237" t="s">
        <v>180</v>
      </c>
    </row>
    <row r="804" spans="2:51" s="12" customFormat="1" ht="12">
      <c r="B804" s="215"/>
      <c r="C804" s="216"/>
      <c r="D804" s="217" t="s">
        <v>189</v>
      </c>
      <c r="E804" s="216"/>
      <c r="F804" s="219" t="s">
        <v>1434</v>
      </c>
      <c r="G804" s="216"/>
      <c r="H804" s="220">
        <v>40.316</v>
      </c>
      <c r="I804" s="221"/>
      <c r="J804" s="216"/>
      <c r="K804" s="216"/>
      <c r="L804" s="222"/>
      <c r="M804" s="223"/>
      <c r="N804" s="224"/>
      <c r="O804" s="224"/>
      <c r="P804" s="224"/>
      <c r="Q804" s="224"/>
      <c r="R804" s="224"/>
      <c r="S804" s="224"/>
      <c r="T804" s="225"/>
      <c r="AT804" s="226" t="s">
        <v>189</v>
      </c>
      <c r="AU804" s="226" t="s">
        <v>86</v>
      </c>
      <c r="AV804" s="12" t="s">
        <v>86</v>
      </c>
      <c r="AW804" s="12" t="s">
        <v>6</v>
      </c>
      <c r="AX804" s="12" t="s">
        <v>84</v>
      </c>
      <c r="AY804" s="226" t="s">
        <v>180</v>
      </c>
    </row>
    <row r="805" spans="2:65" s="1" customFormat="1" ht="16.5" customHeight="1">
      <c r="B805" s="41"/>
      <c r="C805" s="249" t="s">
        <v>1435</v>
      </c>
      <c r="D805" s="249" t="s">
        <v>266</v>
      </c>
      <c r="E805" s="250" t="s">
        <v>1436</v>
      </c>
      <c r="F805" s="251" t="s">
        <v>1437</v>
      </c>
      <c r="G805" s="252" t="s">
        <v>185</v>
      </c>
      <c r="H805" s="253">
        <v>177.99</v>
      </c>
      <c r="I805" s="254"/>
      <c r="J805" s="255">
        <f>ROUND(I805*H805,2)</f>
        <v>0</v>
      </c>
      <c r="K805" s="251" t="s">
        <v>186</v>
      </c>
      <c r="L805" s="256"/>
      <c r="M805" s="257" t="s">
        <v>39</v>
      </c>
      <c r="N805" s="258" t="s">
        <v>48</v>
      </c>
      <c r="O805" s="42"/>
      <c r="P805" s="212">
        <f>O805*H805</f>
        <v>0</v>
      </c>
      <c r="Q805" s="212">
        <v>0.003</v>
      </c>
      <c r="R805" s="212">
        <f>Q805*H805</f>
        <v>0.5339700000000001</v>
      </c>
      <c r="S805" s="212">
        <v>0</v>
      </c>
      <c r="T805" s="213">
        <f>S805*H805</f>
        <v>0</v>
      </c>
      <c r="AR805" s="24" t="s">
        <v>354</v>
      </c>
      <c r="AT805" s="24" t="s">
        <v>266</v>
      </c>
      <c r="AU805" s="24" t="s">
        <v>86</v>
      </c>
      <c r="AY805" s="24" t="s">
        <v>180</v>
      </c>
      <c r="BE805" s="214">
        <f>IF(N805="základní",J805,0)</f>
        <v>0</v>
      </c>
      <c r="BF805" s="214">
        <f>IF(N805="snížená",J805,0)</f>
        <v>0</v>
      </c>
      <c r="BG805" s="214">
        <f>IF(N805="zákl. přenesená",J805,0)</f>
        <v>0</v>
      </c>
      <c r="BH805" s="214">
        <f>IF(N805="sníž. přenesená",J805,0)</f>
        <v>0</v>
      </c>
      <c r="BI805" s="214">
        <f>IF(N805="nulová",J805,0)</f>
        <v>0</v>
      </c>
      <c r="BJ805" s="24" t="s">
        <v>84</v>
      </c>
      <c r="BK805" s="214">
        <f>ROUND(I805*H805,2)</f>
        <v>0</v>
      </c>
      <c r="BL805" s="24" t="s">
        <v>265</v>
      </c>
      <c r="BM805" s="24" t="s">
        <v>1438</v>
      </c>
    </row>
    <row r="806" spans="2:51" s="12" customFormat="1" ht="12">
      <c r="B806" s="215"/>
      <c r="C806" s="216"/>
      <c r="D806" s="217" t="s">
        <v>189</v>
      </c>
      <c r="E806" s="218" t="s">
        <v>39</v>
      </c>
      <c r="F806" s="219" t="s">
        <v>1439</v>
      </c>
      <c r="G806" s="216"/>
      <c r="H806" s="220">
        <v>177.99</v>
      </c>
      <c r="I806" s="221"/>
      <c r="J806" s="216"/>
      <c r="K806" s="216"/>
      <c r="L806" s="222"/>
      <c r="M806" s="223"/>
      <c r="N806" s="224"/>
      <c r="O806" s="224"/>
      <c r="P806" s="224"/>
      <c r="Q806" s="224"/>
      <c r="R806" s="224"/>
      <c r="S806" s="224"/>
      <c r="T806" s="225"/>
      <c r="AT806" s="226" t="s">
        <v>189</v>
      </c>
      <c r="AU806" s="226" t="s">
        <v>86</v>
      </c>
      <c r="AV806" s="12" t="s">
        <v>86</v>
      </c>
      <c r="AW806" s="12" t="s">
        <v>40</v>
      </c>
      <c r="AX806" s="12" t="s">
        <v>84</v>
      </c>
      <c r="AY806" s="226" t="s">
        <v>180</v>
      </c>
    </row>
    <row r="807" spans="2:65" s="1" customFormat="1" ht="16.5" customHeight="1">
      <c r="B807" s="41"/>
      <c r="C807" s="249" t="s">
        <v>1440</v>
      </c>
      <c r="D807" s="249" t="s">
        <v>266</v>
      </c>
      <c r="E807" s="250" t="s">
        <v>1441</v>
      </c>
      <c r="F807" s="251" t="s">
        <v>1442</v>
      </c>
      <c r="G807" s="252" t="s">
        <v>185</v>
      </c>
      <c r="H807" s="253">
        <v>3.787</v>
      </c>
      <c r="I807" s="254"/>
      <c r="J807" s="255">
        <f>ROUND(I807*H807,2)</f>
        <v>0</v>
      </c>
      <c r="K807" s="251" t="s">
        <v>186</v>
      </c>
      <c r="L807" s="256"/>
      <c r="M807" s="257" t="s">
        <v>39</v>
      </c>
      <c r="N807" s="258" t="s">
        <v>48</v>
      </c>
      <c r="O807" s="42"/>
      <c r="P807" s="212">
        <f>O807*H807</f>
        <v>0</v>
      </c>
      <c r="Q807" s="212">
        <v>0.0045</v>
      </c>
      <c r="R807" s="212">
        <f>Q807*H807</f>
        <v>0.017041499999999998</v>
      </c>
      <c r="S807" s="212">
        <v>0</v>
      </c>
      <c r="T807" s="213">
        <f>S807*H807</f>
        <v>0</v>
      </c>
      <c r="AR807" s="24" t="s">
        <v>354</v>
      </c>
      <c r="AT807" s="24" t="s">
        <v>266</v>
      </c>
      <c r="AU807" s="24" t="s">
        <v>86</v>
      </c>
      <c r="AY807" s="24" t="s">
        <v>180</v>
      </c>
      <c r="BE807" s="214">
        <f>IF(N807="základní",J807,0)</f>
        <v>0</v>
      </c>
      <c r="BF807" s="214">
        <f>IF(N807="snížená",J807,0)</f>
        <v>0</v>
      </c>
      <c r="BG807" s="214">
        <f>IF(N807="zákl. přenesená",J807,0)</f>
        <v>0</v>
      </c>
      <c r="BH807" s="214">
        <f>IF(N807="sníž. přenesená",J807,0)</f>
        <v>0</v>
      </c>
      <c r="BI807" s="214">
        <f>IF(N807="nulová",J807,0)</f>
        <v>0</v>
      </c>
      <c r="BJ807" s="24" t="s">
        <v>84</v>
      </c>
      <c r="BK807" s="214">
        <f>ROUND(I807*H807,2)</f>
        <v>0</v>
      </c>
      <c r="BL807" s="24" t="s">
        <v>265</v>
      </c>
      <c r="BM807" s="24" t="s">
        <v>1443</v>
      </c>
    </row>
    <row r="808" spans="2:51" s="12" customFormat="1" ht="12">
      <c r="B808" s="215"/>
      <c r="C808" s="216"/>
      <c r="D808" s="217" t="s">
        <v>189</v>
      </c>
      <c r="E808" s="218" t="s">
        <v>39</v>
      </c>
      <c r="F808" s="219" t="s">
        <v>1429</v>
      </c>
      <c r="G808" s="216"/>
      <c r="H808" s="220">
        <v>3.713</v>
      </c>
      <c r="I808" s="221"/>
      <c r="J808" s="216"/>
      <c r="K808" s="216"/>
      <c r="L808" s="222"/>
      <c r="M808" s="223"/>
      <c r="N808" s="224"/>
      <c r="O808" s="224"/>
      <c r="P808" s="224"/>
      <c r="Q808" s="224"/>
      <c r="R808" s="224"/>
      <c r="S808" s="224"/>
      <c r="T808" s="225"/>
      <c r="AT808" s="226" t="s">
        <v>189</v>
      </c>
      <c r="AU808" s="226" t="s">
        <v>86</v>
      </c>
      <c r="AV808" s="12" t="s">
        <v>86</v>
      </c>
      <c r="AW808" s="12" t="s">
        <v>40</v>
      </c>
      <c r="AX808" s="12" t="s">
        <v>84</v>
      </c>
      <c r="AY808" s="226" t="s">
        <v>180</v>
      </c>
    </row>
    <row r="809" spans="2:51" s="12" customFormat="1" ht="12">
      <c r="B809" s="215"/>
      <c r="C809" s="216"/>
      <c r="D809" s="217" t="s">
        <v>189</v>
      </c>
      <c r="E809" s="216"/>
      <c r="F809" s="219" t="s">
        <v>1444</v>
      </c>
      <c r="G809" s="216"/>
      <c r="H809" s="220">
        <v>3.787</v>
      </c>
      <c r="I809" s="221"/>
      <c r="J809" s="216"/>
      <c r="K809" s="216"/>
      <c r="L809" s="222"/>
      <c r="M809" s="223"/>
      <c r="N809" s="224"/>
      <c r="O809" s="224"/>
      <c r="P809" s="224"/>
      <c r="Q809" s="224"/>
      <c r="R809" s="224"/>
      <c r="S809" s="224"/>
      <c r="T809" s="225"/>
      <c r="AT809" s="226" t="s">
        <v>189</v>
      </c>
      <c r="AU809" s="226" t="s">
        <v>86</v>
      </c>
      <c r="AV809" s="12" t="s">
        <v>86</v>
      </c>
      <c r="AW809" s="12" t="s">
        <v>6</v>
      </c>
      <c r="AX809" s="12" t="s">
        <v>84</v>
      </c>
      <c r="AY809" s="226" t="s">
        <v>180</v>
      </c>
    </row>
    <row r="810" spans="2:65" s="1" customFormat="1" ht="16.5" customHeight="1">
      <c r="B810" s="41"/>
      <c r="C810" s="203" t="s">
        <v>1445</v>
      </c>
      <c r="D810" s="203" t="s">
        <v>182</v>
      </c>
      <c r="E810" s="204" t="s">
        <v>1446</v>
      </c>
      <c r="F810" s="205" t="s">
        <v>1447</v>
      </c>
      <c r="G810" s="206" t="s">
        <v>185</v>
      </c>
      <c r="H810" s="207">
        <v>27.96</v>
      </c>
      <c r="I810" s="208"/>
      <c r="J810" s="209">
        <f>ROUND(I810*H810,2)</f>
        <v>0</v>
      </c>
      <c r="K810" s="205" t="s">
        <v>186</v>
      </c>
      <c r="L810" s="61"/>
      <c r="M810" s="210" t="s">
        <v>39</v>
      </c>
      <c r="N810" s="211" t="s">
        <v>48</v>
      </c>
      <c r="O810" s="42"/>
      <c r="P810" s="212">
        <f>O810*H810</f>
        <v>0</v>
      </c>
      <c r="Q810" s="212">
        <v>0</v>
      </c>
      <c r="R810" s="212">
        <f>Q810*H810</f>
        <v>0</v>
      </c>
      <c r="S810" s="212">
        <v>0.0018</v>
      </c>
      <c r="T810" s="213">
        <f>S810*H810</f>
        <v>0.050328</v>
      </c>
      <c r="AR810" s="24" t="s">
        <v>265</v>
      </c>
      <c r="AT810" s="24" t="s">
        <v>182</v>
      </c>
      <c r="AU810" s="24" t="s">
        <v>86</v>
      </c>
      <c r="AY810" s="24" t="s">
        <v>180</v>
      </c>
      <c r="BE810" s="214">
        <f>IF(N810="základní",J810,0)</f>
        <v>0</v>
      </c>
      <c r="BF810" s="214">
        <f>IF(N810="snížená",J810,0)</f>
        <v>0</v>
      </c>
      <c r="BG810" s="214">
        <f>IF(N810="zákl. přenesená",J810,0)</f>
        <v>0</v>
      </c>
      <c r="BH810" s="214">
        <f>IF(N810="sníž. přenesená",J810,0)</f>
        <v>0</v>
      </c>
      <c r="BI810" s="214">
        <f>IF(N810="nulová",J810,0)</f>
        <v>0</v>
      </c>
      <c r="BJ810" s="24" t="s">
        <v>84</v>
      </c>
      <c r="BK810" s="214">
        <f>ROUND(I810*H810,2)</f>
        <v>0</v>
      </c>
      <c r="BL810" s="24" t="s">
        <v>265</v>
      </c>
      <c r="BM810" s="24" t="s">
        <v>1448</v>
      </c>
    </row>
    <row r="811" spans="2:51" s="12" customFormat="1" ht="12">
      <c r="B811" s="215"/>
      <c r="C811" s="216"/>
      <c r="D811" s="217" t="s">
        <v>189</v>
      </c>
      <c r="E811" s="218" t="s">
        <v>39</v>
      </c>
      <c r="F811" s="219" t="s">
        <v>1449</v>
      </c>
      <c r="G811" s="216"/>
      <c r="H811" s="220">
        <v>13.2</v>
      </c>
      <c r="I811" s="221"/>
      <c r="J811" s="216"/>
      <c r="K811" s="216"/>
      <c r="L811" s="222"/>
      <c r="M811" s="223"/>
      <c r="N811" s="224"/>
      <c r="O811" s="224"/>
      <c r="P811" s="224"/>
      <c r="Q811" s="224"/>
      <c r="R811" s="224"/>
      <c r="S811" s="224"/>
      <c r="T811" s="225"/>
      <c r="AT811" s="226" t="s">
        <v>189</v>
      </c>
      <c r="AU811" s="226" t="s">
        <v>86</v>
      </c>
      <c r="AV811" s="12" t="s">
        <v>86</v>
      </c>
      <c r="AW811" s="12" t="s">
        <v>40</v>
      </c>
      <c r="AX811" s="12" t="s">
        <v>77</v>
      </c>
      <c r="AY811" s="226" t="s">
        <v>180</v>
      </c>
    </row>
    <row r="812" spans="2:51" s="12" customFormat="1" ht="12">
      <c r="B812" s="215"/>
      <c r="C812" s="216"/>
      <c r="D812" s="217" t="s">
        <v>189</v>
      </c>
      <c r="E812" s="218" t="s">
        <v>39</v>
      </c>
      <c r="F812" s="219" t="s">
        <v>1450</v>
      </c>
      <c r="G812" s="216"/>
      <c r="H812" s="220">
        <v>14.76</v>
      </c>
      <c r="I812" s="221"/>
      <c r="J812" s="216"/>
      <c r="K812" s="216"/>
      <c r="L812" s="222"/>
      <c r="M812" s="223"/>
      <c r="N812" s="224"/>
      <c r="O812" s="224"/>
      <c r="P812" s="224"/>
      <c r="Q812" s="224"/>
      <c r="R812" s="224"/>
      <c r="S812" s="224"/>
      <c r="T812" s="225"/>
      <c r="AT812" s="226" t="s">
        <v>189</v>
      </c>
      <c r="AU812" s="226" t="s">
        <v>86</v>
      </c>
      <c r="AV812" s="12" t="s">
        <v>86</v>
      </c>
      <c r="AW812" s="12" t="s">
        <v>40</v>
      </c>
      <c r="AX812" s="12" t="s">
        <v>77</v>
      </c>
      <c r="AY812" s="226" t="s">
        <v>180</v>
      </c>
    </row>
    <row r="813" spans="2:51" s="13" customFormat="1" ht="12">
      <c r="B813" s="227"/>
      <c r="C813" s="228"/>
      <c r="D813" s="217" t="s">
        <v>189</v>
      </c>
      <c r="E813" s="229" t="s">
        <v>39</v>
      </c>
      <c r="F813" s="230" t="s">
        <v>196</v>
      </c>
      <c r="G813" s="228"/>
      <c r="H813" s="231">
        <v>27.96</v>
      </c>
      <c r="I813" s="232"/>
      <c r="J813" s="228"/>
      <c r="K813" s="228"/>
      <c r="L813" s="233"/>
      <c r="M813" s="234"/>
      <c r="N813" s="235"/>
      <c r="O813" s="235"/>
      <c r="P813" s="235"/>
      <c r="Q813" s="235"/>
      <c r="R813" s="235"/>
      <c r="S813" s="235"/>
      <c r="T813" s="236"/>
      <c r="AT813" s="237" t="s">
        <v>189</v>
      </c>
      <c r="AU813" s="237" t="s">
        <v>86</v>
      </c>
      <c r="AV813" s="13" t="s">
        <v>187</v>
      </c>
      <c r="AW813" s="13" t="s">
        <v>40</v>
      </c>
      <c r="AX813" s="13" t="s">
        <v>84</v>
      </c>
      <c r="AY813" s="237" t="s">
        <v>180</v>
      </c>
    </row>
    <row r="814" spans="2:65" s="1" customFormat="1" ht="16.5" customHeight="1">
      <c r="B814" s="41"/>
      <c r="C814" s="203" t="s">
        <v>1451</v>
      </c>
      <c r="D814" s="203" t="s">
        <v>182</v>
      </c>
      <c r="E814" s="204" t="s">
        <v>1452</v>
      </c>
      <c r="F814" s="205" t="s">
        <v>1453</v>
      </c>
      <c r="G814" s="206" t="s">
        <v>185</v>
      </c>
      <c r="H814" s="207">
        <v>176.799</v>
      </c>
      <c r="I814" s="208"/>
      <c r="J814" s="209">
        <f>ROUND(I814*H814,2)</f>
        <v>0</v>
      </c>
      <c r="K814" s="205" t="s">
        <v>39</v>
      </c>
      <c r="L814" s="61"/>
      <c r="M814" s="210" t="s">
        <v>39</v>
      </c>
      <c r="N814" s="211" t="s">
        <v>48</v>
      </c>
      <c r="O814" s="42"/>
      <c r="P814" s="212">
        <f>O814*H814</f>
        <v>0</v>
      </c>
      <c r="Q814" s="212">
        <v>0.0003</v>
      </c>
      <c r="R814" s="212">
        <f>Q814*H814</f>
        <v>0.053039699999999995</v>
      </c>
      <c r="S814" s="212">
        <v>0</v>
      </c>
      <c r="T814" s="213">
        <f>S814*H814</f>
        <v>0</v>
      </c>
      <c r="AR814" s="24" t="s">
        <v>265</v>
      </c>
      <c r="AT814" s="24" t="s">
        <v>182</v>
      </c>
      <c r="AU814" s="24" t="s">
        <v>86</v>
      </c>
      <c r="AY814" s="24" t="s">
        <v>180</v>
      </c>
      <c r="BE814" s="214">
        <f>IF(N814="základní",J814,0)</f>
        <v>0</v>
      </c>
      <c r="BF814" s="214">
        <f>IF(N814="snížená",J814,0)</f>
        <v>0</v>
      </c>
      <c r="BG814" s="214">
        <f>IF(N814="zákl. přenesená",J814,0)</f>
        <v>0</v>
      </c>
      <c r="BH814" s="214">
        <f>IF(N814="sníž. přenesená",J814,0)</f>
        <v>0</v>
      </c>
      <c r="BI814" s="214">
        <f>IF(N814="nulová",J814,0)</f>
        <v>0</v>
      </c>
      <c r="BJ814" s="24" t="s">
        <v>84</v>
      </c>
      <c r="BK814" s="214">
        <f>ROUND(I814*H814,2)</f>
        <v>0</v>
      </c>
      <c r="BL814" s="24" t="s">
        <v>265</v>
      </c>
      <c r="BM814" s="24" t="s">
        <v>1454</v>
      </c>
    </row>
    <row r="815" spans="2:51" s="12" customFormat="1" ht="24">
      <c r="B815" s="215"/>
      <c r="C815" s="216"/>
      <c r="D815" s="217" t="s">
        <v>189</v>
      </c>
      <c r="E815" s="218" t="s">
        <v>39</v>
      </c>
      <c r="F815" s="219" t="s">
        <v>1455</v>
      </c>
      <c r="G815" s="216"/>
      <c r="H815" s="220">
        <v>176.799</v>
      </c>
      <c r="I815" s="221"/>
      <c r="J815" s="216"/>
      <c r="K815" s="216"/>
      <c r="L815" s="222"/>
      <c r="M815" s="223"/>
      <c r="N815" s="224"/>
      <c r="O815" s="224"/>
      <c r="P815" s="224"/>
      <c r="Q815" s="224"/>
      <c r="R815" s="224"/>
      <c r="S815" s="224"/>
      <c r="T815" s="225"/>
      <c r="AT815" s="226" t="s">
        <v>189</v>
      </c>
      <c r="AU815" s="226" t="s">
        <v>86</v>
      </c>
      <c r="AV815" s="12" t="s">
        <v>86</v>
      </c>
      <c r="AW815" s="12" t="s">
        <v>40</v>
      </c>
      <c r="AX815" s="12" t="s">
        <v>84</v>
      </c>
      <c r="AY815" s="226" t="s">
        <v>180</v>
      </c>
    </row>
    <row r="816" spans="2:65" s="1" customFormat="1" ht="16.5" customHeight="1">
      <c r="B816" s="41"/>
      <c r="C816" s="249" t="s">
        <v>1456</v>
      </c>
      <c r="D816" s="249" t="s">
        <v>266</v>
      </c>
      <c r="E816" s="250" t="s">
        <v>1457</v>
      </c>
      <c r="F816" s="251" t="s">
        <v>1458</v>
      </c>
      <c r="G816" s="252" t="s">
        <v>316</v>
      </c>
      <c r="H816" s="253">
        <v>883.995</v>
      </c>
      <c r="I816" s="254"/>
      <c r="J816" s="255">
        <f>ROUND(I816*H816,2)</f>
        <v>0</v>
      </c>
      <c r="K816" s="251" t="s">
        <v>186</v>
      </c>
      <c r="L816" s="256"/>
      <c r="M816" s="257" t="s">
        <v>39</v>
      </c>
      <c r="N816" s="258" t="s">
        <v>48</v>
      </c>
      <c r="O816" s="42"/>
      <c r="P816" s="212">
        <f>O816*H816</f>
        <v>0</v>
      </c>
      <c r="Q816" s="212">
        <v>6E-05</v>
      </c>
      <c r="R816" s="212">
        <f>Q816*H816</f>
        <v>0.0530397</v>
      </c>
      <c r="S816" s="212">
        <v>0</v>
      </c>
      <c r="T816" s="213">
        <f>S816*H816</f>
        <v>0</v>
      </c>
      <c r="AR816" s="24" t="s">
        <v>354</v>
      </c>
      <c r="AT816" s="24" t="s">
        <v>266</v>
      </c>
      <c r="AU816" s="24" t="s">
        <v>86</v>
      </c>
      <c r="AY816" s="24" t="s">
        <v>180</v>
      </c>
      <c r="BE816" s="214">
        <f>IF(N816="základní",J816,0)</f>
        <v>0</v>
      </c>
      <c r="BF816" s="214">
        <f>IF(N816="snížená",J816,0)</f>
        <v>0</v>
      </c>
      <c r="BG816" s="214">
        <f>IF(N816="zákl. přenesená",J816,0)</f>
        <v>0</v>
      </c>
      <c r="BH816" s="214">
        <f>IF(N816="sníž. přenesená",J816,0)</f>
        <v>0</v>
      </c>
      <c r="BI816" s="214">
        <f>IF(N816="nulová",J816,0)</f>
        <v>0</v>
      </c>
      <c r="BJ816" s="24" t="s">
        <v>84</v>
      </c>
      <c r="BK816" s="214">
        <f>ROUND(I816*H816,2)</f>
        <v>0</v>
      </c>
      <c r="BL816" s="24" t="s">
        <v>265</v>
      </c>
      <c r="BM816" s="24" t="s">
        <v>1459</v>
      </c>
    </row>
    <row r="817" spans="2:51" s="12" customFormat="1" ht="24">
      <c r="B817" s="215"/>
      <c r="C817" s="216"/>
      <c r="D817" s="217" t="s">
        <v>189</v>
      </c>
      <c r="E817" s="218" t="s">
        <v>39</v>
      </c>
      <c r="F817" s="219" t="s">
        <v>1460</v>
      </c>
      <c r="G817" s="216"/>
      <c r="H817" s="220">
        <v>883.995</v>
      </c>
      <c r="I817" s="221"/>
      <c r="J817" s="216"/>
      <c r="K817" s="216"/>
      <c r="L817" s="222"/>
      <c r="M817" s="223"/>
      <c r="N817" s="224"/>
      <c r="O817" s="224"/>
      <c r="P817" s="224"/>
      <c r="Q817" s="224"/>
      <c r="R817" s="224"/>
      <c r="S817" s="224"/>
      <c r="T817" s="225"/>
      <c r="AT817" s="226" t="s">
        <v>189</v>
      </c>
      <c r="AU817" s="226" t="s">
        <v>86</v>
      </c>
      <c r="AV817" s="12" t="s">
        <v>86</v>
      </c>
      <c r="AW817" s="12" t="s">
        <v>40</v>
      </c>
      <c r="AX817" s="12" t="s">
        <v>84</v>
      </c>
      <c r="AY817" s="226" t="s">
        <v>180</v>
      </c>
    </row>
    <row r="818" spans="2:65" s="1" customFormat="1" ht="25.5" customHeight="1">
      <c r="B818" s="41"/>
      <c r="C818" s="203" t="s">
        <v>1461</v>
      </c>
      <c r="D818" s="203" t="s">
        <v>182</v>
      </c>
      <c r="E818" s="204" t="s">
        <v>1462</v>
      </c>
      <c r="F818" s="205" t="s">
        <v>1463</v>
      </c>
      <c r="G818" s="206" t="s">
        <v>185</v>
      </c>
      <c r="H818" s="207">
        <v>185.599</v>
      </c>
      <c r="I818" s="208"/>
      <c r="J818" s="209">
        <f>ROUND(I818*H818,2)</f>
        <v>0</v>
      </c>
      <c r="K818" s="205" t="s">
        <v>186</v>
      </c>
      <c r="L818" s="61"/>
      <c r="M818" s="210" t="s">
        <v>39</v>
      </c>
      <c r="N818" s="211" t="s">
        <v>48</v>
      </c>
      <c r="O818" s="42"/>
      <c r="P818" s="212">
        <f>O818*H818</f>
        <v>0</v>
      </c>
      <c r="Q818" s="212">
        <v>0.006</v>
      </c>
      <c r="R818" s="212">
        <f>Q818*H818</f>
        <v>1.113594</v>
      </c>
      <c r="S818" s="212">
        <v>0</v>
      </c>
      <c r="T818" s="213">
        <f>S818*H818</f>
        <v>0</v>
      </c>
      <c r="AR818" s="24" t="s">
        <v>265</v>
      </c>
      <c r="AT818" s="24" t="s">
        <v>182</v>
      </c>
      <c r="AU818" s="24" t="s">
        <v>86</v>
      </c>
      <c r="AY818" s="24" t="s">
        <v>180</v>
      </c>
      <c r="BE818" s="214">
        <f>IF(N818="základní",J818,0)</f>
        <v>0</v>
      </c>
      <c r="BF818" s="214">
        <f>IF(N818="snížená",J818,0)</f>
        <v>0</v>
      </c>
      <c r="BG818" s="214">
        <f>IF(N818="zákl. přenesená",J818,0)</f>
        <v>0</v>
      </c>
      <c r="BH818" s="214">
        <f>IF(N818="sníž. přenesená",J818,0)</f>
        <v>0</v>
      </c>
      <c r="BI818" s="214">
        <f>IF(N818="nulová",J818,0)</f>
        <v>0</v>
      </c>
      <c r="BJ818" s="24" t="s">
        <v>84</v>
      </c>
      <c r="BK818" s="214">
        <f>ROUND(I818*H818,2)</f>
        <v>0</v>
      </c>
      <c r="BL818" s="24" t="s">
        <v>265</v>
      </c>
      <c r="BM818" s="24" t="s">
        <v>1464</v>
      </c>
    </row>
    <row r="819" spans="2:51" s="12" customFormat="1" ht="12">
      <c r="B819" s="215"/>
      <c r="C819" s="216"/>
      <c r="D819" s="217" t="s">
        <v>189</v>
      </c>
      <c r="E819" s="218" t="s">
        <v>39</v>
      </c>
      <c r="F819" s="219" t="s">
        <v>1465</v>
      </c>
      <c r="G819" s="216"/>
      <c r="H819" s="220">
        <v>8.8</v>
      </c>
      <c r="I819" s="221"/>
      <c r="J819" s="216"/>
      <c r="K819" s="216"/>
      <c r="L819" s="222"/>
      <c r="M819" s="223"/>
      <c r="N819" s="224"/>
      <c r="O819" s="224"/>
      <c r="P819" s="224"/>
      <c r="Q819" s="224"/>
      <c r="R819" s="224"/>
      <c r="S819" s="224"/>
      <c r="T819" s="225"/>
      <c r="AT819" s="226" t="s">
        <v>189</v>
      </c>
      <c r="AU819" s="226" t="s">
        <v>86</v>
      </c>
      <c r="AV819" s="12" t="s">
        <v>86</v>
      </c>
      <c r="AW819" s="12" t="s">
        <v>40</v>
      </c>
      <c r="AX819" s="12" t="s">
        <v>77</v>
      </c>
      <c r="AY819" s="226" t="s">
        <v>180</v>
      </c>
    </row>
    <row r="820" spans="2:51" s="12" customFormat="1" ht="24">
      <c r="B820" s="215"/>
      <c r="C820" s="216"/>
      <c r="D820" s="217" t="s">
        <v>189</v>
      </c>
      <c r="E820" s="218" t="s">
        <v>39</v>
      </c>
      <c r="F820" s="219" t="s">
        <v>1455</v>
      </c>
      <c r="G820" s="216"/>
      <c r="H820" s="220">
        <v>176.799</v>
      </c>
      <c r="I820" s="221"/>
      <c r="J820" s="216"/>
      <c r="K820" s="216"/>
      <c r="L820" s="222"/>
      <c r="M820" s="223"/>
      <c r="N820" s="224"/>
      <c r="O820" s="224"/>
      <c r="P820" s="224"/>
      <c r="Q820" s="224"/>
      <c r="R820" s="224"/>
      <c r="S820" s="224"/>
      <c r="T820" s="225"/>
      <c r="AT820" s="226" t="s">
        <v>189</v>
      </c>
      <c r="AU820" s="226" t="s">
        <v>86</v>
      </c>
      <c r="AV820" s="12" t="s">
        <v>86</v>
      </c>
      <c r="AW820" s="12" t="s">
        <v>40</v>
      </c>
      <c r="AX820" s="12" t="s">
        <v>77</v>
      </c>
      <c r="AY820" s="226" t="s">
        <v>180</v>
      </c>
    </row>
    <row r="821" spans="2:51" s="13" customFormat="1" ht="12">
      <c r="B821" s="227"/>
      <c r="C821" s="228"/>
      <c r="D821" s="217" t="s">
        <v>189</v>
      </c>
      <c r="E821" s="229" t="s">
        <v>39</v>
      </c>
      <c r="F821" s="230" t="s">
        <v>196</v>
      </c>
      <c r="G821" s="228"/>
      <c r="H821" s="231">
        <v>185.599</v>
      </c>
      <c r="I821" s="232"/>
      <c r="J821" s="228"/>
      <c r="K821" s="228"/>
      <c r="L821" s="233"/>
      <c r="M821" s="234"/>
      <c r="N821" s="235"/>
      <c r="O821" s="235"/>
      <c r="P821" s="235"/>
      <c r="Q821" s="235"/>
      <c r="R821" s="235"/>
      <c r="S821" s="235"/>
      <c r="T821" s="236"/>
      <c r="AT821" s="237" t="s">
        <v>189</v>
      </c>
      <c r="AU821" s="237" t="s">
        <v>86</v>
      </c>
      <c r="AV821" s="13" t="s">
        <v>187</v>
      </c>
      <c r="AW821" s="13" t="s">
        <v>40</v>
      </c>
      <c r="AX821" s="13" t="s">
        <v>84</v>
      </c>
      <c r="AY821" s="237" t="s">
        <v>180</v>
      </c>
    </row>
    <row r="822" spans="2:65" s="1" customFormat="1" ht="16.5" customHeight="1">
      <c r="B822" s="41"/>
      <c r="C822" s="249" t="s">
        <v>1466</v>
      </c>
      <c r="D822" s="249" t="s">
        <v>266</v>
      </c>
      <c r="E822" s="250" t="s">
        <v>1467</v>
      </c>
      <c r="F822" s="251" t="s">
        <v>1468</v>
      </c>
      <c r="G822" s="252" t="s">
        <v>185</v>
      </c>
      <c r="H822" s="253">
        <v>88.776</v>
      </c>
      <c r="I822" s="254"/>
      <c r="J822" s="255">
        <f>ROUND(I822*H822,2)</f>
        <v>0</v>
      </c>
      <c r="K822" s="251" t="s">
        <v>186</v>
      </c>
      <c r="L822" s="256"/>
      <c r="M822" s="257" t="s">
        <v>39</v>
      </c>
      <c r="N822" s="258" t="s">
        <v>48</v>
      </c>
      <c r="O822" s="42"/>
      <c r="P822" s="212">
        <f>O822*H822</f>
        <v>0</v>
      </c>
      <c r="Q822" s="212">
        <v>0.01</v>
      </c>
      <c r="R822" s="212">
        <f>Q822*H822</f>
        <v>0.88776</v>
      </c>
      <c r="S822" s="212">
        <v>0</v>
      </c>
      <c r="T822" s="213">
        <f>S822*H822</f>
        <v>0</v>
      </c>
      <c r="AR822" s="24" t="s">
        <v>354</v>
      </c>
      <c r="AT822" s="24" t="s">
        <v>266</v>
      </c>
      <c r="AU822" s="24" t="s">
        <v>86</v>
      </c>
      <c r="AY822" s="24" t="s">
        <v>180</v>
      </c>
      <c r="BE822" s="214">
        <f>IF(N822="základní",J822,0)</f>
        <v>0</v>
      </c>
      <c r="BF822" s="214">
        <f>IF(N822="snížená",J822,0)</f>
        <v>0</v>
      </c>
      <c r="BG822" s="214">
        <f>IF(N822="zákl. přenesená",J822,0)</f>
        <v>0</v>
      </c>
      <c r="BH822" s="214">
        <f>IF(N822="sníž. přenesená",J822,0)</f>
        <v>0</v>
      </c>
      <c r="BI822" s="214">
        <f>IF(N822="nulová",J822,0)</f>
        <v>0</v>
      </c>
      <c r="BJ822" s="24" t="s">
        <v>84</v>
      </c>
      <c r="BK822" s="214">
        <f>ROUND(I822*H822,2)</f>
        <v>0</v>
      </c>
      <c r="BL822" s="24" t="s">
        <v>265</v>
      </c>
      <c r="BM822" s="24" t="s">
        <v>1469</v>
      </c>
    </row>
    <row r="823" spans="2:51" s="12" customFormat="1" ht="12">
      <c r="B823" s="215"/>
      <c r="C823" s="216"/>
      <c r="D823" s="217" t="s">
        <v>189</v>
      </c>
      <c r="E823" s="218" t="s">
        <v>39</v>
      </c>
      <c r="F823" s="219" t="s">
        <v>1470</v>
      </c>
      <c r="G823" s="216"/>
      <c r="H823" s="220">
        <v>88.776</v>
      </c>
      <c r="I823" s="221"/>
      <c r="J823" s="216"/>
      <c r="K823" s="216"/>
      <c r="L823" s="222"/>
      <c r="M823" s="223"/>
      <c r="N823" s="224"/>
      <c r="O823" s="224"/>
      <c r="P823" s="224"/>
      <c r="Q823" s="224"/>
      <c r="R823" s="224"/>
      <c r="S823" s="224"/>
      <c r="T823" s="225"/>
      <c r="AT823" s="226" t="s">
        <v>189</v>
      </c>
      <c r="AU823" s="226" t="s">
        <v>86</v>
      </c>
      <c r="AV823" s="12" t="s">
        <v>86</v>
      </c>
      <c r="AW823" s="12" t="s">
        <v>40</v>
      </c>
      <c r="AX823" s="12" t="s">
        <v>84</v>
      </c>
      <c r="AY823" s="226" t="s">
        <v>180</v>
      </c>
    </row>
    <row r="824" spans="2:65" s="1" customFormat="1" ht="16.5" customHeight="1">
      <c r="B824" s="41"/>
      <c r="C824" s="249" t="s">
        <v>1471</v>
      </c>
      <c r="D824" s="249" t="s">
        <v>266</v>
      </c>
      <c r="E824" s="250" t="s">
        <v>1472</v>
      </c>
      <c r="F824" s="251" t="s">
        <v>1473</v>
      </c>
      <c r="G824" s="252" t="s">
        <v>185</v>
      </c>
      <c r="H824" s="253">
        <v>8.976</v>
      </c>
      <c r="I824" s="254"/>
      <c r="J824" s="255">
        <f>ROUND(I824*H824,2)</f>
        <v>0</v>
      </c>
      <c r="K824" s="251" t="s">
        <v>186</v>
      </c>
      <c r="L824" s="256"/>
      <c r="M824" s="257" t="s">
        <v>39</v>
      </c>
      <c r="N824" s="258" t="s">
        <v>48</v>
      </c>
      <c r="O824" s="42"/>
      <c r="P824" s="212">
        <f>O824*H824</f>
        <v>0</v>
      </c>
      <c r="Q824" s="212">
        <v>0.006</v>
      </c>
      <c r="R824" s="212">
        <f>Q824*H824</f>
        <v>0.05385600000000001</v>
      </c>
      <c r="S824" s="212">
        <v>0</v>
      </c>
      <c r="T824" s="213">
        <f>S824*H824</f>
        <v>0</v>
      </c>
      <c r="AR824" s="24" t="s">
        <v>354</v>
      </c>
      <c r="AT824" s="24" t="s">
        <v>266</v>
      </c>
      <c r="AU824" s="24" t="s">
        <v>86</v>
      </c>
      <c r="AY824" s="24" t="s">
        <v>180</v>
      </c>
      <c r="BE824" s="214">
        <f>IF(N824="základní",J824,0)</f>
        <v>0</v>
      </c>
      <c r="BF824" s="214">
        <f>IF(N824="snížená",J824,0)</f>
        <v>0</v>
      </c>
      <c r="BG824" s="214">
        <f>IF(N824="zákl. přenesená",J824,0)</f>
        <v>0</v>
      </c>
      <c r="BH824" s="214">
        <f>IF(N824="sníž. přenesená",J824,0)</f>
        <v>0</v>
      </c>
      <c r="BI824" s="214">
        <f>IF(N824="nulová",J824,0)</f>
        <v>0</v>
      </c>
      <c r="BJ824" s="24" t="s">
        <v>84</v>
      </c>
      <c r="BK824" s="214">
        <f>ROUND(I824*H824,2)</f>
        <v>0</v>
      </c>
      <c r="BL824" s="24" t="s">
        <v>265</v>
      </c>
      <c r="BM824" s="24" t="s">
        <v>1474</v>
      </c>
    </row>
    <row r="825" spans="2:51" s="12" customFormat="1" ht="12">
      <c r="B825" s="215"/>
      <c r="C825" s="216"/>
      <c r="D825" s="217" t="s">
        <v>189</v>
      </c>
      <c r="E825" s="218" t="s">
        <v>39</v>
      </c>
      <c r="F825" s="219" t="s">
        <v>1465</v>
      </c>
      <c r="G825" s="216"/>
      <c r="H825" s="220">
        <v>8.8</v>
      </c>
      <c r="I825" s="221"/>
      <c r="J825" s="216"/>
      <c r="K825" s="216"/>
      <c r="L825" s="222"/>
      <c r="M825" s="223"/>
      <c r="N825" s="224"/>
      <c r="O825" s="224"/>
      <c r="P825" s="224"/>
      <c r="Q825" s="224"/>
      <c r="R825" s="224"/>
      <c r="S825" s="224"/>
      <c r="T825" s="225"/>
      <c r="AT825" s="226" t="s">
        <v>189</v>
      </c>
      <c r="AU825" s="226" t="s">
        <v>86</v>
      </c>
      <c r="AV825" s="12" t="s">
        <v>86</v>
      </c>
      <c r="AW825" s="12" t="s">
        <v>40</v>
      </c>
      <c r="AX825" s="12" t="s">
        <v>84</v>
      </c>
      <c r="AY825" s="226" t="s">
        <v>180</v>
      </c>
    </row>
    <row r="826" spans="2:51" s="12" customFormat="1" ht="12">
      <c r="B826" s="215"/>
      <c r="C826" s="216"/>
      <c r="D826" s="217" t="s">
        <v>189</v>
      </c>
      <c r="E826" s="216"/>
      <c r="F826" s="219" t="s">
        <v>1475</v>
      </c>
      <c r="G826" s="216"/>
      <c r="H826" s="220">
        <v>8.976</v>
      </c>
      <c r="I826" s="221"/>
      <c r="J826" s="216"/>
      <c r="K826" s="216"/>
      <c r="L826" s="222"/>
      <c r="M826" s="223"/>
      <c r="N826" s="224"/>
      <c r="O826" s="224"/>
      <c r="P826" s="224"/>
      <c r="Q826" s="224"/>
      <c r="R826" s="224"/>
      <c r="S826" s="224"/>
      <c r="T826" s="225"/>
      <c r="AT826" s="226" t="s">
        <v>189</v>
      </c>
      <c r="AU826" s="226" t="s">
        <v>86</v>
      </c>
      <c r="AV826" s="12" t="s">
        <v>86</v>
      </c>
      <c r="AW826" s="12" t="s">
        <v>6</v>
      </c>
      <c r="AX826" s="12" t="s">
        <v>84</v>
      </c>
      <c r="AY826" s="226" t="s">
        <v>180</v>
      </c>
    </row>
    <row r="827" spans="2:65" s="1" customFormat="1" ht="16.5" customHeight="1">
      <c r="B827" s="41"/>
      <c r="C827" s="249" t="s">
        <v>1476</v>
      </c>
      <c r="D827" s="249" t="s">
        <v>266</v>
      </c>
      <c r="E827" s="250" t="s">
        <v>1477</v>
      </c>
      <c r="F827" s="251" t="s">
        <v>1478</v>
      </c>
      <c r="G827" s="252" t="s">
        <v>185</v>
      </c>
      <c r="H827" s="253">
        <v>47.648</v>
      </c>
      <c r="I827" s="254"/>
      <c r="J827" s="255">
        <f>ROUND(I827*H827,2)</f>
        <v>0</v>
      </c>
      <c r="K827" s="251" t="s">
        <v>186</v>
      </c>
      <c r="L827" s="256"/>
      <c r="M827" s="257" t="s">
        <v>39</v>
      </c>
      <c r="N827" s="258" t="s">
        <v>48</v>
      </c>
      <c r="O827" s="42"/>
      <c r="P827" s="212">
        <f>O827*H827</f>
        <v>0</v>
      </c>
      <c r="Q827" s="212">
        <v>0.003</v>
      </c>
      <c r="R827" s="212">
        <f>Q827*H827</f>
        <v>0.14294400000000002</v>
      </c>
      <c r="S827" s="212">
        <v>0</v>
      </c>
      <c r="T827" s="213">
        <f>S827*H827</f>
        <v>0</v>
      </c>
      <c r="AR827" s="24" t="s">
        <v>354</v>
      </c>
      <c r="AT827" s="24" t="s">
        <v>266</v>
      </c>
      <c r="AU827" s="24" t="s">
        <v>86</v>
      </c>
      <c r="AY827" s="24" t="s">
        <v>180</v>
      </c>
      <c r="BE827" s="214">
        <f>IF(N827="základní",J827,0)</f>
        <v>0</v>
      </c>
      <c r="BF827" s="214">
        <f>IF(N827="snížená",J827,0)</f>
        <v>0</v>
      </c>
      <c r="BG827" s="214">
        <f>IF(N827="zákl. přenesená",J827,0)</f>
        <v>0</v>
      </c>
      <c r="BH827" s="214">
        <f>IF(N827="sníž. přenesená",J827,0)</f>
        <v>0</v>
      </c>
      <c r="BI827" s="214">
        <f>IF(N827="nulová",J827,0)</f>
        <v>0</v>
      </c>
      <c r="BJ827" s="24" t="s">
        <v>84</v>
      </c>
      <c r="BK827" s="214">
        <f>ROUND(I827*H827,2)</f>
        <v>0</v>
      </c>
      <c r="BL827" s="24" t="s">
        <v>265</v>
      </c>
      <c r="BM827" s="24" t="s">
        <v>1479</v>
      </c>
    </row>
    <row r="828" spans="2:51" s="12" customFormat="1" ht="12">
      <c r="B828" s="215"/>
      <c r="C828" s="216"/>
      <c r="D828" s="217" t="s">
        <v>189</v>
      </c>
      <c r="E828" s="218" t="s">
        <v>39</v>
      </c>
      <c r="F828" s="219" t="s">
        <v>1480</v>
      </c>
      <c r="G828" s="216"/>
      <c r="H828" s="220">
        <v>47.648</v>
      </c>
      <c r="I828" s="221"/>
      <c r="J828" s="216"/>
      <c r="K828" s="216"/>
      <c r="L828" s="222"/>
      <c r="M828" s="223"/>
      <c r="N828" s="224"/>
      <c r="O828" s="224"/>
      <c r="P828" s="224"/>
      <c r="Q828" s="224"/>
      <c r="R828" s="224"/>
      <c r="S828" s="224"/>
      <c r="T828" s="225"/>
      <c r="AT828" s="226" t="s">
        <v>189</v>
      </c>
      <c r="AU828" s="226" t="s">
        <v>86</v>
      </c>
      <c r="AV828" s="12" t="s">
        <v>86</v>
      </c>
      <c r="AW828" s="12" t="s">
        <v>40</v>
      </c>
      <c r="AX828" s="12" t="s">
        <v>84</v>
      </c>
      <c r="AY828" s="226" t="s">
        <v>180</v>
      </c>
    </row>
    <row r="829" spans="2:65" s="1" customFormat="1" ht="16.5" customHeight="1">
      <c r="B829" s="41"/>
      <c r="C829" s="249" t="s">
        <v>1481</v>
      </c>
      <c r="D829" s="249" t="s">
        <v>266</v>
      </c>
      <c r="E829" s="250" t="s">
        <v>1482</v>
      </c>
      <c r="F829" s="251" t="s">
        <v>1483</v>
      </c>
      <c r="G829" s="252" t="s">
        <v>185</v>
      </c>
      <c r="H829" s="253">
        <v>43.911</v>
      </c>
      <c r="I829" s="254"/>
      <c r="J829" s="255">
        <f>ROUND(I829*H829,2)</f>
        <v>0</v>
      </c>
      <c r="K829" s="251" t="s">
        <v>186</v>
      </c>
      <c r="L829" s="256"/>
      <c r="M829" s="257" t="s">
        <v>39</v>
      </c>
      <c r="N829" s="258" t="s">
        <v>48</v>
      </c>
      <c r="O829" s="42"/>
      <c r="P829" s="212">
        <f>O829*H829</f>
        <v>0</v>
      </c>
      <c r="Q829" s="212">
        <v>0.005</v>
      </c>
      <c r="R829" s="212">
        <f>Q829*H829</f>
        <v>0.219555</v>
      </c>
      <c r="S829" s="212">
        <v>0</v>
      </c>
      <c r="T829" s="213">
        <f>S829*H829</f>
        <v>0</v>
      </c>
      <c r="AR829" s="24" t="s">
        <v>354</v>
      </c>
      <c r="AT829" s="24" t="s">
        <v>266</v>
      </c>
      <c r="AU829" s="24" t="s">
        <v>86</v>
      </c>
      <c r="AY829" s="24" t="s">
        <v>180</v>
      </c>
      <c r="BE829" s="214">
        <f>IF(N829="základní",J829,0)</f>
        <v>0</v>
      </c>
      <c r="BF829" s="214">
        <f>IF(N829="snížená",J829,0)</f>
        <v>0</v>
      </c>
      <c r="BG829" s="214">
        <f>IF(N829="zákl. přenesená",J829,0)</f>
        <v>0</v>
      </c>
      <c r="BH829" s="214">
        <f>IF(N829="sníž. přenesená",J829,0)</f>
        <v>0</v>
      </c>
      <c r="BI829" s="214">
        <f>IF(N829="nulová",J829,0)</f>
        <v>0</v>
      </c>
      <c r="BJ829" s="24" t="s">
        <v>84</v>
      </c>
      <c r="BK829" s="214">
        <f>ROUND(I829*H829,2)</f>
        <v>0</v>
      </c>
      <c r="BL829" s="24" t="s">
        <v>265</v>
      </c>
      <c r="BM829" s="24" t="s">
        <v>1484</v>
      </c>
    </row>
    <row r="830" spans="2:51" s="12" customFormat="1" ht="12">
      <c r="B830" s="215"/>
      <c r="C830" s="216"/>
      <c r="D830" s="217" t="s">
        <v>189</v>
      </c>
      <c r="E830" s="218" t="s">
        <v>39</v>
      </c>
      <c r="F830" s="219" t="s">
        <v>1485</v>
      </c>
      <c r="G830" s="216"/>
      <c r="H830" s="220">
        <v>43.911</v>
      </c>
      <c r="I830" s="221"/>
      <c r="J830" s="216"/>
      <c r="K830" s="216"/>
      <c r="L830" s="222"/>
      <c r="M830" s="223"/>
      <c r="N830" s="224"/>
      <c r="O830" s="224"/>
      <c r="P830" s="224"/>
      <c r="Q830" s="224"/>
      <c r="R830" s="224"/>
      <c r="S830" s="224"/>
      <c r="T830" s="225"/>
      <c r="AT830" s="226" t="s">
        <v>189</v>
      </c>
      <c r="AU830" s="226" t="s">
        <v>86</v>
      </c>
      <c r="AV830" s="12" t="s">
        <v>86</v>
      </c>
      <c r="AW830" s="12" t="s">
        <v>40</v>
      </c>
      <c r="AX830" s="12" t="s">
        <v>84</v>
      </c>
      <c r="AY830" s="226" t="s">
        <v>180</v>
      </c>
    </row>
    <row r="831" spans="2:65" s="1" customFormat="1" ht="25.5" customHeight="1">
      <c r="B831" s="41"/>
      <c r="C831" s="203" t="s">
        <v>1486</v>
      </c>
      <c r="D831" s="203" t="s">
        <v>182</v>
      </c>
      <c r="E831" s="204" t="s">
        <v>1487</v>
      </c>
      <c r="F831" s="205" t="s">
        <v>1488</v>
      </c>
      <c r="G831" s="206" t="s">
        <v>185</v>
      </c>
      <c r="H831" s="207">
        <v>11.1</v>
      </c>
      <c r="I831" s="208"/>
      <c r="J831" s="209">
        <f>ROUND(I831*H831,2)</f>
        <v>0</v>
      </c>
      <c r="K831" s="205" t="s">
        <v>186</v>
      </c>
      <c r="L831" s="61"/>
      <c r="M831" s="210" t="s">
        <v>39</v>
      </c>
      <c r="N831" s="211" t="s">
        <v>48</v>
      </c>
      <c r="O831" s="42"/>
      <c r="P831" s="212">
        <f>O831*H831</f>
        <v>0</v>
      </c>
      <c r="Q831" s="212">
        <v>0.003</v>
      </c>
      <c r="R831" s="212">
        <f>Q831*H831</f>
        <v>0.033299999999999996</v>
      </c>
      <c r="S831" s="212">
        <v>0</v>
      </c>
      <c r="T831" s="213">
        <f>S831*H831</f>
        <v>0</v>
      </c>
      <c r="AR831" s="24" t="s">
        <v>265</v>
      </c>
      <c r="AT831" s="24" t="s">
        <v>182</v>
      </c>
      <c r="AU831" s="24" t="s">
        <v>86</v>
      </c>
      <c r="AY831" s="24" t="s">
        <v>180</v>
      </c>
      <c r="BE831" s="214">
        <f>IF(N831="základní",J831,0)</f>
        <v>0</v>
      </c>
      <c r="BF831" s="214">
        <f>IF(N831="snížená",J831,0)</f>
        <v>0</v>
      </c>
      <c r="BG831" s="214">
        <f>IF(N831="zákl. přenesená",J831,0)</f>
        <v>0</v>
      </c>
      <c r="BH831" s="214">
        <f>IF(N831="sníž. přenesená",J831,0)</f>
        <v>0</v>
      </c>
      <c r="BI831" s="214">
        <f>IF(N831="nulová",J831,0)</f>
        <v>0</v>
      </c>
      <c r="BJ831" s="24" t="s">
        <v>84</v>
      </c>
      <c r="BK831" s="214">
        <f>ROUND(I831*H831,2)</f>
        <v>0</v>
      </c>
      <c r="BL831" s="24" t="s">
        <v>265</v>
      </c>
      <c r="BM831" s="24" t="s">
        <v>1489</v>
      </c>
    </row>
    <row r="832" spans="2:51" s="12" customFormat="1" ht="12">
      <c r="B832" s="215"/>
      <c r="C832" s="216"/>
      <c r="D832" s="217" t="s">
        <v>189</v>
      </c>
      <c r="E832" s="218" t="s">
        <v>39</v>
      </c>
      <c r="F832" s="219" t="s">
        <v>1490</v>
      </c>
      <c r="G832" s="216"/>
      <c r="H832" s="220">
        <v>11.1</v>
      </c>
      <c r="I832" s="221"/>
      <c r="J832" s="216"/>
      <c r="K832" s="216"/>
      <c r="L832" s="222"/>
      <c r="M832" s="223"/>
      <c r="N832" s="224"/>
      <c r="O832" s="224"/>
      <c r="P832" s="224"/>
      <c r="Q832" s="224"/>
      <c r="R832" s="224"/>
      <c r="S832" s="224"/>
      <c r="T832" s="225"/>
      <c r="AT832" s="226" t="s">
        <v>189</v>
      </c>
      <c r="AU832" s="226" t="s">
        <v>86</v>
      </c>
      <c r="AV832" s="12" t="s">
        <v>86</v>
      </c>
      <c r="AW832" s="12" t="s">
        <v>40</v>
      </c>
      <c r="AX832" s="12" t="s">
        <v>84</v>
      </c>
      <c r="AY832" s="226" t="s">
        <v>180</v>
      </c>
    </row>
    <row r="833" spans="2:65" s="1" customFormat="1" ht="16.5" customHeight="1">
      <c r="B833" s="41"/>
      <c r="C833" s="249" t="s">
        <v>1491</v>
      </c>
      <c r="D833" s="249" t="s">
        <v>266</v>
      </c>
      <c r="E833" s="250" t="s">
        <v>1492</v>
      </c>
      <c r="F833" s="251" t="s">
        <v>1493</v>
      </c>
      <c r="G833" s="252" t="s">
        <v>206</v>
      </c>
      <c r="H833" s="253">
        <v>0.226</v>
      </c>
      <c r="I833" s="254"/>
      <c r="J833" s="255">
        <f>ROUND(I833*H833,2)</f>
        <v>0</v>
      </c>
      <c r="K833" s="251" t="s">
        <v>186</v>
      </c>
      <c r="L833" s="256"/>
      <c r="M833" s="257" t="s">
        <v>39</v>
      </c>
      <c r="N833" s="258" t="s">
        <v>48</v>
      </c>
      <c r="O833" s="42"/>
      <c r="P833" s="212">
        <f>O833*H833</f>
        <v>0</v>
      </c>
      <c r="Q833" s="212">
        <v>0.032</v>
      </c>
      <c r="R833" s="212">
        <f>Q833*H833</f>
        <v>0.007232000000000001</v>
      </c>
      <c r="S833" s="212">
        <v>0</v>
      </c>
      <c r="T833" s="213">
        <f>S833*H833</f>
        <v>0</v>
      </c>
      <c r="AR833" s="24" t="s">
        <v>354</v>
      </c>
      <c r="AT833" s="24" t="s">
        <v>266</v>
      </c>
      <c r="AU833" s="24" t="s">
        <v>86</v>
      </c>
      <c r="AY833" s="24" t="s">
        <v>180</v>
      </c>
      <c r="BE833" s="214">
        <f>IF(N833="základní",J833,0)</f>
        <v>0</v>
      </c>
      <c r="BF833" s="214">
        <f>IF(N833="snížená",J833,0)</f>
        <v>0</v>
      </c>
      <c r="BG833" s="214">
        <f>IF(N833="zákl. přenesená",J833,0)</f>
        <v>0</v>
      </c>
      <c r="BH833" s="214">
        <f>IF(N833="sníž. přenesená",J833,0)</f>
        <v>0</v>
      </c>
      <c r="BI833" s="214">
        <f>IF(N833="nulová",J833,0)</f>
        <v>0</v>
      </c>
      <c r="BJ833" s="24" t="s">
        <v>84</v>
      </c>
      <c r="BK833" s="214">
        <f>ROUND(I833*H833,2)</f>
        <v>0</v>
      </c>
      <c r="BL833" s="24" t="s">
        <v>265</v>
      </c>
      <c r="BM833" s="24" t="s">
        <v>1494</v>
      </c>
    </row>
    <row r="834" spans="2:51" s="12" customFormat="1" ht="12">
      <c r="B834" s="215"/>
      <c r="C834" s="216"/>
      <c r="D834" s="217" t="s">
        <v>189</v>
      </c>
      <c r="E834" s="218" t="s">
        <v>39</v>
      </c>
      <c r="F834" s="219" t="s">
        <v>1495</v>
      </c>
      <c r="G834" s="216"/>
      <c r="H834" s="220">
        <v>0.226</v>
      </c>
      <c r="I834" s="221"/>
      <c r="J834" s="216"/>
      <c r="K834" s="216"/>
      <c r="L834" s="222"/>
      <c r="M834" s="223"/>
      <c r="N834" s="224"/>
      <c r="O834" s="224"/>
      <c r="P834" s="224"/>
      <c r="Q834" s="224"/>
      <c r="R834" s="224"/>
      <c r="S834" s="224"/>
      <c r="T834" s="225"/>
      <c r="AT834" s="226" t="s">
        <v>189</v>
      </c>
      <c r="AU834" s="226" t="s">
        <v>86</v>
      </c>
      <c r="AV834" s="12" t="s">
        <v>86</v>
      </c>
      <c r="AW834" s="12" t="s">
        <v>40</v>
      </c>
      <c r="AX834" s="12" t="s">
        <v>84</v>
      </c>
      <c r="AY834" s="226" t="s">
        <v>180</v>
      </c>
    </row>
    <row r="835" spans="2:65" s="1" customFormat="1" ht="25.5" customHeight="1">
      <c r="B835" s="41"/>
      <c r="C835" s="203" t="s">
        <v>1496</v>
      </c>
      <c r="D835" s="203" t="s">
        <v>182</v>
      </c>
      <c r="E835" s="204" t="s">
        <v>1497</v>
      </c>
      <c r="F835" s="205" t="s">
        <v>1498</v>
      </c>
      <c r="G835" s="206" t="s">
        <v>185</v>
      </c>
      <c r="H835" s="207">
        <v>85.715</v>
      </c>
      <c r="I835" s="208"/>
      <c r="J835" s="209">
        <f>ROUND(I835*H835,2)</f>
        <v>0</v>
      </c>
      <c r="K835" s="205" t="s">
        <v>186</v>
      </c>
      <c r="L835" s="61"/>
      <c r="M835" s="210" t="s">
        <v>39</v>
      </c>
      <c r="N835" s="211" t="s">
        <v>48</v>
      </c>
      <c r="O835" s="42"/>
      <c r="P835" s="212">
        <f>O835*H835</f>
        <v>0</v>
      </c>
      <c r="Q835" s="212">
        <v>0</v>
      </c>
      <c r="R835" s="212">
        <f>Q835*H835</f>
        <v>0</v>
      </c>
      <c r="S835" s="212">
        <v>0</v>
      </c>
      <c r="T835" s="213">
        <f>S835*H835</f>
        <v>0</v>
      </c>
      <c r="AR835" s="24" t="s">
        <v>265</v>
      </c>
      <c r="AT835" s="24" t="s">
        <v>182</v>
      </c>
      <c r="AU835" s="24" t="s">
        <v>86</v>
      </c>
      <c r="AY835" s="24" t="s">
        <v>180</v>
      </c>
      <c r="BE835" s="214">
        <f>IF(N835="základní",J835,0)</f>
        <v>0</v>
      </c>
      <c r="BF835" s="214">
        <f>IF(N835="snížená",J835,0)</f>
        <v>0</v>
      </c>
      <c r="BG835" s="214">
        <f>IF(N835="zákl. přenesená",J835,0)</f>
        <v>0</v>
      </c>
      <c r="BH835" s="214">
        <f>IF(N835="sníž. přenesená",J835,0)</f>
        <v>0</v>
      </c>
      <c r="BI835" s="214">
        <f>IF(N835="nulová",J835,0)</f>
        <v>0</v>
      </c>
      <c r="BJ835" s="24" t="s">
        <v>84</v>
      </c>
      <c r="BK835" s="214">
        <f>ROUND(I835*H835,2)</f>
        <v>0</v>
      </c>
      <c r="BL835" s="24" t="s">
        <v>265</v>
      </c>
      <c r="BM835" s="24" t="s">
        <v>1499</v>
      </c>
    </row>
    <row r="836" spans="2:51" s="12" customFormat="1" ht="12">
      <c r="B836" s="215"/>
      <c r="C836" s="216"/>
      <c r="D836" s="217" t="s">
        <v>189</v>
      </c>
      <c r="E836" s="218" t="s">
        <v>39</v>
      </c>
      <c r="F836" s="219" t="s">
        <v>1500</v>
      </c>
      <c r="G836" s="216"/>
      <c r="H836" s="220">
        <v>42.665</v>
      </c>
      <c r="I836" s="221"/>
      <c r="J836" s="216"/>
      <c r="K836" s="216"/>
      <c r="L836" s="222"/>
      <c r="M836" s="223"/>
      <c r="N836" s="224"/>
      <c r="O836" s="224"/>
      <c r="P836" s="224"/>
      <c r="Q836" s="224"/>
      <c r="R836" s="224"/>
      <c r="S836" s="224"/>
      <c r="T836" s="225"/>
      <c r="AT836" s="226" t="s">
        <v>189</v>
      </c>
      <c r="AU836" s="226" t="s">
        <v>86</v>
      </c>
      <c r="AV836" s="12" t="s">
        <v>86</v>
      </c>
      <c r="AW836" s="12" t="s">
        <v>40</v>
      </c>
      <c r="AX836" s="12" t="s">
        <v>77</v>
      </c>
      <c r="AY836" s="226" t="s">
        <v>180</v>
      </c>
    </row>
    <row r="837" spans="2:51" s="12" customFormat="1" ht="12">
      <c r="B837" s="215"/>
      <c r="C837" s="216"/>
      <c r="D837" s="217" t="s">
        <v>189</v>
      </c>
      <c r="E837" s="218" t="s">
        <v>39</v>
      </c>
      <c r="F837" s="219" t="s">
        <v>1501</v>
      </c>
      <c r="G837" s="216"/>
      <c r="H837" s="220">
        <v>43.05</v>
      </c>
      <c r="I837" s="221"/>
      <c r="J837" s="216"/>
      <c r="K837" s="216"/>
      <c r="L837" s="222"/>
      <c r="M837" s="223"/>
      <c r="N837" s="224"/>
      <c r="O837" s="224"/>
      <c r="P837" s="224"/>
      <c r="Q837" s="224"/>
      <c r="R837" s="224"/>
      <c r="S837" s="224"/>
      <c r="T837" s="225"/>
      <c r="AT837" s="226" t="s">
        <v>189</v>
      </c>
      <c r="AU837" s="226" t="s">
        <v>86</v>
      </c>
      <c r="AV837" s="12" t="s">
        <v>86</v>
      </c>
      <c r="AW837" s="12" t="s">
        <v>40</v>
      </c>
      <c r="AX837" s="12" t="s">
        <v>77</v>
      </c>
      <c r="AY837" s="226" t="s">
        <v>180</v>
      </c>
    </row>
    <row r="838" spans="2:51" s="13" customFormat="1" ht="12">
      <c r="B838" s="227"/>
      <c r="C838" s="228"/>
      <c r="D838" s="217" t="s">
        <v>189</v>
      </c>
      <c r="E838" s="229" t="s">
        <v>39</v>
      </c>
      <c r="F838" s="230" t="s">
        <v>196</v>
      </c>
      <c r="G838" s="228"/>
      <c r="H838" s="231">
        <v>85.715</v>
      </c>
      <c r="I838" s="232"/>
      <c r="J838" s="228"/>
      <c r="K838" s="228"/>
      <c r="L838" s="233"/>
      <c r="M838" s="234"/>
      <c r="N838" s="235"/>
      <c r="O838" s="235"/>
      <c r="P838" s="235"/>
      <c r="Q838" s="235"/>
      <c r="R838" s="235"/>
      <c r="S838" s="235"/>
      <c r="T838" s="236"/>
      <c r="AT838" s="237" t="s">
        <v>189</v>
      </c>
      <c r="AU838" s="237" t="s">
        <v>86</v>
      </c>
      <c r="AV838" s="13" t="s">
        <v>187</v>
      </c>
      <c r="AW838" s="13" t="s">
        <v>40</v>
      </c>
      <c r="AX838" s="13" t="s">
        <v>84</v>
      </c>
      <c r="AY838" s="237" t="s">
        <v>180</v>
      </c>
    </row>
    <row r="839" spans="2:65" s="1" customFormat="1" ht="16.5" customHeight="1">
      <c r="B839" s="41"/>
      <c r="C839" s="249" t="s">
        <v>1502</v>
      </c>
      <c r="D839" s="249" t="s">
        <v>266</v>
      </c>
      <c r="E839" s="250" t="s">
        <v>1503</v>
      </c>
      <c r="F839" s="251" t="s">
        <v>1504</v>
      </c>
      <c r="G839" s="252" t="s">
        <v>185</v>
      </c>
      <c r="H839" s="253">
        <v>43.518</v>
      </c>
      <c r="I839" s="254"/>
      <c r="J839" s="255">
        <f>ROUND(I839*H839,2)</f>
        <v>0</v>
      </c>
      <c r="K839" s="251" t="s">
        <v>186</v>
      </c>
      <c r="L839" s="256"/>
      <c r="M839" s="257" t="s">
        <v>39</v>
      </c>
      <c r="N839" s="258" t="s">
        <v>48</v>
      </c>
      <c r="O839" s="42"/>
      <c r="P839" s="212">
        <f>O839*H839</f>
        <v>0</v>
      </c>
      <c r="Q839" s="212">
        <v>0.0023</v>
      </c>
      <c r="R839" s="212">
        <f>Q839*H839</f>
        <v>0.1000914</v>
      </c>
      <c r="S839" s="212">
        <v>0</v>
      </c>
      <c r="T839" s="213">
        <f>S839*H839</f>
        <v>0</v>
      </c>
      <c r="AR839" s="24" t="s">
        <v>354</v>
      </c>
      <c r="AT839" s="24" t="s">
        <v>266</v>
      </c>
      <c r="AU839" s="24" t="s">
        <v>86</v>
      </c>
      <c r="AY839" s="24" t="s">
        <v>180</v>
      </c>
      <c r="BE839" s="214">
        <f>IF(N839="základní",J839,0)</f>
        <v>0</v>
      </c>
      <c r="BF839" s="214">
        <f>IF(N839="snížená",J839,0)</f>
        <v>0</v>
      </c>
      <c r="BG839" s="214">
        <f>IF(N839="zákl. přenesená",J839,0)</f>
        <v>0</v>
      </c>
      <c r="BH839" s="214">
        <f>IF(N839="sníž. přenesená",J839,0)</f>
        <v>0</v>
      </c>
      <c r="BI839" s="214">
        <f>IF(N839="nulová",J839,0)</f>
        <v>0</v>
      </c>
      <c r="BJ839" s="24" t="s">
        <v>84</v>
      </c>
      <c r="BK839" s="214">
        <f>ROUND(I839*H839,2)</f>
        <v>0</v>
      </c>
      <c r="BL839" s="24" t="s">
        <v>265</v>
      </c>
      <c r="BM839" s="24" t="s">
        <v>1505</v>
      </c>
    </row>
    <row r="840" spans="2:51" s="12" customFormat="1" ht="12">
      <c r="B840" s="215"/>
      <c r="C840" s="216"/>
      <c r="D840" s="217" t="s">
        <v>189</v>
      </c>
      <c r="E840" s="218" t="s">
        <v>39</v>
      </c>
      <c r="F840" s="219" t="s">
        <v>1500</v>
      </c>
      <c r="G840" s="216"/>
      <c r="H840" s="220">
        <v>42.665</v>
      </c>
      <c r="I840" s="221"/>
      <c r="J840" s="216"/>
      <c r="K840" s="216"/>
      <c r="L840" s="222"/>
      <c r="M840" s="223"/>
      <c r="N840" s="224"/>
      <c r="O840" s="224"/>
      <c r="P840" s="224"/>
      <c r="Q840" s="224"/>
      <c r="R840" s="224"/>
      <c r="S840" s="224"/>
      <c r="T840" s="225"/>
      <c r="AT840" s="226" t="s">
        <v>189</v>
      </c>
      <c r="AU840" s="226" t="s">
        <v>86</v>
      </c>
      <c r="AV840" s="12" t="s">
        <v>86</v>
      </c>
      <c r="AW840" s="12" t="s">
        <v>40</v>
      </c>
      <c r="AX840" s="12" t="s">
        <v>84</v>
      </c>
      <c r="AY840" s="226" t="s">
        <v>180</v>
      </c>
    </row>
    <row r="841" spans="2:51" s="12" customFormat="1" ht="12">
      <c r="B841" s="215"/>
      <c r="C841" s="216"/>
      <c r="D841" s="217" t="s">
        <v>189</v>
      </c>
      <c r="E841" s="216"/>
      <c r="F841" s="219" t="s">
        <v>1506</v>
      </c>
      <c r="G841" s="216"/>
      <c r="H841" s="220">
        <v>43.518</v>
      </c>
      <c r="I841" s="221"/>
      <c r="J841" s="216"/>
      <c r="K841" s="216"/>
      <c r="L841" s="222"/>
      <c r="M841" s="223"/>
      <c r="N841" s="224"/>
      <c r="O841" s="224"/>
      <c r="P841" s="224"/>
      <c r="Q841" s="224"/>
      <c r="R841" s="224"/>
      <c r="S841" s="224"/>
      <c r="T841" s="225"/>
      <c r="AT841" s="226" t="s">
        <v>189</v>
      </c>
      <c r="AU841" s="226" t="s">
        <v>86</v>
      </c>
      <c r="AV841" s="12" t="s">
        <v>86</v>
      </c>
      <c r="AW841" s="12" t="s">
        <v>6</v>
      </c>
      <c r="AX841" s="12" t="s">
        <v>84</v>
      </c>
      <c r="AY841" s="226" t="s">
        <v>180</v>
      </c>
    </row>
    <row r="842" spans="2:65" s="1" customFormat="1" ht="16.5" customHeight="1">
      <c r="B842" s="41"/>
      <c r="C842" s="249" t="s">
        <v>1507</v>
      </c>
      <c r="D842" s="249" t="s">
        <v>266</v>
      </c>
      <c r="E842" s="250" t="s">
        <v>1482</v>
      </c>
      <c r="F842" s="251" t="s">
        <v>1483</v>
      </c>
      <c r="G842" s="252" t="s">
        <v>185</v>
      </c>
      <c r="H842" s="253">
        <v>43.911</v>
      </c>
      <c r="I842" s="254"/>
      <c r="J842" s="255">
        <f>ROUND(I842*H842,2)</f>
        <v>0</v>
      </c>
      <c r="K842" s="251" t="s">
        <v>186</v>
      </c>
      <c r="L842" s="256"/>
      <c r="M842" s="257" t="s">
        <v>39</v>
      </c>
      <c r="N842" s="258" t="s">
        <v>48</v>
      </c>
      <c r="O842" s="42"/>
      <c r="P842" s="212">
        <f>O842*H842</f>
        <v>0</v>
      </c>
      <c r="Q842" s="212">
        <v>0.005</v>
      </c>
      <c r="R842" s="212">
        <f>Q842*H842</f>
        <v>0.219555</v>
      </c>
      <c r="S842" s="212">
        <v>0</v>
      </c>
      <c r="T842" s="213">
        <f>S842*H842</f>
        <v>0</v>
      </c>
      <c r="AR842" s="24" t="s">
        <v>354</v>
      </c>
      <c r="AT842" s="24" t="s">
        <v>266</v>
      </c>
      <c r="AU842" s="24" t="s">
        <v>86</v>
      </c>
      <c r="AY842" s="24" t="s">
        <v>180</v>
      </c>
      <c r="BE842" s="214">
        <f>IF(N842="základní",J842,0)</f>
        <v>0</v>
      </c>
      <c r="BF842" s="214">
        <f>IF(N842="snížená",J842,0)</f>
        <v>0</v>
      </c>
      <c r="BG842" s="214">
        <f>IF(N842="zákl. přenesená",J842,0)</f>
        <v>0</v>
      </c>
      <c r="BH842" s="214">
        <f>IF(N842="sníž. přenesená",J842,0)</f>
        <v>0</v>
      </c>
      <c r="BI842" s="214">
        <f>IF(N842="nulová",J842,0)</f>
        <v>0</v>
      </c>
      <c r="BJ842" s="24" t="s">
        <v>84</v>
      </c>
      <c r="BK842" s="214">
        <f>ROUND(I842*H842,2)</f>
        <v>0</v>
      </c>
      <c r="BL842" s="24" t="s">
        <v>265</v>
      </c>
      <c r="BM842" s="24" t="s">
        <v>1508</v>
      </c>
    </row>
    <row r="843" spans="2:51" s="12" customFormat="1" ht="12">
      <c r="B843" s="215"/>
      <c r="C843" s="216"/>
      <c r="D843" s="217" t="s">
        <v>189</v>
      </c>
      <c r="E843" s="218" t="s">
        <v>39</v>
      </c>
      <c r="F843" s="219" t="s">
        <v>1485</v>
      </c>
      <c r="G843" s="216"/>
      <c r="H843" s="220">
        <v>43.911</v>
      </c>
      <c r="I843" s="221"/>
      <c r="J843" s="216"/>
      <c r="K843" s="216"/>
      <c r="L843" s="222"/>
      <c r="M843" s="223"/>
      <c r="N843" s="224"/>
      <c r="O843" s="224"/>
      <c r="P843" s="224"/>
      <c r="Q843" s="224"/>
      <c r="R843" s="224"/>
      <c r="S843" s="224"/>
      <c r="T843" s="225"/>
      <c r="AT843" s="226" t="s">
        <v>189</v>
      </c>
      <c r="AU843" s="226" t="s">
        <v>86</v>
      </c>
      <c r="AV843" s="12" t="s">
        <v>86</v>
      </c>
      <c r="AW843" s="12" t="s">
        <v>40</v>
      </c>
      <c r="AX843" s="12" t="s">
        <v>84</v>
      </c>
      <c r="AY843" s="226" t="s">
        <v>180</v>
      </c>
    </row>
    <row r="844" spans="2:65" s="1" customFormat="1" ht="38.25" customHeight="1">
      <c r="B844" s="41"/>
      <c r="C844" s="203" t="s">
        <v>1509</v>
      </c>
      <c r="D844" s="203" t="s">
        <v>182</v>
      </c>
      <c r="E844" s="204" t="s">
        <v>1510</v>
      </c>
      <c r="F844" s="205" t="s">
        <v>1511</v>
      </c>
      <c r="G844" s="206" t="s">
        <v>185</v>
      </c>
      <c r="H844" s="207">
        <v>511.92</v>
      </c>
      <c r="I844" s="208"/>
      <c r="J844" s="209">
        <f>ROUND(I844*H844,2)</f>
        <v>0</v>
      </c>
      <c r="K844" s="205" t="s">
        <v>186</v>
      </c>
      <c r="L844" s="61"/>
      <c r="M844" s="210" t="s">
        <v>39</v>
      </c>
      <c r="N844" s="211" t="s">
        <v>48</v>
      </c>
      <c r="O844" s="42"/>
      <c r="P844" s="212">
        <f>O844*H844</f>
        <v>0</v>
      </c>
      <c r="Q844" s="212">
        <v>0</v>
      </c>
      <c r="R844" s="212">
        <f>Q844*H844</f>
        <v>0</v>
      </c>
      <c r="S844" s="212">
        <v>0.00525</v>
      </c>
      <c r="T844" s="213">
        <f>S844*H844</f>
        <v>2.68758</v>
      </c>
      <c r="AR844" s="24" t="s">
        <v>265</v>
      </c>
      <c r="AT844" s="24" t="s">
        <v>182</v>
      </c>
      <c r="AU844" s="24" t="s">
        <v>86</v>
      </c>
      <c r="AY844" s="24" t="s">
        <v>180</v>
      </c>
      <c r="BE844" s="214">
        <f>IF(N844="základní",J844,0)</f>
        <v>0</v>
      </c>
      <c r="BF844" s="214">
        <f>IF(N844="snížená",J844,0)</f>
        <v>0</v>
      </c>
      <c r="BG844" s="214">
        <f>IF(N844="zákl. přenesená",J844,0)</f>
        <v>0</v>
      </c>
      <c r="BH844" s="214">
        <f>IF(N844="sníž. přenesená",J844,0)</f>
        <v>0</v>
      </c>
      <c r="BI844" s="214">
        <f>IF(N844="nulová",J844,0)</f>
        <v>0</v>
      </c>
      <c r="BJ844" s="24" t="s">
        <v>84</v>
      </c>
      <c r="BK844" s="214">
        <f>ROUND(I844*H844,2)</f>
        <v>0</v>
      </c>
      <c r="BL844" s="24" t="s">
        <v>265</v>
      </c>
      <c r="BM844" s="24" t="s">
        <v>1512</v>
      </c>
    </row>
    <row r="845" spans="2:51" s="12" customFormat="1" ht="12">
      <c r="B845" s="215"/>
      <c r="C845" s="216"/>
      <c r="D845" s="217" t="s">
        <v>189</v>
      </c>
      <c r="E845" s="218" t="s">
        <v>39</v>
      </c>
      <c r="F845" s="219" t="s">
        <v>1301</v>
      </c>
      <c r="G845" s="216"/>
      <c r="H845" s="220">
        <v>237.15</v>
      </c>
      <c r="I845" s="221"/>
      <c r="J845" s="216"/>
      <c r="K845" s="216"/>
      <c r="L845" s="222"/>
      <c r="M845" s="223"/>
      <c r="N845" s="224"/>
      <c r="O845" s="224"/>
      <c r="P845" s="224"/>
      <c r="Q845" s="224"/>
      <c r="R845" s="224"/>
      <c r="S845" s="224"/>
      <c r="T845" s="225"/>
      <c r="AT845" s="226" t="s">
        <v>189</v>
      </c>
      <c r="AU845" s="226" t="s">
        <v>86</v>
      </c>
      <c r="AV845" s="12" t="s">
        <v>86</v>
      </c>
      <c r="AW845" s="12" t="s">
        <v>40</v>
      </c>
      <c r="AX845" s="12" t="s">
        <v>77</v>
      </c>
      <c r="AY845" s="226" t="s">
        <v>180</v>
      </c>
    </row>
    <row r="846" spans="2:51" s="12" customFormat="1" ht="12">
      <c r="B846" s="215"/>
      <c r="C846" s="216"/>
      <c r="D846" s="217" t="s">
        <v>189</v>
      </c>
      <c r="E846" s="218" t="s">
        <v>39</v>
      </c>
      <c r="F846" s="219" t="s">
        <v>1302</v>
      </c>
      <c r="G846" s="216"/>
      <c r="H846" s="220">
        <v>18.81</v>
      </c>
      <c r="I846" s="221"/>
      <c r="J846" s="216"/>
      <c r="K846" s="216"/>
      <c r="L846" s="222"/>
      <c r="M846" s="223"/>
      <c r="N846" s="224"/>
      <c r="O846" s="224"/>
      <c r="P846" s="224"/>
      <c r="Q846" s="224"/>
      <c r="R846" s="224"/>
      <c r="S846" s="224"/>
      <c r="T846" s="225"/>
      <c r="AT846" s="226" t="s">
        <v>189</v>
      </c>
      <c r="AU846" s="226" t="s">
        <v>86</v>
      </c>
      <c r="AV846" s="12" t="s">
        <v>86</v>
      </c>
      <c r="AW846" s="12" t="s">
        <v>40</v>
      </c>
      <c r="AX846" s="12" t="s">
        <v>77</v>
      </c>
      <c r="AY846" s="226" t="s">
        <v>180</v>
      </c>
    </row>
    <row r="847" spans="2:51" s="14" customFormat="1" ht="12">
      <c r="B847" s="238"/>
      <c r="C847" s="239"/>
      <c r="D847" s="217" t="s">
        <v>189</v>
      </c>
      <c r="E847" s="240" t="s">
        <v>39</v>
      </c>
      <c r="F847" s="241" t="s">
        <v>1513</v>
      </c>
      <c r="G847" s="239"/>
      <c r="H847" s="242">
        <v>255.96</v>
      </c>
      <c r="I847" s="243"/>
      <c r="J847" s="239"/>
      <c r="K847" s="239"/>
      <c r="L847" s="244"/>
      <c r="M847" s="245"/>
      <c r="N847" s="246"/>
      <c r="O847" s="246"/>
      <c r="P847" s="246"/>
      <c r="Q847" s="246"/>
      <c r="R847" s="246"/>
      <c r="S847" s="246"/>
      <c r="T847" s="247"/>
      <c r="AT847" s="248" t="s">
        <v>189</v>
      </c>
      <c r="AU847" s="248" t="s">
        <v>86</v>
      </c>
      <c r="AV847" s="14" t="s">
        <v>197</v>
      </c>
      <c r="AW847" s="14" t="s">
        <v>40</v>
      </c>
      <c r="AX847" s="14" t="s">
        <v>77</v>
      </c>
      <c r="AY847" s="248" t="s">
        <v>180</v>
      </c>
    </row>
    <row r="848" spans="2:51" s="12" customFormat="1" ht="12">
      <c r="B848" s="215"/>
      <c r="C848" s="216"/>
      <c r="D848" s="217" t="s">
        <v>189</v>
      </c>
      <c r="E848" s="218" t="s">
        <v>39</v>
      </c>
      <c r="F848" s="219" t="s">
        <v>1301</v>
      </c>
      <c r="G848" s="216"/>
      <c r="H848" s="220">
        <v>237.15</v>
      </c>
      <c r="I848" s="221"/>
      <c r="J848" s="216"/>
      <c r="K848" s="216"/>
      <c r="L848" s="222"/>
      <c r="M848" s="223"/>
      <c r="N848" s="224"/>
      <c r="O848" s="224"/>
      <c r="P848" s="224"/>
      <c r="Q848" s="224"/>
      <c r="R848" s="224"/>
      <c r="S848" s="224"/>
      <c r="T848" s="225"/>
      <c r="AT848" s="226" t="s">
        <v>189</v>
      </c>
      <c r="AU848" s="226" t="s">
        <v>86</v>
      </c>
      <c r="AV848" s="12" t="s">
        <v>86</v>
      </c>
      <c r="AW848" s="12" t="s">
        <v>40</v>
      </c>
      <c r="AX848" s="12" t="s">
        <v>77</v>
      </c>
      <c r="AY848" s="226" t="s">
        <v>180</v>
      </c>
    </row>
    <row r="849" spans="2:51" s="12" customFormat="1" ht="12">
      <c r="B849" s="215"/>
      <c r="C849" s="216"/>
      <c r="D849" s="217" t="s">
        <v>189</v>
      </c>
      <c r="E849" s="218" t="s">
        <v>39</v>
      </c>
      <c r="F849" s="219" t="s">
        <v>1302</v>
      </c>
      <c r="G849" s="216"/>
      <c r="H849" s="220">
        <v>18.81</v>
      </c>
      <c r="I849" s="221"/>
      <c r="J849" s="216"/>
      <c r="K849" s="216"/>
      <c r="L849" s="222"/>
      <c r="M849" s="223"/>
      <c r="N849" s="224"/>
      <c r="O849" s="224"/>
      <c r="P849" s="224"/>
      <c r="Q849" s="224"/>
      <c r="R849" s="224"/>
      <c r="S849" s="224"/>
      <c r="T849" s="225"/>
      <c r="AT849" s="226" t="s">
        <v>189</v>
      </c>
      <c r="AU849" s="226" t="s">
        <v>86</v>
      </c>
      <c r="AV849" s="12" t="s">
        <v>86</v>
      </c>
      <c r="AW849" s="12" t="s">
        <v>40</v>
      </c>
      <c r="AX849" s="12" t="s">
        <v>77</v>
      </c>
      <c r="AY849" s="226" t="s">
        <v>180</v>
      </c>
    </row>
    <row r="850" spans="2:51" s="14" customFormat="1" ht="12">
      <c r="B850" s="238"/>
      <c r="C850" s="239"/>
      <c r="D850" s="217" t="s">
        <v>189</v>
      </c>
      <c r="E850" s="240" t="s">
        <v>39</v>
      </c>
      <c r="F850" s="241" t="s">
        <v>1514</v>
      </c>
      <c r="G850" s="239"/>
      <c r="H850" s="242">
        <v>255.96</v>
      </c>
      <c r="I850" s="243"/>
      <c r="J850" s="239"/>
      <c r="K850" s="239"/>
      <c r="L850" s="244"/>
      <c r="M850" s="245"/>
      <c r="N850" s="246"/>
      <c r="O850" s="246"/>
      <c r="P850" s="246"/>
      <c r="Q850" s="246"/>
      <c r="R850" s="246"/>
      <c r="S850" s="246"/>
      <c r="T850" s="247"/>
      <c r="AT850" s="248" t="s">
        <v>189</v>
      </c>
      <c r="AU850" s="248" t="s">
        <v>86</v>
      </c>
      <c r="AV850" s="14" t="s">
        <v>197</v>
      </c>
      <c r="AW850" s="14" t="s">
        <v>40</v>
      </c>
      <c r="AX850" s="14" t="s">
        <v>77</v>
      </c>
      <c r="AY850" s="248" t="s">
        <v>180</v>
      </c>
    </row>
    <row r="851" spans="2:51" s="13" customFormat="1" ht="12">
      <c r="B851" s="227"/>
      <c r="C851" s="228"/>
      <c r="D851" s="217" t="s">
        <v>189</v>
      </c>
      <c r="E851" s="229" t="s">
        <v>39</v>
      </c>
      <c r="F851" s="230" t="s">
        <v>196</v>
      </c>
      <c r="G851" s="228"/>
      <c r="H851" s="231">
        <v>511.92</v>
      </c>
      <c r="I851" s="232"/>
      <c r="J851" s="228"/>
      <c r="K851" s="228"/>
      <c r="L851" s="233"/>
      <c r="M851" s="234"/>
      <c r="N851" s="235"/>
      <c r="O851" s="235"/>
      <c r="P851" s="235"/>
      <c r="Q851" s="235"/>
      <c r="R851" s="235"/>
      <c r="S851" s="235"/>
      <c r="T851" s="236"/>
      <c r="AT851" s="237" t="s">
        <v>189</v>
      </c>
      <c r="AU851" s="237" t="s">
        <v>86</v>
      </c>
      <c r="AV851" s="13" t="s">
        <v>187</v>
      </c>
      <c r="AW851" s="13" t="s">
        <v>40</v>
      </c>
      <c r="AX851" s="13" t="s">
        <v>84</v>
      </c>
      <c r="AY851" s="237" t="s">
        <v>180</v>
      </c>
    </row>
    <row r="852" spans="2:65" s="1" customFormat="1" ht="25.5" customHeight="1">
      <c r="B852" s="41"/>
      <c r="C852" s="203" t="s">
        <v>1515</v>
      </c>
      <c r="D852" s="203" t="s">
        <v>182</v>
      </c>
      <c r="E852" s="204" t="s">
        <v>1516</v>
      </c>
      <c r="F852" s="205" t="s">
        <v>1517</v>
      </c>
      <c r="G852" s="206" t="s">
        <v>185</v>
      </c>
      <c r="H852" s="207">
        <v>18.983</v>
      </c>
      <c r="I852" s="208"/>
      <c r="J852" s="209">
        <f>ROUND(I852*H852,2)</f>
        <v>0</v>
      </c>
      <c r="K852" s="205" t="s">
        <v>186</v>
      </c>
      <c r="L852" s="61"/>
      <c r="M852" s="210" t="s">
        <v>39</v>
      </c>
      <c r="N852" s="211" t="s">
        <v>48</v>
      </c>
      <c r="O852" s="42"/>
      <c r="P852" s="212">
        <f>O852*H852</f>
        <v>0</v>
      </c>
      <c r="Q852" s="212">
        <v>0.00012</v>
      </c>
      <c r="R852" s="212">
        <f>Q852*H852</f>
        <v>0.0022779600000000003</v>
      </c>
      <c r="S852" s="212">
        <v>0</v>
      </c>
      <c r="T852" s="213">
        <f>S852*H852</f>
        <v>0</v>
      </c>
      <c r="AR852" s="24" t="s">
        <v>265</v>
      </c>
      <c r="AT852" s="24" t="s">
        <v>182</v>
      </c>
      <c r="AU852" s="24" t="s">
        <v>86</v>
      </c>
      <c r="AY852" s="24" t="s">
        <v>180</v>
      </c>
      <c r="BE852" s="214">
        <f>IF(N852="základní",J852,0)</f>
        <v>0</v>
      </c>
      <c r="BF852" s="214">
        <f>IF(N852="snížená",J852,0)</f>
        <v>0</v>
      </c>
      <c r="BG852" s="214">
        <f>IF(N852="zákl. přenesená",J852,0)</f>
        <v>0</v>
      </c>
      <c r="BH852" s="214">
        <f>IF(N852="sníž. přenesená",J852,0)</f>
        <v>0</v>
      </c>
      <c r="BI852" s="214">
        <f>IF(N852="nulová",J852,0)</f>
        <v>0</v>
      </c>
      <c r="BJ852" s="24" t="s">
        <v>84</v>
      </c>
      <c r="BK852" s="214">
        <f>ROUND(I852*H852,2)</f>
        <v>0</v>
      </c>
      <c r="BL852" s="24" t="s">
        <v>265</v>
      </c>
      <c r="BM852" s="24" t="s">
        <v>1518</v>
      </c>
    </row>
    <row r="853" spans="2:51" s="12" customFormat="1" ht="12">
      <c r="B853" s="215"/>
      <c r="C853" s="216"/>
      <c r="D853" s="217" t="s">
        <v>189</v>
      </c>
      <c r="E853" s="218" t="s">
        <v>39</v>
      </c>
      <c r="F853" s="219" t="s">
        <v>1388</v>
      </c>
      <c r="G853" s="216"/>
      <c r="H853" s="220">
        <v>14.583</v>
      </c>
      <c r="I853" s="221"/>
      <c r="J853" s="216"/>
      <c r="K853" s="216"/>
      <c r="L853" s="222"/>
      <c r="M853" s="223"/>
      <c r="N853" s="224"/>
      <c r="O853" s="224"/>
      <c r="P853" s="224"/>
      <c r="Q853" s="224"/>
      <c r="R853" s="224"/>
      <c r="S853" s="224"/>
      <c r="T853" s="225"/>
      <c r="AT853" s="226" t="s">
        <v>189</v>
      </c>
      <c r="AU853" s="226" t="s">
        <v>86</v>
      </c>
      <c r="AV853" s="12" t="s">
        <v>86</v>
      </c>
      <c r="AW853" s="12" t="s">
        <v>40</v>
      </c>
      <c r="AX853" s="12" t="s">
        <v>77</v>
      </c>
      <c r="AY853" s="226" t="s">
        <v>180</v>
      </c>
    </row>
    <row r="854" spans="2:51" s="12" customFormat="1" ht="12">
      <c r="B854" s="215"/>
      <c r="C854" s="216"/>
      <c r="D854" s="217" t="s">
        <v>189</v>
      </c>
      <c r="E854" s="218" t="s">
        <v>39</v>
      </c>
      <c r="F854" s="219" t="s">
        <v>1519</v>
      </c>
      <c r="G854" s="216"/>
      <c r="H854" s="220">
        <v>4.4</v>
      </c>
      <c r="I854" s="221"/>
      <c r="J854" s="216"/>
      <c r="K854" s="216"/>
      <c r="L854" s="222"/>
      <c r="M854" s="223"/>
      <c r="N854" s="224"/>
      <c r="O854" s="224"/>
      <c r="P854" s="224"/>
      <c r="Q854" s="224"/>
      <c r="R854" s="224"/>
      <c r="S854" s="224"/>
      <c r="T854" s="225"/>
      <c r="AT854" s="226" t="s">
        <v>189</v>
      </c>
      <c r="AU854" s="226" t="s">
        <v>86</v>
      </c>
      <c r="AV854" s="12" t="s">
        <v>86</v>
      </c>
      <c r="AW854" s="12" t="s">
        <v>40</v>
      </c>
      <c r="AX854" s="12" t="s">
        <v>77</v>
      </c>
      <c r="AY854" s="226" t="s">
        <v>180</v>
      </c>
    </row>
    <row r="855" spans="2:51" s="13" customFormat="1" ht="12">
      <c r="B855" s="227"/>
      <c r="C855" s="228"/>
      <c r="D855" s="217" t="s">
        <v>189</v>
      </c>
      <c r="E855" s="229" t="s">
        <v>39</v>
      </c>
      <c r="F855" s="230" t="s">
        <v>196</v>
      </c>
      <c r="G855" s="228"/>
      <c r="H855" s="231">
        <v>18.983</v>
      </c>
      <c r="I855" s="232"/>
      <c r="J855" s="228"/>
      <c r="K855" s="228"/>
      <c r="L855" s="233"/>
      <c r="M855" s="234"/>
      <c r="N855" s="235"/>
      <c r="O855" s="235"/>
      <c r="P855" s="235"/>
      <c r="Q855" s="235"/>
      <c r="R855" s="235"/>
      <c r="S855" s="235"/>
      <c r="T855" s="236"/>
      <c r="AT855" s="237" t="s">
        <v>189</v>
      </c>
      <c r="AU855" s="237" t="s">
        <v>86</v>
      </c>
      <c r="AV855" s="13" t="s">
        <v>187</v>
      </c>
      <c r="AW855" s="13" t="s">
        <v>40</v>
      </c>
      <c r="AX855" s="13" t="s">
        <v>84</v>
      </c>
      <c r="AY855" s="237" t="s">
        <v>180</v>
      </c>
    </row>
    <row r="856" spans="2:65" s="1" customFormat="1" ht="16.5" customHeight="1">
      <c r="B856" s="41"/>
      <c r="C856" s="249" t="s">
        <v>1520</v>
      </c>
      <c r="D856" s="249" t="s">
        <v>266</v>
      </c>
      <c r="E856" s="250" t="s">
        <v>1521</v>
      </c>
      <c r="F856" s="251" t="s">
        <v>1522</v>
      </c>
      <c r="G856" s="252" t="s">
        <v>185</v>
      </c>
      <c r="H856" s="253">
        <v>14.875</v>
      </c>
      <c r="I856" s="254"/>
      <c r="J856" s="255">
        <f>ROUND(I856*H856,2)</f>
        <v>0</v>
      </c>
      <c r="K856" s="251" t="s">
        <v>186</v>
      </c>
      <c r="L856" s="256"/>
      <c r="M856" s="257" t="s">
        <v>39</v>
      </c>
      <c r="N856" s="258" t="s">
        <v>48</v>
      </c>
      <c r="O856" s="42"/>
      <c r="P856" s="212">
        <f>O856*H856</f>
        <v>0</v>
      </c>
      <c r="Q856" s="212">
        <v>0.0024</v>
      </c>
      <c r="R856" s="212">
        <f>Q856*H856</f>
        <v>0.035699999999999996</v>
      </c>
      <c r="S856" s="212">
        <v>0</v>
      </c>
      <c r="T856" s="213">
        <f>S856*H856</f>
        <v>0</v>
      </c>
      <c r="AR856" s="24" t="s">
        <v>354</v>
      </c>
      <c r="AT856" s="24" t="s">
        <v>266</v>
      </c>
      <c r="AU856" s="24" t="s">
        <v>86</v>
      </c>
      <c r="AY856" s="24" t="s">
        <v>180</v>
      </c>
      <c r="BE856" s="214">
        <f>IF(N856="základní",J856,0)</f>
        <v>0</v>
      </c>
      <c r="BF856" s="214">
        <f>IF(N856="snížená",J856,0)</f>
        <v>0</v>
      </c>
      <c r="BG856" s="214">
        <f>IF(N856="zákl. přenesená",J856,0)</f>
        <v>0</v>
      </c>
      <c r="BH856" s="214">
        <f>IF(N856="sníž. přenesená",J856,0)</f>
        <v>0</v>
      </c>
      <c r="BI856" s="214">
        <f>IF(N856="nulová",J856,0)</f>
        <v>0</v>
      </c>
      <c r="BJ856" s="24" t="s">
        <v>84</v>
      </c>
      <c r="BK856" s="214">
        <f>ROUND(I856*H856,2)</f>
        <v>0</v>
      </c>
      <c r="BL856" s="24" t="s">
        <v>265</v>
      </c>
      <c r="BM856" s="24" t="s">
        <v>1523</v>
      </c>
    </row>
    <row r="857" spans="2:51" s="12" customFormat="1" ht="12">
      <c r="B857" s="215"/>
      <c r="C857" s="216"/>
      <c r="D857" s="217" t="s">
        <v>189</v>
      </c>
      <c r="E857" s="216"/>
      <c r="F857" s="219" t="s">
        <v>1524</v>
      </c>
      <c r="G857" s="216"/>
      <c r="H857" s="220">
        <v>14.875</v>
      </c>
      <c r="I857" s="221"/>
      <c r="J857" s="216"/>
      <c r="K857" s="216"/>
      <c r="L857" s="222"/>
      <c r="M857" s="223"/>
      <c r="N857" s="224"/>
      <c r="O857" s="224"/>
      <c r="P857" s="224"/>
      <c r="Q857" s="224"/>
      <c r="R857" s="224"/>
      <c r="S857" s="224"/>
      <c r="T857" s="225"/>
      <c r="AT857" s="226" t="s">
        <v>189</v>
      </c>
      <c r="AU857" s="226" t="s">
        <v>86</v>
      </c>
      <c r="AV857" s="12" t="s">
        <v>86</v>
      </c>
      <c r="AW857" s="12" t="s">
        <v>6</v>
      </c>
      <c r="AX857" s="12" t="s">
        <v>84</v>
      </c>
      <c r="AY857" s="226" t="s">
        <v>180</v>
      </c>
    </row>
    <row r="858" spans="2:65" s="1" customFormat="1" ht="25.5" customHeight="1">
      <c r="B858" s="41"/>
      <c r="C858" s="249" t="s">
        <v>1525</v>
      </c>
      <c r="D858" s="249" t="s">
        <v>266</v>
      </c>
      <c r="E858" s="250" t="s">
        <v>1526</v>
      </c>
      <c r="F858" s="251" t="s">
        <v>1527</v>
      </c>
      <c r="G858" s="252" t="s">
        <v>206</v>
      </c>
      <c r="H858" s="253">
        <v>0.808</v>
      </c>
      <c r="I858" s="254"/>
      <c r="J858" s="255">
        <f>ROUND(I858*H858,2)</f>
        <v>0</v>
      </c>
      <c r="K858" s="251" t="s">
        <v>186</v>
      </c>
      <c r="L858" s="256"/>
      <c r="M858" s="257" t="s">
        <v>39</v>
      </c>
      <c r="N858" s="258" t="s">
        <v>48</v>
      </c>
      <c r="O858" s="42"/>
      <c r="P858" s="212">
        <f>O858*H858</f>
        <v>0</v>
      </c>
      <c r="Q858" s="212">
        <v>0.03</v>
      </c>
      <c r="R858" s="212">
        <f>Q858*H858</f>
        <v>0.02424</v>
      </c>
      <c r="S858" s="212">
        <v>0</v>
      </c>
      <c r="T858" s="213">
        <f>S858*H858</f>
        <v>0</v>
      </c>
      <c r="AR858" s="24" t="s">
        <v>354</v>
      </c>
      <c r="AT858" s="24" t="s">
        <v>266</v>
      </c>
      <c r="AU858" s="24" t="s">
        <v>86</v>
      </c>
      <c r="AY858" s="24" t="s">
        <v>180</v>
      </c>
      <c r="BE858" s="214">
        <f>IF(N858="základní",J858,0)</f>
        <v>0</v>
      </c>
      <c r="BF858" s="214">
        <f>IF(N858="snížená",J858,0)</f>
        <v>0</v>
      </c>
      <c r="BG858" s="214">
        <f>IF(N858="zákl. přenesená",J858,0)</f>
        <v>0</v>
      </c>
      <c r="BH858" s="214">
        <f>IF(N858="sníž. přenesená",J858,0)</f>
        <v>0</v>
      </c>
      <c r="BI858" s="214">
        <f>IF(N858="nulová",J858,0)</f>
        <v>0</v>
      </c>
      <c r="BJ858" s="24" t="s">
        <v>84</v>
      </c>
      <c r="BK858" s="214">
        <f>ROUND(I858*H858,2)</f>
        <v>0</v>
      </c>
      <c r="BL858" s="24" t="s">
        <v>265</v>
      </c>
      <c r="BM858" s="24" t="s">
        <v>1528</v>
      </c>
    </row>
    <row r="859" spans="2:51" s="12" customFormat="1" ht="12">
      <c r="B859" s="215"/>
      <c r="C859" s="216"/>
      <c r="D859" s="217" t="s">
        <v>189</v>
      </c>
      <c r="E859" s="218" t="s">
        <v>39</v>
      </c>
      <c r="F859" s="219" t="s">
        <v>1529</v>
      </c>
      <c r="G859" s="216"/>
      <c r="H859" s="220">
        <v>0.808</v>
      </c>
      <c r="I859" s="221"/>
      <c r="J859" s="216"/>
      <c r="K859" s="216"/>
      <c r="L859" s="222"/>
      <c r="M859" s="223"/>
      <c r="N859" s="224"/>
      <c r="O859" s="224"/>
      <c r="P859" s="224"/>
      <c r="Q859" s="224"/>
      <c r="R859" s="224"/>
      <c r="S859" s="224"/>
      <c r="T859" s="225"/>
      <c r="AT859" s="226" t="s">
        <v>189</v>
      </c>
      <c r="AU859" s="226" t="s">
        <v>86</v>
      </c>
      <c r="AV859" s="12" t="s">
        <v>86</v>
      </c>
      <c r="AW859" s="12" t="s">
        <v>40</v>
      </c>
      <c r="AX859" s="12" t="s">
        <v>84</v>
      </c>
      <c r="AY859" s="226" t="s">
        <v>180</v>
      </c>
    </row>
    <row r="860" spans="2:65" s="1" customFormat="1" ht="25.5" customHeight="1">
      <c r="B860" s="41"/>
      <c r="C860" s="203" t="s">
        <v>1530</v>
      </c>
      <c r="D860" s="203" t="s">
        <v>182</v>
      </c>
      <c r="E860" s="204" t="s">
        <v>1531</v>
      </c>
      <c r="F860" s="205" t="s">
        <v>1532</v>
      </c>
      <c r="G860" s="206" t="s">
        <v>185</v>
      </c>
      <c r="H860" s="207">
        <v>232.848</v>
      </c>
      <c r="I860" s="208"/>
      <c r="J860" s="209">
        <f>ROUND(I860*H860,2)</f>
        <v>0</v>
      </c>
      <c r="K860" s="205" t="s">
        <v>186</v>
      </c>
      <c r="L860" s="61"/>
      <c r="M860" s="210" t="s">
        <v>39</v>
      </c>
      <c r="N860" s="211" t="s">
        <v>48</v>
      </c>
      <c r="O860" s="42"/>
      <c r="P860" s="212">
        <f>O860*H860</f>
        <v>0</v>
      </c>
      <c r="Q860" s="212">
        <v>0</v>
      </c>
      <c r="R860" s="212">
        <f>Q860*H860</f>
        <v>0</v>
      </c>
      <c r="S860" s="212">
        <v>0</v>
      </c>
      <c r="T860" s="213">
        <f>S860*H860</f>
        <v>0</v>
      </c>
      <c r="AR860" s="24" t="s">
        <v>265</v>
      </c>
      <c r="AT860" s="24" t="s">
        <v>182</v>
      </c>
      <c r="AU860" s="24" t="s">
        <v>86</v>
      </c>
      <c r="AY860" s="24" t="s">
        <v>180</v>
      </c>
      <c r="BE860" s="214">
        <f>IF(N860="základní",J860,0)</f>
        <v>0</v>
      </c>
      <c r="BF860" s="214">
        <f>IF(N860="snížená",J860,0)</f>
        <v>0</v>
      </c>
      <c r="BG860" s="214">
        <f>IF(N860="zákl. přenesená",J860,0)</f>
        <v>0</v>
      </c>
      <c r="BH860" s="214">
        <f>IF(N860="sníž. přenesená",J860,0)</f>
        <v>0</v>
      </c>
      <c r="BI860" s="214">
        <f>IF(N860="nulová",J860,0)</f>
        <v>0</v>
      </c>
      <c r="BJ860" s="24" t="s">
        <v>84</v>
      </c>
      <c r="BK860" s="214">
        <f>ROUND(I860*H860,2)</f>
        <v>0</v>
      </c>
      <c r="BL860" s="24" t="s">
        <v>265</v>
      </c>
      <c r="BM860" s="24" t="s">
        <v>1533</v>
      </c>
    </row>
    <row r="861" spans="2:51" s="12" customFormat="1" ht="12">
      <c r="B861" s="215"/>
      <c r="C861" s="216"/>
      <c r="D861" s="217" t="s">
        <v>189</v>
      </c>
      <c r="E861" s="218" t="s">
        <v>39</v>
      </c>
      <c r="F861" s="219" t="s">
        <v>1325</v>
      </c>
      <c r="G861" s="216"/>
      <c r="H861" s="220">
        <v>202.555</v>
      </c>
      <c r="I861" s="221"/>
      <c r="J861" s="216"/>
      <c r="K861" s="216"/>
      <c r="L861" s="222"/>
      <c r="M861" s="223"/>
      <c r="N861" s="224"/>
      <c r="O861" s="224"/>
      <c r="P861" s="224"/>
      <c r="Q861" s="224"/>
      <c r="R861" s="224"/>
      <c r="S861" s="224"/>
      <c r="T861" s="225"/>
      <c r="AT861" s="226" t="s">
        <v>189</v>
      </c>
      <c r="AU861" s="226" t="s">
        <v>86</v>
      </c>
      <c r="AV861" s="12" t="s">
        <v>86</v>
      </c>
      <c r="AW861" s="12" t="s">
        <v>40</v>
      </c>
      <c r="AX861" s="12" t="s">
        <v>77</v>
      </c>
      <c r="AY861" s="226" t="s">
        <v>180</v>
      </c>
    </row>
    <row r="862" spans="2:51" s="12" customFormat="1" ht="12">
      <c r="B862" s="215"/>
      <c r="C862" s="216"/>
      <c r="D862" s="217" t="s">
        <v>189</v>
      </c>
      <c r="E862" s="218" t="s">
        <v>39</v>
      </c>
      <c r="F862" s="219" t="s">
        <v>1328</v>
      </c>
      <c r="G862" s="216"/>
      <c r="H862" s="220">
        <v>30.293</v>
      </c>
      <c r="I862" s="221"/>
      <c r="J862" s="216"/>
      <c r="K862" s="216"/>
      <c r="L862" s="222"/>
      <c r="M862" s="223"/>
      <c r="N862" s="224"/>
      <c r="O862" s="224"/>
      <c r="P862" s="224"/>
      <c r="Q862" s="224"/>
      <c r="R862" s="224"/>
      <c r="S862" s="224"/>
      <c r="T862" s="225"/>
      <c r="AT862" s="226" t="s">
        <v>189</v>
      </c>
      <c r="AU862" s="226" t="s">
        <v>86</v>
      </c>
      <c r="AV862" s="12" t="s">
        <v>86</v>
      </c>
      <c r="AW862" s="12" t="s">
        <v>40</v>
      </c>
      <c r="AX862" s="12" t="s">
        <v>77</v>
      </c>
      <c r="AY862" s="226" t="s">
        <v>180</v>
      </c>
    </row>
    <row r="863" spans="2:51" s="13" customFormat="1" ht="12">
      <c r="B863" s="227"/>
      <c r="C863" s="228"/>
      <c r="D863" s="217" t="s">
        <v>189</v>
      </c>
      <c r="E863" s="229" t="s">
        <v>39</v>
      </c>
      <c r="F863" s="230" t="s">
        <v>1329</v>
      </c>
      <c r="G863" s="228"/>
      <c r="H863" s="231">
        <v>232.848</v>
      </c>
      <c r="I863" s="232"/>
      <c r="J863" s="228"/>
      <c r="K863" s="228"/>
      <c r="L863" s="233"/>
      <c r="M863" s="234"/>
      <c r="N863" s="235"/>
      <c r="O863" s="235"/>
      <c r="P863" s="235"/>
      <c r="Q863" s="235"/>
      <c r="R863" s="235"/>
      <c r="S863" s="235"/>
      <c r="T863" s="236"/>
      <c r="AT863" s="237" t="s">
        <v>189</v>
      </c>
      <c r="AU863" s="237" t="s">
        <v>86</v>
      </c>
      <c r="AV863" s="13" t="s">
        <v>187</v>
      </c>
      <c r="AW863" s="13" t="s">
        <v>40</v>
      </c>
      <c r="AX863" s="13" t="s">
        <v>84</v>
      </c>
      <c r="AY863" s="237" t="s">
        <v>180</v>
      </c>
    </row>
    <row r="864" spans="2:65" s="1" customFormat="1" ht="16.5" customHeight="1">
      <c r="B864" s="41"/>
      <c r="C864" s="249" t="s">
        <v>1534</v>
      </c>
      <c r="D864" s="249" t="s">
        <v>266</v>
      </c>
      <c r="E864" s="250" t="s">
        <v>1535</v>
      </c>
      <c r="F864" s="251" t="s">
        <v>1536</v>
      </c>
      <c r="G864" s="252" t="s">
        <v>185</v>
      </c>
      <c r="H864" s="253">
        <v>206.606</v>
      </c>
      <c r="I864" s="254"/>
      <c r="J864" s="255">
        <f>ROUND(I864*H864,2)</f>
        <v>0</v>
      </c>
      <c r="K864" s="251" t="s">
        <v>186</v>
      </c>
      <c r="L864" s="256"/>
      <c r="M864" s="257" t="s">
        <v>39</v>
      </c>
      <c r="N864" s="258" t="s">
        <v>48</v>
      </c>
      <c r="O864" s="42"/>
      <c r="P864" s="212">
        <f>O864*H864</f>
        <v>0</v>
      </c>
      <c r="Q864" s="212">
        <v>0.0048</v>
      </c>
      <c r="R864" s="212">
        <f>Q864*H864</f>
        <v>0.9917087999999998</v>
      </c>
      <c r="S864" s="212">
        <v>0</v>
      </c>
      <c r="T864" s="213">
        <f>S864*H864</f>
        <v>0</v>
      </c>
      <c r="AR864" s="24" t="s">
        <v>354</v>
      </c>
      <c r="AT864" s="24" t="s">
        <v>266</v>
      </c>
      <c r="AU864" s="24" t="s">
        <v>86</v>
      </c>
      <c r="AY864" s="24" t="s">
        <v>180</v>
      </c>
      <c r="BE864" s="214">
        <f>IF(N864="základní",J864,0)</f>
        <v>0</v>
      </c>
      <c r="BF864" s="214">
        <f>IF(N864="snížená",J864,0)</f>
        <v>0</v>
      </c>
      <c r="BG864" s="214">
        <f>IF(N864="zákl. přenesená",J864,0)</f>
        <v>0</v>
      </c>
      <c r="BH864" s="214">
        <f>IF(N864="sníž. přenesená",J864,0)</f>
        <v>0</v>
      </c>
      <c r="BI864" s="214">
        <f>IF(N864="nulová",J864,0)</f>
        <v>0</v>
      </c>
      <c r="BJ864" s="24" t="s">
        <v>84</v>
      </c>
      <c r="BK864" s="214">
        <f>ROUND(I864*H864,2)</f>
        <v>0</v>
      </c>
      <c r="BL864" s="24" t="s">
        <v>265</v>
      </c>
      <c r="BM864" s="24" t="s">
        <v>1537</v>
      </c>
    </row>
    <row r="865" spans="2:51" s="12" customFormat="1" ht="12">
      <c r="B865" s="215"/>
      <c r="C865" s="216"/>
      <c r="D865" s="217" t="s">
        <v>189</v>
      </c>
      <c r="E865" s="218" t="s">
        <v>39</v>
      </c>
      <c r="F865" s="219" t="s">
        <v>1325</v>
      </c>
      <c r="G865" s="216"/>
      <c r="H865" s="220">
        <v>202.555</v>
      </c>
      <c r="I865" s="221"/>
      <c r="J865" s="216"/>
      <c r="K865" s="216"/>
      <c r="L865" s="222"/>
      <c r="M865" s="223"/>
      <c r="N865" s="224"/>
      <c r="O865" s="224"/>
      <c r="P865" s="224"/>
      <c r="Q865" s="224"/>
      <c r="R865" s="224"/>
      <c r="S865" s="224"/>
      <c r="T865" s="225"/>
      <c r="AT865" s="226" t="s">
        <v>189</v>
      </c>
      <c r="AU865" s="226" t="s">
        <v>86</v>
      </c>
      <c r="AV865" s="12" t="s">
        <v>86</v>
      </c>
      <c r="AW865" s="12" t="s">
        <v>40</v>
      </c>
      <c r="AX865" s="12" t="s">
        <v>84</v>
      </c>
      <c r="AY865" s="226" t="s">
        <v>180</v>
      </c>
    </row>
    <row r="866" spans="2:51" s="12" customFormat="1" ht="12">
      <c r="B866" s="215"/>
      <c r="C866" s="216"/>
      <c r="D866" s="217" t="s">
        <v>189</v>
      </c>
      <c r="E866" s="216"/>
      <c r="F866" s="219" t="s">
        <v>1538</v>
      </c>
      <c r="G866" s="216"/>
      <c r="H866" s="220">
        <v>206.606</v>
      </c>
      <c r="I866" s="221"/>
      <c r="J866" s="216"/>
      <c r="K866" s="216"/>
      <c r="L866" s="222"/>
      <c r="M866" s="223"/>
      <c r="N866" s="224"/>
      <c r="O866" s="224"/>
      <c r="P866" s="224"/>
      <c r="Q866" s="224"/>
      <c r="R866" s="224"/>
      <c r="S866" s="224"/>
      <c r="T866" s="225"/>
      <c r="AT866" s="226" t="s">
        <v>189</v>
      </c>
      <c r="AU866" s="226" t="s">
        <v>86</v>
      </c>
      <c r="AV866" s="12" t="s">
        <v>86</v>
      </c>
      <c r="AW866" s="12" t="s">
        <v>6</v>
      </c>
      <c r="AX866" s="12" t="s">
        <v>84</v>
      </c>
      <c r="AY866" s="226" t="s">
        <v>180</v>
      </c>
    </row>
    <row r="867" spans="2:65" s="1" customFormat="1" ht="16.5" customHeight="1">
      <c r="B867" s="41"/>
      <c r="C867" s="249" t="s">
        <v>1539</v>
      </c>
      <c r="D867" s="249" t="s">
        <v>266</v>
      </c>
      <c r="E867" s="250" t="s">
        <v>1540</v>
      </c>
      <c r="F867" s="251" t="s">
        <v>1541</v>
      </c>
      <c r="G867" s="252" t="s">
        <v>185</v>
      </c>
      <c r="H867" s="253">
        <v>30.899</v>
      </c>
      <c r="I867" s="254"/>
      <c r="J867" s="255">
        <f>ROUND(I867*H867,2)</f>
        <v>0</v>
      </c>
      <c r="K867" s="251" t="s">
        <v>186</v>
      </c>
      <c r="L867" s="256"/>
      <c r="M867" s="257" t="s">
        <v>39</v>
      </c>
      <c r="N867" s="258" t="s">
        <v>48</v>
      </c>
      <c r="O867" s="42"/>
      <c r="P867" s="212">
        <f>O867*H867</f>
        <v>0</v>
      </c>
      <c r="Q867" s="212">
        <v>0.0015</v>
      </c>
      <c r="R867" s="212">
        <f>Q867*H867</f>
        <v>0.0463485</v>
      </c>
      <c r="S867" s="212">
        <v>0</v>
      </c>
      <c r="T867" s="213">
        <f>S867*H867</f>
        <v>0</v>
      </c>
      <c r="AR867" s="24" t="s">
        <v>354</v>
      </c>
      <c r="AT867" s="24" t="s">
        <v>266</v>
      </c>
      <c r="AU867" s="24" t="s">
        <v>86</v>
      </c>
      <c r="AY867" s="24" t="s">
        <v>180</v>
      </c>
      <c r="BE867" s="214">
        <f>IF(N867="základní",J867,0)</f>
        <v>0</v>
      </c>
      <c r="BF867" s="214">
        <f>IF(N867="snížená",J867,0)</f>
        <v>0</v>
      </c>
      <c r="BG867" s="214">
        <f>IF(N867="zákl. přenesená",J867,0)</f>
        <v>0</v>
      </c>
      <c r="BH867" s="214">
        <f>IF(N867="sníž. přenesená",J867,0)</f>
        <v>0</v>
      </c>
      <c r="BI867" s="214">
        <f>IF(N867="nulová",J867,0)</f>
        <v>0</v>
      </c>
      <c r="BJ867" s="24" t="s">
        <v>84</v>
      </c>
      <c r="BK867" s="214">
        <f>ROUND(I867*H867,2)</f>
        <v>0</v>
      </c>
      <c r="BL867" s="24" t="s">
        <v>265</v>
      </c>
      <c r="BM867" s="24" t="s">
        <v>1542</v>
      </c>
    </row>
    <row r="868" spans="2:51" s="12" customFormat="1" ht="12">
      <c r="B868" s="215"/>
      <c r="C868" s="216"/>
      <c r="D868" s="217" t="s">
        <v>189</v>
      </c>
      <c r="E868" s="218" t="s">
        <v>39</v>
      </c>
      <c r="F868" s="219" t="s">
        <v>1328</v>
      </c>
      <c r="G868" s="216"/>
      <c r="H868" s="220">
        <v>30.293</v>
      </c>
      <c r="I868" s="221"/>
      <c r="J868" s="216"/>
      <c r="K868" s="216"/>
      <c r="L868" s="222"/>
      <c r="M868" s="223"/>
      <c r="N868" s="224"/>
      <c r="O868" s="224"/>
      <c r="P868" s="224"/>
      <c r="Q868" s="224"/>
      <c r="R868" s="224"/>
      <c r="S868" s="224"/>
      <c r="T868" s="225"/>
      <c r="AT868" s="226" t="s">
        <v>189</v>
      </c>
      <c r="AU868" s="226" t="s">
        <v>86</v>
      </c>
      <c r="AV868" s="12" t="s">
        <v>86</v>
      </c>
      <c r="AW868" s="12" t="s">
        <v>40</v>
      </c>
      <c r="AX868" s="12" t="s">
        <v>84</v>
      </c>
      <c r="AY868" s="226" t="s">
        <v>180</v>
      </c>
    </row>
    <row r="869" spans="2:51" s="12" customFormat="1" ht="12">
      <c r="B869" s="215"/>
      <c r="C869" s="216"/>
      <c r="D869" s="217" t="s">
        <v>189</v>
      </c>
      <c r="E869" s="216"/>
      <c r="F869" s="219" t="s">
        <v>1543</v>
      </c>
      <c r="G869" s="216"/>
      <c r="H869" s="220">
        <v>30.899</v>
      </c>
      <c r="I869" s="221"/>
      <c r="J869" s="216"/>
      <c r="K869" s="216"/>
      <c r="L869" s="222"/>
      <c r="M869" s="223"/>
      <c r="N869" s="224"/>
      <c r="O869" s="224"/>
      <c r="P869" s="224"/>
      <c r="Q869" s="224"/>
      <c r="R869" s="224"/>
      <c r="S869" s="224"/>
      <c r="T869" s="225"/>
      <c r="AT869" s="226" t="s">
        <v>189</v>
      </c>
      <c r="AU869" s="226" t="s">
        <v>86</v>
      </c>
      <c r="AV869" s="12" t="s">
        <v>86</v>
      </c>
      <c r="AW869" s="12" t="s">
        <v>6</v>
      </c>
      <c r="AX869" s="12" t="s">
        <v>84</v>
      </c>
      <c r="AY869" s="226" t="s">
        <v>180</v>
      </c>
    </row>
    <row r="870" spans="2:65" s="1" customFormat="1" ht="25.5" customHeight="1">
      <c r="B870" s="41"/>
      <c r="C870" s="203" t="s">
        <v>1544</v>
      </c>
      <c r="D870" s="203" t="s">
        <v>182</v>
      </c>
      <c r="E870" s="204" t="s">
        <v>1545</v>
      </c>
      <c r="F870" s="205" t="s">
        <v>1546</v>
      </c>
      <c r="G870" s="206" t="s">
        <v>185</v>
      </c>
      <c r="H870" s="207">
        <v>204.43</v>
      </c>
      <c r="I870" s="208"/>
      <c r="J870" s="209">
        <f>ROUND(I870*H870,2)</f>
        <v>0</v>
      </c>
      <c r="K870" s="205" t="s">
        <v>186</v>
      </c>
      <c r="L870" s="61"/>
      <c r="M870" s="210" t="s">
        <v>39</v>
      </c>
      <c r="N870" s="211" t="s">
        <v>48</v>
      </c>
      <c r="O870" s="42"/>
      <c r="P870" s="212">
        <f>O870*H870</f>
        <v>0</v>
      </c>
      <c r="Q870" s="212">
        <v>0.00012</v>
      </c>
      <c r="R870" s="212">
        <f>Q870*H870</f>
        <v>0.0245316</v>
      </c>
      <c r="S870" s="212">
        <v>0</v>
      </c>
      <c r="T870" s="213">
        <f>S870*H870</f>
        <v>0</v>
      </c>
      <c r="AR870" s="24" t="s">
        <v>265</v>
      </c>
      <c r="AT870" s="24" t="s">
        <v>182</v>
      </c>
      <c r="AU870" s="24" t="s">
        <v>86</v>
      </c>
      <c r="AY870" s="24" t="s">
        <v>180</v>
      </c>
      <c r="BE870" s="214">
        <f>IF(N870="základní",J870,0)</f>
        <v>0</v>
      </c>
      <c r="BF870" s="214">
        <f>IF(N870="snížená",J870,0)</f>
        <v>0</v>
      </c>
      <c r="BG870" s="214">
        <f>IF(N870="zákl. přenesená",J870,0)</f>
        <v>0</v>
      </c>
      <c r="BH870" s="214">
        <f>IF(N870="sníž. přenesená",J870,0)</f>
        <v>0</v>
      </c>
      <c r="BI870" s="214">
        <f>IF(N870="nulová",J870,0)</f>
        <v>0</v>
      </c>
      <c r="BJ870" s="24" t="s">
        <v>84</v>
      </c>
      <c r="BK870" s="214">
        <f>ROUND(I870*H870,2)</f>
        <v>0</v>
      </c>
      <c r="BL870" s="24" t="s">
        <v>265</v>
      </c>
      <c r="BM870" s="24" t="s">
        <v>1547</v>
      </c>
    </row>
    <row r="871" spans="2:51" s="12" customFormat="1" ht="12">
      <c r="B871" s="215"/>
      <c r="C871" s="216"/>
      <c r="D871" s="217" t="s">
        <v>189</v>
      </c>
      <c r="E871" s="218" t="s">
        <v>39</v>
      </c>
      <c r="F871" s="219" t="s">
        <v>1325</v>
      </c>
      <c r="G871" s="216"/>
      <c r="H871" s="220">
        <v>202.555</v>
      </c>
      <c r="I871" s="221"/>
      <c r="J871" s="216"/>
      <c r="K871" s="216"/>
      <c r="L871" s="222"/>
      <c r="M871" s="223"/>
      <c r="N871" s="224"/>
      <c r="O871" s="224"/>
      <c r="P871" s="224"/>
      <c r="Q871" s="224"/>
      <c r="R871" s="224"/>
      <c r="S871" s="224"/>
      <c r="T871" s="225"/>
      <c r="AT871" s="226" t="s">
        <v>189</v>
      </c>
      <c r="AU871" s="226" t="s">
        <v>86</v>
      </c>
      <c r="AV871" s="12" t="s">
        <v>86</v>
      </c>
      <c r="AW871" s="12" t="s">
        <v>40</v>
      </c>
      <c r="AX871" s="12" t="s">
        <v>77</v>
      </c>
      <c r="AY871" s="226" t="s">
        <v>180</v>
      </c>
    </row>
    <row r="872" spans="2:51" s="12" customFormat="1" ht="12">
      <c r="B872" s="215"/>
      <c r="C872" s="216"/>
      <c r="D872" s="217" t="s">
        <v>189</v>
      </c>
      <c r="E872" s="218" t="s">
        <v>39</v>
      </c>
      <c r="F872" s="219" t="s">
        <v>1548</v>
      </c>
      <c r="G872" s="216"/>
      <c r="H872" s="220">
        <v>1.875</v>
      </c>
      <c r="I872" s="221"/>
      <c r="J872" s="216"/>
      <c r="K872" s="216"/>
      <c r="L872" s="222"/>
      <c r="M872" s="223"/>
      <c r="N872" s="224"/>
      <c r="O872" s="224"/>
      <c r="P872" s="224"/>
      <c r="Q872" s="224"/>
      <c r="R872" s="224"/>
      <c r="S872" s="224"/>
      <c r="T872" s="225"/>
      <c r="AT872" s="226" t="s">
        <v>189</v>
      </c>
      <c r="AU872" s="226" t="s">
        <v>86</v>
      </c>
      <c r="AV872" s="12" t="s">
        <v>86</v>
      </c>
      <c r="AW872" s="12" t="s">
        <v>40</v>
      </c>
      <c r="AX872" s="12" t="s">
        <v>77</v>
      </c>
      <c r="AY872" s="226" t="s">
        <v>180</v>
      </c>
    </row>
    <row r="873" spans="2:51" s="13" customFormat="1" ht="12">
      <c r="B873" s="227"/>
      <c r="C873" s="228"/>
      <c r="D873" s="217" t="s">
        <v>189</v>
      </c>
      <c r="E873" s="229" t="s">
        <v>39</v>
      </c>
      <c r="F873" s="230" t="s">
        <v>196</v>
      </c>
      <c r="G873" s="228"/>
      <c r="H873" s="231">
        <v>204.43</v>
      </c>
      <c r="I873" s="232"/>
      <c r="J873" s="228"/>
      <c r="K873" s="228"/>
      <c r="L873" s="233"/>
      <c r="M873" s="234"/>
      <c r="N873" s="235"/>
      <c r="O873" s="235"/>
      <c r="P873" s="235"/>
      <c r="Q873" s="235"/>
      <c r="R873" s="235"/>
      <c r="S873" s="235"/>
      <c r="T873" s="236"/>
      <c r="AT873" s="237" t="s">
        <v>189</v>
      </c>
      <c r="AU873" s="237" t="s">
        <v>86</v>
      </c>
      <c r="AV873" s="13" t="s">
        <v>187</v>
      </c>
      <c r="AW873" s="13" t="s">
        <v>40</v>
      </c>
      <c r="AX873" s="13" t="s">
        <v>84</v>
      </c>
      <c r="AY873" s="237" t="s">
        <v>180</v>
      </c>
    </row>
    <row r="874" spans="2:65" s="1" customFormat="1" ht="16.5" customHeight="1">
      <c r="B874" s="41"/>
      <c r="C874" s="249" t="s">
        <v>1549</v>
      </c>
      <c r="D874" s="249" t="s">
        <v>266</v>
      </c>
      <c r="E874" s="250" t="s">
        <v>1550</v>
      </c>
      <c r="F874" s="251" t="s">
        <v>1551</v>
      </c>
      <c r="G874" s="252" t="s">
        <v>206</v>
      </c>
      <c r="H874" s="253">
        <v>25.271</v>
      </c>
      <c r="I874" s="254"/>
      <c r="J874" s="255">
        <f>ROUND(I874*H874,2)</f>
        <v>0</v>
      </c>
      <c r="K874" s="251" t="s">
        <v>186</v>
      </c>
      <c r="L874" s="256"/>
      <c r="M874" s="257" t="s">
        <v>39</v>
      </c>
      <c r="N874" s="258" t="s">
        <v>48</v>
      </c>
      <c r="O874" s="42"/>
      <c r="P874" s="212">
        <f>O874*H874</f>
        <v>0</v>
      </c>
      <c r="Q874" s="212">
        <v>0.025</v>
      </c>
      <c r="R874" s="212">
        <f>Q874*H874</f>
        <v>0.6317750000000001</v>
      </c>
      <c r="S874" s="212">
        <v>0</v>
      </c>
      <c r="T874" s="213">
        <f>S874*H874</f>
        <v>0</v>
      </c>
      <c r="AR874" s="24" t="s">
        <v>354</v>
      </c>
      <c r="AT874" s="24" t="s">
        <v>266</v>
      </c>
      <c r="AU874" s="24" t="s">
        <v>86</v>
      </c>
      <c r="AY874" s="24" t="s">
        <v>180</v>
      </c>
      <c r="BE874" s="214">
        <f>IF(N874="základní",J874,0)</f>
        <v>0</v>
      </c>
      <c r="BF874" s="214">
        <f>IF(N874="snížená",J874,0)</f>
        <v>0</v>
      </c>
      <c r="BG874" s="214">
        <f>IF(N874="zákl. přenesená",J874,0)</f>
        <v>0</v>
      </c>
      <c r="BH874" s="214">
        <f>IF(N874="sníž. přenesená",J874,0)</f>
        <v>0</v>
      </c>
      <c r="BI874" s="214">
        <f>IF(N874="nulová",J874,0)</f>
        <v>0</v>
      </c>
      <c r="BJ874" s="24" t="s">
        <v>84</v>
      </c>
      <c r="BK874" s="214">
        <f>ROUND(I874*H874,2)</f>
        <v>0</v>
      </c>
      <c r="BL874" s="24" t="s">
        <v>265</v>
      </c>
      <c r="BM874" s="24" t="s">
        <v>1552</v>
      </c>
    </row>
    <row r="875" spans="2:51" s="12" customFormat="1" ht="12">
      <c r="B875" s="215"/>
      <c r="C875" s="216"/>
      <c r="D875" s="217" t="s">
        <v>189</v>
      </c>
      <c r="E875" s="218" t="s">
        <v>39</v>
      </c>
      <c r="F875" s="219" t="s">
        <v>1553</v>
      </c>
      <c r="G875" s="216"/>
      <c r="H875" s="220">
        <v>24.793</v>
      </c>
      <c r="I875" s="221"/>
      <c r="J875" s="216"/>
      <c r="K875" s="216"/>
      <c r="L875" s="222"/>
      <c r="M875" s="223"/>
      <c r="N875" s="224"/>
      <c r="O875" s="224"/>
      <c r="P875" s="224"/>
      <c r="Q875" s="224"/>
      <c r="R875" s="224"/>
      <c r="S875" s="224"/>
      <c r="T875" s="225"/>
      <c r="AT875" s="226" t="s">
        <v>189</v>
      </c>
      <c r="AU875" s="226" t="s">
        <v>86</v>
      </c>
      <c r="AV875" s="12" t="s">
        <v>86</v>
      </c>
      <c r="AW875" s="12" t="s">
        <v>40</v>
      </c>
      <c r="AX875" s="12" t="s">
        <v>77</v>
      </c>
      <c r="AY875" s="226" t="s">
        <v>180</v>
      </c>
    </row>
    <row r="876" spans="2:51" s="12" customFormat="1" ht="12">
      <c r="B876" s="215"/>
      <c r="C876" s="216"/>
      <c r="D876" s="217" t="s">
        <v>189</v>
      </c>
      <c r="E876" s="218" t="s">
        <v>39</v>
      </c>
      <c r="F876" s="219" t="s">
        <v>1554</v>
      </c>
      <c r="G876" s="216"/>
      <c r="H876" s="220">
        <v>0.478</v>
      </c>
      <c r="I876" s="221"/>
      <c r="J876" s="216"/>
      <c r="K876" s="216"/>
      <c r="L876" s="222"/>
      <c r="M876" s="223"/>
      <c r="N876" s="224"/>
      <c r="O876" s="224"/>
      <c r="P876" s="224"/>
      <c r="Q876" s="224"/>
      <c r="R876" s="224"/>
      <c r="S876" s="224"/>
      <c r="T876" s="225"/>
      <c r="AT876" s="226" t="s">
        <v>189</v>
      </c>
      <c r="AU876" s="226" t="s">
        <v>86</v>
      </c>
      <c r="AV876" s="12" t="s">
        <v>86</v>
      </c>
      <c r="AW876" s="12" t="s">
        <v>40</v>
      </c>
      <c r="AX876" s="12" t="s">
        <v>77</v>
      </c>
      <c r="AY876" s="226" t="s">
        <v>180</v>
      </c>
    </row>
    <row r="877" spans="2:51" s="13" customFormat="1" ht="12">
      <c r="B877" s="227"/>
      <c r="C877" s="228"/>
      <c r="D877" s="217" t="s">
        <v>189</v>
      </c>
      <c r="E877" s="229" t="s">
        <v>39</v>
      </c>
      <c r="F877" s="230" t="s">
        <v>196</v>
      </c>
      <c r="G877" s="228"/>
      <c r="H877" s="231">
        <v>25.271</v>
      </c>
      <c r="I877" s="232"/>
      <c r="J877" s="228"/>
      <c r="K877" s="228"/>
      <c r="L877" s="233"/>
      <c r="M877" s="234"/>
      <c r="N877" s="235"/>
      <c r="O877" s="235"/>
      <c r="P877" s="235"/>
      <c r="Q877" s="235"/>
      <c r="R877" s="235"/>
      <c r="S877" s="235"/>
      <c r="T877" s="236"/>
      <c r="AT877" s="237" t="s">
        <v>189</v>
      </c>
      <c r="AU877" s="237" t="s">
        <v>86</v>
      </c>
      <c r="AV877" s="13" t="s">
        <v>187</v>
      </c>
      <c r="AW877" s="13" t="s">
        <v>40</v>
      </c>
      <c r="AX877" s="13" t="s">
        <v>84</v>
      </c>
      <c r="AY877" s="237" t="s">
        <v>180</v>
      </c>
    </row>
    <row r="878" spans="2:65" s="1" customFormat="1" ht="16.5" customHeight="1">
      <c r="B878" s="41"/>
      <c r="C878" s="203" t="s">
        <v>1555</v>
      </c>
      <c r="D878" s="203" t="s">
        <v>182</v>
      </c>
      <c r="E878" s="204" t="s">
        <v>1556</v>
      </c>
      <c r="F878" s="205" t="s">
        <v>1557</v>
      </c>
      <c r="G878" s="206" t="s">
        <v>185</v>
      </c>
      <c r="H878" s="207">
        <v>197.335</v>
      </c>
      <c r="I878" s="208"/>
      <c r="J878" s="209">
        <f>ROUND(I878*H878,2)</f>
        <v>0</v>
      </c>
      <c r="K878" s="205" t="s">
        <v>186</v>
      </c>
      <c r="L878" s="61"/>
      <c r="M878" s="210" t="s">
        <v>39</v>
      </c>
      <c r="N878" s="211" t="s">
        <v>48</v>
      </c>
      <c r="O878" s="42"/>
      <c r="P878" s="212">
        <f>O878*H878</f>
        <v>0</v>
      </c>
      <c r="Q878" s="212">
        <v>0</v>
      </c>
      <c r="R878" s="212">
        <f>Q878*H878</f>
        <v>0</v>
      </c>
      <c r="S878" s="212">
        <v>0</v>
      </c>
      <c r="T878" s="213">
        <f>S878*H878</f>
        <v>0</v>
      </c>
      <c r="AR878" s="24" t="s">
        <v>265</v>
      </c>
      <c r="AT878" s="24" t="s">
        <v>182</v>
      </c>
      <c r="AU878" s="24" t="s">
        <v>86</v>
      </c>
      <c r="AY878" s="24" t="s">
        <v>180</v>
      </c>
      <c r="BE878" s="214">
        <f>IF(N878="základní",J878,0)</f>
        <v>0</v>
      </c>
      <c r="BF878" s="214">
        <f>IF(N878="snížená",J878,0)</f>
        <v>0</v>
      </c>
      <c r="BG878" s="214">
        <f>IF(N878="zákl. přenesená",J878,0)</f>
        <v>0</v>
      </c>
      <c r="BH878" s="214">
        <f>IF(N878="sníž. přenesená",J878,0)</f>
        <v>0</v>
      </c>
      <c r="BI878" s="214">
        <f>IF(N878="nulová",J878,0)</f>
        <v>0</v>
      </c>
      <c r="BJ878" s="24" t="s">
        <v>84</v>
      </c>
      <c r="BK878" s="214">
        <f>ROUND(I878*H878,2)</f>
        <v>0</v>
      </c>
      <c r="BL878" s="24" t="s">
        <v>265</v>
      </c>
      <c r="BM878" s="24" t="s">
        <v>1558</v>
      </c>
    </row>
    <row r="879" spans="2:51" s="12" customFormat="1" ht="12">
      <c r="B879" s="215"/>
      <c r="C879" s="216"/>
      <c r="D879" s="217" t="s">
        <v>189</v>
      </c>
      <c r="E879" s="218" t="s">
        <v>39</v>
      </c>
      <c r="F879" s="219" t="s">
        <v>499</v>
      </c>
      <c r="G879" s="216"/>
      <c r="H879" s="220">
        <v>202.555</v>
      </c>
      <c r="I879" s="221"/>
      <c r="J879" s="216"/>
      <c r="K879" s="216"/>
      <c r="L879" s="222"/>
      <c r="M879" s="223"/>
      <c r="N879" s="224"/>
      <c r="O879" s="224"/>
      <c r="P879" s="224"/>
      <c r="Q879" s="224"/>
      <c r="R879" s="224"/>
      <c r="S879" s="224"/>
      <c r="T879" s="225"/>
      <c r="AT879" s="226" t="s">
        <v>189</v>
      </c>
      <c r="AU879" s="226" t="s">
        <v>86</v>
      </c>
      <c r="AV879" s="12" t="s">
        <v>86</v>
      </c>
      <c r="AW879" s="12" t="s">
        <v>40</v>
      </c>
      <c r="AX879" s="12" t="s">
        <v>77</v>
      </c>
      <c r="AY879" s="226" t="s">
        <v>180</v>
      </c>
    </row>
    <row r="880" spans="2:51" s="12" customFormat="1" ht="12">
      <c r="B880" s="215"/>
      <c r="C880" s="216"/>
      <c r="D880" s="217" t="s">
        <v>189</v>
      </c>
      <c r="E880" s="218" t="s">
        <v>39</v>
      </c>
      <c r="F880" s="219" t="s">
        <v>500</v>
      </c>
      <c r="G880" s="216"/>
      <c r="H880" s="220">
        <v>-5.22</v>
      </c>
      <c r="I880" s="221"/>
      <c r="J880" s="216"/>
      <c r="K880" s="216"/>
      <c r="L880" s="222"/>
      <c r="M880" s="223"/>
      <c r="N880" s="224"/>
      <c r="O880" s="224"/>
      <c r="P880" s="224"/>
      <c r="Q880" s="224"/>
      <c r="R880" s="224"/>
      <c r="S880" s="224"/>
      <c r="T880" s="225"/>
      <c r="AT880" s="226" t="s">
        <v>189</v>
      </c>
      <c r="AU880" s="226" t="s">
        <v>86</v>
      </c>
      <c r="AV880" s="12" t="s">
        <v>86</v>
      </c>
      <c r="AW880" s="12" t="s">
        <v>40</v>
      </c>
      <c r="AX880" s="12" t="s">
        <v>77</v>
      </c>
      <c r="AY880" s="226" t="s">
        <v>180</v>
      </c>
    </row>
    <row r="881" spans="2:51" s="13" customFormat="1" ht="12">
      <c r="B881" s="227"/>
      <c r="C881" s="228"/>
      <c r="D881" s="217" t="s">
        <v>189</v>
      </c>
      <c r="E881" s="229" t="s">
        <v>39</v>
      </c>
      <c r="F881" s="230" t="s">
        <v>1559</v>
      </c>
      <c r="G881" s="228"/>
      <c r="H881" s="231">
        <v>197.335</v>
      </c>
      <c r="I881" s="232"/>
      <c r="J881" s="228"/>
      <c r="K881" s="228"/>
      <c r="L881" s="233"/>
      <c r="M881" s="234"/>
      <c r="N881" s="235"/>
      <c r="O881" s="235"/>
      <c r="P881" s="235"/>
      <c r="Q881" s="235"/>
      <c r="R881" s="235"/>
      <c r="S881" s="235"/>
      <c r="T881" s="236"/>
      <c r="AT881" s="237" t="s">
        <v>189</v>
      </c>
      <c r="AU881" s="237" t="s">
        <v>86</v>
      </c>
      <c r="AV881" s="13" t="s">
        <v>187</v>
      </c>
      <c r="AW881" s="13" t="s">
        <v>40</v>
      </c>
      <c r="AX881" s="13" t="s">
        <v>84</v>
      </c>
      <c r="AY881" s="237" t="s">
        <v>180</v>
      </c>
    </row>
    <row r="882" spans="2:65" s="1" customFormat="1" ht="16.5" customHeight="1">
      <c r="B882" s="41"/>
      <c r="C882" s="249" t="s">
        <v>1560</v>
      </c>
      <c r="D882" s="249" t="s">
        <v>266</v>
      </c>
      <c r="E882" s="250" t="s">
        <v>1561</v>
      </c>
      <c r="F882" s="251" t="s">
        <v>1562</v>
      </c>
      <c r="G882" s="252" t="s">
        <v>185</v>
      </c>
      <c r="H882" s="253">
        <v>201.282</v>
      </c>
      <c r="I882" s="254"/>
      <c r="J882" s="255">
        <f>ROUND(I882*H882,2)</f>
        <v>0</v>
      </c>
      <c r="K882" s="251" t="s">
        <v>39</v>
      </c>
      <c r="L882" s="256"/>
      <c r="M882" s="257" t="s">
        <v>39</v>
      </c>
      <c r="N882" s="258" t="s">
        <v>48</v>
      </c>
      <c r="O882" s="42"/>
      <c r="P882" s="212">
        <f>O882*H882</f>
        <v>0</v>
      </c>
      <c r="Q882" s="212">
        <v>0.0014</v>
      </c>
      <c r="R882" s="212">
        <f>Q882*H882</f>
        <v>0.2817948</v>
      </c>
      <c r="S882" s="212">
        <v>0</v>
      </c>
      <c r="T882" s="213">
        <f>S882*H882</f>
        <v>0</v>
      </c>
      <c r="AR882" s="24" t="s">
        <v>354</v>
      </c>
      <c r="AT882" s="24" t="s">
        <v>266</v>
      </c>
      <c r="AU882" s="24" t="s">
        <v>86</v>
      </c>
      <c r="AY882" s="24" t="s">
        <v>180</v>
      </c>
      <c r="BE882" s="214">
        <f>IF(N882="základní",J882,0)</f>
        <v>0</v>
      </c>
      <c r="BF882" s="214">
        <f>IF(N882="snížená",J882,0)</f>
        <v>0</v>
      </c>
      <c r="BG882" s="214">
        <f>IF(N882="zákl. přenesená",J882,0)</f>
        <v>0</v>
      </c>
      <c r="BH882" s="214">
        <f>IF(N882="sníž. přenesená",J882,0)</f>
        <v>0</v>
      </c>
      <c r="BI882" s="214">
        <f>IF(N882="nulová",J882,0)</f>
        <v>0</v>
      </c>
      <c r="BJ882" s="24" t="s">
        <v>84</v>
      </c>
      <c r="BK882" s="214">
        <f>ROUND(I882*H882,2)</f>
        <v>0</v>
      </c>
      <c r="BL882" s="24" t="s">
        <v>265</v>
      </c>
      <c r="BM882" s="24" t="s">
        <v>1563</v>
      </c>
    </row>
    <row r="883" spans="2:51" s="12" customFormat="1" ht="12">
      <c r="B883" s="215"/>
      <c r="C883" s="216"/>
      <c r="D883" s="217" t="s">
        <v>189</v>
      </c>
      <c r="E883" s="218" t="s">
        <v>39</v>
      </c>
      <c r="F883" s="219" t="s">
        <v>1564</v>
      </c>
      <c r="G883" s="216"/>
      <c r="H883" s="220">
        <v>201.282</v>
      </c>
      <c r="I883" s="221"/>
      <c r="J883" s="216"/>
      <c r="K883" s="216"/>
      <c r="L883" s="222"/>
      <c r="M883" s="223"/>
      <c r="N883" s="224"/>
      <c r="O883" s="224"/>
      <c r="P883" s="224"/>
      <c r="Q883" s="224"/>
      <c r="R883" s="224"/>
      <c r="S883" s="224"/>
      <c r="T883" s="225"/>
      <c r="AT883" s="226" t="s">
        <v>189</v>
      </c>
      <c r="AU883" s="226" t="s">
        <v>86</v>
      </c>
      <c r="AV883" s="12" t="s">
        <v>86</v>
      </c>
      <c r="AW883" s="12" t="s">
        <v>40</v>
      </c>
      <c r="AX883" s="12" t="s">
        <v>84</v>
      </c>
      <c r="AY883" s="226" t="s">
        <v>180</v>
      </c>
    </row>
    <row r="884" spans="2:65" s="1" customFormat="1" ht="16.5" customHeight="1">
      <c r="B884" s="41"/>
      <c r="C884" s="203" t="s">
        <v>1565</v>
      </c>
      <c r="D884" s="203" t="s">
        <v>182</v>
      </c>
      <c r="E884" s="204" t="s">
        <v>1566</v>
      </c>
      <c r="F884" s="205" t="s">
        <v>1567</v>
      </c>
      <c r="G884" s="206" t="s">
        <v>248</v>
      </c>
      <c r="H884" s="207">
        <v>5.494</v>
      </c>
      <c r="I884" s="208"/>
      <c r="J884" s="209">
        <f>ROUND(I884*H884,2)</f>
        <v>0</v>
      </c>
      <c r="K884" s="205" t="s">
        <v>186</v>
      </c>
      <c r="L884" s="61"/>
      <c r="M884" s="210" t="s">
        <v>39</v>
      </c>
      <c r="N884" s="211" t="s">
        <v>48</v>
      </c>
      <c r="O884" s="42"/>
      <c r="P884" s="212">
        <f>O884*H884</f>
        <v>0</v>
      </c>
      <c r="Q884" s="212">
        <v>0</v>
      </c>
      <c r="R884" s="212">
        <f>Q884*H884</f>
        <v>0</v>
      </c>
      <c r="S884" s="212">
        <v>0</v>
      </c>
      <c r="T884" s="213">
        <f>S884*H884</f>
        <v>0</v>
      </c>
      <c r="AR884" s="24" t="s">
        <v>265</v>
      </c>
      <c r="AT884" s="24" t="s">
        <v>182</v>
      </c>
      <c r="AU884" s="24" t="s">
        <v>86</v>
      </c>
      <c r="AY884" s="24" t="s">
        <v>180</v>
      </c>
      <c r="BE884" s="214">
        <f>IF(N884="základní",J884,0)</f>
        <v>0</v>
      </c>
      <c r="BF884" s="214">
        <f>IF(N884="snížená",J884,0)</f>
        <v>0</v>
      </c>
      <c r="BG884" s="214">
        <f>IF(N884="zákl. přenesená",J884,0)</f>
        <v>0</v>
      </c>
      <c r="BH884" s="214">
        <f>IF(N884="sníž. přenesená",J884,0)</f>
        <v>0</v>
      </c>
      <c r="BI884" s="214">
        <f>IF(N884="nulová",J884,0)</f>
        <v>0</v>
      </c>
      <c r="BJ884" s="24" t="s">
        <v>84</v>
      </c>
      <c r="BK884" s="214">
        <f>ROUND(I884*H884,2)</f>
        <v>0</v>
      </c>
      <c r="BL884" s="24" t="s">
        <v>265</v>
      </c>
      <c r="BM884" s="24" t="s">
        <v>1568</v>
      </c>
    </row>
    <row r="885" spans="2:65" s="1" customFormat="1" ht="16.5" customHeight="1">
      <c r="B885" s="41"/>
      <c r="C885" s="203" t="s">
        <v>1569</v>
      </c>
      <c r="D885" s="203" t="s">
        <v>182</v>
      </c>
      <c r="E885" s="204" t="s">
        <v>1570</v>
      </c>
      <c r="F885" s="205" t="s">
        <v>1571</v>
      </c>
      <c r="G885" s="206" t="s">
        <v>248</v>
      </c>
      <c r="H885" s="207">
        <v>5.494</v>
      </c>
      <c r="I885" s="208"/>
      <c r="J885" s="209">
        <f>ROUND(I885*H885,2)</f>
        <v>0</v>
      </c>
      <c r="K885" s="205" t="s">
        <v>186</v>
      </c>
      <c r="L885" s="61"/>
      <c r="M885" s="210" t="s">
        <v>39</v>
      </c>
      <c r="N885" s="211" t="s">
        <v>48</v>
      </c>
      <c r="O885" s="42"/>
      <c r="P885" s="212">
        <f>O885*H885</f>
        <v>0</v>
      </c>
      <c r="Q885" s="212">
        <v>0</v>
      </c>
      <c r="R885" s="212">
        <f>Q885*H885</f>
        <v>0</v>
      </c>
      <c r="S885" s="212">
        <v>0</v>
      </c>
      <c r="T885" s="213">
        <f>S885*H885</f>
        <v>0</v>
      </c>
      <c r="AR885" s="24" t="s">
        <v>265</v>
      </c>
      <c r="AT885" s="24" t="s">
        <v>182</v>
      </c>
      <c r="AU885" s="24" t="s">
        <v>86</v>
      </c>
      <c r="AY885" s="24" t="s">
        <v>180</v>
      </c>
      <c r="BE885" s="214">
        <f>IF(N885="základní",J885,0)</f>
        <v>0</v>
      </c>
      <c r="BF885" s="214">
        <f>IF(N885="snížená",J885,0)</f>
        <v>0</v>
      </c>
      <c r="BG885" s="214">
        <f>IF(N885="zákl. přenesená",J885,0)</f>
        <v>0</v>
      </c>
      <c r="BH885" s="214">
        <f>IF(N885="sníž. přenesená",J885,0)</f>
        <v>0</v>
      </c>
      <c r="BI885" s="214">
        <f>IF(N885="nulová",J885,0)</f>
        <v>0</v>
      </c>
      <c r="BJ885" s="24" t="s">
        <v>84</v>
      </c>
      <c r="BK885" s="214">
        <f>ROUND(I885*H885,2)</f>
        <v>0</v>
      </c>
      <c r="BL885" s="24" t="s">
        <v>265</v>
      </c>
      <c r="BM885" s="24" t="s">
        <v>1572</v>
      </c>
    </row>
    <row r="886" spans="2:63" s="11" customFormat="1" ht="29.85" customHeight="1">
      <c r="B886" s="187"/>
      <c r="C886" s="188"/>
      <c r="D886" s="189" t="s">
        <v>76</v>
      </c>
      <c r="E886" s="201" t="s">
        <v>1573</v>
      </c>
      <c r="F886" s="201" t="s">
        <v>1574</v>
      </c>
      <c r="G886" s="188"/>
      <c r="H886" s="188"/>
      <c r="I886" s="191"/>
      <c r="J886" s="202">
        <f>BK886</f>
        <v>0</v>
      </c>
      <c r="K886" s="188"/>
      <c r="L886" s="193"/>
      <c r="M886" s="194"/>
      <c r="N886" s="195"/>
      <c r="O886" s="195"/>
      <c r="P886" s="196">
        <f>SUM(P887:P894)</f>
        <v>0</v>
      </c>
      <c r="Q886" s="195"/>
      <c r="R886" s="196">
        <f>SUM(R887:R894)</f>
        <v>0.76448904</v>
      </c>
      <c r="S886" s="195"/>
      <c r="T886" s="197">
        <f>SUM(T887:T894)</f>
        <v>0</v>
      </c>
      <c r="AR886" s="198" t="s">
        <v>86</v>
      </c>
      <c r="AT886" s="199" t="s">
        <v>76</v>
      </c>
      <c r="AU886" s="199" t="s">
        <v>84</v>
      </c>
      <c r="AY886" s="198" t="s">
        <v>180</v>
      </c>
      <c r="BK886" s="200">
        <f>SUM(BK887:BK894)</f>
        <v>0</v>
      </c>
    </row>
    <row r="887" spans="2:65" s="1" customFormat="1" ht="25.5" customHeight="1">
      <c r="B887" s="41"/>
      <c r="C887" s="203" t="s">
        <v>1575</v>
      </c>
      <c r="D887" s="203" t="s">
        <v>182</v>
      </c>
      <c r="E887" s="204" t="s">
        <v>1576</v>
      </c>
      <c r="F887" s="205" t="s">
        <v>1577</v>
      </c>
      <c r="G887" s="206" t="s">
        <v>185</v>
      </c>
      <c r="H887" s="207">
        <v>297.93</v>
      </c>
      <c r="I887" s="208"/>
      <c r="J887" s="209">
        <f>ROUND(I887*H887,2)</f>
        <v>0</v>
      </c>
      <c r="K887" s="205" t="s">
        <v>186</v>
      </c>
      <c r="L887" s="61"/>
      <c r="M887" s="210" t="s">
        <v>39</v>
      </c>
      <c r="N887" s="211" t="s">
        <v>48</v>
      </c>
      <c r="O887" s="42"/>
      <c r="P887" s="212">
        <f>O887*H887</f>
        <v>0</v>
      </c>
      <c r="Q887" s="212">
        <v>0.00118</v>
      </c>
      <c r="R887" s="212">
        <f>Q887*H887</f>
        <v>0.3515574</v>
      </c>
      <c r="S887" s="212">
        <v>0</v>
      </c>
      <c r="T887" s="213">
        <f>S887*H887</f>
        <v>0</v>
      </c>
      <c r="AR887" s="24" t="s">
        <v>265</v>
      </c>
      <c r="AT887" s="24" t="s">
        <v>182</v>
      </c>
      <c r="AU887" s="24" t="s">
        <v>86</v>
      </c>
      <c r="AY887" s="24" t="s">
        <v>180</v>
      </c>
      <c r="BE887" s="214">
        <f>IF(N887="základní",J887,0)</f>
        <v>0</v>
      </c>
      <c r="BF887" s="214">
        <f>IF(N887="snížená",J887,0)</f>
        <v>0</v>
      </c>
      <c r="BG887" s="214">
        <f>IF(N887="zákl. přenesená",J887,0)</f>
        <v>0</v>
      </c>
      <c r="BH887" s="214">
        <f>IF(N887="sníž. přenesená",J887,0)</f>
        <v>0</v>
      </c>
      <c r="BI887" s="214">
        <f>IF(N887="nulová",J887,0)</f>
        <v>0</v>
      </c>
      <c r="BJ887" s="24" t="s">
        <v>84</v>
      </c>
      <c r="BK887" s="214">
        <f>ROUND(I887*H887,2)</f>
        <v>0</v>
      </c>
      <c r="BL887" s="24" t="s">
        <v>265</v>
      </c>
      <c r="BM887" s="24" t="s">
        <v>1578</v>
      </c>
    </row>
    <row r="888" spans="2:51" s="12" customFormat="1" ht="12">
      <c r="B888" s="215"/>
      <c r="C888" s="216"/>
      <c r="D888" s="217" t="s">
        <v>189</v>
      </c>
      <c r="E888" s="218" t="s">
        <v>39</v>
      </c>
      <c r="F888" s="219" t="s">
        <v>1579</v>
      </c>
      <c r="G888" s="216"/>
      <c r="H888" s="220">
        <v>150.8</v>
      </c>
      <c r="I888" s="221"/>
      <c r="J888" s="216"/>
      <c r="K888" s="216"/>
      <c r="L888" s="222"/>
      <c r="M888" s="223"/>
      <c r="N888" s="224"/>
      <c r="O888" s="224"/>
      <c r="P888" s="224"/>
      <c r="Q888" s="224"/>
      <c r="R888" s="224"/>
      <c r="S888" s="224"/>
      <c r="T888" s="225"/>
      <c r="AT888" s="226" t="s">
        <v>189</v>
      </c>
      <c r="AU888" s="226" t="s">
        <v>86</v>
      </c>
      <c r="AV888" s="12" t="s">
        <v>86</v>
      </c>
      <c r="AW888" s="12" t="s">
        <v>40</v>
      </c>
      <c r="AX888" s="12" t="s">
        <v>77</v>
      </c>
      <c r="AY888" s="226" t="s">
        <v>180</v>
      </c>
    </row>
    <row r="889" spans="2:51" s="12" customFormat="1" ht="12">
      <c r="B889" s="215"/>
      <c r="C889" s="216"/>
      <c r="D889" s="217" t="s">
        <v>189</v>
      </c>
      <c r="E889" s="218" t="s">
        <v>39</v>
      </c>
      <c r="F889" s="219" t="s">
        <v>643</v>
      </c>
      <c r="G889" s="216"/>
      <c r="H889" s="220">
        <v>147.13</v>
      </c>
      <c r="I889" s="221"/>
      <c r="J889" s="216"/>
      <c r="K889" s="216"/>
      <c r="L889" s="222"/>
      <c r="M889" s="223"/>
      <c r="N889" s="224"/>
      <c r="O889" s="224"/>
      <c r="P889" s="224"/>
      <c r="Q889" s="224"/>
      <c r="R889" s="224"/>
      <c r="S889" s="224"/>
      <c r="T889" s="225"/>
      <c r="AT889" s="226" t="s">
        <v>189</v>
      </c>
      <c r="AU889" s="226" t="s">
        <v>86</v>
      </c>
      <c r="AV889" s="12" t="s">
        <v>86</v>
      </c>
      <c r="AW889" s="12" t="s">
        <v>40</v>
      </c>
      <c r="AX889" s="12" t="s">
        <v>77</v>
      </c>
      <c r="AY889" s="226" t="s">
        <v>180</v>
      </c>
    </row>
    <row r="890" spans="2:51" s="13" customFormat="1" ht="12">
      <c r="B890" s="227"/>
      <c r="C890" s="228"/>
      <c r="D890" s="217" t="s">
        <v>189</v>
      </c>
      <c r="E890" s="229" t="s">
        <v>39</v>
      </c>
      <c r="F890" s="230" t="s">
        <v>196</v>
      </c>
      <c r="G890" s="228"/>
      <c r="H890" s="231">
        <v>297.93</v>
      </c>
      <c r="I890" s="232"/>
      <c r="J890" s="228"/>
      <c r="K890" s="228"/>
      <c r="L890" s="233"/>
      <c r="M890" s="234"/>
      <c r="N890" s="235"/>
      <c r="O890" s="235"/>
      <c r="P890" s="235"/>
      <c r="Q890" s="235"/>
      <c r="R890" s="235"/>
      <c r="S890" s="235"/>
      <c r="T890" s="236"/>
      <c r="AT890" s="237" t="s">
        <v>189</v>
      </c>
      <c r="AU890" s="237" t="s">
        <v>86</v>
      </c>
      <c r="AV890" s="13" t="s">
        <v>187</v>
      </c>
      <c r="AW890" s="13" t="s">
        <v>40</v>
      </c>
      <c r="AX890" s="13" t="s">
        <v>84</v>
      </c>
      <c r="AY890" s="237" t="s">
        <v>180</v>
      </c>
    </row>
    <row r="891" spans="2:65" s="1" customFormat="1" ht="16.5" customHeight="1">
      <c r="B891" s="41"/>
      <c r="C891" s="249" t="s">
        <v>1580</v>
      </c>
      <c r="D891" s="249" t="s">
        <v>266</v>
      </c>
      <c r="E891" s="250" t="s">
        <v>1581</v>
      </c>
      <c r="F891" s="251" t="s">
        <v>1582</v>
      </c>
      <c r="G891" s="252" t="s">
        <v>185</v>
      </c>
      <c r="H891" s="253">
        <v>312.827</v>
      </c>
      <c r="I891" s="254"/>
      <c r="J891" s="255">
        <f>ROUND(I891*H891,2)</f>
        <v>0</v>
      </c>
      <c r="K891" s="251" t="s">
        <v>186</v>
      </c>
      <c r="L891" s="256"/>
      <c r="M891" s="257" t="s">
        <v>39</v>
      </c>
      <c r="N891" s="258" t="s">
        <v>48</v>
      </c>
      <c r="O891" s="42"/>
      <c r="P891" s="212">
        <f>O891*H891</f>
        <v>0</v>
      </c>
      <c r="Q891" s="212">
        <v>0.00132</v>
      </c>
      <c r="R891" s="212">
        <f>Q891*H891</f>
        <v>0.41293164</v>
      </c>
      <c r="S891" s="212">
        <v>0</v>
      </c>
      <c r="T891" s="213">
        <f>S891*H891</f>
        <v>0</v>
      </c>
      <c r="AR891" s="24" t="s">
        <v>354</v>
      </c>
      <c r="AT891" s="24" t="s">
        <v>266</v>
      </c>
      <c r="AU891" s="24" t="s">
        <v>86</v>
      </c>
      <c r="AY891" s="24" t="s">
        <v>180</v>
      </c>
      <c r="BE891" s="214">
        <f>IF(N891="základní",J891,0)</f>
        <v>0</v>
      </c>
      <c r="BF891" s="214">
        <f>IF(N891="snížená",J891,0)</f>
        <v>0</v>
      </c>
      <c r="BG891" s="214">
        <f>IF(N891="zákl. přenesená",J891,0)</f>
        <v>0</v>
      </c>
      <c r="BH891" s="214">
        <f>IF(N891="sníž. přenesená",J891,0)</f>
        <v>0</v>
      </c>
      <c r="BI891" s="214">
        <f>IF(N891="nulová",J891,0)</f>
        <v>0</v>
      </c>
      <c r="BJ891" s="24" t="s">
        <v>84</v>
      </c>
      <c r="BK891" s="214">
        <f>ROUND(I891*H891,2)</f>
        <v>0</v>
      </c>
      <c r="BL891" s="24" t="s">
        <v>265</v>
      </c>
      <c r="BM891" s="24" t="s">
        <v>1583</v>
      </c>
    </row>
    <row r="892" spans="2:51" s="12" customFormat="1" ht="12">
      <c r="B892" s="215"/>
      <c r="C892" s="216"/>
      <c r="D892" s="217" t="s">
        <v>189</v>
      </c>
      <c r="E892" s="216"/>
      <c r="F892" s="219" t="s">
        <v>1584</v>
      </c>
      <c r="G892" s="216"/>
      <c r="H892" s="220">
        <v>312.827</v>
      </c>
      <c r="I892" s="221"/>
      <c r="J892" s="216"/>
      <c r="K892" s="216"/>
      <c r="L892" s="222"/>
      <c r="M892" s="223"/>
      <c r="N892" s="224"/>
      <c r="O892" s="224"/>
      <c r="P892" s="224"/>
      <c r="Q892" s="224"/>
      <c r="R892" s="224"/>
      <c r="S892" s="224"/>
      <c r="T892" s="225"/>
      <c r="AT892" s="226" t="s">
        <v>189</v>
      </c>
      <c r="AU892" s="226" t="s">
        <v>86</v>
      </c>
      <c r="AV892" s="12" t="s">
        <v>86</v>
      </c>
      <c r="AW892" s="12" t="s">
        <v>6</v>
      </c>
      <c r="AX892" s="12" t="s">
        <v>84</v>
      </c>
      <c r="AY892" s="226" t="s">
        <v>180</v>
      </c>
    </row>
    <row r="893" spans="2:65" s="1" customFormat="1" ht="25.5" customHeight="1">
      <c r="B893" s="41"/>
      <c r="C893" s="203" t="s">
        <v>1585</v>
      </c>
      <c r="D893" s="203" t="s">
        <v>182</v>
      </c>
      <c r="E893" s="204" t="s">
        <v>1586</v>
      </c>
      <c r="F893" s="205" t="s">
        <v>1587</v>
      </c>
      <c r="G893" s="206" t="s">
        <v>248</v>
      </c>
      <c r="H893" s="207">
        <v>0.764</v>
      </c>
      <c r="I893" s="208"/>
      <c r="J893" s="209">
        <f>ROUND(I893*H893,2)</f>
        <v>0</v>
      </c>
      <c r="K893" s="205" t="s">
        <v>186</v>
      </c>
      <c r="L893" s="61"/>
      <c r="M893" s="210" t="s">
        <v>39</v>
      </c>
      <c r="N893" s="211" t="s">
        <v>48</v>
      </c>
      <c r="O893" s="42"/>
      <c r="P893" s="212">
        <f>O893*H893</f>
        <v>0</v>
      </c>
      <c r="Q893" s="212">
        <v>0</v>
      </c>
      <c r="R893" s="212">
        <f>Q893*H893</f>
        <v>0</v>
      </c>
      <c r="S893" s="212">
        <v>0</v>
      </c>
      <c r="T893" s="213">
        <f>S893*H893</f>
        <v>0</v>
      </c>
      <c r="AR893" s="24" t="s">
        <v>265</v>
      </c>
      <c r="AT893" s="24" t="s">
        <v>182</v>
      </c>
      <c r="AU893" s="24" t="s">
        <v>86</v>
      </c>
      <c r="AY893" s="24" t="s">
        <v>180</v>
      </c>
      <c r="BE893" s="214">
        <f>IF(N893="základní",J893,0)</f>
        <v>0</v>
      </c>
      <c r="BF893" s="214">
        <f>IF(N893="snížená",J893,0)</f>
        <v>0</v>
      </c>
      <c r="BG893" s="214">
        <f>IF(N893="zákl. přenesená",J893,0)</f>
        <v>0</v>
      </c>
      <c r="BH893" s="214">
        <f>IF(N893="sníž. přenesená",J893,0)</f>
        <v>0</v>
      </c>
      <c r="BI893" s="214">
        <f>IF(N893="nulová",J893,0)</f>
        <v>0</v>
      </c>
      <c r="BJ893" s="24" t="s">
        <v>84</v>
      </c>
      <c r="BK893" s="214">
        <f>ROUND(I893*H893,2)</f>
        <v>0</v>
      </c>
      <c r="BL893" s="24" t="s">
        <v>265</v>
      </c>
      <c r="BM893" s="24" t="s">
        <v>1588</v>
      </c>
    </row>
    <row r="894" spans="2:65" s="1" customFormat="1" ht="16.5" customHeight="1">
      <c r="B894" s="41"/>
      <c r="C894" s="203" t="s">
        <v>1589</v>
      </c>
      <c r="D894" s="203" t="s">
        <v>182</v>
      </c>
      <c r="E894" s="204" t="s">
        <v>1590</v>
      </c>
      <c r="F894" s="205" t="s">
        <v>1591</v>
      </c>
      <c r="G894" s="206" t="s">
        <v>248</v>
      </c>
      <c r="H894" s="207">
        <v>0.764</v>
      </c>
      <c r="I894" s="208"/>
      <c r="J894" s="209">
        <f>ROUND(I894*H894,2)</f>
        <v>0</v>
      </c>
      <c r="K894" s="205" t="s">
        <v>186</v>
      </c>
      <c r="L894" s="61"/>
      <c r="M894" s="210" t="s">
        <v>39</v>
      </c>
      <c r="N894" s="211" t="s">
        <v>48</v>
      </c>
      <c r="O894" s="42"/>
      <c r="P894" s="212">
        <f>O894*H894</f>
        <v>0</v>
      </c>
      <c r="Q894" s="212">
        <v>0</v>
      </c>
      <c r="R894" s="212">
        <f>Q894*H894</f>
        <v>0</v>
      </c>
      <c r="S894" s="212">
        <v>0</v>
      </c>
      <c r="T894" s="213">
        <f>S894*H894</f>
        <v>0</v>
      </c>
      <c r="AR894" s="24" t="s">
        <v>265</v>
      </c>
      <c r="AT894" s="24" t="s">
        <v>182</v>
      </c>
      <c r="AU894" s="24" t="s">
        <v>86</v>
      </c>
      <c r="AY894" s="24" t="s">
        <v>180</v>
      </c>
      <c r="BE894" s="214">
        <f>IF(N894="základní",J894,0)</f>
        <v>0</v>
      </c>
      <c r="BF894" s="214">
        <f>IF(N894="snížená",J894,0)</f>
        <v>0</v>
      </c>
      <c r="BG894" s="214">
        <f>IF(N894="zákl. přenesená",J894,0)</f>
        <v>0</v>
      </c>
      <c r="BH894" s="214">
        <f>IF(N894="sníž. přenesená",J894,0)</f>
        <v>0</v>
      </c>
      <c r="BI894" s="214">
        <f>IF(N894="nulová",J894,0)</f>
        <v>0</v>
      </c>
      <c r="BJ894" s="24" t="s">
        <v>84</v>
      </c>
      <c r="BK894" s="214">
        <f>ROUND(I894*H894,2)</f>
        <v>0</v>
      </c>
      <c r="BL894" s="24" t="s">
        <v>265</v>
      </c>
      <c r="BM894" s="24" t="s">
        <v>1592</v>
      </c>
    </row>
    <row r="895" spans="2:63" s="11" customFormat="1" ht="29.85" customHeight="1">
      <c r="B895" s="187"/>
      <c r="C895" s="188"/>
      <c r="D895" s="189" t="s">
        <v>76</v>
      </c>
      <c r="E895" s="201" t="s">
        <v>1593</v>
      </c>
      <c r="F895" s="201" t="s">
        <v>1594</v>
      </c>
      <c r="G895" s="188"/>
      <c r="H895" s="188"/>
      <c r="I895" s="191"/>
      <c r="J895" s="202">
        <f>BK895</f>
        <v>0</v>
      </c>
      <c r="K895" s="188"/>
      <c r="L895" s="193"/>
      <c r="M895" s="194"/>
      <c r="N895" s="195"/>
      <c r="O895" s="195"/>
      <c r="P895" s="196">
        <f>SUM(P896:P936)</f>
        <v>0</v>
      </c>
      <c r="Q895" s="195"/>
      <c r="R895" s="196">
        <f>SUM(R896:R936)</f>
        <v>6.32784378</v>
      </c>
      <c r="S895" s="195"/>
      <c r="T895" s="197">
        <f>SUM(T896:T936)</f>
        <v>0</v>
      </c>
      <c r="AR895" s="198" t="s">
        <v>86</v>
      </c>
      <c r="AT895" s="199" t="s">
        <v>76</v>
      </c>
      <c r="AU895" s="199" t="s">
        <v>84</v>
      </c>
      <c r="AY895" s="198" t="s">
        <v>180</v>
      </c>
      <c r="BK895" s="200">
        <f>SUM(BK896:BK936)</f>
        <v>0</v>
      </c>
    </row>
    <row r="896" spans="2:65" s="1" customFormat="1" ht="25.5" customHeight="1">
      <c r="B896" s="41"/>
      <c r="C896" s="203" t="s">
        <v>1595</v>
      </c>
      <c r="D896" s="203" t="s">
        <v>182</v>
      </c>
      <c r="E896" s="204" t="s">
        <v>1596</v>
      </c>
      <c r="F896" s="205" t="s">
        <v>1597</v>
      </c>
      <c r="G896" s="206" t="s">
        <v>206</v>
      </c>
      <c r="H896" s="207">
        <v>6.016</v>
      </c>
      <c r="I896" s="208"/>
      <c r="J896" s="209">
        <f>ROUND(I896*H896,2)</f>
        <v>0</v>
      </c>
      <c r="K896" s="205" t="s">
        <v>186</v>
      </c>
      <c r="L896" s="61"/>
      <c r="M896" s="210" t="s">
        <v>39</v>
      </c>
      <c r="N896" s="211" t="s">
        <v>48</v>
      </c>
      <c r="O896" s="42"/>
      <c r="P896" s="212">
        <f>O896*H896</f>
        <v>0</v>
      </c>
      <c r="Q896" s="212">
        <v>0.00189</v>
      </c>
      <c r="R896" s="212">
        <f>Q896*H896</f>
        <v>0.01137024</v>
      </c>
      <c r="S896" s="212">
        <v>0</v>
      </c>
      <c r="T896" s="213">
        <f>S896*H896</f>
        <v>0</v>
      </c>
      <c r="AR896" s="24" t="s">
        <v>265</v>
      </c>
      <c r="AT896" s="24" t="s">
        <v>182</v>
      </c>
      <c r="AU896" s="24" t="s">
        <v>86</v>
      </c>
      <c r="AY896" s="24" t="s">
        <v>180</v>
      </c>
      <c r="BE896" s="214">
        <f>IF(N896="základní",J896,0)</f>
        <v>0</v>
      </c>
      <c r="BF896" s="214">
        <f>IF(N896="snížená",J896,0)</f>
        <v>0</v>
      </c>
      <c r="BG896" s="214">
        <f>IF(N896="zákl. přenesená",J896,0)</f>
        <v>0</v>
      </c>
      <c r="BH896" s="214">
        <f>IF(N896="sníž. přenesená",J896,0)</f>
        <v>0</v>
      </c>
      <c r="BI896" s="214">
        <f>IF(N896="nulová",J896,0)</f>
        <v>0</v>
      </c>
      <c r="BJ896" s="24" t="s">
        <v>84</v>
      </c>
      <c r="BK896" s="214">
        <f>ROUND(I896*H896,2)</f>
        <v>0</v>
      </c>
      <c r="BL896" s="24" t="s">
        <v>265</v>
      </c>
      <c r="BM896" s="24" t="s">
        <v>1598</v>
      </c>
    </row>
    <row r="897" spans="2:51" s="12" customFormat="1" ht="12">
      <c r="B897" s="215"/>
      <c r="C897" s="216"/>
      <c r="D897" s="217" t="s">
        <v>189</v>
      </c>
      <c r="E897" s="218" t="s">
        <v>39</v>
      </c>
      <c r="F897" s="219" t="s">
        <v>1599</v>
      </c>
      <c r="G897" s="216"/>
      <c r="H897" s="220">
        <v>6.016</v>
      </c>
      <c r="I897" s="221"/>
      <c r="J897" s="216"/>
      <c r="K897" s="216"/>
      <c r="L897" s="222"/>
      <c r="M897" s="223"/>
      <c r="N897" s="224"/>
      <c r="O897" s="224"/>
      <c r="P897" s="224"/>
      <c r="Q897" s="224"/>
      <c r="R897" s="224"/>
      <c r="S897" s="224"/>
      <c r="T897" s="225"/>
      <c r="AT897" s="226" t="s">
        <v>189</v>
      </c>
      <c r="AU897" s="226" t="s">
        <v>86</v>
      </c>
      <c r="AV897" s="12" t="s">
        <v>86</v>
      </c>
      <c r="AW897" s="12" t="s">
        <v>40</v>
      </c>
      <c r="AX897" s="12" t="s">
        <v>84</v>
      </c>
      <c r="AY897" s="226" t="s">
        <v>180</v>
      </c>
    </row>
    <row r="898" spans="2:65" s="1" customFormat="1" ht="16.5" customHeight="1">
      <c r="B898" s="41"/>
      <c r="C898" s="203" t="s">
        <v>1600</v>
      </c>
      <c r="D898" s="203" t="s">
        <v>182</v>
      </c>
      <c r="E898" s="204" t="s">
        <v>1601</v>
      </c>
      <c r="F898" s="205" t="s">
        <v>1602</v>
      </c>
      <c r="G898" s="206" t="s">
        <v>200</v>
      </c>
      <c r="H898" s="207">
        <v>66.645</v>
      </c>
      <c r="I898" s="208"/>
      <c r="J898" s="209">
        <f>ROUND(I898*H898,2)</f>
        <v>0</v>
      </c>
      <c r="K898" s="205" t="s">
        <v>186</v>
      </c>
      <c r="L898" s="61"/>
      <c r="M898" s="210" t="s">
        <v>39</v>
      </c>
      <c r="N898" s="211" t="s">
        <v>48</v>
      </c>
      <c r="O898" s="42"/>
      <c r="P898" s="212">
        <f>O898*H898</f>
        <v>0</v>
      </c>
      <c r="Q898" s="212">
        <v>0</v>
      </c>
      <c r="R898" s="212">
        <f>Q898*H898</f>
        <v>0</v>
      </c>
      <c r="S898" s="212">
        <v>0</v>
      </c>
      <c r="T898" s="213">
        <f>S898*H898</f>
        <v>0</v>
      </c>
      <c r="AR898" s="24" t="s">
        <v>265</v>
      </c>
      <c r="AT898" s="24" t="s">
        <v>182</v>
      </c>
      <c r="AU898" s="24" t="s">
        <v>86</v>
      </c>
      <c r="AY898" s="24" t="s">
        <v>180</v>
      </c>
      <c r="BE898" s="214">
        <f>IF(N898="základní",J898,0)</f>
        <v>0</v>
      </c>
      <c r="BF898" s="214">
        <f>IF(N898="snížená",J898,0)</f>
        <v>0</v>
      </c>
      <c r="BG898" s="214">
        <f>IF(N898="zákl. přenesená",J898,0)</f>
        <v>0</v>
      </c>
      <c r="BH898" s="214">
        <f>IF(N898="sníž. přenesená",J898,0)</f>
        <v>0</v>
      </c>
      <c r="BI898" s="214">
        <f>IF(N898="nulová",J898,0)</f>
        <v>0</v>
      </c>
      <c r="BJ898" s="24" t="s">
        <v>84</v>
      </c>
      <c r="BK898" s="214">
        <f>ROUND(I898*H898,2)</f>
        <v>0</v>
      </c>
      <c r="BL898" s="24" t="s">
        <v>265</v>
      </c>
      <c r="BM898" s="24" t="s">
        <v>1603</v>
      </c>
    </row>
    <row r="899" spans="2:51" s="12" customFormat="1" ht="12">
      <c r="B899" s="215"/>
      <c r="C899" s="216"/>
      <c r="D899" s="217" t="s">
        <v>189</v>
      </c>
      <c r="E899" s="218" t="s">
        <v>39</v>
      </c>
      <c r="F899" s="219" t="s">
        <v>1604</v>
      </c>
      <c r="G899" s="216"/>
      <c r="H899" s="220">
        <v>66.645</v>
      </c>
      <c r="I899" s="221"/>
      <c r="J899" s="216"/>
      <c r="K899" s="216"/>
      <c r="L899" s="222"/>
      <c r="M899" s="223"/>
      <c r="N899" s="224"/>
      <c r="O899" s="224"/>
      <c r="P899" s="224"/>
      <c r="Q899" s="224"/>
      <c r="R899" s="224"/>
      <c r="S899" s="224"/>
      <c r="T899" s="225"/>
      <c r="AT899" s="226" t="s">
        <v>189</v>
      </c>
      <c r="AU899" s="226" t="s">
        <v>86</v>
      </c>
      <c r="AV899" s="12" t="s">
        <v>86</v>
      </c>
      <c r="AW899" s="12" t="s">
        <v>40</v>
      </c>
      <c r="AX899" s="12" t="s">
        <v>84</v>
      </c>
      <c r="AY899" s="226" t="s">
        <v>180</v>
      </c>
    </row>
    <row r="900" spans="2:65" s="1" customFormat="1" ht="16.5" customHeight="1">
      <c r="B900" s="41"/>
      <c r="C900" s="249" t="s">
        <v>1605</v>
      </c>
      <c r="D900" s="249" t="s">
        <v>266</v>
      </c>
      <c r="E900" s="250" t="s">
        <v>1606</v>
      </c>
      <c r="F900" s="251" t="s">
        <v>1607</v>
      </c>
      <c r="G900" s="252" t="s">
        <v>206</v>
      </c>
      <c r="H900" s="253">
        <v>0.352</v>
      </c>
      <c r="I900" s="254"/>
      <c r="J900" s="255">
        <f>ROUND(I900*H900,2)</f>
        <v>0</v>
      </c>
      <c r="K900" s="251" t="s">
        <v>186</v>
      </c>
      <c r="L900" s="256"/>
      <c r="M900" s="257" t="s">
        <v>39</v>
      </c>
      <c r="N900" s="258" t="s">
        <v>48</v>
      </c>
      <c r="O900" s="42"/>
      <c r="P900" s="212">
        <f>O900*H900</f>
        <v>0</v>
      </c>
      <c r="Q900" s="212">
        <v>0.55</v>
      </c>
      <c r="R900" s="212">
        <f>Q900*H900</f>
        <v>0.1936</v>
      </c>
      <c r="S900" s="212">
        <v>0</v>
      </c>
      <c r="T900" s="213">
        <f>S900*H900</f>
        <v>0</v>
      </c>
      <c r="AR900" s="24" t="s">
        <v>354</v>
      </c>
      <c r="AT900" s="24" t="s">
        <v>266</v>
      </c>
      <c r="AU900" s="24" t="s">
        <v>86</v>
      </c>
      <c r="AY900" s="24" t="s">
        <v>180</v>
      </c>
      <c r="BE900" s="214">
        <f>IF(N900="základní",J900,0)</f>
        <v>0</v>
      </c>
      <c r="BF900" s="214">
        <f>IF(N900="snížená",J900,0)</f>
        <v>0</v>
      </c>
      <c r="BG900" s="214">
        <f>IF(N900="zákl. přenesená",J900,0)</f>
        <v>0</v>
      </c>
      <c r="BH900" s="214">
        <f>IF(N900="sníž. přenesená",J900,0)</f>
        <v>0</v>
      </c>
      <c r="BI900" s="214">
        <f>IF(N900="nulová",J900,0)</f>
        <v>0</v>
      </c>
      <c r="BJ900" s="24" t="s">
        <v>84</v>
      </c>
      <c r="BK900" s="214">
        <f>ROUND(I900*H900,2)</f>
        <v>0</v>
      </c>
      <c r="BL900" s="24" t="s">
        <v>265</v>
      </c>
      <c r="BM900" s="24" t="s">
        <v>1608</v>
      </c>
    </row>
    <row r="901" spans="2:51" s="12" customFormat="1" ht="12">
      <c r="B901" s="215"/>
      <c r="C901" s="216"/>
      <c r="D901" s="217" t="s">
        <v>189</v>
      </c>
      <c r="E901" s="218" t="s">
        <v>39</v>
      </c>
      <c r="F901" s="219" t="s">
        <v>1609</v>
      </c>
      <c r="G901" s="216"/>
      <c r="H901" s="220">
        <v>0.352</v>
      </c>
      <c r="I901" s="221"/>
      <c r="J901" s="216"/>
      <c r="K901" s="216"/>
      <c r="L901" s="222"/>
      <c r="M901" s="223"/>
      <c r="N901" s="224"/>
      <c r="O901" s="224"/>
      <c r="P901" s="224"/>
      <c r="Q901" s="224"/>
      <c r="R901" s="224"/>
      <c r="S901" s="224"/>
      <c r="T901" s="225"/>
      <c r="AT901" s="226" t="s">
        <v>189</v>
      </c>
      <c r="AU901" s="226" t="s">
        <v>86</v>
      </c>
      <c r="AV901" s="12" t="s">
        <v>86</v>
      </c>
      <c r="AW901" s="12" t="s">
        <v>40</v>
      </c>
      <c r="AX901" s="12" t="s">
        <v>84</v>
      </c>
      <c r="AY901" s="226" t="s">
        <v>180</v>
      </c>
    </row>
    <row r="902" spans="2:65" s="1" customFormat="1" ht="25.5" customHeight="1">
      <c r="B902" s="41"/>
      <c r="C902" s="203" t="s">
        <v>1610</v>
      </c>
      <c r="D902" s="203" t="s">
        <v>182</v>
      </c>
      <c r="E902" s="204" t="s">
        <v>1611</v>
      </c>
      <c r="F902" s="205" t="s">
        <v>1612</v>
      </c>
      <c r="G902" s="206" t="s">
        <v>185</v>
      </c>
      <c r="H902" s="207">
        <v>102.494</v>
      </c>
      <c r="I902" s="208"/>
      <c r="J902" s="209">
        <f>ROUND(I902*H902,2)</f>
        <v>0</v>
      </c>
      <c r="K902" s="205" t="s">
        <v>186</v>
      </c>
      <c r="L902" s="61"/>
      <c r="M902" s="210" t="s">
        <v>39</v>
      </c>
      <c r="N902" s="211" t="s">
        <v>48</v>
      </c>
      <c r="O902" s="42"/>
      <c r="P902" s="212">
        <f>O902*H902</f>
        <v>0</v>
      </c>
      <c r="Q902" s="212">
        <v>0.01579</v>
      </c>
      <c r="R902" s="212">
        <f>Q902*H902</f>
        <v>1.61838026</v>
      </c>
      <c r="S902" s="212">
        <v>0</v>
      </c>
      <c r="T902" s="213">
        <f>S902*H902</f>
        <v>0</v>
      </c>
      <c r="AR902" s="24" t="s">
        <v>265</v>
      </c>
      <c r="AT902" s="24" t="s">
        <v>182</v>
      </c>
      <c r="AU902" s="24" t="s">
        <v>86</v>
      </c>
      <c r="AY902" s="24" t="s">
        <v>180</v>
      </c>
      <c r="BE902" s="214">
        <f>IF(N902="základní",J902,0)</f>
        <v>0</v>
      </c>
      <c r="BF902" s="214">
        <f>IF(N902="snížená",J902,0)</f>
        <v>0</v>
      </c>
      <c r="BG902" s="214">
        <f>IF(N902="zákl. přenesená",J902,0)</f>
        <v>0</v>
      </c>
      <c r="BH902" s="214">
        <f>IF(N902="sníž. přenesená",J902,0)</f>
        <v>0</v>
      </c>
      <c r="BI902" s="214">
        <f>IF(N902="nulová",J902,0)</f>
        <v>0</v>
      </c>
      <c r="BJ902" s="24" t="s">
        <v>84</v>
      </c>
      <c r="BK902" s="214">
        <f>ROUND(I902*H902,2)</f>
        <v>0</v>
      </c>
      <c r="BL902" s="24" t="s">
        <v>265</v>
      </c>
      <c r="BM902" s="24" t="s">
        <v>1613</v>
      </c>
    </row>
    <row r="903" spans="2:51" s="12" customFormat="1" ht="12">
      <c r="B903" s="215"/>
      <c r="C903" s="216"/>
      <c r="D903" s="217" t="s">
        <v>189</v>
      </c>
      <c r="E903" s="218" t="s">
        <v>39</v>
      </c>
      <c r="F903" s="219" t="s">
        <v>1614</v>
      </c>
      <c r="G903" s="216"/>
      <c r="H903" s="220">
        <v>90.879</v>
      </c>
      <c r="I903" s="221"/>
      <c r="J903" s="216"/>
      <c r="K903" s="216"/>
      <c r="L903" s="222"/>
      <c r="M903" s="223"/>
      <c r="N903" s="224"/>
      <c r="O903" s="224"/>
      <c r="P903" s="224"/>
      <c r="Q903" s="224"/>
      <c r="R903" s="224"/>
      <c r="S903" s="224"/>
      <c r="T903" s="225"/>
      <c r="AT903" s="226" t="s">
        <v>189</v>
      </c>
      <c r="AU903" s="226" t="s">
        <v>86</v>
      </c>
      <c r="AV903" s="12" t="s">
        <v>86</v>
      </c>
      <c r="AW903" s="12" t="s">
        <v>40</v>
      </c>
      <c r="AX903" s="12" t="s">
        <v>77</v>
      </c>
      <c r="AY903" s="226" t="s">
        <v>180</v>
      </c>
    </row>
    <row r="904" spans="2:51" s="12" customFormat="1" ht="12">
      <c r="B904" s="215"/>
      <c r="C904" s="216"/>
      <c r="D904" s="217" t="s">
        <v>189</v>
      </c>
      <c r="E904" s="218" t="s">
        <v>39</v>
      </c>
      <c r="F904" s="219" t="s">
        <v>1615</v>
      </c>
      <c r="G904" s="216"/>
      <c r="H904" s="220">
        <v>11.615</v>
      </c>
      <c r="I904" s="221"/>
      <c r="J904" s="216"/>
      <c r="K904" s="216"/>
      <c r="L904" s="222"/>
      <c r="M904" s="223"/>
      <c r="N904" s="224"/>
      <c r="O904" s="224"/>
      <c r="P904" s="224"/>
      <c r="Q904" s="224"/>
      <c r="R904" s="224"/>
      <c r="S904" s="224"/>
      <c r="T904" s="225"/>
      <c r="AT904" s="226" t="s">
        <v>189</v>
      </c>
      <c r="AU904" s="226" t="s">
        <v>86</v>
      </c>
      <c r="AV904" s="12" t="s">
        <v>86</v>
      </c>
      <c r="AW904" s="12" t="s">
        <v>40</v>
      </c>
      <c r="AX904" s="12" t="s">
        <v>77</v>
      </c>
      <c r="AY904" s="226" t="s">
        <v>180</v>
      </c>
    </row>
    <row r="905" spans="2:51" s="13" customFormat="1" ht="12">
      <c r="B905" s="227"/>
      <c r="C905" s="228"/>
      <c r="D905" s="217" t="s">
        <v>189</v>
      </c>
      <c r="E905" s="229" t="s">
        <v>39</v>
      </c>
      <c r="F905" s="230" t="s">
        <v>196</v>
      </c>
      <c r="G905" s="228"/>
      <c r="H905" s="231">
        <v>102.494</v>
      </c>
      <c r="I905" s="232"/>
      <c r="J905" s="228"/>
      <c r="K905" s="228"/>
      <c r="L905" s="233"/>
      <c r="M905" s="234"/>
      <c r="N905" s="235"/>
      <c r="O905" s="235"/>
      <c r="P905" s="235"/>
      <c r="Q905" s="235"/>
      <c r="R905" s="235"/>
      <c r="S905" s="235"/>
      <c r="T905" s="236"/>
      <c r="AT905" s="237" t="s">
        <v>189</v>
      </c>
      <c r="AU905" s="237" t="s">
        <v>86</v>
      </c>
      <c r="AV905" s="13" t="s">
        <v>187</v>
      </c>
      <c r="AW905" s="13" t="s">
        <v>40</v>
      </c>
      <c r="AX905" s="13" t="s">
        <v>84</v>
      </c>
      <c r="AY905" s="237" t="s">
        <v>180</v>
      </c>
    </row>
    <row r="906" spans="2:65" s="1" customFormat="1" ht="16.5" customHeight="1">
      <c r="B906" s="41"/>
      <c r="C906" s="203" t="s">
        <v>1616</v>
      </c>
      <c r="D906" s="203" t="s">
        <v>182</v>
      </c>
      <c r="E906" s="204" t="s">
        <v>1617</v>
      </c>
      <c r="F906" s="205" t="s">
        <v>1618</v>
      </c>
      <c r="G906" s="206" t="s">
        <v>200</v>
      </c>
      <c r="H906" s="207">
        <v>1489.424</v>
      </c>
      <c r="I906" s="208"/>
      <c r="J906" s="209">
        <f>ROUND(I906*H906,2)</f>
        <v>0</v>
      </c>
      <c r="K906" s="205" t="s">
        <v>186</v>
      </c>
      <c r="L906" s="61"/>
      <c r="M906" s="210" t="s">
        <v>39</v>
      </c>
      <c r="N906" s="211" t="s">
        <v>48</v>
      </c>
      <c r="O906" s="42"/>
      <c r="P906" s="212">
        <f>O906*H906</f>
        <v>0</v>
      </c>
      <c r="Q906" s="212">
        <v>2E-05</v>
      </c>
      <c r="R906" s="212">
        <f>Q906*H906</f>
        <v>0.029788480000000003</v>
      </c>
      <c r="S906" s="212">
        <v>0</v>
      </c>
      <c r="T906" s="213">
        <f>S906*H906</f>
        <v>0</v>
      </c>
      <c r="AR906" s="24" t="s">
        <v>265</v>
      </c>
      <c r="AT906" s="24" t="s">
        <v>182</v>
      </c>
      <c r="AU906" s="24" t="s">
        <v>86</v>
      </c>
      <c r="AY906" s="24" t="s">
        <v>180</v>
      </c>
      <c r="BE906" s="214">
        <f>IF(N906="základní",J906,0)</f>
        <v>0</v>
      </c>
      <c r="BF906" s="214">
        <f>IF(N906="snížená",J906,0)</f>
        <v>0</v>
      </c>
      <c r="BG906" s="214">
        <f>IF(N906="zákl. přenesená",J906,0)</f>
        <v>0</v>
      </c>
      <c r="BH906" s="214">
        <f>IF(N906="sníž. přenesená",J906,0)</f>
        <v>0</v>
      </c>
      <c r="BI906" s="214">
        <f>IF(N906="nulová",J906,0)</f>
        <v>0</v>
      </c>
      <c r="BJ906" s="24" t="s">
        <v>84</v>
      </c>
      <c r="BK906" s="214">
        <f>ROUND(I906*H906,2)</f>
        <v>0</v>
      </c>
      <c r="BL906" s="24" t="s">
        <v>265</v>
      </c>
      <c r="BM906" s="24" t="s">
        <v>1619</v>
      </c>
    </row>
    <row r="907" spans="2:51" s="12" customFormat="1" ht="12">
      <c r="B907" s="215"/>
      <c r="C907" s="216"/>
      <c r="D907" s="217" t="s">
        <v>189</v>
      </c>
      <c r="E907" s="218" t="s">
        <v>39</v>
      </c>
      <c r="F907" s="219" t="s">
        <v>1620</v>
      </c>
      <c r="G907" s="216"/>
      <c r="H907" s="220">
        <v>157.781</v>
      </c>
      <c r="I907" s="221"/>
      <c r="J907" s="216"/>
      <c r="K907" s="216"/>
      <c r="L907" s="222"/>
      <c r="M907" s="223"/>
      <c r="N907" s="224"/>
      <c r="O907" s="224"/>
      <c r="P907" s="224"/>
      <c r="Q907" s="224"/>
      <c r="R907" s="224"/>
      <c r="S907" s="224"/>
      <c r="T907" s="225"/>
      <c r="AT907" s="226" t="s">
        <v>189</v>
      </c>
      <c r="AU907" s="226" t="s">
        <v>86</v>
      </c>
      <c r="AV907" s="12" t="s">
        <v>86</v>
      </c>
      <c r="AW907" s="12" t="s">
        <v>40</v>
      </c>
      <c r="AX907" s="12" t="s">
        <v>77</v>
      </c>
      <c r="AY907" s="226" t="s">
        <v>180</v>
      </c>
    </row>
    <row r="908" spans="2:51" s="12" customFormat="1" ht="12">
      <c r="B908" s="215"/>
      <c r="C908" s="216"/>
      <c r="D908" s="217" t="s">
        <v>189</v>
      </c>
      <c r="E908" s="218" t="s">
        <v>39</v>
      </c>
      <c r="F908" s="219" t="s">
        <v>1621</v>
      </c>
      <c r="G908" s="216"/>
      <c r="H908" s="220">
        <v>168.3</v>
      </c>
      <c r="I908" s="221"/>
      <c r="J908" s="216"/>
      <c r="K908" s="216"/>
      <c r="L908" s="222"/>
      <c r="M908" s="223"/>
      <c r="N908" s="224"/>
      <c r="O908" s="224"/>
      <c r="P908" s="224"/>
      <c r="Q908" s="224"/>
      <c r="R908" s="224"/>
      <c r="S908" s="224"/>
      <c r="T908" s="225"/>
      <c r="AT908" s="226" t="s">
        <v>189</v>
      </c>
      <c r="AU908" s="226" t="s">
        <v>86</v>
      </c>
      <c r="AV908" s="12" t="s">
        <v>86</v>
      </c>
      <c r="AW908" s="12" t="s">
        <v>40</v>
      </c>
      <c r="AX908" s="12" t="s">
        <v>77</v>
      </c>
      <c r="AY908" s="226" t="s">
        <v>180</v>
      </c>
    </row>
    <row r="909" spans="2:51" s="14" customFormat="1" ht="12">
      <c r="B909" s="238"/>
      <c r="C909" s="239"/>
      <c r="D909" s="217" t="s">
        <v>189</v>
      </c>
      <c r="E909" s="240" t="s">
        <v>39</v>
      </c>
      <c r="F909" s="241" t="s">
        <v>1622</v>
      </c>
      <c r="G909" s="239"/>
      <c r="H909" s="242">
        <v>326.081</v>
      </c>
      <c r="I909" s="243"/>
      <c r="J909" s="239"/>
      <c r="K909" s="239"/>
      <c r="L909" s="244"/>
      <c r="M909" s="245"/>
      <c r="N909" s="246"/>
      <c r="O909" s="246"/>
      <c r="P909" s="246"/>
      <c r="Q909" s="246"/>
      <c r="R909" s="246"/>
      <c r="S909" s="246"/>
      <c r="T909" s="247"/>
      <c r="AT909" s="248" t="s">
        <v>189</v>
      </c>
      <c r="AU909" s="248" t="s">
        <v>86</v>
      </c>
      <c r="AV909" s="14" t="s">
        <v>197</v>
      </c>
      <c r="AW909" s="14" t="s">
        <v>40</v>
      </c>
      <c r="AX909" s="14" t="s">
        <v>77</v>
      </c>
      <c r="AY909" s="248" t="s">
        <v>180</v>
      </c>
    </row>
    <row r="910" spans="2:51" s="12" customFormat="1" ht="12">
      <c r="B910" s="215"/>
      <c r="C910" s="216"/>
      <c r="D910" s="217" t="s">
        <v>189</v>
      </c>
      <c r="E910" s="218" t="s">
        <v>39</v>
      </c>
      <c r="F910" s="219" t="s">
        <v>1623</v>
      </c>
      <c r="G910" s="216"/>
      <c r="H910" s="220">
        <v>81.813</v>
      </c>
      <c r="I910" s="221"/>
      <c r="J910" s="216"/>
      <c r="K910" s="216"/>
      <c r="L910" s="222"/>
      <c r="M910" s="223"/>
      <c r="N910" s="224"/>
      <c r="O910" s="224"/>
      <c r="P910" s="224"/>
      <c r="Q910" s="224"/>
      <c r="R910" s="224"/>
      <c r="S910" s="224"/>
      <c r="T910" s="225"/>
      <c r="AT910" s="226" t="s">
        <v>189</v>
      </c>
      <c r="AU910" s="226" t="s">
        <v>86</v>
      </c>
      <c r="AV910" s="12" t="s">
        <v>86</v>
      </c>
      <c r="AW910" s="12" t="s">
        <v>40</v>
      </c>
      <c r="AX910" s="12" t="s">
        <v>77</v>
      </c>
      <c r="AY910" s="226" t="s">
        <v>180</v>
      </c>
    </row>
    <row r="911" spans="2:51" s="12" customFormat="1" ht="12">
      <c r="B911" s="215"/>
      <c r="C911" s="216"/>
      <c r="D911" s="217" t="s">
        <v>189</v>
      </c>
      <c r="E911" s="218" t="s">
        <v>39</v>
      </c>
      <c r="F911" s="219" t="s">
        <v>1624</v>
      </c>
      <c r="G911" s="216"/>
      <c r="H911" s="220">
        <v>140.25</v>
      </c>
      <c r="I911" s="221"/>
      <c r="J911" s="216"/>
      <c r="K911" s="216"/>
      <c r="L911" s="222"/>
      <c r="M911" s="223"/>
      <c r="N911" s="224"/>
      <c r="O911" s="224"/>
      <c r="P911" s="224"/>
      <c r="Q911" s="224"/>
      <c r="R911" s="224"/>
      <c r="S911" s="224"/>
      <c r="T911" s="225"/>
      <c r="AT911" s="226" t="s">
        <v>189</v>
      </c>
      <c r="AU911" s="226" t="s">
        <v>86</v>
      </c>
      <c r="AV911" s="12" t="s">
        <v>86</v>
      </c>
      <c r="AW911" s="12" t="s">
        <v>40</v>
      </c>
      <c r="AX911" s="12" t="s">
        <v>77</v>
      </c>
      <c r="AY911" s="226" t="s">
        <v>180</v>
      </c>
    </row>
    <row r="912" spans="2:51" s="12" customFormat="1" ht="12">
      <c r="B912" s="215"/>
      <c r="C912" s="216"/>
      <c r="D912" s="217" t="s">
        <v>189</v>
      </c>
      <c r="E912" s="218" t="s">
        <v>39</v>
      </c>
      <c r="F912" s="219" t="s">
        <v>1625</v>
      </c>
      <c r="G912" s="216"/>
      <c r="H912" s="220">
        <v>122.719</v>
      </c>
      <c r="I912" s="221"/>
      <c r="J912" s="216"/>
      <c r="K912" s="216"/>
      <c r="L912" s="222"/>
      <c r="M912" s="223"/>
      <c r="N912" s="224"/>
      <c r="O912" s="224"/>
      <c r="P912" s="224"/>
      <c r="Q912" s="224"/>
      <c r="R912" s="224"/>
      <c r="S912" s="224"/>
      <c r="T912" s="225"/>
      <c r="AT912" s="226" t="s">
        <v>189</v>
      </c>
      <c r="AU912" s="226" t="s">
        <v>86</v>
      </c>
      <c r="AV912" s="12" t="s">
        <v>86</v>
      </c>
      <c r="AW912" s="12" t="s">
        <v>40</v>
      </c>
      <c r="AX912" s="12" t="s">
        <v>77</v>
      </c>
      <c r="AY912" s="226" t="s">
        <v>180</v>
      </c>
    </row>
    <row r="913" spans="2:51" s="14" customFormat="1" ht="12">
      <c r="B913" s="238"/>
      <c r="C913" s="239"/>
      <c r="D913" s="217" t="s">
        <v>189</v>
      </c>
      <c r="E913" s="240" t="s">
        <v>39</v>
      </c>
      <c r="F913" s="241" t="s">
        <v>1626</v>
      </c>
      <c r="G913" s="239"/>
      <c r="H913" s="242">
        <v>344.782</v>
      </c>
      <c r="I913" s="243"/>
      <c r="J913" s="239"/>
      <c r="K913" s="239"/>
      <c r="L913" s="244"/>
      <c r="M913" s="245"/>
      <c r="N913" s="246"/>
      <c r="O913" s="246"/>
      <c r="P913" s="246"/>
      <c r="Q913" s="246"/>
      <c r="R913" s="246"/>
      <c r="S913" s="246"/>
      <c r="T913" s="247"/>
      <c r="AT913" s="248" t="s">
        <v>189</v>
      </c>
      <c r="AU913" s="248" t="s">
        <v>86</v>
      </c>
      <c r="AV913" s="14" t="s">
        <v>197</v>
      </c>
      <c r="AW913" s="14" t="s">
        <v>40</v>
      </c>
      <c r="AX913" s="14" t="s">
        <v>77</v>
      </c>
      <c r="AY913" s="248" t="s">
        <v>180</v>
      </c>
    </row>
    <row r="914" spans="2:51" s="12" customFormat="1" ht="12">
      <c r="B914" s="215"/>
      <c r="C914" s="216"/>
      <c r="D914" s="217" t="s">
        <v>189</v>
      </c>
      <c r="E914" s="218" t="s">
        <v>39</v>
      </c>
      <c r="F914" s="219" t="s">
        <v>1627</v>
      </c>
      <c r="G914" s="216"/>
      <c r="H914" s="220">
        <v>240.753</v>
      </c>
      <c r="I914" s="221"/>
      <c r="J914" s="216"/>
      <c r="K914" s="216"/>
      <c r="L914" s="222"/>
      <c r="M914" s="223"/>
      <c r="N914" s="224"/>
      <c r="O914" s="224"/>
      <c r="P914" s="224"/>
      <c r="Q914" s="224"/>
      <c r="R914" s="224"/>
      <c r="S914" s="224"/>
      <c r="T914" s="225"/>
      <c r="AT914" s="226" t="s">
        <v>189</v>
      </c>
      <c r="AU914" s="226" t="s">
        <v>86</v>
      </c>
      <c r="AV914" s="12" t="s">
        <v>86</v>
      </c>
      <c r="AW914" s="12" t="s">
        <v>40</v>
      </c>
      <c r="AX914" s="12" t="s">
        <v>77</v>
      </c>
      <c r="AY914" s="226" t="s">
        <v>180</v>
      </c>
    </row>
    <row r="915" spans="2:51" s="12" customFormat="1" ht="12">
      <c r="B915" s="215"/>
      <c r="C915" s="216"/>
      <c r="D915" s="217" t="s">
        <v>189</v>
      </c>
      <c r="E915" s="218" t="s">
        <v>39</v>
      </c>
      <c r="F915" s="219" t="s">
        <v>1628</v>
      </c>
      <c r="G915" s="216"/>
      <c r="H915" s="220">
        <v>165.088</v>
      </c>
      <c r="I915" s="221"/>
      <c r="J915" s="216"/>
      <c r="K915" s="216"/>
      <c r="L915" s="222"/>
      <c r="M915" s="223"/>
      <c r="N915" s="224"/>
      <c r="O915" s="224"/>
      <c r="P915" s="224"/>
      <c r="Q915" s="224"/>
      <c r="R915" s="224"/>
      <c r="S915" s="224"/>
      <c r="T915" s="225"/>
      <c r="AT915" s="226" t="s">
        <v>189</v>
      </c>
      <c r="AU915" s="226" t="s">
        <v>86</v>
      </c>
      <c r="AV915" s="12" t="s">
        <v>86</v>
      </c>
      <c r="AW915" s="12" t="s">
        <v>40</v>
      </c>
      <c r="AX915" s="12" t="s">
        <v>77</v>
      </c>
      <c r="AY915" s="226" t="s">
        <v>180</v>
      </c>
    </row>
    <row r="916" spans="2:51" s="12" customFormat="1" ht="12">
      <c r="B916" s="215"/>
      <c r="C916" s="216"/>
      <c r="D916" s="217" t="s">
        <v>189</v>
      </c>
      <c r="E916" s="218" t="s">
        <v>39</v>
      </c>
      <c r="F916" s="219" t="s">
        <v>1629</v>
      </c>
      <c r="G916" s="216"/>
      <c r="H916" s="220">
        <v>412.72</v>
      </c>
      <c r="I916" s="221"/>
      <c r="J916" s="216"/>
      <c r="K916" s="216"/>
      <c r="L916" s="222"/>
      <c r="M916" s="223"/>
      <c r="N916" s="224"/>
      <c r="O916" s="224"/>
      <c r="P916" s="224"/>
      <c r="Q916" s="224"/>
      <c r="R916" s="224"/>
      <c r="S916" s="224"/>
      <c r="T916" s="225"/>
      <c r="AT916" s="226" t="s">
        <v>189</v>
      </c>
      <c r="AU916" s="226" t="s">
        <v>86</v>
      </c>
      <c r="AV916" s="12" t="s">
        <v>86</v>
      </c>
      <c r="AW916" s="12" t="s">
        <v>40</v>
      </c>
      <c r="AX916" s="12" t="s">
        <v>77</v>
      </c>
      <c r="AY916" s="226" t="s">
        <v>180</v>
      </c>
    </row>
    <row r="917" spans="2:51" s="14" customFormat="1" ht="12">
      <c r="B917" s="238"/>
      <c r="C917" s="239"/>
      <c r="D917" s="217" t="s">
        <v>189</v>
      </c>
      <c r="E917" s="240" t="s">
        <v>39</v>
      </c>
      <c r="F917" s="241" t="s">
        <v>787</v>
      </c>
      <c r="G917" s="239"/>
      <c r="H917" s="242">
        <v>818.561</v>
      </c>
      <c r="I917" s="243"/>
      <c r="J917" s="239"/>
      <c r="K917" s="239"/>
      <c r="L917" s="244"/>
      <c r="M917" s="245"/>
      <c r="N917" s="246"/>
      <c r="O917" s="246"/>
      <c r="P917" s="246"/>
      <c r="Q917" s="246"/>
      <c r="R917" s="246"/>
      <c r="S917" s="246"/>
      <c r="T917" s="247"/>
      <c r="AT917" s="248" t="s">
        <v>189</v>
      </c>
      <c r="AU917" s="248" t="s">
        <v>86</v>
      </c>
      <c r="AV917" s="14" t="s">
        <v>197</v>
      </c>
      <c r="AW917" s="14" t="s">
        <v>40</v>
      </c>
      <c r="AX917" s="14" t="s">
        <v>77</v>
      </c>
      <c r="AY917" s="248" t="s">
        <v>180</v>
      </c>
    </row>
    <row r="918" spans="2:51" s="13" customFormat="1" ht="12">
      <c r="B918" s="227"/>
      <c r="C918" s="228"/>
      <c r="D918" s="217" t="s">
        <v>189</v>
      </c>
      <c r="E918" s="229" t="s">
        <v>39</v>
      </c>
      <c r="F918" s="230" t="s">
        <v>196</v>
      </c>
      <c r="G918" s="228"/>
      <c r="H918" s="231">
        <v>1489.424</v>
      </c>
      <c r="I918" s="232"/>
      <c r="J918" s="228"/>
      <c r="K918" s="228"/>
      <c r="L918" s="233"/>
      <c r="M918" s="234"/>
      <c r="N918" s="235"/>
      <c r="O918" s="235"/>
      <c r="P918" s="235"/>
      <c r="Q918" s="235"/>
      <c r="R918" s="235"/>
      <c r="S918" s="235"/>
      <c r="T918" s="236"/>
      <c r="AT918" s="237" t="s">
        <v>189</v>
      </c>
      <c r="AU918" s="237" t="s">
        <v>86</v>
      </c>
      <c r="AV918" s="13" t="s">
        <v>187</v>
      </c>
      <c r="AW918" s="13" t="s">
        <v>40</v>
      </c>
      <c r="AX918" s="13" t="s">
        <v>84</v>
      </c>
      <c r="AY918" s="237" t="s">
        <v>180</v>
      </c>
    </row>
    <row r="919" spans="2:65" s="1" customFormat="1" ht="16.5" customHeight="1">
      <c r="B919" s="41"/>
      <c r="C919" s="249" t="s">
        <v>1630</v>
      </c>
      <c r="D919" s="249" t="s">
        <v>266</v>
      </c>
      <c r="E919" s="250" t="s">
        <v>1606</v>
      </c>
      <c r="F919" s="251" t="s">
        <v>1607</v>
      </c>
      <c r="G919" s="252" t="s">
        <v>206</v>
      </c>
      <c r="H919" s="253">
        <v>5.664</v>
      </c>
      <c r="I919" s="254"/>
      <c r="J919" s="255">
        <f>ROUND(I919*H919,2)</f>
        <v>0</v>
      </c>
      <c r="K919" s="251" t="s">
        <v>186</v>
      </c>
      <c r="L919" s="256"/>
      <c r="M919" s="257" t="s">
        <v>39</v>
      </c>
      <c r="N919" s="258" t="s">
        <v>48</v>
      </c>
      <c r="O919" s="42"/>
      <c r="P919" s="212">
        <f>O919*H919</f>
        <v>0</v>
      </c>
      <c r="Q919" s="212">
        <v>0.55</v>
      </c>
      <c r="R919" s="212">
        <f>Q919*H919</f>
        <v>3.1152</v>
      </c>
      <c r="S919" s="212">
        <v>0</v>
      </c>
      <c r="T919" s="213">
        <f>S919*H919</f>
        <v>0</v>
      </c>
      <c r="AR919" s="24" t="s">
        <v>354</v>
      </c>
      <c r="AT919" s="24" t="s">
        <v>266</v>
      </c>
      <c r="AU919" s="24" t="s">
        <v>86</v>
      </c>
      <c r="AY919" s="24" t="s">
        <v>180</v>
      </c>
      <c r="BE919" s="214">
        <f>IF(N919="základní",J919,0)</f>
        <v>0</v>
      </c>
      <c r="BF919" s="214">
        <f>IF(N919="snížená",J919,0)</f>
        <v>0</v>
      </c>
      <c r="BG919" s="214">
        <f>IF(N919="zákl. přenesená",J919,0)</f>
        <v>0</v>
      </c>
      <c r="BH919" s="214">
        <f>IF(N919="sníž. přenesená",J919,0)</f>
        <v>0</v>
      </c>
      <c r="BI919" s="214">
        <f>IF(N919="nulová",J919,0)</f>
        <v>0</v>
      </c>
      <c r="BJ919" s="24" t="s">
        <v>84</v>
      </c>
      <c r="BK919" s="214">
        <f>ROUND(I919*H919,2)</f>
        <v>0</v>
      </c>
      <c r="BL919" s="24" t="s">
        <v>265</v>
      </c>
      <c r="BM919" s="24" t="s">
        <v>1631</v>
      </c>
    </row>
    <row r="920" spans="2:51" s="12" customFormat="1" ht="12">
      <c r="B920" s="215"/>
      <c r="C920" s="216"/>
      <c r="D920" s="217" t="s">
        <v>189</v>
      </c>
      <c r="E920" s="218" t="s">
        <v>39</v>
      </c>
      <c r="F920" s="219" t="s">
        <v>1632</v>
      </c>
      <c r="G920" s="216"/>
      <c r="H920" s="220">
        <v>0.625</v>
      </c>
      <c r="I920" s="221"/>
      <c r="J920" s="216"/>
      <c r="K920" s="216"/>
      <c r="L920" s="222"/>
      <c r="M920" s="223"/>
      <c r="N920" s="224"/>
      <c r="O920" s="224"/>
      <c r="P920" s="224"/>
      <c r="Q920" s="224"/>
      <c r="R920" s="224"/>
      <c r="S920" s="224"/>
      <c r="T920" s="225"/>
      <c r="AT920" s="226" t="s">
        <v>189</v>
      </c>
      <c r="AU920" s="226" t="s">
        <v>86</v>
      </c>
      <c r="AV920" s="12" t="s">
        <v>86</v>
      </c>
      <c r="AW920" s="12" t="s">
        <v>40</v>
      </c>
      <c r="AX920" s="12" t="s">
        <v>77</v>
      </c>
      <c r="AY920" s="226" t="s">
        <v>180</v>
      </c>
    </row>
    <row r="921" spans="2:51" s="12" customFormat="1" ht="12">
      <c r="B921" s="215"/>
      <c r="C921" s="216"/>
      <c r="D921" s="217" t="s">
        <v>189</v>
      </c>
      <c r="E921" s="218" t="s">
        <v>39</v>
      </c>
      <c r="F921" s="219" t="s">
        <v>1633</v>
      </c>
      <c r="G921" s="216"/>
      <c r="H921" s="220">
        <v>0.178</v>
      </c>
      <c r="I921" s="221"/>
      <c r="J921" s="216"/>
      <c r="K921" s="216"/>
      <c r="L921" s="222"/>
      <c r="M921" s="223"/>
      <c r="N921" s="224"/>
      <c r="O921" s="224"/>
      <c r="P921" s="224"/>
      <c r="Q921" s="224"/>
      <c r="R921" s="224"/>
      <c r="S921" s="224"/>
      <c r="T921" s="225"/>
      <c r="AT921" s="226" t="s">
        <v>189</v>
      </c>
      <c r="AU921" s="226" t="s">
        <v>86</v>
      </c>
      <c r="AV921" s="12" t="s">
        <v>86</v>
      </c>
      <c r="AW921" s="12" t="s">
        <v>40</v>
      </c>
      <c r="AX921" s="12" t="s">
        <v>77</v>
      </c>
      <c r="AY921" s="226" t="s">
        <v>180</v>
      </c>
    </row>
    <row r="922" spans="2:51" s="14" customFormat="1" ht="12">
      <c r="B922" s="238"/>
      <c r="C922" s="239"/>
      <c r="D922" s="217" t="s">
        <v>189</v>
      </c>
      <c r="E922" s="240" t="s">
        <v>39</v>
      </c>
      <c r="F922" s="241" t="s">
        <v>1622</v>
      </c>
      <c r="G922" s="239"/>
      <c r="H922" s="242">
        <v>0.803</v>
      </c>
      <c r="I922" s="243"/>
      <c r="J922" s="239"/>
      <c r="K922" s="239"/>
      <c r="L922" s="244"/>
      <c r="M922" s="245"/>
      <c r="N922" s="246"/>
      <c r="O922" s="246"/>
      <c r="P922" s="246"/>
      <c r="Q922" s="246"/>
      <c r="R922" s="246"/>
      <c r="S922" s="246"/>
      <c r="T922" s="247"/>
      <c r="AT922" s="248" t="s">
        <v>189</v>
      </c>
      <c r="AU922" s="248" t="s">
        <v>86</v>
      </c>
      <c r="AV922" s="14" t="s">
        <v>197</v>
      </c>
      <c r="AW922" s="14" t="s">
        <v>40</v>
      </c>
      <c r="AX922" s="14" t="s">
        <v>77</v>
      </c>
      <c r="AY922" s="248" t="s">
        <v>180</v>
      </c>
    </row>
    <row r="923" spans="2:51" s="12" customFormat="1" ht="12">
      <c r="B923" s="215"/>
      <c r="C923" s="216"/>
      <c r="D923" s="217" t="s">
        <v>189</v>
      </c>
      <c r="E923" s="218" t="s">
        <v>39</v>
      </c>
      <c r="F923" s="219" t="s">
        <v>1634</v>
      </c>
      <c r="G923" s="216"/>
      <c r="H923" s="220">
        <v>0.9</v>
      </c>
      <c r="I923" s="221"/>
      <c r="J923" s="216"/>
      <c r="K923" s="216"/>
      <c r="L923" s="222"/>
      <c r="M923" s="223"/>
      <c r="N923" s="224"/>
      <c r="O923" s="224"/>
      <c r="P923" s="224"/>
      <c r="Q923" s="224"/>
      <c r="R923" s="224"/>
      <c r="S923" s="224"/>
      <c r="T923" s="225"/>
      <c r="AT923" s="226" t="s">
        <v>189</v>
      </c>
      <c r="AU923" s="226" t="s">
        <v>86</v>
      </c>
      <c r="AV923" s="12" t="s">
        <v>86</v>
      </c>
      <c r="AW923" s="12" t="s">
        <v>40</v>
      </c>
      <c r="AX923" s="12" t="s">
        <v>77</v>
      </c>
      <c r="AY923" s="226" t="s">
        <v>180</v>
      </c>
    </row>
    <row r="924" spans="2:51" s="12" customFormat="1" ht="12">
      <c r="B924" s="215"/>
      <c r="C924" s="216"/>
      <c r="D924" s="217" t="s">
        <v>189</v>
      </c>
      <c r="E924" s="218" t="s">
        <v>39</v>
      </c>
      <c r="F924" s="219" t="s">
        <v>1635</v>
      </c>
      <c r="G924" s="216"/>
      <c r="H924" s="220">
        <v>1.543</v>
      </c>
      <c r="I924" s="221"/>
      <c r="J924" s="216"/>
      <c r="K924" s="216"/>
      <c r="L924" s="222"/>
      <c r="M924" s="223"/>
      <c r="N924" s="224"/>
      <c r="O924" s="224"/>
      <c r="P924" s="224"/>
      <c r="Q924" s="224"/>
      <c r="R924" s="224"/>
      <c r="S924" s="224"/>
      <c r="T924" s="225"/>
      <c r="AT924" s="226" t="s">
        <v>189</v>
      </c>
      <c r="AU924" s="226" t="s">
        <v>86</v>
      </c>
      <c r="AV924" s="12" t="s">
        <v>86</v>
      </c>
      <c r="AW924" s="12" t="s">
        <v>40</v>
      </c>
      <c r="AX924" s="12" t="s">
        <v>77</v>
      </c>
      <c r="AY924" s="226" t="s">
        <v>180</v>
      </c>
    </row>
    <row r="925" spans="2:51" s="12" customFormat="1" ht="12">
      <c r="B925" s="215"/>
      <c r="C925" s="216"/>
      <c r="D925" s="217" t="s">
        <v>189</v>
      </c>
      <c r="E925" s="218" t="s">
        <v>39</v>
      </c>
      <c r="F925" s="219" t="s">
        <v>1636</v>
      </c>
      <c r="G925" s="216"/>
      <c r="H925" s="220">
        <v>0.13</v>
      </c>
      <c r="I925" s="221"/>
      <c r="J925" s="216"/>
      <c r="K925" s="216"/>
      <c r="L925" s="222"/>
      <c r="M925" s="223"/>
      <c r="N925" s="224"/>
      <c r="O925" s="224"/>
      <c r="P925" s="224"/>
      <c r="Q925" s="224"/>
      <c r="R925" s="224"/>
      <c r="S925" s="224"/>
      <c r="T925" s="225"/>
      <c r="AT925" s="226" t="s">
        <v>189</v>
      </c>
      <c r="AU925" s="226" t="s">
        <v>86</v>
      </c>
      <c r="AV925" s="12" t="s">
        <v>86</v>
      </c>
      <c r="AW925" s="12" t="s">
        <v>40</v>
      </c>
      <c r="AX925" s="12" t="s">
        <v>77</v>
      </c>
      <c r="AY925" s="226" t="s">
        <v>180</v>
      </c>
    </row>
    <row r="926" spans="2:51" s="14" customFormat="1" ht="12">
      <c r="B926" s="238"/>
      <c r="C926" s="239"/>
      <c r="D926" s="217" t="s">
        <v>189</v>
      </c>
      <c r="E926" s="240" t="s">
        <v>39</v>
      </c>
      <c r="F926" s="241" t="s">
        <v>1626</v>
      </c>
      <c r="G926" s="239"/>
      <c r="H926" s="242">
        <v>2.573</v>
      </c>
      <c r="I926" s="243"/>
      <c r="J926" s="239"/>
      <c r="K926" s="239"/>
      <c r="L926" s="244"/>
      <c r="M926" s="245"/>
      <c r="N926" s="246"/>
      <c r="O926" s="246"/>
      <c r="P926" s="246"/>
      <c r="Q926" s="246"/>
      <c r="R926" s="246"/>
      <c r="S926" s="246"/>
      <c r="T926" s="247"/>
      <c r="AT926" s="248" t="s">
        <v>189</v>
      </c>
      <c r="AU926" s="248" t="s">
        <v>86</v>
      </c>
      <c r="AV926" s="14" t="s">
        <v>197</v>
      </c>
      <c r="AW926" s="14" t="s">
        <v>40</v>
      </c>
      <c r="AX926" s="14" t="s">
        <v>77</v>
      </c>
      <c r="AY926" s="248" t="s">
        <v>180</v>
      </c>
    </row>
    <row r="927" spans="2:51" s="12" customFormat="1" ht="12">
      <c r="B927" s="215"/>
      <c r="C927" s="216"/>
      <c r="D927" s="217" t="s">
        <v>189</v>
      </c>
      <c r="E927" s="218" t="s">
        <v>39</v>
      </c>
      <c r="F927" s="219" t="s">
        <v>1637</v>
      </c>
      <c r="G927" s="216"/>
      <c r="H927" s="220">
        <v>0.654</v>
      </c>
      <c r="I927" s="221"/>
      <c r="J927" s="216"/>
      <c r="K927" s="216"/>
      <c r="L927" s="222"/>
      <c r="M927" s="223"/>
      <c r="N927" s="224"/>
      <c r="O927" s="224"/>
      <c r="P927" s="224"/>
      <c r="Q927" s="224"/>
      <c r="R927" s="224"/>
      <c r="S927" s="224"/>
      <c r="T927" s="225"/>
      <c r="AT927" s="226" t="s">
        <v>189</v>
      </c>
      <c r="AU927" s="226" t="s">
        <v>86</v>
      </c>
      <c r="AV927" s="12" t="s">
        <v>86</v>
      </c>
      <c r="AW927" s="12" t="s">
        <v>40</v>
      </c>
      <c r="AX927" s="12" t="s">
        <v>77</v>
      </c>
      <c r="AY927" s="226" t="s">
        <v>180</v>
      </c>
    </row>
    <row r="928" spans="2:51" s="12" customFormat="1" ht="12">
      <c r="B928" s="215"/>
      <c r="C928" s="216"/>
      <c r="D928" s="217" t="s">
        <v>189</v>
      </c>
      <c r="E928" s="218" t="s">
        <v>39</v>
      </c>
      <c r="F928" s="219" t="s">
        <v>1638</v>
      </c>
      <c r="G928" s="216"/>
      <c r="H928" s="220">
        <v>1.634</v>
      </c>
      <c r="I928" s="221"/>
      <c r="J928" s="216"/>
      <c r="K928" s="216"/>
      <c r="L928" s="222"/>
      <c r="M928" s="223"/>
      <c r="N928" s="224"/>
      <c r="O928" s="224"/>
      <c r="P928" s="224"/>
      <c r="Q928" s="224"/>
      <c r="R928" s="224"/>
      <c r="S928" s="224"/>
      <c r="T928" s="225"/>
      <c r="AT928" s="226" t="s">
        <v>189</v>
      </c>
      <c r="AU928" s="226" t="s">
        <v>86</v>
      </c>
      <c r="AV928" s="12" t="s">
        <v>86</v>
      </c>
      <c r="AW928" s="12" t="s">
        <v>40</v>
      </c>
      <c r="AX928" s="12" t="s">
        <v>77</v>
      </c>
      <c r="AY928" s="226" t="s">
        <v>180</v>
      </c>
    </row>
    <row r="929" spans="2:51" s="14" customFormat="1" ht="12">
      <c r="B929" s="238"/>
      <c r="C929" s="239"/>
      <c r="D929" s="217" t="s">
        <v>189</v>
      </c>
      <c r="E929" s="240" t="s">
        <v>39</v>
      </c>
      <c r="F929" s="241" t="s">
        <v>787</v>
      </c>
      <c r="G929" s="239"/>
      <c r="H929" s="242">
        <v>2.288</v>
      </c>
      <c r="I929" s="243"/>
      <c r="J929" s="239"/>
      <c r="K929" s="239"/>
      <c r="L929" s="244"/>
      <c r="M929" s="245"/>
      <c r="N929" s="246"/>
      <c r="O929" s="246"/>
      <c r="P929" s="246"/>
      <c r="Q929" s="246"/>
      <c r="R929" s="246"/>
      <c r="S929" s="246"/>
      <c r="T929" s="247"/>
      <c r="AT929" s="248" t="s">
        <v>189</v>
      </c>
      <c r="AU929" s="248" t="s">
        <v>86</v>
      </c>
      <c r="AV929" s="14" t="s">
        <v>197</v>
      </c>
      <c r="AW929" s="14" t="s">
        <v>40</v>
      </c>
      <c r="AX929" s="14" t="s">
        <v>77</v>
      </c>
      <c r="AY929" s="248" t="s">
        <v>180</v>
      </c>
    </row>
    <row r="930" spans="2:51" s="13" customFormat="1" ht="12">
      <c r="B930" s="227"/>
      <c r="C930" s="228"/>
      <c r="D930" s="217" t="s">
        <v>189</v>
      </c>
      <c r="E930" s="229" t="s">
        <v>39</v>
      </c>
      <c r="F930" s="230" t="s">
        <v>196</v>
      </c>
      <c r="G930" s="228"/>
      <c r="H930" s="231">
        <v>5.664</v>
      </c>
      <c r="I930" s="232"/>
      <c r="J930" s="228"/>
      <c r="K930" s="228"/>
      <c r="L930" s="233"/>
      <c r="M930" s="234"/>
      <c r="N930" s="235"/>
      <c r="O930" s="235"/>
      <c r="P930" s="235"/>
      <c r="Q930" s="235"/>
      <c r="R930" s="235"/>
      <c r="S930" s="235"/>
      <c r="T930" s="236"/>
      <c r="AT930" s="237" t="s">
        <v>189</v>
      </c>
      <c r="AU930" s="237" t="s">
        <v>86</v>
      </c>
      <c r="AV930" s="13" t="s">
        <v>187</v>
      </c>
      <c r="AW930" s="13" t="s">
        <v>40</v>
      </c>
      <c r="AX930" s="13" t="s">
        <v>84</v>
      </c>
      <c r="AY930" s="237" t="s">
        <v>180</v>
      </c>
    </row>
    <row r="931" spans="2:65" s="1" customFormat="1" ht="16.5" customHeight="1">
      <c r="B931" s="41"/>
      <c r="C931" s="249" t="s">
        <v>1639</v>
      </c>
      <c r="D931" s="249" t="s">
        <v>266</v>
      </c>
      <c r="E931" s="250" t="s">
        <v>1640</v>
      </c>
      <c r="F931" s="251" t="s">
        <v>1641</v>
      </c>
      <c r="G931" s="252" t="s">
        <v>1642</v>
      </c>
      <c r="H931" s="253">
        <v>264.829</v>
      </c>
      <c r="I931" s="254"/>
      <c r="J931" s="255">
        <f>ROUND(I931*H931,2)</f>
        <v>0</v>
      </c>
      <c r="K931" s="251" t="s">
        <v>39</v>
      </c>
      <c r="L931" s="256"/>
      <c r="M931" s="257" t="s">
        <v>39</v>
      </c>
      <c r="N931" s="258" t="s">
        <v>48</v>
      </c>
      <c r="O931" s="42"/>
      <c r="P931" s="212">
        <f>O931*H931</f>
        <v>0</v>
      </c>
      <c r="Q931" s="212">
        <v>0.005</v>
      </c>
      <c r="R931" s="212">
        <f>Q931*H931</f>
        <v>1.3241450000000001</v>
      </c>
      <c r="S931" s="212">
        <v>0</v>
      </c>
      <c r="T931" s="213">
        <f>S931*H931</f>
        <v>0</v>
      </c>
      <c r="AR931" s="24" t="s">
        <v>354</v>
      </c>
      <c r="AT931" s="24" t="s">
        <v>266</v>
      </c>
      <c r="AU931" s="24" t="s">
        <v>86</v>
      </c>
      <c r="AY931" s="24" t="s">
        <v>180</v>
      </c>
      <c r="BE931" s="214">
        <f>IF(N931="základní",J931,0)</f>
        <v>0</v>
      </c>
      <c r="BF931" s="214">
        <f>IF(N931="snížená",J931,0)</f>
        <v>0</v>
      </c>
      <c r="BG931" s="214">
        <f>IF(N931="zákl. přenesená",J931,0)</f>
        <v>0</v>
      </c>
      <c r="BH931" s="214">
        <f>IF(N931="sníž. přenesená",J931,0)</f>
        <v>0</v>
      </c>
      <c r="BI931" s="214">
        <f>IF(N931="nulová",J931,0)</f>
        <v>0</v>
      </c>
      <c r="BJ931" s="24" t="s">
        <v>84</v>
      </c>
      <c r="BK931" s="214">
        <f>ROUND(I931*H931,2)</f>
        <v>0</v>
      </c>
      <c r="BL931" s="24" t="s">
        <v>265</v>
      </c>
      <c r="BM931" s="24" t="s">
        <v>1643</v>
      </c>
    </row>
    <row r="932" spans="2:51" s="12" customFormat="1" ht="12">
      <c r="B932" s="215"/>
      <c r="C932" s="216"/>
      <c r="D932" s="217" t="s">
        <v>189</v>
      </c>
      <c r="E932" s="218" t="s">
        <v>39</v>
      </c>
      <c r="F932" s="219" t="s">
        <v>1644</v>
      </c>
      <c r="G932" s="216"/>
      <c r="H932" s="220">
        <v>264.829</v>
      </c>
      <c r="I932" s="221"/>
      <c r="J932" s="216"/>
      <c r="K932" s="216"/>
      <c r="L932" s="222"/>
      <c r="M932" s="223"/>
      <c r="N932" s="224"/>
      <c r="O932" s="224"/>
      <c r="P932" s="224"/>
      <c r="Q932" s="224"/>
      <c r="R932" s="224"/>
      <c r="S932" s="224"/>
      <c r="T932" s="225"/>
      <c r="AT932" s="226" t="s">
        <v>189</v>
      </c>
      <c r="AU932" s="226" t="s">
        <v>86</v>
      </c>
      <c r="AV932" s="12" t="s">
        <v>86</v>
      </c>
      <c r="AW932" s="12" t="s">
        <v>40</v>
      </c>
      <c r="AX932" s="12" t="s">
        <v>84</v>
      </c>
      <c r="AY932" s="226" t="s">
        <v>180</v>
      </c>
    </row>
    <row r="933" spans="2:65" s="1" customFormat="1" ht="25.5" customHeight="1">
      <c r="B933" s="41"/>
      <c r="C933" s="203" t="s">
        <v>1645</v>
      </c>
      <c r="D933" s="203" t="s">
        <v>182</v>
      </c>
      <c r="E933" s="204" t="s">
        <v>1646</v>
      </c>
      <c r="F933" s="205" t="s">
        <v>1647</v>
      </c>
      <c r="G933" s="206" t="s">
        <v>185</v>
      </c>
      <c r="H933" s="207">
        <v>176.799</v>
      </c>
      <c r="I933" s="208"/>
      <c r="J933" s="209">
        <f>ROUND(I933*H933,2)</f>
        <v>0</v>
      </c>
      <c r="K933" s="205" t="s">
        <v>186</v>
      </c>
      <c r="L933" s="61"/>
      <c r="M933" s="210" t="s">
        <v>39</v>
      </c>
      <c r="N933" s="211" t="s">
        <v>48</v>
      </c>
      <c r="O933" s="42"/>
      <c r="P933" s="212">
        <f>O933*H933</f>
        <v>0</v>
      </c>
      <c r="Q933" s="212">
        <v>0.0002</v>
      </c>
      <c r="R933" s="212">
        <f>Q933*H933</f>
        <v>0.035359800000000004</v>
      </c>
      <c r="S933" s="212">
        <v>0</v>
      </c>
      <c r="T933" s="213">
        <f>S933*H933</f>
        <v>0</v>
      </c>
      <c r="AR933" s="24" t="s">
        <v>265</v>
      </c>
      <c r="AT933" s="24" t="s">
        <v>182</v>
      </c>
      <c r="AU933" s="24" t="s">
        <v>86</v>
      </c>
      <c r="AY933" s="24" t="s">
        <v>180</v>
      </c>
      <c r="BE933" s="214">
        <f>IF(N933="základní",J933,0)</f>
        <v>0</v>
      </c>
      <c r="BF933" s="214">
        <f>IF(N933="snížená",J933,0)</f>
        <v>0</v>
      </c>
      <c r="BG933" s="214">
        <f>IF(N933="zákl. přenesená",J933,0)</f>
        <v>0</v>
      </c>
      <c r="BH933" s="214">
        <f>IF(N933="sníž. přenesená",J933,0)</f>
        <v>0</v>
      </c>
      <c r="BI933" s="214">
        <f>IF(N933="nulová",J933,0)</f>
        <v>0</v>
      </c>
      <c r="BJ933" s="24" t="s">
        <v>84</v>
      </c>
      <c r="BK933" s="214">
        <f>ROUND(I933*H933,2)</f>
        <v>0</v>
      </c>
      <c r="BL933" s="24" t="s">
        <v>265</v>
      </c>
      <c r="BM933" s="24" t="s">
        <v>1648</v>
      </c>
    </row>
    <row r="934" spans="2:51" s="12" customFormat="1" ht="24">
      <c r="B934" s="215"/>
      <c r="C934" s="216"/>
      <c r="D934" s="217" t="s">
        <v>189</v>
      </c>
      <c r="E934" s="218" t="s">
        <v>39</v>
      </c>
      <c r="F934" s="219" t="s">
        <v>1455</v>
      </c>
      <c r="G934" s="216"/>
      <c r="H934" s="220">
        <v>176.799</v>
      </c>
      <c r="I934" s="221"/>
      <c r="J934" s="216"/>
      <c r="K934" s="216"/>
      <c r="L934" s="222"/>
      <c r="M934" s="223"/>
      <c r="N934" s="224"/>
      <c r="O934" s="224"/>
      <c r="P934" s="224"/>
      <c r="Q934" s="224"/>
      <c r="R934" s="224"/>
      <c r="S934" s="224"/>
      <c r="T934" s="225"/>
      <c r="AT934" s="226" t="s">
        <v>189</v>
      </c>
      <c r="AU934" s="226" t="s">
        <v>86</v>
      </c>
      <c r="AV934" s="12" t="s">
        <v>86</v>
      </c>
      <c r="AW934" s="12" t="s">
        <v>40</v>
      </c>
      <c r="AX934" s="12" t="s">
        <v>84</v>
      </c>
      <c r="AY934" s="226" t="s">
        <v>180</v>
      </c>
    </row>
    <row r="935" spans="2:65" s="1" customFormat="1" ht="16.5" customHeight="1">
      <c r="B935" s="41"/>
      <c r="C935" s="203" t="s">
        <v>1649</v>
      </c>
      <c r="D935" s="203" t="s">
        <v>182</v>
      </c>
      <c r="E935" s="204" t="s">
        <v>1650</v>
      </c>
      <c r="F935" s="205" t="s">
        <v>1651</v>
      </c>
      <c r="G935" s="206" t="s">
        <v>248</v>
      </c>
      <c r="H935" s="207">
        <v>6.328</v>
      </c>
      <c r="I935" s="208"/>
      <c r="J935" s="209">
        <f>ROUND(I935*H935,2)</f>
        <v>0</v>
      </c>
      <c r="K935" s="205" t="s">
        <v>186</v>
      </c>
      <c r="L935" s="61"/>
      <c r="M935" s="210" t="s">
        <v>39</v>
      </c>
      <c r="N935" s="211" t="s">
        <v>48</v>
      </c>
      <c r="O935" s="42"/>
      <c r="P935" s="212">
        <f>O935*H935</f>
        <v>0</v>
      </c>
      <c r="Q935" s="212">
        <v>0</v>
      </c>
      <c r="R935" s="212">
        <f>Q935*H935</f>
        <v>0</v>
      </c>
      <c r="S935" s="212">
        <v>0</v>
      </c>
      <c r="T935" s="213">
        <f>S935*H935</f>
        <v>0</v>
      </c>
      <c r="AR935" s="24" t="s">
        <v>265</v>
      </c>
      <c r="AT935" s="24" t="s">
        <v>182</v>
      </c>
      <c r="AU935" s="24" t="s">
        <v>86</v>
      </c>
      <c r="AY935" s="24" t="s">
        <v>180</v>
      </c>
      <c r="BE935" s="214">
        <f>IF(N935="základní",J935,0)</f>
        <v>0</v>
      </c>
      <c r="BF935" s="214">
        <f>IF(N935="snížená",J935,0)</f>
        <v>0</v>
      </c>
      <c r="BG935" s="214">
        <f>IF(N935="zákl. přenesená",J935,0)</f>
        <v>0</v>
      </c>
      <c r="BH935" s="214">
        <f>IF(N935="sníž. přenesená",J935,0)</f>
        <v>0</v>
      </c>
      <c r="BI935" s="214">
        <f>IF(N935="nulová",J935,0)</f>
        <v>0</v>
      </c>
      <c r="BJ935" s="24" t="s">
        <v>84</v>
      </c>
      <c r="BK935" s="214">
        <f>ROUND(I935*H935,2)</f>
        <v>0</v>
      </c>
      <c r="BL935" s="24" t="s">
        <v>265</v>
      </c>
      <c r="BM935" s="24" t="s">
        <v>1652</v>
      </c>
    </row>
    <row r="936" spans="2:65" s="1" customFormat="1" ht="16.5" customHeight="1">
      <c r="B936" s="41"/>
      <c r="C936" s="203" t="s">
        <v>1653</v>
      </c>
      <c r="D936" s="203" t="s">
        <v>182</v>
      </c>
      <c r="E936" s="204" t="s">
        <v>1654</v>
      </c>
      <c r="F936" s="205" t="s">
        <v>1655</v>
      </c>
      <c r="G936" s="206" t="s">
        <v>248</v>
      </c>
      <c r="H936" s="207">
        <v>6.328</v>
      </c>
      <c r="I936" s="208"/>
      <c r="J936" s="209">
        <f>ROUND(I936*H936,2)</f>
        <v>0</v>
      </c>
      <c r="K936" s="205" t="s">
        <v>186</v>
      </c>
      <c r="L936" s="61"/>
      <c r="M936" s="210" t="s">
        <v>39</v>
      </c>
      <c r="N936" s="211" t="s">
        <v>48</v>
      </c>
      <c r="O936" s="42"/>
      <c r="P936" s="212">
        <f>O936*H936</f>
        <v>0</v>
      </c>
      <c r="Q936" s="212">
        <v>0</v>
      </c>
      <c r="R936" s="212">
        <f>Q936*H936</f>
        <v>0</v>
      </c>
      <c r="S936" s="212">
        <v>0</v>
      </c>
      <c r="T936" s="213">
        <f>S936*H936</f>
        <v>0</v>
      </c>
      <c r="AR936" s="24" t="s">
        <v>265</v>
      </c>
      <c r="AT936" s="24" t="s">
        <v>182</v>
      </c>
      <c r="AU936" s="24" t="s">
        <v>86</v>
      </c>
      <c r="AY936" s="24" t="s">
        <v>180</v>
      </c>
      <c r="BE936" s="214">
        <f>IF(N936="základní",J936,0)</f>
        <v>0</v>
      </c>
      <c r="BF936" s="214">
        <f>IF(N936="snížená",J936,0)</f>
        <v>0</v>
      </c>
      <c r="BG936" s="214">
        <f>IF(N936="zákl. přenesená",J936,0)</f>
        <v>0</v>
      </c>
      <c r="BH936" s="214">
        <f>IF(N936="sníž. přenesená",J936,0)</f>
        <v>0</v>
      </c>
      <c r="BI936" s="214">
        <f>IF(N936="nulová",J936,0)</f>
        <v>0</v>
      </c>
      <c r="BJ936" s="24" t="s">
        <v>84</v>
      </c>
      <c r="BK936" s="214">
        <f>ROUND(I936*H936,2)</f>
        <v>0</v>
      </c>
      <c r="BL936" s="24" t="s">
        <v>265</v>
      </c>
      <c r="BM936" s="24" t="s">
        <v>1656</v>
      </c>
    </row>
    <row r="937" spans="2:63" s="11" customFormat="1" ht="29.85" customHeight="1">
      <c r="B937" s="187"/>
      <c r="C937" s="188"/>
      <c r="D937" s="189" t="s">
        <v>76</v>
      </c>
      <c r="E937" s="201" t="s">
        <v>1657</v>
      </c>
      <c r="F937" s="201" t="s">
        <v>1658</v>
      </c>
      <c r="G937" s="188"/>
      <c r="H937" s="188"/>
      <c r="I937" s="191"/>
      <c r="J937" s="202">
        <f>BK937</f>
        <v>0</v>
      </c>
      <c r="K937" s="188"/>
      <c r="L937" s="193"/>
      <c r="M937" s="194"/>
      <c r="N937" s="195"/>
      <c r="O937" s="195"/>
      <c r="P937" s="196">
        <f>SUM(P938:P1030)</f>
        <v>0</v>
      </c>
      <c r="Q937" s="195"/>
      <c r="R937" s="196">
        <f>SUM(R938:R1030)</f>
        <v>6.281153760000001</v>
      </c>
      <c r="S937" s="195"/>
      <c r="T937" s="197">
        <f>SUM(T938:T1030)</f>
        <v>0.66388397</v>
      </c>
      <c r="AR937" s="198" t="s">
        <v>86</v>
      </c>
      <c r="AT937" s="199" t="s">
        <v>76</v>
      </c>
      <c r="AU937" s="199" t="s">
        <v>84</v>
      </c>
      <c r="AY937" s="198" t="s">
        <v>180</v>
      </c>
      <c r="BK937" s="200">
        <f>SUM(BK938:BK1030)</f>
        <v>0</v>
      </c>
    </row>
    <row r="938" spans="2:65" s="1" customFormat="1" ht="25.5" customHeight="1">
      <c r="B938" s="41"/>
      <c r="C938" s="203" t="s">
        <v>1659</v>
      </c>
      <c r="D938" s="203" t="s">
        <v>182</v>
      </c>
      <c r="E938" s="204" t="s">
        <v>1660</v>
      </c>
      <c r="F938" s="205" t="s">
        <v>1661</v>
      </c>
      <c r="G938" s="206" t="s">
        <v>185</v>
      </c>
      <c r="H938" s="207">
        <v>35.297</v>
      </c>
      <c r="I938" s="208"/>
      <c r="J938" s="209">
        <f>ROUND(I938*H938,2)</f>
        <v>0</v>
      </c>
      <c r="K938" s="205" t="s">
        <v>186</v>
      </c>
      <c r="L938" s="61"/>
      <c r="M938" s="210" t="s">
        <v>39</v>
      </c>
      <c r="N938" s="211" t="s">
        <v>48</v>
      </c>
      <c r="O938" s="42"/>
      <c r="P938" s="212">
        <f>O938*H938</f>
        <v>0</v>
      </c>
      <c r="Q938" s="212">
        <v>0.02771</v>
      </c>
      <c r="R938" s="212">
        <f>Q938*H938</f>
        <v>0.9780798699999999</v>
      </c>
      <c r="S938" s="212">
        <v>0</v>
      </c>
      <c r="T938" s="213">
        <f>S938*H938</f>
        <v>0</v>
      </c>
      <c r="AR938" s="24" t="s">
        <v>265</v>
      </c>
      <c r="AT938" s="24" t="s">
        <v>182</v>
      </c>
      <c r="AU938" s="24" t="s">
        <v>86</v>
      </c>
      <c r="AY938" s="24" t="s">
        <v>180</v>
      </c>
      <c r="BE938" s="214">
        <f>IF(N938="základní",J938,0)</f>
        <v>0</v>
      </c>
      <c r="BF938" s="214">
        <f>IF(N938="snížená",J938,0)</f>
        <v>0</v>
      </c>
      <c r="BG938" s="214">
        <f>IF(N938="zákl. přenesená",J938,0)</f>
        <v>0</v>
      </c>
      <c r="BH938" s="214">
        <f>IF(N938="sníž. přenesená",J938,0)</f>
        <v>0</v>
      </c>
      <c r="BI938" s="214">
        <f>IF(N938="nulová",J938,0)</f>
        <v>0</v>
      </c>
      <c r="BJ938" s="24" t="s">
        <v>84</v>
      </c>
      <c r="BK938" s="214">
        <f>ROUND(I938*H938,2)</f>
        <v>0</v>
      </c>
      <c r="BL938" s="24" t="s">
        <v>265</v>
      </c>
      <c r="BM938" s="24" t="s">
        <v>1662</v>
      </c>
    </row>
    <row r="939" spans="2:51" s="12" customFormat="1" ht="12">
      <c r="B939" s="215"/>
      <c r="C939" s="216"/>
      <c r="D939" s="217" t="s">
        <v>189</v>
      </c>
      <c r="E939" s="218" t="s">
        <v>39</v>
      </c>
      <c r="F939" s="219" t="s">
        <v>1663</v>
      </c>
      <c r="G939" s="216"/>
      <c r="H939" s="220">
        <v>6.72</v>
      </c>
      <c r="I939" s="221"/>
      <c r="J939" s="216"/>
      <c r="K939" s="216"/>
      <c r="L939" s="222"/>
      <c r="M939" s="223"/>
      <c r="N939" s="224"/>
      <c r="O939" s="224"/>
      <c r="P939" s="224"/>
      <c r="Q939" s="224"/>
      <c r="R939" s="224"/>
      <c r="S939" s="224"/>
      <c r="T939" s="225"/>
      <c r="AT939" s="226" t="s">
        <v>189</v>
      </c>
      <c r="AU939" s="226" t="s">
        <v>86</v>
      </c>
      <c r="AV939" s="12" t="s">
        <v>86</v>
      </c>
      <c r="AW939" s="12" t="s">
        <v>40</v>
      </c>
      <c r="AX939" s="12" t="s">
        <v>77</v>
      </c>
      <c r="AY939" s="226" t="s">
        <v>180</v>
      </c>
    </row>
    <row r="940" spans="2:51" s="12" customFormat="1" ht="12">
      <c r="B940" s="215"/>
      <c r="C940" s="216"/>
      <c r="D940" s="217" t="s">
        <v>189</v>
      </c>
      <c r="E940" s="218" t="s">
        <v>39</v>
      </c>
      <c r="F940" s="219" t="s">
        <v>1664</v>
      </c>
      <c r="G940" s="216"/>
      <c r="H940" s="220">
        <v>4.48</v>
      </c>
      <c r="I940" s="221"/>
      <c r="J940" s="216"/>
      <c r="K940" s="216"/>
      <c r="L940" s="222"/>
      <c r="M940" s="223"/>
      <c r="N940" s="224"/>
      <c r="O940" s="224"/>
      <c r="P940" s="224"/>
      <c r="Q940" s="224"/>
      <c r="R940" s="224"/>
      <c r="S940" s="224"/>
      <c r="T940" s="225"/>
      <c r="AT940" s="226" t="s">
        <v>189</v>
      </c>
      <c r="AU940" s="226" t="s">
        <v>86</v>
      </c>
      <c r="AV940" s="12" t="s">
        <v>86</v>
      </c>
      <c r="AW940" s="12" t="s">
        <v>40</v>
      </c>
      <c r="AX940" s="12" t="s">
        <v>77</v>
      </c>
      <c r="AY940" s="226" t="s">
        <v>180</v>
      </c>
    </row>
    <row r="941" spans="2:51" s="12" customFormat="1" ht="12">
      <c r="B941" s="215"/>
      <c r="C941" s="216"/>
      <c r="D941" s="217" t="s">
        <v>189</v>
      </c>
      <c r="E941" s="218" t="s">
        <v>39</v>
      </c>
      <c r="F941" s="219" t="s">
        <v>1665</v>
      </c>
      <c r="G941" s="216"/>
      <c r="H941" s="220">
        <v>8.96</v>
      </c>
      <c r="I941" s="221"/>
      <c r="J941" s="216"/>
      <c r="K941" s="216"/>
      <c r="L941" s="222"/>
      <c r="M941" s="223"/>
      <c r="N941" s="224"/>
      <c r="O941" s="224"/>
      <c r="P941" s="224"/>
      <c r="Q941" s="224"/>
      <c r="R941" s="224"/>
      <c r="S941" s="224"/>
      <c r="T941" s="225"/>
      <c r="AT941" s="226" t="s">
        <v>189</v>
      </c>
      <c r="AU941" s="226" t="s">
        <v>86</v>
      </c>
      <c r="AV941" s="12" t="s">
        <v>86</v>
      </c>
      <c r="AW941" s="12" t="s">
        <v>40</v>
      </c>
      <c r="AX941" s="12" t="s">
        <v>77</v>
      </c>
      <c r="AY941" s="226" t="s">
        <v>180</v>
      </c>
    </row>
    <row r="942" spans="2:51" s="12" customFormat="1" ht="12">
      <c r="B942" s="215"/>
      <c r="C942" s="216"/>
      <c r="D942" s="217" t="s">
        <v>189</v>
      </c>
      <c r="E942" s="218" t="s">
        <v>39</v>
      </c>
      <c r="F942" s="219" t="s">
        <v>1666</v>
      </c>
      <c r="G942" s="216"/>
      <c r="H942" s="220">
        <v>2.088</v>
      </c>
      <c r="I942" s="221"/>
      <c r="J942" s="216"/>
      <c r="K942" s="216"/>
      <c r="L942" s="222"/>
      <c r="M942" s="223"/>
      <c r="N942" s="224"/>
      <c r="O942" s="224"/>
      <c r="P942" s="224"/>
      <c r="Q942" s="224"/>
      <c r="R942" s="224"/>
      <c r="S942" s="224"/>
      <c r="T942" s="225"/>
      <c r="AT942" s="226" t="s">
        <v>189</v>
      </c>
      <c r="AU942" s="226" t="s">
        <v>86</v>
      </c>
      <c r="AV942" s="12" t="s">
        <v>86</v>
      </c>
      <c r="AW942" s="12" t="s">
        <v>40</v>
      </c>
      <c r="AX942" s="12" t="s">
        <v>77</v>
      </c>
      <c r="AY942" s="226" t="s">
        <v>180</v>
      </c>
    </row>
    <row r="943" spans="2:51" s="12" customFormat="1" ht="12">
      <c r="B943" s="215"/>
      <c r="C943" s="216"/>
      <c r="D943" s="217" t="s">
        <v>189</v>
      </c>
      <c r="E943" s="218" t="s">
        <v>39</v>
      </c>
      <c r="F943" s="219" t="s">
        <v>1667</v>
      </c>
      <c r="G943" s="216"/>
      <c r="H943" s="220">
        <v>2.27</v>
      </c>
      <c r="I943" s="221"/>
      <c r="J943" s="216"/>
      <c r="K943" s="216"/>
      <c r="L943" s="222"/>
      <c r="M943" s="223"/>
      <c r="N943" s="224"/>
      <c r="O943" s="224"/>
      <c r="P943" s="224"/>
      <c r="Q943" s="224"/>
      <c r="R943" s="224"/>
      <c r="S943" s="224"/>
      <c r="T943" s="225"/>
      <c r="AT943" s="226" t="s">
        <v>189</v>
      </c>
      <c r="AU943" s="226" t="s">
        <v>86</v>
      </c>
      <c r="AV943" s="12" t="s">
        <v>86</v>
      </c>
      <c r="AW943" s="12" t="s">
        <v>40</v>
      </c>
      <c r="AX943" s="12" t="s">
        <v>77</v>
      </c>
      <c r="AY943" s="226" t="s">
        <v>180</v>
      </c>
    </row>
    <row r="944" spans="2:51" s="12" customFormat="1" ht="12">
      <c r="B944" s="215"/>
      <c r="C944" s="216"/>
      <c r="D944" s="217" t="s">
        <v>189</v>
      </c>
      <c r="E944" s="218" t="s">
        <v>39</v>
      </c>
      <c r="F944" s="219" t="s">
        <v>1668</v>
      </c>
      <c r="G944" s="216"/>
      <c r="H944" s="220">
        <v>1.888</v>
      </c>
      <c r="I944" s="221"/>
      <c r="J944" s="216"/>
      <c r="K944" s="216"/>
      <c r="L944" s="222"/>
      <c r="M944" s="223"/>
      <c r="N944" s="224"/>
      <c r="O944" s="224"/>
      <c r="P944" s="224"/>
      <c r="Q944" s="224"/>
      <c r="R944" s="224"/>
      <c r="S944" s="224"/>
      <c r="T944" s="225"/>
      <c r="AT944" s="226" t="s">
        <v>189</v>
      </c>
      <c r="AU944" s="226" t="s">
        <v>86</v>
      </c>
      <c r="AV944" s="12" t="s">
        <v>86</v>
      </c>
      <c r="AW944" s="12" t="s">
        <v>40</v>
      </c>
      <c r="AX944" s="12" t="s">
        <v>77</v>
      </c>
      <c r="AY944" s="226" t="s">
        <v>180</v>
      </c>
    </row>
    <row r="945" spans="2:51" s="12" customFormat="1" ht="12">
      <c r="B945" s="215"/>
      <c r="C945" s="216"/>
      <c r="D945" s="217" t="s">
        <v>189</v>
      </c>
      <c r="E945" s="218" t="s">
        <v>39</v>
      </c>
      <c r="F945" s="219" t="s">
        <v>1669</v>
      </c>
      <c r="G945" s="216"/>
      <c r="H945" s="220">
        <v>7.611</v>
      </c>
      <c r="I945" s="221"/>
      <c r="J945" s="216"/>
      <c r="K945" s="216"/>
      <c r="L945" s="222"/>
      <c r="M945" s="223"/>
      <c r="N945" s="224"/>
      <c r="O945" s="224"/>
      <c r="P945" s="224"/>
      <c r="Q945" s="224"/>
      <c r="R945" s="224"/>
      <c r="S945" s="224"/>
      <c r="T945" s="225"/>
      <c r="AT945" s="226" t="s">
        <v>189</v>
      </c>
      <c r="AU945" s="226" t="s">
        <v>86</v>
      </c>
      <c r="AV945" s="12" t="s">
        <v>86</v>
      </c>
      <c r="AW945" s="12" t="s">
        <v>40</v>
      </c>
      <c r="AX945" s="12" t="s">
        <v>77</v>
      </c>
      <c r="AY945" s="226" t="s">
        <v>180</v>
      </c>
    </row>
    <row r="946" spans="2:51" s="12" customFormat="1" ht="12">
      <c r="B946" s="215"/>
      <c r="C946" s="216"/>
      <c r="D946" s="217" t="s">
        <v>189</v>
      </c>
      <c r="E946" s="218" t="s">
        <v>39</v>
      </c>
      <c r="F946" s="219" t="s">
        <v>1670</v>
      </c>
      <c r="G946" s="216"/>
      <c r="H946" s="220">
        <v>1.28</v>
      </c>
      <c r="I946" s="221"/>
      <c r="J946" s="216"/>
      <c r="K946" s="216"/>
      <c r="L946" s="222"/>
      <c r="M946" s="223"/>
      <c r="N946" s="224"/>
      <c r="O946" s="224"/>
      <c r="P946" s="224"/>
      <c r="Q946" s="224"/>
      <c r="R946" s="224"/>
      <c r="S946" s="224"/>
      <c r="T946" s="225"/>
      <c r="AT946" s="226" t="s">
        <v>189</v>
      </c>
      <c r="AU946" s="226" t="s">
        <v>86</v>
      </c>
      <c r="AV946" s="12" t="s">
        <v>86</v>
      </c>
      <c r="AW946" s="12" t="s">
        <v>40</v>
      </c>
      <c r="AX946" s="12" t="s">
        <v>77</v>
      </c>
      <c r="AY946" s="226" t="s">
        <v>180</v>
      </c>
    </row>
    <row r="947" spans="2:51" s="14" customFormat="1" ht="12">
      <c r="B947" s="238"/>
      <c r="C947" s="239"/>
      <c r="D947" s="217" t="s">
        <v>189</v>
      </c>
      <c r="E947" s="240" t="s">
        <v>39</v>
      </c>
      <c r="F947" s="241" t="s">
        <v>438</v>
      </c>
      <c r="G947" s="239"/>
      <c r="H947" s="242">
        <v>35.297</v>
      </c>
      <c r="I947" s="243"/>
      <c r="J947" s="239"/>
      <c r="K947" s="239"/>
      <c r="L947" s="244"/>
      <c r="M947" s="245"/>
      <c r="N947" s="246"/>
      <c r="O947" s="246"/>
      <c r="P947" s="246"/>
      <c r="Q947" s="246"/>
      <c r="R947" s="246"/>
      <c r="S947" s="246"/>
      <c r="T947" s="247"/>
      <c r="AT947" s="248" t="s">
        <v>189</v>
      </c>
      <c r="AU947" s="248" t="s">
        <v>86</v>
      </c>
      <c r="AV947" s="14" t="s">
        <v>197</v>
      </c>
      <c r="AW947" s="14" t="s">
        <v>40</v>
      </c>
      <c r="AX947" s="14" t="s">
        <v>84</v>
      </c>
      <c r="AY947" s="248" t="s">
        <v>180</v>
      </c>
    </row>
    <row r="948" spans="2:65" s="1" customFormat="1" ht="25.5" customHeight="1">
      <c r="B948" s="41"/>
      <c r="C948" s="203" t="s">
        <v>1671</v>
      </c>
      <c r="D948" s="203" t="s">
        <v>182</v>
      </c>
      <c r="E948" s="204" t="s">
        <v>1672</v>
      </c>
      <c r="F948" s="205" t="s">
        <v>1673</v>
      </c>
      <c r="G948" s="206" t="s">
        <v>185</v>
      </c>
      <c r="H948" s="207">
        <v>69.918</v>
      </c>
      <c r="I948" s="208"/>
      <c r="J948" s="209">
        <f>ROUND(I948*H948,2)</f>
        <v>0</v>
      </c>
      <c r="K948" s="205" t="s">
        <v>186</v>
      </c>
      <c r="L948" s="61"/>
      <c r="M948" s="210" t="s">
        <v>39</v>
      </c>
      <c r="N948" s="211" t="s">
        <v>48</v>
      </c>
      <c r="O948" s="42"/>
      <c r="P948" s="212">
        <f>O948*H948</f>
        <v>0</v>
      </c>
      <c r="Q948" s="212">
        <v>0.03107</v>
      </c>
      <c r="R948" s="212">
        <f>Q948*H948</f>
        <v>2.1723522600000003</v>
      </c>
      <c r="S948" s="212">
        <v>0</v>
      </c>
      <c r="T948" s="213">
        <f>S948*H948</f>
        <v>0</v>
      </c>
      <c r="AR948" s="24" t="s">
        <v>265</v>
      </c>
      <c r="AT948" s="24" t="s">
        <v>182</v>
      </c>
      <c r="AU948" s="24" t="s">
        <v>86</v>
      </c>
      <c r="AY948" s="24" t="s">
        <v>180</v>
      </c>
      <c r="BE948" s="214">
        <f>IF(N948="základní",J948,0)</f>
        <v>0</v>
      </c>
      <c r="BF948" s="214">
        <f>IF(N948="snížená",J948,0)</f>
        <v>0</v>
      </c>
      <c r="BG948" s="214">
        <f>IF(N948="zákl. přenesená",J948,0)</f>
        <v>0</v>
      </c>
      <c r="BH948" s="214">
        <f>IF(N948="sníž. přenesená",J948,0)</f>
        <v>0</v>
      </c>
      <c r="BI948" s="214">
        <f>IF(N948="nulová",J948,0)</f>
        <v>0</v>
      </c>
      <c r="BJ948" s="24" t="s">
        <v>84</v>
      </c>
      <c r="BK948" s="214">
        <f>ROUND(I948*H948,2)</f>
        <v>0</v>
      </c>
      <c r="BL948" s="24" t="s">
        <v>265</v>
      </c>
      <c r="BM948" s="24" t="s">
        <v>1674</v>
      </c>
    </row>
    <row r="949" spans="2:51" s="12" customFormat="1" ht="12">
      <c r="B949" s="215"/>
      <c r="C949" s="216"/>
      <c r="D949" s="217" t="s">
        <v>189</v>
      </c>
      <c r="E949" s="218" t="s">
        <v>39</v>
      </c>
      <c r="F949" s="219" t="s">
        <v>1675</v>
      </c>
      <c r="G949" s="216"/>
      <c r="H949" s="220">
        <v>67.993</v>
      </c>
      <c r="I949" s="221"/>
      <c r="J949" s="216"/>
      <c r="K949" s="216"/>
      <c r="L949" s="222"/>
      <c r="M949" s="223"/>
      <c r="N949" s="224"/>
      <c r="O949" s="224"/>
      <c r="P949" s="224"/>
      <c r="Q949" s="224"/>
      <c r="R949" s="224"/>
      <c r="S949" s="224"/>
      <c r="T949" s="225"/>
      <c r="AT949" s="226" t="s">
        <v>189</v>
      </c>
      <c r="AU949" s="226" t="s">
        <v>86</v>
      </c>
      <c r="AV949" s="12" t="s">
        <v>86</v>
      </c>
      <c r="AW949" s="12" t="s">
        <v>40</v>
      </c>
      <c r="AX949" s="12" t="s">
        <v>77</v>
      </c>
      <c r="AY949" s="226" t="s">
        <v>180</v>
      </c>
    </row>
    <row r="950" spans="2:51" s="12" customFormat="1" ht="12">
      <c r="B950" s="215"/>
      <c r="C950" s="216"/>
      <c r="D950" s="217" t="s">
        <v>189</v>
      </c>
      <c r="E950" s="218" t="s">
        <v>39</v>
      </c>
      <c r="F950" s="219" t="s">
        <v>1676</v>
      </c>
      <c r="G950" s="216"/>
      <c r="H950" s="220">
        <v>1.925</v>
      </c>
      <c r="I950" s="221"/>
      <c r="J950" s="216"/>
      <c r="K950" s="216"/>
      <c r="L950" s="222"/>
      <c r="M950" s="223"/>
      <c r="N950" s="224"/>
      <c r="O950" s="224"/>
      <c r="P950" s="224"/>
      <c r="Q950" s="224"/>
      <c r="R950" s="224"/>
      <c r="S950" s="224"/>
      <c r="T950" s="225"/>
      <c r="AT950" s="226" t="s">
        <v>189</v>
      </c>
      <c r="AU950" s="226" t="s">
        <v>86</v>
      </c>
      <c r="AV950" s="12" t="s">
        <v>86</v>
      </c>
      <c r="AW950" s="12" t="s">
        <v>40</v>
      </c>
      <c r="AX950" s="12" t="s">
        <v>77</v>
      </c>
      <c r="AY950" s="226" t="s">
        <v>180</v>
      </c>
    </row>
    <row r="951" spans="2:51" s="13" customFormat="1" ht="12">
      <c r="B951" s="227"/>
      <c r="C951" s="228"/>
      <c r="D951" s="217" t="s">
        <v>189</v>
      </c>
      <c r="E951" s="229" t="s">
        <v>39</v>
      </c>
      <c r="F951" s="230" t="s">
        <v>196</v>
      </c>
      <c r="G951" s="228"/>
      <c r="H951" s="231">
        <v>69.918</v>
      </c>
      <c r="I951" s="232"/>
      <c r="J951" s="228"/>
      <c r="K951" s="228"/>
      <c r="L951" s="233"/>
      <c r="M951" s="234"/>
      <c r="N951" s="235"/>
      <c r="O951" s="235"/>
      <c r="P951" s="235"/>
      <c r="Q951" s="235"/>
      <c r="R951" s="235"/>
      <c r="S951" s="235"/>
      <c r="T951" s="236"/>
      <c r="AT951" s="237" t="s">
        <v>189</v>
      </c>
      <c r="AU951" s="237" t="s">
        <v>86</v>
      </c>
      <c r="AV951" s="13" t="s">
        <v>187</v>
      </c>
      <c r="AW951" s="13" t="s">
        <v>40</v>
      </c>
      <c r="AX951" s="13" t="s">
        <v>84</v>
      </c>
      <c r="AY951" s="237" t="s">
        <v>180</v>
      </c>
    </row>
    <row r="952" spans="2:65" s="1" customFormat="1" ht="16.5" customHeight="1">
      <c r="B952" s="41"/>
      <c r="C952" s="203" t="s">
        <v>1677</v>
      </c>
      <c r="D952" s="203" t="s">
        <v>182</v>
      </c>
      <c r="E952" s="204" t="s">
        <v>1678</v>
      </c>
      <c r="F952" s="205" t="s">
        <v>1679</v>
      </c>
      <c r="G952" s="206" t="s">
        <v>200</v>
      </c>
      <c r="H952" s="207">
        <v>50.345</v>
      </c>
      <c r="I952" s="208"/>
      <c r="J952" s="209">
        <f>ROUND(I952*H952,2)</f>
        <v>0</v>
      </c>
      <c r="K952" s="205" t="s">
        <v>186</v>
      </c>
      <c r="L952" s="61"/>
      <c r="M952" s="210" t="s">
        <v>39</v>
      </c>
      <c r="N952" s="211" t="s">
        <v>48</v>
      </c>
      <c r="O952" s="42"/>
      <c r="P952" s="212">
        <f>O952*H952</f>
        <v>0</v>
      </c>
      <c r="Q952" s="212">
        <v>0.00091</v>
      </c>
      <c r="R952" s="212">
        <f>Q952*H952</f>
        <v>0.04581395</v>
      </c>
      <c r="S952" s="212">
        <v>0</v>
      </c>
      <c r="T952" s="213">
        <f>S952*H952</f>
        <v>0</v>
      </c>
      <c r="AR952" s="24" t="s">
        <v>265</v>
      </c>
      <c r="AT952" s="24" t="s">
        <v>182</v>
      </c>
      <c r="AU952" s="24" t="s">
        <v>86</v>
      </c>
      <c r="AY952" s="24" t="s">
        <v>180</v>
      </c>
      <c r="BE952" s="214">
        <f>IF(N952="základní",J952,0)</f>
        <v>0</v>
      </c>
      <c r="BF952" s="214">
        <f>IF(N952="snížená",J952,0)</f>
        <v>0</v>
      </c>
      <c r="BG952" s="214">
        <f>IF(N952="zákl. přenesená",J952,0)</f>
        <v>0</v>
      </c>
      <c r="BH952" s="214">
        <f>IF(N952="sníž. přenesená",J952,0)</f>
        <v>0</v>
      </c>
      <c r="BI952" s="214">
        <f>IF(N952="nulová",J952,0)</f>
        <v>0</v>
      </c>
      <c r="BJ952" s="24" t="s">
        <v>84</v>
      </c>
      <c r="BK952" s="214">
        <f>ROUND(I952*H952,2)</f>
        <v>0</v>
      </c>
      <c r="BL952" s="24" t="s">
        <v>265</v>
      </c>
      <c r="BM952" s="24" t="s">
        <v>1680</v>
      </c>
    </row>
    <row r="953" spans="2:51" s="12" customFormat="1" ht="12">
      <c r="B953" s="215"/>
      <c r="C953" s="216"/>
      <c r="D953" s="217" t="s">
        <v>189</v>
      </c>
      <c r="E953" s="218" t="s">
        <v>39</v>
      </c>
      <c r="F953" s="219" t="s">
        <v>1681</v>
      </c>
      <c r="G953" s="216"/>
      <c r="H953" s="220">
        <v>19.245</v>
      </c>
      <c r="I953" s="221"/>
      <c r="J953" s="216"/>
      <c r="K953" s="216"/>
      <c r="L953" s="222"/>
      <c r="M953" s="223"/>
      <c r="N953" s="224"/>
      <c r="O953" s="224"/>
      <c r="P953" s="224"/>
      <c r="Q953" s="224"/>
      <c r="R953" s="224"/>
      <c r="S953" s="224"/>
      <c r="T953" s="225"/>
      <c r="AT953" s="226" t="s">
        <v>189</v>
      </c>
      <c r="AU953" s="226" t="s">
        <v>86</v>
      </c>
      <c r="AV953" s="12" t="s">
        <v>86</v>
      </c>
      <c r="AW953" s="12" t="s">
        <v>40</v>
      </c>
      <c r="AX953" s="12" t="s">
        <v>77</v>
      </c>
      <c r="AY953" s="226" t="s">
        <v>180</v>
      </c>
    </row>
    <row r="954" spans="2:51" s="14" customFormat="1" ht="12">
      <c r="B954" s="238"/>
      <c r="C954" s="239"/>
      <c r="D954" s="217" t="s">
        <v>189</v>
      </c>
      <c r="E954" s="240" t="s">
        <v>39</v>
      </c>
      <c r="F954" s="241" t="s">
        <v>1682</v>
      </c>
      <c r="G954" s="239"/>
      <c r="H954" s="242">
        <v>19.245</v>
      </c>
      <c r="I954" s="243"/>
      <c r="J954" s="239"/>
      <c r="K954" s="239"/>
      <c r="L954" s="244"/>
      <c r="M954" s="245"/>
      <c r="N954" s="246"/>
      <c r="O954" s="246"/>
      <c r="P954" s="246"/>
      <c r="Q954" s="246"/>
      <c r="R954" s="246"/>
      <c r="S954" s="246"/>
      <c r="T954" s="247"/>
      <c r="AT954" s="248" t="s">
        <v>189</v>
      </c>
      <c r="AU954" s="248" t="s">
        <v>86</v>
      </c>
      <c r="AV954" s="14" t="s">
        <v>197</v>
      </c>
      <c r="AW954" s="14" t="s">
        <v>40</v>
      </c>
      <c r="AX954" s="14" t="s">
        <v>77</v>
      </c>
      <c r="AY954" s="248" t="s">
        <v>180</v>
      </c>
    </row>
    <row r="955" spans="2:51" s="12" customFormat="1" ht="12">
      <c r="B955" s="215"/>
      <c r="C955" s="216"/>
      <c r="D955" s="217" t="s">
        <v>189</v>
      </c>
      <c r="E955" s="218" t="s">
        <v>39</v>
      </c>
      <c r="F955" s="219" t="s">
        <v>1683</v>
      </c>
      <c r="G955" s="216"/>
      <c r="H955" s="220">
        <v>12.8</v>
      </c>
      <c r="I955" s="221"/>
      <c r="J955" s="216"/>
      <c r="K955" s="216"/>
      <c r="L955" s="222"/>
      <c r="M955" s="223"/>
      <c r="N955" s="224"/>
      <c r="O955" s="224"/>
      <c r="P955" s="224"/>
      <c r="Q955" s="224"/>
      <c r="R955" s="224"/>
      <c r="S955" s="224"/>
      <c r="T955" s="225"/>
      <c r="AT955" s="226" t="s">
        <v>189</v>
      </c>
      <c r="AU955" s="226" t="s">
        <v>86</v>
      </c>
      <c r="AV955" s="12" t="s">
        <v>86</v>
      </c>
      <c r="AW955" s="12" t="s">
        <v>40</v>
      </c>
      <c r="AX955" s="12" t="s">
        <v>77</v>
      </c>
      <c r="AY955" s="226" t="s">
        <v>180</v>
      </c>
    </row>
    <row r="956" spans="2:51" s="12" customFormat="1" ht="12">
      <c r="B956" s="215"/>
      <c r="C956" s="216"/>
      <c r="D956" s="217" t="s">
        <v>189</v>
      </c>
      <c r="E956" s="218" t="s">
        <v>39</v>
      </c>
      <c r="F956" s="219" t="s">
        <v>1684</v>
      </c>
      <c r="G956" s="216"/>
      <c r="H956" s="220">
        <v>1.84</v>
      </c>
      <c r="I956" s="221"/>
      <c r="J956" s="216"/>
      <c r="K956" s="216"/>
      <c r="L956" s="222"/>
      <c r="M956" s="223"/>
      <c r="N956" s="224"/>
      <c r="O956" s="224"/>
      <c r="P956" s="224"/>
      <c r="Q956" s="224"/>
      <c r="R956" s="224"/>
      <c r="S956" s="224"/>
      <c r="T956" s="225"/>
      <c r="AT956" s="226" t="s">
        <v>189</v>
      </c>
      <c r="AU956" s="226" t="s">
        <v>86</v>
      </c>
      <c r="AV956" s="12" t="s">
        <v>86</v>
      </c>
      <c r="AW956" s="12" t="s">
        <v>40</v>
      </c>
      <c r="AX956" s="12" t="s">
        <v>77</v>
      </c>
      <c r="AY956" s="226" t="s">
        <v>180</v>
      </c>
    </row>
    <row r="957" spans="2:51" s="12" customFormat="1" ht="12">
      <c r="B957" s="215"/>
      <c r="C957" s="216"/>
      <c r="D957" s="217" t="s">
        <v>189</v>
      </c>
      <c r="E957" s="218" t="s">
        <v>39</v>
      </c>
      <c r="F957" s="219" t="s">
        <v>1685</v>
      </c>
      <c r="G957" s="216"/>
      <c r="H957" s="220">
        <v>2.85</v>
      </c>
      <c r="I957" s="221"/>
      <c r="J957" s="216"/>
      <c r="K957" s="216"/>
      <c r="L957" s="222"/>
      <c r="M957" s="223"/>
      <c r="N957" s="224"/>
      <c r="O957" s="224"/>
      <c r="P957" s="224"/>
      <c r="Q957" s="224"/>
      <c r="R957" s="224"/>
      <c r="S957" s="224"/>
      <c r="T957" s="225"/>
      <c r="AT957" s="226" t="s">
        <v>189</v>
      </c>
      <c r="AU957" s="226" t="s">
        <v>86</v>
      </c>
      <c r="AV957" s="12" t="s">
        <v>86</v>
      </c>
      <c r="AW957" s="12" t="s">
        <v>40</v>
      </c>
      <c r="AX957" s="12" t="s">
        <v>77</v>
      </c>
      <c r="AY957" s="226" t="s">
        <v>180</v>
      </c>
    </row>
    <row r="958" spans="2:51" s="12" customFormat="1" ht="12">
      <c r="B958" s="215"/>
      <c r="C958" s="216"/>
      <c r="D958" s="217" t="s">
        <v>189</v>
      </c>
      <c r="E958" s="218" t="s">
        <v>39</v>
      </c>
      <c r="F958" s="219" t="s">
        <v>1686</v>
      </c>
      <c r="G958" s="216"/>
      <c r="H958" s="220">
        <v>3.2</v>
      </c>
      <c r="I958" s="221"/>
      <c r="J958" s="216"/>
      <c r="K958" s="216"/>
      <c r="L958" s="222"/>
      <c r="M958" s="223"/>
      <c r="N958" s="224"/>
      <c r="O958" s="224"/>
      <c r="P958" s="224"/>
      <c r="Q958" s="224"/>
      <c r="R958" s="224"/>
      <c r="S958" s="224"/>
      <c r="T958" s="225"/>
      <c r="AT958" s="226" t="s">
        <v>189</v>
      </c>
      <c r="AU958" s="226" t="s">
        <v>86</v>
      </c>
      <c r="AV958" s="12" t="s">
        <v>86</v>
      </c>
      <c r="AW958" s="12" t="s">
        <v>40</v>
      </c>
      <c r="AX958" s="12" t="s">
        <v>77</v>
      </c>
      <c r="AY958" s="226" t="s">
        <v>180</v>
      </c>
    </row>
    <row r="959" spans="2:51" s="12" customFormat="1" ht="12">
      <c r="B959" s="215"/>
      <c r="C959" s="216"/>
      <c r="D959" s="217" t="s">
        <v>189</v>
      </c>
      <c r="E959" s="218" t="s">
        <v>39</v>
      </c>
      <c r="F959" s="219" t="s">
        <v>1687</v>
      </c>
      <c r="G959" s="216"/>
      <c r="H959" s="220">
        <v>7.21</v>
      </c>
      <c r="I959" s="221"/>
      <c r="J959" s="216"/>
      <c r="K959" s="216"/>
      <c r="L959" s="222"/>
      <c r="M959" s="223"/>
      <c r="N959" s="224"/>
      <c r="O959" s="224"/>
      <c r="P959" s="224"/>
      <c r="Q959" s="224"/>
      <c r="R959" s="224"/>
      <c r="S959" s="224"/>
      <c r="T959" s="225"/>
      <c r="AT959" s="226" t="s">
        <v>189</v>
      </c>
      <c r="AU959" s="226" t="s">
        <v>86</v>
      </c>
      <c r="AV959" s="12" t="s">
        <v>86</v>
      </c>
      <c r="AW959" s="12" t="s">
        <v>40</v>
      </c>
      <c r="AX959" s="12" t="s">
        <v>77</v>
      </c>
      <c r="AY959" s="226" t="s">
        <v>180</v>
      </c>
    </row>
    <row r="960" spans="2:51" s="12" customFormat="1" ht="12">
      <c r="B960" s="215"/>
      <c r="C960" s="216"/>
      <c r="D960" s="217" t="s">
        <v>189</v>
      </c>
      <c r="E960" s="218" t="s">
        <v>39</v>
      </c>
      <c r="F960" s="219" t="s">
        <v>1688</v>
      </c>
      <c r="G960" s="216"/>
      <c r="H960" s="220">
        <v>3.2</v>
      </c>
      <c r="I960" s="221"/>
      <c r="J960" s="216"/>
      <c r="K960" s="216"/>
      <c r="L960" s="222"/>
      <c r="M960" s="223"/>
      <c r="N960" s="224"/>
      <c r="O960" s="224"/>
      <c r="P960" s="224"/>
      <c r="Q960" s="224"/>
      <c r="R960" s="224"/>
      <c r="S960" s="224"/>
      <c r="T960" s="225"/>
      <c r="AT960" s="226" t="s">
        <v>189</v>
      </c>
      <c r="AU960" s="226" t="s">
        <v>86</v>
      </c>
      <c r="AV960" s="12" t="s">
        <v>86</v>
      </c>
      <c r="AW960" s="12" t="s">
        <v>40</v>
      </c>
      <c r="AX960" s="12" t="s">
        <v>77</v>
      </c>
      <c r="AY960" s="226" t="s">
        <v>180</v>
      </c>
    </row>
    <row r="961" spans="2:51" s="14" customFormat="1" ht="12">
      <c r="B961" s="238"/>
      <c r="C961" s="239"/>
      <c r="D961" s="217" t="s">
        <v>189</v>
      </c>
      <c r="E961" s="240" t="s">
        <v>39</v>
      </c>
      <c r="F961" s="241" t="s">
        <v>438</v>
      </c>
      <c r="G961" s="239"/>
      <c r="H961" s="242">
        <v>31.1</v>
      </c>
      <c r="I961" s="243"/>
      <c r="J961" s="239"/>
      <c r="K961" s="239"/>
      <c r="L961" s="244"/>
      <c r="M961" s="245"/>
      <c r="N961" s="246"/>
      <c r="O961" s="246"/>
      <c r="P961" s="246"/>
      <c r="Q961" s="246"/>
      <c r="R961" s="246"/>
      <c r="S961" s="246"/>
      <c r="T961" s="247"/>
      <c r="AT961" s="248" t="s">
        <v>189</v>
      </c>
      <c r="AU961" s="248" t="s">
        <v>86</v>
      </c>
      <c r="AV961" s="14" t="s">
        <v>197</v>
      </c>
      <c r="AW961" s="14" t="s">
        <v>40</v>
      </c>
      <c r="AX961" s="14" t="s">
        <v>77</v>
      </c>
      <c r="AY961" s="248" t="s">
        <v>180</v>
      </c>
    </row>
    <row r="962" spans="2:51" s="13" customFormat="1" ht="12">
      <c r="B962" s="227"/>
      <c r="C962" s="228"/>
      <c r="D962" s="217" t="s">
        <v>189</v>
      </c>
      <c r="E962" s="229" t="s">
        <v>39</v>
      </c>
      <c r="F962" s="230" t="s">
        <v>196</v>
      </c>
      <c r="G962" s="228"/>
      <c r="H962" s="231">
        <v>50.345</v>
      </c>
      <c r="I962" s="232"/>
      <c r="J962" s="228"/>
      <c r="K962" s="228"/>
      <c r="L962" s="233"/>
      <c r="M962" s="234"/>
      <c r="N962" s="235"/>
      <c r="O962" s="235"/>
      <c r="P962" s="235"/>
      <c r="Q962" s="235"/>
      <c r="R962" s="235"/>
      <c r="S962" s="235"/>
      <c r="T962" s="236"/>
      <c r="AT962" s="237" t="s">
        <v>189</v>
      </c>
      <c r="AU962" s="237" t="s">
        <v>86</v>
      </c>
      <c r="AV962" s="13" t="s">
        <v>187</v>
      </c>
      <c r="AW962" s="13" t="s">
        <v>40</v>
      </c>
      <c r="AX962" s="13" t="s">
        <v>84</v>
      </c>
      <c r="AY962" s="237" t="s">
        <v>180</v>
      </c>
    </row>
    <row r="963" spans="2:65" s="1" customFormat="1" ht="16.5" customHeight="1">
      <c r="B963" s="41"/>
      <c r="C963" s="203" t="s">
        <v>1689</v>
      </c>
      <c r="D963" s="203" t="s">
        <v>182</v>
      </c>
      <c r="E963" s="204" t="s">
        <v>1690</v>
      </c>
      <c r="F963" s="205" t="s">
        <v>1691</v>
      </c>
      <c r="G963" s="206" t="s">
        <v>185</v>
      </c>
      <c r="H963" s="207">
        <v>105.845</v>
      </c>
      <c r="I963" s="208"/>
      <c r="J963" s="209">
        <f>ROUND(I963*H963,2)</f>
        <v>0</v>
      </c>
      <c r="K963" s="205" t="s">
        <v>186</v>
      </c>
      <c r="L963" s="61"/>
      <c r="M963" s="210" t="s">
        <v>39</v>
      </c>
      <c r="N963" s="211" t="s">
        <v>48</v>
      </c>
      <c r="O963" s="42"/>
      <c r="P963" s="212">
        <f>O963*H963</f>
        <v>0</v>
      </c>
      <c r="Q963" s="212">
        <v>0.0001</v>
      </c>
      <c r="R963" s="212">
        <f>Q963*H963</f>
        <v>0.0105845</v>
      </c>
      <c r="S963" s="212">
        <v>0</v>
      </c>
      <c r="T963" s="213">
        <f>S963*H963</f>
        <v>0</v>
      </c>
      <c r="AR963" s="24" t="s">
        <v>265</v>
      </c>
      <c r="AT963" s="24" t="s">
        <v>182</v>
      </c>
      <c r="AU963" s="24" t="s">
        <v>86</v>
      </c>
      <c r="AY963" s="24" t="s">
        <v>180</v>
      </c>
      <c r="BE963" s="214">
        <f>IF(N963="základní",J963,0)</f>
        <v>0</v>
      </c>
      <c r="BF963" s="214">
        <f>IF(N963="snížená",J963,0)</f>
        <v>0</v>
      </c>
      <c r="BG963" s="214">
        <f>IF(N963="zákl. přenesená",J963,0)</f>
        <v>0</v>
      </c>
      <c r="BH963" s="214">
        <f>IF(N963="sníž. přenesená",J963,0)</f>
        <v>0</v>
      </c>
      <c r="BI963" s="214">
        <f>IF(N963="nulová",J963,0)</f>
        <v>0</v>
      </c>
      <c r="BJ963" s="24" t="s">
        <v>84</v>
      </c>
      <c r="BK963" s="214">
        <f>ROUND(I963*H963,2)</f>
        <v>0</v>
      </c>
      <c r="BL963" s="24" t="s">
        <v>265</v>
      </c>
      <c r="BM963" s="24" t="s">
        <v>1692</v>
      </c>
    </row>
    <row r="964" spans="2:51" s="12" customFormat="1" ht="12">
      <c r="B964" s="215"/>
      <c r="C964" s="216"/>
      <c r="D964" s="217" t="s">
        <v>189</v>
      </c>
      <c r="E964" s="218" t="s">
        <v>39</v>
      </c>
      <c r="F964" s="219" t="s">
        <v>1693</v>
      </c>
      <c r="G964" s="216"/>
      <c r="H964" s="220">
        <v>105.845</v>
      </c>
      <c r="I964" s="221"/>
      <c r="J964" s="216"/>
      <c r="K964" s="216"/>
      <c r="L964" s="222"/>
      <c r="M964" s="223"/>
      <c r="N964" s="224"/>
      <c r="O964" s="224"/>
      <c r="P964" s="224"/>
      <c r="Q964" s="224"/>
      <c r="R964" s="224"/>
      <c r="S964" s="224"/>
      <c r="T964" s="225"/>
      <c r="AT964" s="226" t="s">
        <v>189</v>
      </c>
      <c r="AU964" s="226" t="s">
        <v>86</v>
      </c>
      <c r="AV964" s="12" t="s">
        <v>86</v>
      </c>
      <c r="AW964" s="12" t="s">
        <v>40</v>
      </c>
      <c r="AX964" s="12" t="s">
        <v>84</v>
      </c>
      <c r="AY964" s="226" t="s">
        <v>180</v>
      </c>
    </row>
    <row r="965" spans="2:65" s="1" customFormat="1" ht="16.5" customHeight="1">
      <c r="B965" s="41"/>
      <c r="C965" s="203" t="s">
        <v>1694</v>
      </c>
      <c r="D965" s="203" t="s">
        <v>182</v>
      </c>
      <c r="E965" s="204" t="s">
        <v>1695</v>
      </c>
      <c r="F965" s="205" t="s">
        <v>1696</v>
      </c>
      <c r="G965" s="206" t="s">
        <v>185</v>
      </c>
      <c r="H965" s="207">
        <v>35.297</v>
      </c>
      <c r="I965" s="208"/>
      <c r="J965" s="209">
        <f>ROUND(I965*H965,2)</f>
        <v>0</v>
      </c>
      <c r="K965" s="205" t="s">
        <v>186</v>
      </c>
      <c r="L965" s="61"/>
      <c r="M965" s="210" t="s">
        <v>39</v>
      </c>
      <c r="N965" s="211" t="s">
        <v>48</v>
      </c>
      <c r="O965" s="42"/>
      <c r="P965" s="212">
        <f>O965*H965</f>
        <v>0</v>
      </c>
      <c r="Q965" s="212">
        <v>0</v>
      </c>
      <c r="R965" s="212">
        <f>Q965*H965</f>
        <v>0</v>
      </c>
      <c r="S965" s="212">
        <v>0</v>
      </c>
      <c r="T965" s="213">
        <f>S965*H965</f>
        <v>0</v>
      </c>
      <c r="AR965" s="24" t="s">
        <v>265</v>
      </c>
      <c r="AT965" s="24" t="s">
        <v>182</v>
      </c>
      <c r="AU965" s="24" t="s">
        <v>86</v>
      </c>
      <c r="AY965" s="24" t="s">
        <v>180</v>
      </c>
      <c r="BE965" s="214">
        <f>IF(N965="základní",J965,0)</f>
        <v>0</v>
      </c>
      <c r="BF965" s="214">
        <f>IF(N965="snížená",J965,0)</f>
        <v>0</v>
      </c>
      <c r="BG965" s="214">
        <f>IF(N965="zákl. přenesená",J965,0)</f>
        <v>0</v>
      </c>
      <c r="BH965" s="214">
        <f>IF(N965="sníž. přenesená",J965,0)</f>
        <v>0</v>
      </c>
      <c r="BI965" s="214">
        <f>IF(N965="nulová",J965,0)</f>
        <v>0</v>
      </c>
      <c r="BJ965" s="24" t="s">
        <v>84</v>
      </c>
      <c r="BK965" s="214">
        <f>ROUND(I965*H965,2)</f>
        <v>0</v>
      </c>
      <c r="BL965" s="24" t="s">
        <v>265</v>
      </c>
      <c r="BM965" s="24" t="s">
        <v>1697</v>
      </c>
    </row>
    <row r="966" spans="2:51" s="12" customFormat="1" ht="12">
      <c r="B966" s="215"/>
      <c r="C966" s="216"/>
      <c r="D966" s="217" t="s">
        <v>189</v>
      </c>
      <c r="E966" s="218" t="s">
        <v>39</v>
      </c>
      <c r="F966" s="219" t="s">
        <v>1663</v>
      </c>
      <c r="G966" s="216"/>
      <c r="H966" s="220">
        <v>6.72</v>
      </c>
      <c r="I966" s="221"/>
      <c r="J966" s="216"/>
      <c r="K966" s="216"/>
      <c r="L966" s="222"/>
      <c r="M966" s="223"/>
      <c r="N966" s="224"/>
      <c r="O966" s="224"/>
      <c r="P966" s="224"/>
      <c r="Q966" s="224"/>
      <c r="R966" s="224"/>
      <c r="S966" s="224"/>
      <c r="T966" s="225"/>
      <c r="AT966" s="226" t="s">
        <v>189</v>
      </c>
      <c r="AU966" s="226" t="s">
        <v>86</v>
      </c>
      <c r="AV966" s="12" t="s">
        <v>86</v>
      </c>
      <c r="AW966" s="12" t="s">
        <v>40</v>
      </c>
      <c r="AX966" s="12" t="s">
        <v>77</v>
      </c>
      <c r="AY966" s="226" t="s">
        <v>180</v>
      </c>
    </row>
    <row r="967" spans="2:51" s="12" customFormat="1" ht="12">
      <c r="B967" s="215"/>
      <c r="C967" s="216"/>
      <c r="D967" s="217" t="s">
        <v>189</v>
      </c>
      <c r="E967" s="218" t="s">
        <v>39</v>
      </c>
      <c r="F967" s="219" t="s">
        <v>1664</v>
      </c>
      <c r="G967" s="216"/>
      <c r="H967" s="220">
        <v>4.48</v>
      </c>
      <c r="I967" s="221"/>
      <c r="J967" s="216"/>
      <c r="K967" s="216"/>
      <c r="L967" s="222"/>
      <c r="M967" s="223"/>
      <c r="N967" s="224"/>
      <c r="O967" s="224"/>
      <c r="P967" s="224"/>
      <c r="Q967" s="224"/>
      <c r="R967" s="224"/>
      <c r="S967" s="224"/>
      <c r="T967" s="225"/>
      <c r="AT967" s="226" t="s">
        <v>189</v>
      </c>
      <c r="AU967" s="226" t="s">
        <v>86</v>
      </c>
      <c r="AV967" s="12" t="s">
        <v>86</v>
      </c>
      <c r="AW967" s="12" t="s">
        <v>40</v>
      </c>
      <c r="AX967" s="12" t="s">
        <v>77</v>
      </c>
      <c r="AY967" s="226" t="s">
        <v>180</v>
      </c>
    </row>
    <row r="968" spans="2:51" s="12" customFormat="1" ht="12">
      <c r="B968" s="215"/>
      <c r="C968" s="216"/>
      <c r="D968" s="217" t="s">
        <v>189</v>
      </c>
      <c r="E968" s="218" t="s">
        <v>39</v>
      </c>
      <c r="F968" s="219" t="s">
        <v>1665</v>
      </c>
      <c r="G968" s="216"/>
      <c r="H968" s="220">
        <v>8.96</v>
      </c>
      <c r="I968" s="221"/>
      <c r="J968" s="216"/>
      <c r="K968" s="216"/>
      <c r="L968" s="222"/>
      <c r="M968" s="223"/>
      <c r="N968" s="224"/>
      <c r="O968" s="224"/>
      <c r="P968" s="224"/>
      <c r="Q968" s="224"/>
      <c r="R968" s="224"/>
      <c r="S968" s="224"/>
      <c r="T968" s="225"/>
      <c r="AT968" s="226" t="s">
        <v>189</v>
      </c>
      <c r="AU968" s="226" t="s">
        <v>86</v>
      </c>
      <c r="AV968" s="12" t="s">
        <v>86</v>
      </c>
      <c r="AW968" s="12" t="s">
        <v>40</v>
      </c>
      <c r="AX968" s="12" t="s">
        <v>77</v>
      </c>
      <c r="AY968" s="226" t="s">
        <v>180</v>
      </c>
    </row>
    <row r="969" spans="2:51" s="12" customFormat="1" ht="12">
      <c r="B969" s="215"/>
      <c r="C969" s="216"/>
      <c r="D969" s="217" t="s">
        <v>189</v>
      </c>
      <c r="E969" s="218" t="s">
        <v>39</v>
      </c>
      <c r="F969" s="219" t="s">
        <v>1666</v>
      </c>
      <c r="G969" s="216"/>
      <c r="H969" s="220">
        <v>2.088</v>
      </c>
      <c r="I969" s="221"/>
      <c r="J969" s="216"/>
      <c r="K969" s="216"/>
      <c r="L969" s="222"/>
      <c r="M969" s="223"/>
      <c r="N969" s="224"/>
      <c r="O969" s="224"/>
      <c r="P969" s="224"/>
      <c r="Q969" s="224"/>
      <c r="R969" s="224"/>
      <c r="S969" s="224"/>
      <c r="T969" s="225"/>
      <c r="AT969" s="226" t="s">
        <v>189</v>
      </c>
      <c r="AU969" s="226" t="s">
        <v>86</v>
      </c>
      <c r="AV969" s="12" t="s">
        <v>86</v>
      </c>
      <c r="AW969" s="12" t="s">
        <v>40</v>
      </c>
      <c r="AX969" s="12" t="s">
        <v>77</v>
      </c>
      <c r="AY969" s="226" t="s">
        <v>180</v>
      </c>
    </row>
    <row r="970" spans="2:51" s="12" customFormat="1" ht="12">
      <c r="B970" s="215"/>
      <c r="C970" s="216"/>
      <c r="D970" s="217" t="s">
        <v>189</v>
      </c>
      <c r="E970" s="218" t="s">
        <v>39</v>
      </c>
      <c r="F970" s="219" t="s">
        <v>1667</v>
      </c>
      <c r="G970" s="216"/>
      <c r="H970" s="220">
        <v>2.27</v>
      </c>
      <c r="I970" s="221"/>
      <c r="J970" s="216"/>
      <c r="K970" s="216"/>
      <c r="L970" s="222"/>
      <c r="M970" s="223"/>
      <c r="N970" s="224"/>
      <c r="O970" s="224"/>
      <c r="P970" s="224"/>
      <c r="Q970" s="224"/>
      <c r="R970" s="224"/>
      <c r="S970" s="224"/>
      <c r="T970" s="225"/>
      <c r="AT970" s="226" t="s">
        <v>189</v>
      </c>
      <c r="AU970" s="226" t="s">
        <v>86</v>
      </c>
      <c r="AV970" s="12" t="s">
        <v>86</v>
      </c>
      <c r="AW970" s="12" t="s">
        <v>40</v>
      </c>
      <c r="AX970" s="12" t="s">
        <v>77</v>
      </c>
      <c r="AY970" s="226" t="s">
        <v>180</v>
      </c>
    </row>
    <row r="971" spans="2:51" s="12" customFormat="1" ht="12">
      <c r="B971" s="215"/>
      <c r="C971" s="216"/>
      <c r="D971" s="217" t="s">
        <v>189</v>
      </c>
      <c r="E971" s="218" t="s">
        <v>39</v>
      </c>
      <c r="F971" s="219" t="s">
        <v>1668</v>
      </c>
      <c r="G971" s="216"/>
      <c r="H971" s="220">
        <v>1.888</v>
      </c>
      <c r="I971" s="221"/>
      <c r="J971" s="216"/>
      <c r="K971" s="216"/>
      <c r="L971" s="222"/>
      <c r="M971" s="223"/>
      <c r="N971" s="224"/>
      <c r="O971" s="224"/>
      <c r="P971" s="224"/>
      <c r="Q971" s="224"/>
      <c r="R971" s="224"/>
      <c r="S971" s="224"/>
      <c r="T971" s="225"/>
      <c r="AT971" s="226" t="s">
        <v>189</v>
      </c>
      <c r="AU971" s="226" t="s">
        <v>86</v>
      </c>
      <c r="AV971" s="12" t="s">
        <v>86</v>
      </c>
      <c r="AW971" s="12" t="s">
        <v>40</v>
      </c>
      <c r="AX971" s="12" t="s">
        <v>77</v>
      </c>
      <c r="AY971" s="226" t="s">
        <v>180</v>
      </c>
    </row>
    <row r="972" spans="2:51" s="12" customFormat="1" ht="12">
      <c r="B972" s="215"/>
      <c r="C972" s="216"/>
      <c r="D972" s="217" t="s">
        <v>189</v>
      </c>
      <c r="E972" s="218" t="s">
        <v>39</v>
      </c>
      <c r="F972" s="219" t="s">
        <v>1669</v>
      </c>
      <c r="G972" s="216"/>
      <c r="H972" s="220">
        <v>7.611</v>
      </c>
      <c r="I972" s="221"/>
      <c r="J972" s="216"/>
      <c r="K972" s="216"/>
      <c r="L972" s="222"/>
      <c r="M972" s="223"/>
      <c r="N972" s="224"/>
      <c r="O972" s="224"/>
      <c r="P972" s="224"/>
      <c r="Q972" s="224"/>
      <c r="R972" s="224"/>
      <c r="S972" s="224"/>
      <c r="T972" s="225"/>
      <c r="AT972" s="226" t="s">
        <v>189</v>
      </c>
      <c r="AU972" s="226" t="s">
        <v>86</v>
      </c>
      <c r="AV972" s="12" t="s">
        <v>86</v>
      </c>
      <c r="AW972" s="12" t="s">
        <v>40</v>
      </c>
      <c r="AX972" s="12" t="s">
        <v>77</v>
      </c>
      <c r="AY972" s="226" t="s">
        <v>180</v>
      </c>
    </row>
    <row r="973" spans="2:51" s="12" customFormat="1" ht="12">
      <c r="B973" s="215"/>
      <c r="C973" s="216"/>
      <c r="D973" s="217" t="s">
        <v>189</v>
      </c>
      <c r="E973" s="218" t="s">
        <v>39</v>
      </c>
      <c r="F973" s="219" t="s">
        <v>1670</v>
      </c>
      <c r="G973" s="216"/>
      <c r="H973" s="220">
        <v>1.28</v>
      </c>
      <c r="I973" s="221"/>
      <c r="J973" s="216"/>
      <c r="K973" s="216"/>
      <c r="L973" s="222"/>
      <c r="M973" s="223"/>
      <c r="N973" s="224"/>
      <c r="O973" s="224"/>
      <c r="P973" s="224"/>
      <c r="Q973" s="224"/>
      <c r="R973" s="224"/>
      <c r="S973" s="224"/>
      <c r="T973" s="225"/>
      <c r="AT973" s="226" t="s">
        <v>189</v>
      </c>
      <c r="AU973" s="226" t="s">
        <v>86</v>
      </c>
      <c r="AV973" s="12" t="s">
        <v>86</v>
      </c>
      <c r="AW973" s="12" t="s">
        <v>40</v>
      </c>
      <c r="AX973" s="12" t="s">
        <v>77</v>
      </c>
      <c r="AY973" s="226" t="s">
        <v>180</v>
      </c>
    </row>
    <row r="974" spans="2:51" s="14" customFormat="1" ht="12">
      <c r="B974" s="238"/>
      <c r="C974" s="239"/>
      <c r="D974" s="217" t="s">
        <v>189</v>
      </c>
      <c r="E974" s="240" t="s">
        <v>39</v>
      </c>
      <c r="F974" s="241" t="s">
        <v>438</v>
      </c>
      <c r="G974" s="239"/>
      <c r="H974" s="242">
        <v>35.297</v>
      </c>
      <c r="I974" s="243"/>
      <c r="J974" s="239"/>
      <c r="K974" s="239"/>
      <c r="L974" s="244"/>
      <c r="M974" s="245"/>
      <c r="N974" s="246"/>
      <c r="O974" s="246"/>
      <c r="P974" s="246"/>
      <c r="Q974" s="246"/>
      <c r="R974" s="246"/>
      <c r="S974" s="246"/>
      <c r="T974" s="247"/>
      <c r="AT974" s="248" t="s">
        <v>189</v>
      </c>
      <c r="AU974" s="248" t="s">
        <v>86</v>
      </c>
      <c r="AV974" s="14" t="s">
        <v>197</v>
      </c>
      <c r="AW974" s="14" t="s">
        <v>40</v>
      </c>
      <c r="AX974" s="14" t="s">
        <v>84</v>
      </c>
      <c r="AY974" s="248" t="s">
        <v>180</v>
      </c>
    </row>
    <row r="975" spans="2:65" s="1" customFormat="1" ht="16.5" customHeight="1">
      <c r="B975" s="41"/>
      <c r="C975" s="203" t="s">
        <v>1698</v>
      </c>
      <c r="D975" s="203" t="s">
        <v>182</v>
      </c>
      <c r="E975" s="204" t="s">
        <v>1699</v>
      </c>
      <c r="F975" s="205" t="s">
        <v>1700</v>
      </c>
      <c r="G975" s="206" t="s">
        <v>185</v>
      </c>
      <c r="H975" s="207">
        <v>150.8</v>
      </c>
      <c r="I975" s="208"/>
      <c r="J975" s="209">
        <f>ROUND(I975*H975,2)</f>
        <v>0</v>
      </c>
      <c r="K975" s="205" t="s">
        <v>186</v>
      </c>
      <c r="L975" s="61"/>
      <c r="M975" s="210" t="s">
        <v>39</v>
      </c>
      <c r="N975" s="211" t="s">
        <v>48</v>
      </c>
      <c r="O975" s="42"/>
      <c r="P975" s="212">
        <f>O975*H975</f>
        <v>0</v>
      </c>
      <c r="Q975" s="212">
        <v>0.01379</v>
      </c>
      <c r="R975" s="212">
        <f>Q975*H975</f>
        <v>2.0795320000000004</v>
      </c>
      <c r="S975" s="212">
        <v>0</v>
      </c>
      <c r="T975" s="213">
        <f>S975*H975</f>
        <v>0</v>
      </c>
      <c r="AR975" s="24" t="s">
        <v>265</v>
      </c>
      <c r="AT975" s="24" t="s">
        <v>182</v>
      </c>
      <c r="AU975" s="24" t="s">
        <v>86</v>
      </c>
      <c r="AY975" s="24" t="s">
        <v>180</v>
      </c>
      <c r="BE975" s="214">
        <f>IF(N975="základní",J975,0)</f>
        <v>0</v>
      </c>
      <c r="BF975" s="214">
        <f>IF(N975="snížená",J975,0)</f>
        <v>0</v>
      </c>
      <c r="BG975" s="214">
        <f>IF(N975="zákl. přenesená",J975,0)</f>
        <v>0</v>
      </c>
      <c r="BH975" s="214">
        <f>IF(N975="sníž. přenesená",J975,0)</f>
        <v>0</v>
      </c>
      <c r="BI975" s="214">
        <f>IF(N975="nulová",J975,0)</f>
        <v>0</v>
      </c>
      <c r="BJ975" s="24" t="s">
        <v>84</v>
      </c>
      <c r="BK975" s="214">
        <f>ROUND(I975*H975,2)</f>
        <v>0</v>
      </c>
      <c r="BL975" s="24" t="s">
        <v>265</v>
      </c>
      <c r="BM975" s="24" t="s">
        <v>1701</v>
      </c>
    </row>
    <row r="976" spans="2:51" s="12" customFormat="1" ht="12">
      <c r="B976" s="215"/>
      <c r="C976" s="216"/>
      <c r="D976" s="217" t="s">
        <v>189</v>
      </c>
      <c r="E976" s="218" t="s">
        <v>39</v>
      </c>
      <c r="F976" s="219" t="s">
        <v>1579</v>
      </c>
      <c r="G976" s="216"/>
      <c r="H976" s="220">
        <v>150.8</v>
      </c>
      <c r="I976" s="221"/>
      <c r="J976" s="216"/>
      <c r="K976" s="216"/>
      <c r="L976" s="222"/>
      <c r="M976" s="223"/>
      <c r="N976" s="224"/>
      <c r="O976" s="224"/>
      <c r="P976" s="224"/>
      <c r="Q976" s="224"/>
      <c r="R976" s="224"/>
      <c r="S976" s="224"/>
      <c r="T976" s="225"/>
      <c r="AT976" s="226" t="s">
        <v>189</v>
      </c>
      <c r="AU976" s="226" t="s">
        <v>86</v>
      </c>
      <c r="AV976" s="12" t="s">
        <v>86</v>
      </c>
      <c r="AW976" s="12" t="s">
        <v>40</v>
      </c>
      <c r="AX976" s="12" t="s">
        <v>84</v>
      </c>
      <c r="AY976" s="226" t="s">
        <v>180</v>
      </c>
    </row>
    <row r="977" spans="2:65" s="1" customFormat="1" ht="16.5" customHeight="1">
      <c r="B977" s="41"/>
      <c r="C977" s="203" t="s">
        <v>1702</v>
      </c>
      <c r="D977" s="203" t="s">
        <v>182</v>
      </c>
      <c r="E977" s="204" t="s">
        <v>1703</v>
      </c>
      <c r="F977" s="205" t="s">
        <v>1704</v>
      </c>
      <c r="G977" s="206" t="s">
        <v>185</v>
      </c>
      <c r="H977" s="207">
        <v>24.537</v>
      </c>
      <c r="I977" s="208"/>
      <c r="J977" s="209">
        <f>ROUND(I977*H977,2)</f>
        <v>0</v>
      </c>
      <c r="K977" s="205" t="s">
        <v>186</v>
      </c>
      <c r="L977" s="61"/>
      <c r="M977" s="210" t="s">
        <v>39</v>
      </c>
      <c r="N977" s="211" t="s">
        <v>48</v>
      </c>
      <c r="O977" s="42"/>
      <c r="P977" s="212">
        <f>O977*H977</f>
        <v>0</v>
      </c>
      <c r="Q977" s="212">
        <v>0.01254</v>
      </c>
      <c r="R977" s="212">
        <f>Q977*H977</f>
        <v>0.30769398000000003</v>
      </c>
      <c r="S977" s="212">
        <v>0</v>
      </c>
      <c r="T977" s="213">
        <f>S977*H977</f>
        <v>0</v>
      </c>
      <c r="AR977" s="24" t="s">
        <v>265</v>
      </c>
      <c r="AT977" s="24" t="s">
        <v>182</v>
      </c>
      <c r="AU977" s="24" t="s">
        <v>86</v>
      </c>
      <c r="AY977" s="24" t="s">
        <v>180</v>
      </c>
      <c r="BE977" s="214">
        <f>IF(N977="základní",J977,0)</f>
        <v>0</v>
      </c>
      <c r="BF977" s="214">
        <f>IF(N977="snížená",J977,0)</f>
        <v>0</v>
      </c>
      <c r="BG977" s="214">
        <f>IF(N977="zákl. přenesená",J977,0)</f>
        <v>0</v>
      </c>
      <c r="BH977" s="214">
        <f>IF(N977="sníž. přenesená",J977,0)</f>
        <v>0</v>
      </c>
      <c r="BI977" s="214">
        <f>IF(N977="nulová",J977,0)</f>
        <v>0</v>
      </c>
      <c r="BJ977" s="24" t="s">
        <v>84</v>
      </c>
      <c r="BK977" s="214">
        <f>ROUND(I977*H977,2)</f>
        <v>0</v>
      </c>
      <c r="BL977" s="24" t="s">
        <v>265</v>
      </c>
      <c r="BM977" s="24" t="s">
        <v>1705</v>
      </c>
    </row>
    <row r="978" spans="2:51" s="12" customFormat="1" ht="12">
      <c r="B978" s="215"/>
      <c r="C978" s="216"/>
      <c r="D978" s="217" t="s">
        <v>189</v>
      </c>
      <c r="E978" s="218" t="s">
        <v>39</v>
      </c>
      <c r="F978" s="219" t="s">
        <v>642</v>
      </c>
      <c r="G978" s="216"/>
      <c r="H978" s="220">
        <v>12.91</v>
      </c>
      <c r="I978" s="221"/>
      <c r="J978" s="216"/>
      <c r="K978" s="216"/>
      <c r="L978" s="222"/>
      <c r="M978" s="223"/>
      <c r="N978" s="224"/>
      <c r="O978" s="224"/>
      <c r="P978" s="224"/>
      <c r="Q978" s="224"/>
      <c r="R978" s="224"/>
      <c r="S978" s="224"/>
      <c r="T978" s="225"/>
      <c r="AT978" s="226" t="s">
        <v>189</v>
      </c>
      <c r="AU978" s="226" t="s">
        <v>86</v>
      </c>
      <c r="AV978" s="12" t="s">
        <v>86</v>
      </c>
      <c r="AW978" s="12" t="s">
        <v>40</v>
      </c>
      <c r="AX978" s="12" t="s">
        <v>77</v>
      </c>
      <c r="AY978" s="226" t="s">
        <v>180</v>
      </c>
    </row>
    <row r="979" spans="2:51" s="14" customFormat="1" ht="12">
      <c r="B979" s="238"/>
      <c r="C979" s="239"/>
      <c r="D979" s="217" t="s">
        <v>189</v>
      </c>
      <c r="E979" s="240" t="s">
        <v>39</v>
      </c>
      <c r="F979" s="241" t="s">
        <v>1706</v>
      </c>
      <c r="G979" s="239"/>
      <c r="H979" s="242">
        <v>12.91</v>
      </c>
      <c r="I979" s="243"/>
      <c r="J979" s="239"/>
      <c r="K979" s="239"/>
      <c r="L979" s="244"/>
      <c r="M979" s="245"/>
      <c r="N979" s="246"/>
      <c r="O979" s="246"/>
      <c r="P979" s="246"/>
      <c r="Q979" s="246"/>
      <c r="R979" s="246"/>
      <c r="S979" s="246"/>
      <c r="T979" s="247"/>
      <c r="AT979" s="248" t="s">
        <v>189</v>
      </c>
      <c r="AU979" s="248" t="s">
        <v>86</v>
      </c>
      <c r="AV979" s="14" t="s">
        <v>197</v>
      </c>
      <c r="AW979" s="14" t="s">
        <v>40</v>
      </c>
      <c r="AX979" s="14" t="s">
        <v>77</v>
      </c>
      <c r="AY979" s="248" t="s">
        <v>180</v>
      </c>
    </row>
    <row r="980" spans="2:51" s="12" customFormat="1" ht="12">
      <c r="B980" s="215"/>
      <c r="C980" s="216"/>
      <c r="D980" s="217" t="s">
        <v>189</v>
      </c>
      <c r="E980" s="218" t="s">
        <v>39</v>
      </c>
      <c r="F980" s="219" t="s">
        <v>1707</v>
      </c>
      <c r="G980" s="216"/>
      <c r="H980" s="220">
        <v>2.862</v>
      </c>
      <c r="I980" s="221"/>
      <c r="J980" s="216"/>
      <c r="K980" s="216"/>
      <c r="L980" s="222"/>
      <c r="M980" s="223"/>
      <c r="N980" s="224"/>
      <c r="O980" s="224"/>
      <c r="P980" s="224"/>
      <c r="Q980" s="224"/>
      <c r="R980" s="224"/>
      <c r="S980" s="224"/>
      <c r="T980" s="225"/>
      <c r="AT980" s="226" t="s">
        <v>189</v>
      </c>
      <c r="AU980" s="226" t="s">
        <v>86</v>
      </c>
      <c r="AV980" s="12" t="s">
        <v>86</v>
      </c>
      <c r="AW980" s="12" t="s">
        <v>40</v>
      </c>
      <c r="AX980" s="12" t="s">
        <v>77</v>
      </c>
      <c r="AY980" s="226" t="s">
        <v>180</v>
      </c>
    </row>
    <row r="981" spans="2:51" s="12" customFormat="1" ht="12">
      <c r="B981" s="215"/>
      <c r="C981" s="216"/>
      <c r="D981" s="217" t="s">
        <v>189</v>
      </c>
      <c r="E981" s="218" t="s">
        <v>39</v>
      </c>
      <c r="F981" s="219" t="s">
        <v>1708</v>
      </c>
      <c r="G981" s="216"/>
      <c r="H981" s="220">
        <v>4.594</v>
      </c>
      <c r="I981" s="221"/>
      <c r="J981" s="216"/>
      <c r="K981" s="216"/>
      <c r="L981" s="222"/>
      <c r="M981" s="223"/>
      <c r="N981" s="224"/>
      <c r="O981" s="224"/>
      <c r="P981" s="224"/>
      <c r="Q981" s="224"/>
      <c r="R981" s="224"/>
      <c r="S981" s="224"/>
      <c r="T981" s="225"/>
      <c r="AT981" s="226" t="s">
        <v>189</v>
      </c>
      <c r="AU981" s="226" t="s">
        <v>86</v>
      </c>
      <c r="AV981" s="12" t="s">
        <v>86</v>
      </c>
      <c r="AW981" s="12" t="s">
        <v>40</v>
      </c>
      <c r="AX981" s="12" t="s">
        <v>77</v>
      </c>
      <c r="AY981" s="226" t="s">
        <v>180</v>
      </c>
    </row>
    <row r="982" spans="2:51" s="12" customFormat="1" ht="12">
      <c r="B982" s="215"/>
      <c r="C982" s="216"/>
      <c r="D982" s="217" t="s">
        <v>189</v>
      </c>
      <c r="E982" s="218" t="s">
        <v>39</v>
      </c>
      <c r="F982" s="219" t="s">
        <v>1709</v>
      </c>
      <c r="G982" s="216"/>
      <c r="H982" s="220">
        <v>4.171</v>
      </c>
      <c r="I982" s="221"/>
      <c r="J982" s="216"/>
      <c r="K982" s="216"/>
      <c r="L982" s="222"/>
      <c r="M982" s="223"/>
      <c r="N982" s="224"/>
      <c r="O982" s="224"/>
      <c r="P982" s="224"/>
      <c r="Q982" s="224"/>
      <c r="R982" s="224"/>
      <c r="S982" s="224"/>
      <c r="T982" s="225"/>
      <c r="AT982" s="226" t="s">
        <v>189</v>
      </c>
      <c r="AU982" s="226" t="s">
        <v>86</v>
      </c>
      <c r="AV982" s="12" t="s">
        <v>86</v>
      </c>
      <c r="AW982" s="12" t="s">
        <v>40</v>
      </c>
      <c r="AX982" s="12" t="s">
        <v>77</v>
      </c>
      <c r="AY982" s="226" t="s">
        <v>180</v>
      </c>
    </row>
    <row r="983" spans="2:51" s="14" customFormat="1" ht="12">
      <c r="B983" s="238"/>
      <c r="C983" s="239"/>
      <c r="D983" s="217" t="s">
        <v>189</v>
      </c>
      <c r="E983" s="240" t="s">
        <v>39</v>
      </c>
      <c r="F983" s="241" t="s">
        <v>1710</v>
      </c>
      <c r="G983" s="239"/>
      <c r="H983" s="242">
        <v>11.627</v>
      </c>
      <c r="I983" s="243"/>
      <c r="J983" s="239"/>
      <c r="K983" s="239"/>
      <c r="L983" s="244"/>
      <c r="M983" s="245"/>
      <c r="N983" s="246"/>
      <c r="O983" s="246"/>
      <c r="P983" s="246"/>
      <c r="Q983" s="246"/>
      <c r="R983" s="246"/>
      <c r="S983" s="246"/>
      <c r="T983" s="247"/>
      <c r="AT983" s="248" t="s">
        <v>189</v>
      </c>
      <c r="AU983" s="248" t="s">
        <v>86</v>
      </c>
      <c r="AV983" s="14" t="s">
        <v>197</v>
      </c>
      <c r="AW983" s="14" t="s">
        <v>40</v>
      </c>
      <c r="AX983" s="14" t="s">
        <v>77</v>
      </c>
      <c r="AY983" s="248" t="s">
        <v>180</v>
      </c>
    </row>
    <row r="984" spans="2:51" s="13" customFormat="1" ht="12">
      <c r="B984" s="227"/>
      <c r="C984" s="228"/>
      <c r="D984" s="217" t="s">
        <v>189</v>
      </c>
      <c r="E984" s="229" t="s">
        <v>39</v>
      </c>
      <c r="F984" s="230" t="s">
        <v>196</v>
      </c>
      <c r="G984" s="228"/>
      <c r="H984" s="231">
        <v>24.537</v>
      </c>
      <c r="I984" s="232"/>
      <c r="J984" s="228"/>
      <c r="K984" s="228"/>
      <c r="L984" s="233"/>
      <c r="M984" s="234"/>
      <c r="N984" s="235"/>
      <c r="O984" s="235"/>
      <c r="P984" s="235"/>
      <c r="Q984" s="235"/>
      <c r="R984" s="235"/>
      <c r="S984" s="235"/>
      <c r="T984" s="236"/>
      <c r="AT984" s="237" t="s">
        <v>189</v>
      </c>
      <c r="AU984" s="237" t="s">
        <v>86</v>
      </c>
      <c r="AV984" s="13" t="s">
        <v>187</v>
      </c>
      <c r="AW984" s="13" t="s">
        <v>40</v>
      </c>
      <c r="AX984" s="13" t="s">
        <v>84</v>
      </c>
      <c r="AY984" s="237" t="s">
        <v>180</v>
      </c>
    </row>
    <row r="985" spans="2:65" s="1" customFormat="1" ht="16.5" customHeight="1">
      <c r="B985" s="41"/>
      <c r="C985" s="203" t="s">
        <v>1711</v>
      </c>
      <c r="D985" s="203" t="s">
        <v>182</v>
      </c>
      <c r="E985" s="204" t="s">
        <v>1712</v>
      </c>
      <c r="F985" s="205" t="s">
        <v>1713</v>
      </c>
      <c r="G985" s="206" t="s">
        <v>185</v>
      </c>
      <c r="H985" s="207">
        <v>23.7</v>
      </c>
      <c r="I985" s="208"/>
      <c r="J985" s="209">
        <f>ROUND(I985*H985,2)</f>
        <v>0</v>
      </c>
      <c r="K985" s="205" t="s">
        <v>186</v>
      </c>
      <c r="L985" s="61"/>
      <c r="M985" s="210" t="s">
        <v>39</v>
      </c>
      <c r="N985" s="211" t="s">
        <v>48</v>
      </c>
      <c r="O985" s="42"/>
      <c r="P985" s="212">
        <f>O985*H985</f>
        <v>0</v>
      </c>
      <c r="Q985" s="212">
        <v>0.01379</v>
      </c>
      <c r="R985" s="212">
        <f>Q985*H985</f>
        <v>0.326823</v>
      </c>
      <c r="S985" s="212">
        <v>0</v>
      </c>
      <c r="T985" s="213">
        <f>S985*H985</f>
        <v>0</v>
      </c>
      <c r="AR985" s="24" t="s">
        <v>265</v>
      </c>
      <c r="AT985" s="24" t="s">
        <v>182</v>
      </c>
      <c r="AU985" s="24" t="s">
        <v>86</v>
      </c>
      <c r="AY985" s="24" t="s">
        <v>180</v>
      </c>
      <c r="BE985" s="214">
        <f>IF(N985="základní",J985,0)</f>
        <v>0</v>
      </c>
      <c r="BF985" s="214">
        <f>IF(N985="snížená",J985,0)</f>
        <v>0</v>
      </c>
      <c r="BG985" s="214">
        <f>IF(N985="zákl. přenesená",J985,0)</f>
        <v>0</v>
      </c>
      <c r="BH985" s="214">
        <f>IF(N985="sníž. přenesená",J985,0)</f>
        <v>0</v>
      </c>
      <c r="BI985" s="214">
        <f>IF(N985="nulová",J985,0)</f>
        <v>0</v>
      </c>
      <c r="BJ985" s="24" t="s">
        <v>84</v>
      </c>
      <c r="BK985" s="214">
        <f>ROUND(I985*H985,2)</f>
        <v>0</v>
      </c>
      <c r="BL985" s="24" t="s">
        <v>265</v>
      </c>
      <c r="BM985" s="24" t="s">
        <v>1714</v>
      </c>
    </row>
    <row r="986" spans="2:51" s="12" customFormat="1" ht="12">
      <c r="B986" s="215"/>
      <c r="C986" s="216"/>
      <c r="D986" s="217" t="s">
        <v>189</v>
      </c>
      <c r="E986" s="218" t="s">
        <v>39</v>
      </c>
      <c r="F986" s="219" t="s">
        <v>1715</v>
      </c>
      <c r="G986" s="216"/>
      <c r="H986" s="220">
        <v>23.7</v>
      </c>
      <c r="I986" s="221"/>
      <c r="J986" s="216"/>
      <c r="K986" s="216"/>
      <c r="L986" s="222"/>
      <c r="M986" s="223"/>
      <c r="N986" s="224"/>
      <c r="O986" s="224"/>
      <c r="P986" s="224"/>
      <c r="Q986" s="224"/>
      <c r="R986" s="224"/>
      <c r="S986" s="224"/>
      <c r="T986" s="225"/>
      <c r="AT986" s="226" t="s">
        <v>189</v>
      </c>
      <c r="AU986" s="226" t="s">
        <v>86</v>
      </c>
      <c r="AV986" s="12" t="s">
        <v>86</v>
      </c>
      <c r="AW986" s="12" t="s">
        <v>40</v>
      </c>
      <c r="AX986" s="12" t="s">
        <v>84</v>
      </c>
      <c r="AY986" s="226" t="s">
        <v>180</v>
      </c>
    </row>
    <row r="987" spans="2:65" s="1" customFormat="1" ht="16.5" customHeight="1">
      <c r="B987" s="41"/>
      <c r="C987" s="203" t="s">
        <v>1716</v>
      </c>
      <c r="D987" s="203" t="s">
        <v>182</v>
      </c>
      <c r="E987" s="204" t="s">
        <v>1717</v>
      </c>
      <c r="F987" s="205" t="s">
        <v>1718</v>
      </c>
      <c r="G987" s="206" t="s">
        <v>185</v>
      </c>
      <c r="H987" s="207">
        <v>36.61</v>
      </c>
      <c r="I987" s="208"/>
      <c r="J987" s="209">
        <f>ROUND(I987*H987,2)</f>
        <v>0</v>
      </c>
      <c r="K987" s="205" t="s">
        <v>186</v>
      </c>
      <c r="L987" s="61"/>
      <c r="M987" s="210" t="s">
        <v>39</v>
      </c>
      <c r="N987" s="211" t="s">
        <v>48</v>
      </c>
      <c r="O987" s="42"/>
      <c r="P987" s="212">
        <f>O987*H987</f>
        <v>0</v>
      </c>
      <c r="Q987" s="212">
        <v>0.0001</v>
      </c>
      <c r="R987" s="212">
        <f>Q987*H987</f>
        <v>0.003661</v>
      </c>
      <c r="S987" s="212">
        <v>0</v>
      </c>
      <c r="T987" s="213">
        <f>S987*H987</f>
        <v>0</v>
      </c>
      <c r="AR987" s="24" t="s">
        <v>265</v>
      </c>
      <c r="AT987" s="24" t="s">
        <v>182</v>
      </c>
      <c r="AU987" s="24" t="s">
        <v>86</v>
      </c>
      <c r="AY987" s="24" t="s">
        <v>180</v>
      </c>
      <c r="BE987" s="214">
        <f>IF(N987="základní",J987,0)</f>
        <v>0</v>
      </c>
      <c r="BF987" s="214">
        <f>IF(N987="snížená",J987,0)</f>
        <v>0</v>
      </c>
      <c r="BG987" s="214">
        <f>IF(N987="zákl. přenesená",J987,0)</f>
        <v>0</v>
      </c>
      <c r="BH987" s="214">
        <f>IF(N987="sníž. přenesená",J987,0)</f>
        <v>0</v>
      </c>
      <c r="BI987" s="214">
        <f>IF(N987="nulová",J987,0)</f>
        <v>0</v>
      </c>
      <c r="BJ987" s="24" t="s">
        <v>84</v>
      </c>
      <c r="BK987" s="214">
        <f>ROUND(I987*H987,2)</f>
        <v>0</v>
      </c>
      <c r="BL987" s="24" t="s">
        <v>265</v>
      </c>
      <c r="BM987" s="24" t="s">
        <v>1719</v>
      </c>
    </row>
    <row r="988" spans="2:51" s="12" customFormat="1" ht="12">
      <c r="B988" s="215"/>
      <c r="C988" s="216"/>
      <c r="D988" s="217" t="s">
        <v>189</v>
      </c>
      <c r="E988" s="218" t="s">
        <v>39</v>
      </c>
      <c r="F988" s="219" t="s">
        <v>642</v>
      </c>
      <c r="G988" s="216"/>
      <c r="H988" s="220">
        <v>12.91</v>
      </c>
      <c r="I988" s="221"/>
      <c r="J988" s="216"/>
      <c r="K988" s="216"/>
      <c r="L988" s="222"/>
      <c r="M988" s="223"/>
      <c r="N988" s="224"/>
      <c r="O988" s="224"/>
      <c r="P988" s="224"/>
      <c r="Q988" s="224"/>
      <c r="R988" s="224"/>
      <c r="S988" s="224"/>
      <c r="T988" s="225"/>
      <c r="AT988" s="226" t="s">
        <v>189</v>
      </c>
      <c r="AU988" s="226" t="s">
        <v>86</v>
      </c>
      <c r="AV988" s="12" t="s">
        <v>86</v>
      </c>
      <c r="AW988" s="12" t="s">
        <v>40</v>
      </c>
      <c r="AX988" s="12" t="s">
        <v>77</v>
      </c>
      <c r="AY988" s="226" t="s">
        <v>180</v>
      </c>
    </row>
    <row r="989" spans="2:51" s="12" customFormat="1" ht="12">
      <c r="B989" s="215"/>
      <c r="C989" s="216"/>
      <c r="D989" s="217" t="s">
        <v>189</v>
      </c>
      <c r="E989" s="218" t="s">
        <v>39</v>
      </c>
      <c r="F989" s="219" t="s">
        <v>1715</v>
      </c>
      <c r="G989" s="216"/>
      <c r="H989" s="220">
        <v>23.7</v>
      </c>
      <c r="I989" s="221"/>
      <c r="J989" s="216"/>
      <c r="K989" s="216"/>
      <c r="L989" s="222"/>
      <c r="M989" s="223"/>
      <c r="N989" s="224"/>
      <c r="O989" s="224"/>
      <c r="P989" s="224"/>
      <c r="Q989" s="224"/>
      <c r="R989" s="224"/>
      <c r="S989" s="224"/>
      <c r="T989" s="225"/>
      <c r="AT989" s="226" t="s">
        <v>189</v>
      </c>
      <c r="AU989" s="226" t="s">
        <v>86</v>
      </c>
      <c r="AV989" s="12" t="s">
        <v>86</v>
      </c>
      <c r="AW989" s="12" t="s">
        <v>40</v>
      </c>
      <c r="AX989" s="12" t="s">
        <v>77</v>
      </c>
      <c r="AY989" s="226" t="s">
        <v>180</v>
      </c>
    </row>
    <row r="990" spans="2:51" s="13" customFormat="1" ht="12">
      <c r="B990" s="227"/>
      <c r="C990" s="228"/>
      <c r="D990" s="217" t="s">
        <v>189</v>
      </c>
      <c r="E990" s="229" t="s">
        <v>39</v>
      </c>
      <c r="F990" s="230" t="s">
        <v>196</v>
      </c>
      <c r="G990" s="228"/>
      <c r="H990" s="231">
        <v>36.61</v>
      </c>
      <c r="I990" s="232"/>
      <c r="J990" s="228"/>
      <c r="K990" s="228"/>
      <c r="L990" s="233"/>
      <c r="M990" s="234"/>
      <c r="N990" s="235"/>
      <c r="O990" s="235"/>
      <c r="P990" s="235"/>
      <c r="Q990" s="235"/>
      <c r="R990" s="235"/>
      <c r="S990" s="235"/>
      <c r="T990" s="236"/>
      <c r="AT990" s="237" t="s">
        <v>189</v>
      </c>
      <c r="AU990" s="237" t="s">
        <v>86</v>
      </c>
      <c r="AV990" s="13" t="s">
        <v>187</v>
      </c>
      <c r="AW990" s="13" t="s">
        <v>40</v>
      </c>
      <c r="AX990" s="13" t="s">
        <v>84</v>
      </c>
      <c r="AY990" s="237" t="s">
        <v>180</v>
      </c>
    </row>
    <row r="991" spans="2:65" s="1" customFormat="1" ht="16.5" customHeight="1">
      <c r="B991" s="41"/>
      <c r="C991" s="203" t="s">
        <v>1720</v>
      </c>
      <c r="D991" s="203" t="s">
        <v>182</v>
      </c>
      <c r="E991" s="204" t="s">
        <v>1721</v>
      </c>
      <c r="F991" s="205" t="s">
        <v>1722</v>
      </c>
      <c r="G991" s="206" t="s">
        <v>200</v>
      </c>
      <c r="H991" s="207">
        <v>12.45</v>
      </c>
      <c r="I991" s="208"/>
      <c r="J991" s="209">
        <f>ROUND(I991*H991,2)</f>
        <v>0</v>
      </c>
      <c r="K991" s="205" t="s">
        <v>186</v>
      </c>
      <c r="L991" s="61"/>
      <c r="M991" s="210" t="s">
        <v>39</v>
      </c>
      <c r="N991" s="211" t="s">
        <v>48</v>
      </c>
      <c r="O991" s="42"/>
      <c r="P991" s="212">
        <f>O991*H991</f>
        <v>0</v>
      </c>
      <c r="Q991" s="212">
        <v>0.00438</v>
      </c>
      <c r="R991" s="212">
        <f>Q991*H991</f>
        <v>0.054530999999999996</v>
      </c>
      <c r="S991" s="212">
        <v>0</v>
      </c>
      <c r="T991" s="213">
        <f>S991*H991</f>
        <v>0</v>
      </c>
      <c r="AR991" s="24" t="s">
        <v>265</v>
      </c>
      <c r="AT991" s="24" t="s">
        <v>182</v>
      </c>
      <c r="AU991" s="24" t="s">
        <v>86</v>
      </c>
      <c r="AY991" s="24" t="s">
        <v>180</v>
      </c>
      <c r="BE991" s="214">
        <f>IF(N991="základní",J991,0)</f>
        <v>0</v>
      </c>
      <c r="BF991" s="214">
        <f>IF(N991="snížená",J991,0)</f>
        <v>0</v>
      </c>
      <c r="BG991" s="214">
        <f>IF(N991="zákl. přenesená",J991,0)</f>
        <v>0</v>
      </c>
      <c r="BH991" s="214">
        <f>IF(N991="sníž. přenesená",J991,0)</f>
        <v>0</v>
      </c>
      <c r="BI991" s="214">
        <f>IF(N991="nulová",J991,0)</f>
        <v>0</v>
      </c>
      <c r="BJ991" s="24" t="s">
        <v>84</v>
      </c>
      <c r="BK991" s="214">
        <f>ROUND(I991*H991,2)</f>
        <v>0</v>
      </c>
      <c r="BL991" s="24" t="s">
        <v>265</v>
      </c>
      <c r="BM991" s="24" t="s">
        <v>1723</v>
      </c>
    </row>
    <row r="992" spans="2:51" s="12" customFormat="1" ht="12">
      <c r="B992" s="215"/>
      <c r="C992" s="216"/>
      <c r="D992" s="217" t="s">
        <v>189</v>
      </c>
      <c r="E992" s="218" t="s">
        <v>39</v>
      </c>
      <c r="F992" s="219" t="s">
        <v>1724</v>
      </c>
      <c r="G992" s="216"/>
      <c r="H992" s="220">
        <v>2.7</v>
      </c>
      <c r="I992" s="221"/>
      <c r="J992" s="216"/>
      <c r="K992" s="216"/>
      <c r="L992" s="222"/>
      <c r="M992" s="223"/>
      <c r="N992" s="224"/>
      <c r="O992" s="224"/>
      <c r="P992" s="224"/>
      <c r="Q992" s="224"/>
      <c r="R992" s="224"/>
      <c r="S992" s="224"/>
      <c r="T992" s="225"/>
      <c r="AT992" s="226" t="s">
        <v>189</v>
      </c>
      <c r="AU992" s="226" t="s">
        <v>86</v>
      </c>
      <c r="AV992" s="12" t="s">
        <v>86</v>
      </c>
      <c r="AW992" s="12" t="s">
        <v>40</v>
      </c>
      <c r="AX992" s="12" t="s">
        <v>77</v>
      </c>
      <c r="AY992" s="226" t="s">
        <v>180</v>
      </c>
    </row>
    <row r="993" spans="2:51" s="12" customFormat="1" ht="12">
      <c r="B993" s="215"/>
      <c r="C993" s="216"/>
      <c r="D993" s="217" t="s">
        <v>189</v>
      </c>
      <c r="E993" s="218" t="s">
        <v>39</v>
      </c>
      <c r="F993" s="219" t="s">
        <v>1725</v>
      </c>
      <c r="G993" s="216"/>
      <c r="H993" s="220">
        <v>4.9</v>
      </c>
      <c r="I993" s="221"/>
      <c r="J993" s="216"/>
      <c r="K993" s="216"/>
      <c r="L993" s="222"/>
      <c r="M993" s="223"/>
      <c r="N993" s="224"/>
      <c r="O993" s="224"/>
      <c r="P993" s="224"/>
      <c r="Q993" s="224"/>
      <c r="R993" s="224"/>
      <c r="S993" s="224"/>
      <c r="T993" s="225"/>
      <c r="AT993" s="226" t="s">
        <v>189</v>
      </c>
      <c r="AU993" s="226" t="s">
        <v>86</v>
      </c>
      <c r="AV993" s="12" t="s">
        <v>86</v>
      </c>
      <c r="AW993" s="12" t="s">
        <v>40</v>
      </c>
      <c r="AX993" s="12" t="s">
        <v>77</v>
      </c>
      <c r="AY993" s="226" t="s">
        <v>180</v>
      </c>
    </row>
    <row r="994" spans="2:51" s="12" customFormat="1" ht="12">
      <c r="B994" s="215"/>
      <c r="C994" s="216"/>
      <c r="D994" s="217" t="s">
        <v>189</v>
      </c>
      <c r="E994" s="218" t="s">
        <v>39</v>
      </c>
      <c r="F994" s="219" t="s">
        <v>1726</v>
      </c>
      <c r="G994" s="216"/>
      <c r="H994" s="220">
        <v>4.85</v>
      </c>
      <c r="I994" s="221"/>
      <c r="J994" s="216"/>
      <c r="K994" s="216"/>
      <c r="L994" s="222"/>
      <c r="M994" s="223"/>
      <c r="N994" s="224"/>
      <c r="O994" s="224"/>
      <c r="P994" s="224"/>
      <c r="Q994" s="224"/>
      <c r="R994" s="224"/>
      <c r="S994" s="224"/>
      <c r="T994" s="225"/>
      <c r="AT994" s="226" t="s">
        <v>189</v>
      </c>
      <c r="AU994" s="226" t="s">
        <v>86</v>
      </c>
      <c r="AV994" s="12" t="s">
        <v>86</v>
      </c>
      <c r="AW994" s="12" t="s">
        <v>40</v>
      </c>
      <c r="AX994" s="12" t="s">
        <v>77</v>
      </c>
      <c r="AY994" s="226" t="s">
        <v>180</v>
      </c>
    </row>
    <row r="995" spans="2:51" s="14" customFormat="1" ht="12">
      <c r="B995" s="238"/>
      <c r="C995" s="239"/>
      <c r="D995" s="217" t="s">
        <v>189</v>
      </c>
      <c r="E995" s="240" t="s">
        <v>39</v>
      </c>
      <c r="F995" s="241" t="s">
        <v>1710</v>
      </c>
      <c r="G995" s="239"/>
      <c r="H995" s="242">
        <v>12.45</v>
      </c>
      <c r="I995" s="243"/>
      <c r="J995" s="239"/>
      <c r="K995" s="239"/>
      <c r="L995" s="244"/>
      <c r="M995" s="245"/>
      <c r="N995" s="246"/>
      <c r="O995" s="246"/>
      <c r="P995" s="246"/>
      <c r="Q995" s="246"/>
      <c r="R995" s="246"/>
      <c r="S995" s="246"/>
      <c r="T995" s="247"/>
      <c r="AT995" s="248" t="s">
        <v>189</v>
      </c>
      <c r="AU995" s="248" t="s">
        <v>86</v>
      </c>
      <c r="AV995" s="14" t="s">
        <v>197</v>
      </c>
      <c r="AW995" s="14" t="s">
        <v>40</v>
      </c>
      <c r="AX995" s="14" t="s">
        <v>84</v>
      </c>
      <c r="AY995" s="248" t="s">
        <v>180</v>
      </c>
    </row>
    <row r="996" spans="2:65" s="1" customFormat="1" ht="16.5" customHeight="1">
      <c r="B996" s="41"/>
      <c r="C996" s="203" t="s">
        <v>1727</v>
      </c>
      <c r="D996" s="203" t="s">
        <v>182</v>
      </c>
      <c r="E996" s="204" t="s">
        <v>1728</v>
      </c>
      <c r="F996" s="205" t="s">
        <v>1729</v>
      </c>
      <c r="G996" s="206" t="s">
        <v>185</v>
      </c>
      <c r="H996" s="207">
        <v>5.175</v>
      </c>
      <c r="I996" s="208"/>
      <c r="J996" s="209">
        <f>ROUND(I996*H996,2)</f>
        <v>0</v>
      </c>
      <c r="K996" s="205" t="s">
        <v>186</v>
      </c>
      <c r="L996" s="61"/>
      <c r="M996" s="210" t="s">
        <v>39</v>
      </c>
      <c r="N996" s="211" t="s">
        <v>48</v>
      </c>
      <c r="O996" s="42"/>
      <c r="P996" s="212">
        <f>O996*H996</f>
        <v>0</v>
      </c>
      <c r="Q996" s="212">
        <v>0</v>
      </c>
      <c r="R996" s="212">
        <f>Q996*H996</f>
        <v>0</v>
      </c>
      <c r="S996" s="212">
        <v>0</v>
      </c>
      <c r="T996" s="213">
        <f>S996*H996</f>
        <v>0</v>
      </c>
      <c r="AR996" s="24" t="s">
        <v>265</v>
      </c>
      <c r="AT996" s="24" t="s">
        <v>182</v>
      </c>
      <c r="AU996" s="24" t="s">
        <v>86</v>
      </c>
      <c r="AY996" s="24" t="s">
        <v>180</v>
      </c>
      <c r="BE996" s="214">
        <f>IF(N996="základní",J996,0)</f>
        <v>0</v>
      </c>
      <c r="BF996" s="214">
        <f>IF(N996="snížená",J996,0)</f>
        <v>0</v>
      </c>
      <c r="BG996" s="214">
        <f>IF(N996="zákl. přenesená",J996,0)</f>
        <v>0</v>
      </c>
      <c r="BH996" s="214">
        <f>IF(N996="sníž. přenesená",J996,0)</f>
        <v>0</v>
      </c>
      <c r="BI996" s="214">
        <f>IF(N996="nulová",J996,0)</f>
        <v>0</v>
      </c>
      <c r="BJ996" s="24" t="s">
        <v>84</v>
      </c>
      <c r="BK996" s="214">
        <f>ROUND(I996*H996,2)</f>
        <v>0</v>
      </c>
      <c r="BL996" s="24" t="s">
        <v>265</v>
      </c>
      <c r="BM996" s="24" t="s">
        <v>1730</v>
      </c>
    </row>
    <row r="997" spans="2:51" s="12" customFormat="1" ht="12">
      <c r="B997" s="215"/>
      <c r="C997" s="216"/>
      <c r="D997" s="217" t="s">
        <v>189</v>
      </c>
      <c r="E997" s="218" t="s">
        <v>39</v>
      </c>
      <c r="F997" s="219" t="s">
        <v>1731</v>
      </c>
      <c r="G997" s="216"/>
      <c r="H997" s="220">
        <v>2.16</v>
      </c>
      <c r="I997" s="221"/>
      <c r="J997" s="216"/>
      <c r="K997" s="216"/>
      <c r="L997" s="222"/>
      <c r="M997" s="223"/>
      <c r="N997" s="224"/>
      <c r="O997" s="224"/>
      <c r="P997" s="224"/>
      <c r="Q997" s="224"/>
      <c r="R997" s="224"/>
      <c r="S997" s="224"/>
      <c r="T997" s="225"/>
      <c r="AT997" s="226" t="s">
        <v>189</v>
      </c>
      <c r="AU997" s="226" t="s">
        <v>86</v>
      </c>
      <c r="AV997" s="12" t="s">
        <v>86</v>
      </c>
      <c r="AW997" s="12" t="s">
        <v>40</v>
      </c>
      <c r="AX997" s="12" t="s">
        <v>77</v>
      </c>
      <c r="AY997" s="226" t="s">
        <v>180</v>
      </c>
    </row>
    <row r="998" spans="2:51" s="12" customFormat="1" ht="12">
      <c r="B998" s="215"/>
      <c r="C998" s="216"/>
      <c r="D998" s="217" t="s">
        <v>189</v>
      </c>
      <c r="E998" s="218" t="s">
        <v>39</v>
      </c>
      <c r="F998" s="219" t="s">
        <v>1732</v>
      </c>
      <c r="G998" s="216"/>
      <c r="H998" s="220">
        <v>3.015</v>
      </c>
      <c r="I998" s="221"/>
      <c r="J998" s="216"/>
      <c r="K998" s="216"/>
      <c r="L998" s="222"/>
      <c r="M998" s="223"/>
      <c r="N998" s="224"/>
      <c r="O998" s="224"/>
      <c r="P998" s="224"/>
      <c r="Q998" s="224"/>
      <c r="R998" s="224"/>
      <c r="S998" s="224"/>
      <c r="T998" s="225"/>
      <c r="AT998" s="226" t="s">
        <v>189</v>
      </c>
      <c r="AU998" s="226" t="s">
        <v>86</v>
      </c>
      <c r="AV998" s="12" t="s">
        <v>86</v>
      </c>
      <c r="AW998" s="12" t="s">
        <v>40</v>
      </c>
      <c r="AX998" s="12" t="s">
        <v>77</v>
      </c>
      <c r="AY998" s="226" t="s">
        <v>180</v>
      </c>
    </row>
    <row r="999" spans="2:51" s="13" customFormat="1" ht="12">
      <c r="B999" s="227"/>
      <c r="C999" s="228"/>
      <c r="D999" s="217" t="s">
        <v>189</v>
      </c>
      <c r="E999" s="229" t="s">
        <v>39</v>
      </c>
      <c r="F999" s="230" t="s">
        <v>196</v>
      </c>
      <c r="G999" s="228"/>
      <c r="H999" s="231">
        <v>5.175</v>
      </c>
      <c r="I999" s="232"/>
      <c r="J999" s="228"/>
      <c r="K999" s="228"/>
      <c r="L999" s="233"/>
      <c r="M999" s="234"/>
      <c r="N999" s="235"/>
      <c r="O999" s="235"/>
      <c r="P999" s="235"/>
      <c r="Q999" s="235"/>
      <c r="R999" s="235"/>
      <c r="S999" s="235"/>
      <c r="T999" s="236"/>
      <c r="AT999" s="237" t="s">
        <v>189</v>
      </c>
      <c r="AU999" s="237" t="s">
        <v>86</v>
      </c>
      <c r="AV999" s="13" t="s">
        <v>187</v>
      </c>
      <c r="AW999" s="13" t="s">
        <v>40</v>
      </c>
      <c r="AX999" s="13" t="s">
        <v>84</v>
      </c>
      <c r="AY999" s="237" t="s">
        <v>180</v>
      </c>
    </row>
    <row r="1000" spans="2:65" s="1" customFormat="1" ht="16.5" customHeight="1">
      <c r="B1000" s="41"/>
      <c r="C1000" s="203" t="s">
        <v>1733</v>
      </c>
      <c r="D1000" s="203" t="s">
        <v>182</v>
      </c>
      <c r="E1000" s="204" t="s">
        <v>1734</v>
      </c>
      <c r="F1000" s="205" t="s">
        <v>1735</v>
      </c>
      <c r="G1000" s="206" t="s">
        <v>185</v>
      </c>
      <c r="H1000" s="207">
        <v>36.61</v>
      </c>
      <c r="I1000" s="208"/>
      <c r="J1000" s="209">
        <f>ROUND(I1000*H1000,2)</f>
        <v>0</v>
      </c>
      <c r="K1000" s="205" t="s">
        <v>186</v>
      </c>
      <c r="L1000" s="61"/>
      <c r="M1000" s="210" t="s">
        <v>39</v>
      </c>
      <c r="N1000" s="211" t="s">
        <v>48</v>
      </c>
      <c r="O1000" s="42"/>
      <c r="P1000" s="212">
        <f>O1000*H1000</f>
        <v>0</v>
      </c>
      <c r="Q1000" s="212">
        <v>0.0001</v>
      </c>
      <c r="R1000" s="212">
        <f>Q1000*H1000</f>
        <v>0.003661</v>
      </c>
      <c r="S1000" s="212">
        <v>0</v>
      </c>
      <c r="T1000" s="213">
        <f>S1000*H1000</f>
        <v>0</v>
      </c>
      <c r="AR1000" s="24" t="s">
        <v>265</v>
      </c>
      <c r="AT1000" s="24" t="s">
        <v>182</v>
      </c>
      <c r="AU1000" s="24" t="s">
        <v>86</v>
      </c>
      <c r="AY1000" s="24" t="s">
        <v>180</v>
      </c>
      <c r="BE1000" s="214">
        <f>IF(N1000="základní",J1000,0)</f>
        <v>0</v>
      </c>
      <c r="BF1000" s="214">
        <f>IF(N1000="snížená",J1000,0)</f>
        <v>0</v>
      </c>
      <c r="BG1000" s="214">
        <f>IF(N1000="zákl. přenesená",J1000,0)</f>
        <v>0</v>
      </c>
      <c r="BH1000" s="214">
        <f>IF(N1000="sníž. přenesená",J1000,0)</f>
        <v>0</v>
      </c>
      <c r="BI1000" s="214">
        <f>IF(N1000="nulová",J1000,0)</f>
        <v>0</v>
      </c>
      <c r="BJ1000" s="24" t="s">
        <v>84</v>
      </c>
      <c r="BK1000" s="214">
        <f>ROUND(I1000*H1000,2)</f>
        <v>0</v>
      </c>
      <c r="BL1000" s="24" t="s">
        <v>265</v>
      </c>
      <c r="BM1000" s="24" t="s">
        <v>1736</v>
      </c>
    </row>
    <row r="1001" spans="2:51" s="12" customFormat="1" ht="12">
      <c r="B1001" s="215"/>
      <c r="C1001" s="216"/>
      <c r="D1001" s="217" t="s">
        <v>189</v>
      </c>
      <c r="E1001" s="218" t="s">
        <v>39</v>
      </c>
      <c r="F1001" s="219" t="s">
        <v>642</v>
      </c>
      <c r="G1001" s="216"/>
      <c r="H1001" s="220">
        <v>12.91</v>
      </c>
      <c r="I1001" s="221"/>
      <c r="J1001" s="216"/>
      <c r="K1001" s="216"/>
      <c r="L1001" s="222"/>
      <c r="M1001" s="223"/>
      <c r="N1001" s="224"/>
      <c r="O1001" s="224"/>
      <c r="P1001" s="224"/>
      <c r="Q1001" s="224"/>
      <c r="R1001" s="224"/>
      <c r="S1001" s="224"/>
      <c r="T1001" s="225"/>
      <c r="AT1001" s="226" t="s">
        <v>189</v>
      </c>
      <c r="AU1001" s="226" t="s">
        <v>86</v>
      </c>
      <c r="AV1001" s="12" t="s">
        <v>86</v>
      </c>
      <c r="AW1001" s="12" t="s">
        <v>40</v>
      </c>
      <c r="AX1001" s="12" t="s">
        <v>77</v>
      </c>
      <c r="AY1001" s="226" t="s">
        <v>180</v>
      </c>
    </row>
    <row r="1002" spans="2:51" s="12" customFormat="1" ht="12">
      <c r="B1002" s="215"/>
      <c r="C1002" s="216"/>
      <c r="D1002" s="217" t="s">
        <v>189</v>
      </c>
      <c r="E1002" s="218" t="s">
        <v>39</v>
      </c>
      <c r="F1002" s="219" t="s">
        <v>1715</v>
      </c>
      <c r="G1002" s="216"/>
      <c r="H1002" s="220">
        <v>23.7</v>
      </c>
      <c r="I1002" s="221"/>
      <c r="J1002" s="216"/>
      <c r="K1002" s="216"/>
      <c r="L1002" s="222"/>
      <c r="M1002" s="223"/>
      <c r="N1002" s="224"/>
      <c r="O1002" s="224"/>
      <c r="P1002" s="224"/>
      <c r="Q1002" s="224"/>
      <c r="R1002" s="224"/>
      <c r="S1002" s="224"/>
      <c r="T1002" s="225"/>
      <c r="AT1002" s="226" t="s">
        <v>189</v>
      </c>
      <c r="AU1002" s="226" t="s">
        <v>86</v>
      </c>
      <c r="AV1002" s="12" t="s">
        <v>86</v>
      </c>
      <c r="AW1002" s="12" t="s">
        <v>40</v>
      </c>
      <c r="AX1002" s="12" t="s">
        <v>77</v>
      </c>
      <c r="AY1002" s="226" t="s">
        <v>180</v>
      </c>
    </row>
    <row r="1003" spans="2:51" s="13" customFormat="1" ht="12">
      <c r="B1003" s="227"/>
      <c r="C1003" s="228"/>
      <c r="D1003" s="217" t="s">
        <v>189</v>
      </c>
      <c r="E1003" s="229" t="s">
        <v>39</v>
      </c>
      <c r="F1003" s="230" t="s">
        <v>196</v>
      </c>
      <c r="G1003" s="228"/>
      <c r="H1003" s="231">
        <v>36.61</v>
      </c>
      <c r="I1003" s="232"/>
      <c r="J1003" s="228"/>
      <c r="K1003" s="228"/>
      <c r="L1003" s="233"/>
      <c r="M1003" s="234"/>
      <c r="N1003" s="235"/>
      <c r="O1003" s="235"/>
      <c r="P1003" s="235"/>
      <c r="Q1003" s="235"/>
      <c r="R1003" s="235"/>
      <c r="S1003" s="235"/>
      <c r="T1003" s="236"/>
      <c r="AT1003" s="237" t="s">
        <v>189</v>
      </c>
      <c r="AU1003" s="237" t="s">
        <v>86</v>
      </c>
      <c r="AV1003" s="13" t="s">
        <v>187</v>
      </c>
      <c r="AW1003" s="13" t="s">
        <v>40</v>
      </c>
      <c r="AX1003" s="13" t="s">
        <v>84</v>
      </c>
      <c r="AY1003" s="237" t="s">
        <v>180</v>
      </c>
    </row>
    <row r="1004" spans="2:65" s="1" customFormat="1" ht="25.5" customHeight="1">
      <c r="B1004" s="41"/>
      <c r="C1004" s="203" t="s">
        <v>1737</v>
      </c>
      <c r="D1004" s="203" t="s">
        <v>182</v>
      </c>
      <c r="E1004" s="204" t="s">
        <v>1738</v>
      </c>
      <c r="F1004" s="205" t="s">
        <v>1739</v>
      </c>
      <c r="G1004" s="206" t="s">
        <v>185</v>
      </c>
      <c r="H1004" s="207">
        <v>21.007</v>
      </c>
      <c r="I1004" s="208"/>
      <c r="J1004" s="209">
        <f>ROUND(I1004*H1004,2)</f>
        <v>0</v>
      </c>
      <c r="K1004" s="205" t="s">
        <v>186</v>
      </c>
      <c r="L1004" s="61"/>
      <c r="M1004" s="210" t="s">
        <v>39</v>
      </c>
      <c r="N1004" s="211" t="s">
        <v>48</v>
      </c>
      <c r="O1004" s="42"/>
      <c r="P1004" s="212">
        <f>O1004*H1004</f>
        <v>0</v>
      </c>
      <c r="Q1004" s="212">
        <v>0</v>
      </c>
      <c r="R1004" s="212">
        <f>Q1004*H1004</f>
        <v>0</v>
      </c>
      <c r="S1004" s="212">
        <v>0.01721</v>
      </c>
      <c r="T1004" s="213">
        <f>S1004*H1004</f>
        <v>0.36153047</v>
      </c>
      <c r="AR1004" s="24" t="s">
        <v>265</v>
      </c>
      <c r="AT1004" s="24" t="s">
        <v>182</v>
      </c>
      <c r="AU1004" s="24" t="s">
        <v>86</v>
      </c>
      <c r="AY1004" s="24" t="s">
        <v>180</v>
      </c>
      <c r="BE1004" s="214">
        <f>IF(N1004="základní",J1004,0)</f>
        <v>0</v>
      </c>
      <c r="BF1004" s="214">
        <f>IF(N1004="snížená",J1004,0)</f>
        <v>0</v>
      </c>
      <c r="BG1004" s="214">
        <f>IF(N1004="zákl. přenesená",J1004,0)</f>
        <v>0</v>
      </c>
      <c r="BH1004" s="214">
        <f>IF(N1004="sníž. přenesená",J1004,0)</f>
        <v>0</v>
      </c>
      <c r="BI1004" s="214">
        <f>IF(N1004="nulová",J1004,0)</f>
        <v>0</v>
      </c>
      <c r="BJ1004" s="24" t="s">
        <v>84</v>
      </c>
      <c r="BK1004" s="214">
        <f>ROUND(I1004*H1004,2)</f>
        <v>0</v>
      </c>
      <c r="BL1004" s="24" t="s">
        <v>265</v>
      </c>
      <c r="BM1004" s="24" t="s">
        <v>1740</v>
      </c>
    </row>
    <row r="1005" spans="2:51" s="12" customFormat="1" ht="12">
      <c r="B1005" s="215"/>
      <c r="C1005" s="216"/>
      <c r="D1005" s="217" t="s">
        <v>189</v>
      </c>
      <c r="E1005" s="218" t="s">
        <v>39</v>
      </c>
      <c r="F1005" s="219" t="s">
        <v>1741</v>
      </c>
      <c r="G1005" s="216"/>
      <c r="H1005" s="220">
        <v>5.98</v>
      </c>
      <c r="I1005" s="221"/>
      <c r="J1005" s="216"/>
      <c r="K1005" s="216"/>
      <c r="L1005" s="222"/>
      <c r="M1005" s="223"/>
      <c r="N1005" s="224"/>
      <c r="O1005" s="224"/>
      <c r="P1005" s="224"/>
      <c r="Q1005" s="224"/>
      <c r="R1005" s="224"/>
      <c r="S1005" s="224"/>
      <c r="T1005" s="225"/>
      <c r="AT1005" s="226" t="s">
        <v>189</v>
      </c>
      <c r="AU1005" s="226" t="s">
        <v>86</v>
      </c>
      <c r="AV1005" s="12" t="s">
        <v>86</v>
      </c>
      <c r="AW1005" s="12" t="s">
        <v>40</v>
      </c>
      <c r="AX1005" s="12" t="s">
        <v>77</v>
      </c>
      <c r="AY1005" s="226" t="s">
        <v>180</v>
      </c>
    </row>
    <row r="1006" spans="2:51" s="12" customFormat="1" ht="12">
      <c r="B1006" s="215"/>
      <c r="C1006" s="216"/>
      <c r="D1006" s="217" t="s">
        <v>189</v>
      </c>
      <c r="E1006" s="218" t="s">
        <v>39</v>
      </c>
      <c r="F1006" s="219" t="s">
        <v>1742</v>
      </c>
      <c r="G1006" s="216"/>
      <c r="H1006" s="220">
        <v>0.8</v>
      </c>
      <c r="I1006" s="221"/>
      <c r="J1006" s="216"/>
      <c r="K1006" s="216"/>
      <c r="L1006" s="222"/>
      <c r="M1006" s="223"/>
      <c r="N1006" s="224"/>
      <c r="O1006" s="224"/>
      <c r="P1006" s="224"/>
      <c r="Q1006" s="224"/>
      <c r="R1006" s="224"/>
      <c r="S1006" s="224"/>
      <c r="T1006" s="225"/>
      <c r="AT1006" s="226" t="s">
        <v>189</v>
      </c>
      <c r="AU1006" s="226" t="s">
        <v>86</v>
      </c>
      <c r="AV1006" s="12" t="s">
        <v>86</v>
      </c>
      <c r="AW1006" s="12" t="s">
        <v>40</v>
      </c>
      <c r="AX1006" s="12" t="s">
        <v>77</v>
      </c>
      <c r="AY1006" s="226" t="s">
        <v>180</v>
      </c>
    </row>
    <row r="1007" spans="2:51" s="12" customFormat="1" ht="12">
      <c r="B1007" s="215"/>
      <c r="C1007" s="216"/>
      <c r="D1007" s="217" t="s">
        <v>189</v>
      </c>
      <c r="E1007" s="218" t="s">
        <v>39</v>
      </c>
      <c r="F1007" s="219" t="s">
        <v>1743</v>
      </c>
      <c r="G1007" s="216"/>
      <c r="H1007" s="220">
        <v>4.4</v>
      </c>
      <c r="I1007" s="221"/>
      <c r="J1007" s="216"/>
      <c r="K1007" s="216"/>
      <c r="L1007" s="222"/>
      <c r="M1007" s="223"/>
      <c r="N1007" s="224"/>
      <c r="O1007" s="224"/>
      <c r="P1007" s="224"/>
      <c r="Q1007" s="224"/>
      <c r="R1007" s="224"/>
      <c r="S1007" s="224"/>
      <c r="T1007" s="225"/>
      <c r="AT1007" s="226" t="s">
        <v>189</v>
      </c>
      <c r="AU1007" s="226" t="s">
        <v>86</v>
      </c>
      <c r="AV1007" s="12" t="s">
        <v>86</v>
      </c>
      <c r="AW1007" s="12" t="s">
        <v>40</v>
      </c>
      <c r="AX1007" s="12" t="s">
        <v>77</v>
      </c>
      <c r="AY1007" s="226" t="s">
        <v>180</v>
      </c>
    </row>
    <row r="1008" spans="2:51" s="12" customFormat="1" ht="12">
      <c r="B1008" s="215"/>
      <c r="C1008" s="216"/>
      <c r="D1008" s="217" t="s">
        <v>189</v>
      </c>
      <c r="E1008" s="218" t="s">
        <v>39</v>
      </c>
      <c r="F1008" s="219" t="s">
        <v>1744</v>
      </c>
      <c r="G1008" s="216"/>
      <c r="H1008" s="220">
        <v>2.781</v>
      </c>
      <c r="I1008" s="221"/>
      <c r="J1008" s="216"/>
      <c r="K1008" s="216"/>
      <c r="L1008" s="222"/>
      <c r="M1008" s="223"/>
      <c r="N1008" s="224"/>
      <c r="O1008" s="224"/>
      <c r="P1008" s="224"/>
      <c r="Q1008" s="224"/>
      <c r="R1008" s="224"/>
      <c r="S1008" s="224"/>
      <c r="T1008" s="225"/>
      <c r="AT1008" s="226" t="s">
        <v>189</v>
      </c>
      <c r="AU1008" s="226" t="s">
        <v>86</v>
      </c>
      <c r="AV1008" s="12" t="s">
        <v>86</v>
      </c>
      <c r="AW1008" s="12" t="s">
        <v>40</v>
      </c>
      <c r="AX1008" s="12" t="s">
        <v>77</v>
      </c>
      <c r="AY1008" s="226" t="s">
        <v>180</v>
      </c>
    </row>
    <row r="1009" spans="2:51" s="12" customFormat="1" ht="12">
      <c r="B1009" s="215"/>
      <c r="C1009" s="216"/>
      <c r="D1009" s="217" t="s">
        <v>189</v>
      </c>
      <c r="E1009" s="218" t="s">
        <v>39</v>
      </c>
      <c r="F1009" s="219" t="s">
        <v>1745</v>
      </c>
      <c r="G1009" s="216"/>
      <c r="H1009" s="220">
        <v>4.087</v>
      </c>
      <c r="I1009" s="221"/>
      <c r="J1009" s="216"/>
      <c r="K1009" s="216"/>
      <c r="L1009" s="222"/>
      <c r="M1009" s="223"/>
      <c r="N1009" s="224"/>
      <c r="O1009" s="224"/>
      <c r="P1009" s="224"/>
      <c r="Q1009" s="224"/>
      <c r="R1009" s="224"/>
      <c r="S1009" s="224"/>
      <c r="T1009" s="225"/>
      <c r="AT1009" s="226" t="s">
        <v>189</v>
      </c>
      <c r="AU1009" s="226" t="s">
        <v>86</v>
      </c>
      <c r="AV1009" s="12" t="s">
        <v>86</v>
      </c>
      <c r="AW1009" s="12" t="s">
        <v>40</v>
      </c>
      <c r="AX1009" s="12" t="s">
        <v>77</v>
      </c>
      <c r="AY1009" s="226" t="s">
        <v>180</v>
      </c>
    </row>
    <row r="1010" spans="2:51" s="12" customFormat="1" ht="12">
      <c r="B1010" s="215"/>
      <c r="C1010" s="216"/>
      <c r="D1010" s="217" t="s">
        <v>189</v>
      </c>
      <c r="E1010" s="218" t="s">
        <v>39</v>
      </c>
      <c r="F1010" s="219" t="s">
        <v>1746</v>
      </c>
      <c r="G1010" s="216"/>
      <c r="H1010" s="220">
        <v>2.959</v>
      </c>
      <c r="I1010" s="221"/>
      <c r="J1010" s="216"/>
      <c r="K1010" s="216"/>
      <c r="L1010" s="222"/>
      <c r="M1010" s="223"/>
      <c r="N1010" s="224"/>
      <c r="O1010" s="224"/>
      <c r="P1010" s="224"/>
      <c r="Q1010" s="224"/>
      <c r="R1010" s="224"/>
      <c r="S1010" s="224"/>
      <c r="T1010" s="225"/>
      <c r="AT1010" s="226" t="s">
        <v>189</v>
      </c>
      <c r="AU1010" s="226" t="s">
        <v>86</v>
      </c>
      <c r="AV1010" s="12" t="s">
        <v>86</v>
      </c>
      <c r="AW1010" s="12" t="s">
        <v>40</v>
      </c>
      <c r="AX1010" s="12" t="s">
        <v>77</v>
      </c>
      <c r="AY1010" s="226" t="s">
        <v>180</v>
      </c>
    </row>
    <row r="1011" spans="2:51" s="13" customFormat="1" ht="12">
      <c r="B1011" s="227"/>
      <c r="C1011" s="228"/>
      <c r="D1011" s="217" t="s">
        <v>189</v>
      </c>
      <c r="E1011" s="229" t="s">
        <v>39</v>
      </c>
      <c r="F1011" s="230" t="s">
        <v>196</v>
      </c>
      <c r="G1011" s="228"/>
      <c r="H1011" s="231">
        <v>21.007</v>
      </c>
      <c r="I1011" s="232"/>
      <c r="J1011" s="228"/>
      <c r="K1011" s="228"/>
      <c r="L1011" s="233"/>
      <c r="M1011" s="234"/>
      <c r="N1011" s="235"/>
      <c r="O1011" s="235"/>
      <c r="P1011" s="235"/>
      <c r="Q1011" s="235"/>
      <c r="R1011" s="235"/>
      <c r="S1011" s="235"/>
      <c r="T1011" s="236"/>
      <c r="AT1011" s="237" t="s">
        <v>189</v>
      </c>
      <c r="AU1011" s="237" t="s">
        <v>86</v>
      </c>
      <c r="AV1011" s="13" t="s">
        <v>187</v>
      </c>
      <c r="AW1011" s="13" t="s">
        <v>40</v>
      </c>
      <c r="AX1011" s="13" t="s">
        <v>84</v>
      </c>
      <c r="AY1011" s="237" t="s">
        <v>180</v>
      </c>
    </row>
    <row r="1012" spans="2:65" s="1" customFormat="1" ht="25.5" customHeight="1">
      <c r="B1012" s="41"/>
      <c r="C1012" s="203" t="s">
        <v>1747</v>
      </c>
      <c r="D1012" s="203" t="s">
        <v>182</v>
      </c>
      <c r="E1012" s="204" t="s">
        <v>1748</v>
      </c>
      <c r="F1012" s="205" t="s">
        <v>1749</v>
      </c>
      <c r="G1012" s="206" t="s">
        <v>185</v>
      </c>
      <c r="H1012" s="207">
        <v>55.53</v>
      </c>
      <c r="I1012" s="208"/>
      <c r="J1012" s="209">
        <f>ROUND(I1012*H1012,2)</f>
        <v>0</v>
      </c>
      <c r="K1012" s="205" t="s">
        <v>186</v>
      </c>
      <c r="L1012" s="61"/>
      <c r="M1012" s="210" t="s">
        <v>39</v>
      </c>
      <c r="N1012" s="211" t="s">
        <v>48</v>
      </c>
      <c r="O1012" s="42"/>
      <c r="P1012" s="212">
        <f>O1012*H1012</f>
        <v>0</v>
      </c>
      <c r="Q1012" s="212">
        <v>0.00139</v>
      </c>
      <c r="R1012" s="212">
        <f>Q1012*H1012</f>
        <v>0.0771867</v>
      </c>
      <c r="S1012" s="212">
        <v>0</v>
      </c>
      <c r="T1012" s="213">
        <f>S1012*H1012</f>
        <v>0</v>
      </c>
      <c r="AR1012" s="24" t="s">
        <v>265</v>
      </c>
      <c r="AT1012" s="24" t="s">
        <v>182</v>
      </c>
      <c r="AU1012" s="24" t="s">
        <v>86</v>
      </c>
      <c r="AY1012" s="24" t="s">
        <v>180</v>
      </c>
      <c r="BE1012" s="214">
        <f>IF(N1012="základní",J1012,0)</f>
        <v>0</v>
      </c>
      <c r="BF1012" s="214">
        <f>IF(N1012="snížená",J1012,0)</f>
        <v>0</v>
      </c>
      <c r="BG1012" s="214">
        <f>IF(N1012="zákl. přenesená",J1012,0)</f>
        <v>0</v>
      </c>
      <c r="BH1012" s="214">
        <f>IF(N1012="sníž. přenesená",J1012,0)</f>
        <v>0</v>
      </c>
      <c r="BI1012" s="214">
        <f>IF(N1012="nulová",J1012,0)</f>
        <v>0</v>
      </c>
      <c r="BJ1012" s="24" t="s">
        <v>84</v>
      </c>
      <c r="BK1012" s="214">
        <f>ROUND(I1012*H1012,2)</f>
        <v>0</v>
      </c>
      <c r="BL1012" s="24" t="s">
        <v>265</v>
      </c>
      <c r="BM1012" s="24" t="s">
        <v>1750</v>
      </c>
    </row>
    <row r="1013" spans="2:51" s="12" customFormat="1" ht="12">
      <c r="B1013" s="215"/>
      <c r="C1013" s="216"/>
      <c r="D1013" s="217" t="s">
        <v>189</v>
      </c>
      <c r="E1013" s="218" t="s">
        <v>39</v>
      </c>
      <c r="F1013" s="219" t="s">
        <v>644</v>
      </c>
      <c r="G1013" s="216"/>
      <c r="H1013" s="220">
        <v>55.53</v>
      </c>
      <c r="I1013" s="221"/>
      <c r="J1013" s="216"/>
      <c r="K1013" s="216"/>
      <c r="L1013" s="222"/>
      <c r="M1013" s="223"/>
      <c r="N1013" s="224"/>
      <c r="O1013" s="224"/>
      <c r="P1013" s="224"/>
      <c r="Q1013" s="224"/>
      <c r="R1013" s="224"/>
      <c r="S1013" s="224"/>
      <c r="T1013" s="225"/>
      <c r="AT1013" s="226" t="s">
        <v>189</v>
      </c>
      <c r="AU1013" s="226" t="s">
        <v>86</v>
      </c>
      <c r="AV1013" s="12" t="s">
        <v>86</v>
      </c>
      <c r="AW1013" s="12" t="s">
        <v>40</v>
      </c>
      <c r="AX1013" s="12" t="s">
        <v>84</v>
      </c>
      <c r="AY1013" s="226" t="s">
        <v>180</v>
      </c>
    </row>
    <row r="1014" spans="2:65" s="1" customFormat="1" ht="25.5" customHeight="1">
      <c r="B1014" s="41"/>
      <c r="C1014" s="249" t="s">
        <v>1751</v>
      </c>
      <c r="D1014" s="249" t="s">
        <v>266</v>
      </c>
      <c r="E1014" s="250" t="s">
        <v>1752</v>
      </c>
      <c r="F1014" s="251" t="s">
        <v>1753</v>
      </c>
      <c r="G1014" s="252" t="s">
        <v>185</v>
      </c>
      <c r="H1014" s="253">
        <v>58.307</v>
      </c>
      <c r="I1014" s="254"/>
      <c r="J1014" s="255">
        <f>ROUND(I1014*H1014,2)</f>
        <v>0</v>
      </c>
      <c r="K1014" s="251" t="s">
        <v>186</v>
      </c>
      <c r="L1014" s="256"/>
      <c r="M1014" s="257" t="s">
        <v>39</v>
      </c>
      <c r="N1014" s="258" t="s">
        <v>48</v>
      </c>
      <c r="O1014" s="42"/>
      <c r="P1014" s="212">
        <f>O1014*H1014</f>
        <v>0</v>
      </c>
      <c r="Q1014" s="212">
        <v>0.0035</v>
      </c>
      <c r="R1014" s="212">
        <f>Q1014*H1014</f>
        <v>0.20407450000000002</v>
      </c>
      <c r="S1014" s="212">
        <v>0</v>
      </c>
      <c r="T1014" s="213">
        <f>S1014*H1014</f>
        <v>0</v>
      </c>
      <c r="AR1014" s="24" t="s">
        <v>354</v>
      </c>
      <c r="AT1014" s="24" t="s">
        <v>266</v>
      </c>
      <c r="AU1014" s="24" t="s">
        <v>86</v>
      </c>
      <c r="AY1014" s="24" t="s">
        <v>180</v>
      </c>
      <c r="BE1014" s="214">
        <f>IF(N1014="základní",J1014,0)</f>
        <v>0</v>
      </c>
      <c r="BF1014" s="214">
        <f>IF(N1014="snížená",J1014,0)</f>
        <v>0</v>
      </c>
      <c r="BG1014" s="214">
        <f>IF(N1014="zákl. přenesená",J1014,0)</f>
        <v>0</v>
      </c>
      <c r="BH1014" s="214">
        <f>IF(N1014="sníž. přenesená",J1014,0)</f>
        <v>0</v>
      </c>
      <c r="BI1014" s="214">
        <f>IF(N1014="nulová",J1014,0)</f>
        <v>0</v>
      </c>
      <c r="BJ1014" s="24" t="s">
        <v>84</v>
      </c>
      <c r="BK1014" s="214">
        <f>ROUND(I1014*H1014,2)</f>
        <v>0</v>
      </c>
      <c r="BL1014" s="24" t="s">
        <v>265</v>
      </c>
      <c r="BM1014" s="24" t="s">
        <v>1754</v>
      </c>
    </row>
    <row r="1015" spans="2:51" s="12" customFormat="1" ht="12">
      <c r="B1015" s="215"/>
      <c r="C1015" s="216"/>
      <c r="D1015" s="217" t="s">
        <v>189</v>
      </c>
      <c r="E1015" s="216"/>
      <c r="F1015" s="219" t="s">
        <v>1755</v>
      </c>
      <c r="G1015" s="216"/>
      <c r="H1015" s="220">
        <v>58.307</v>
      </c>
      <c r="I1015" s="221"/>
      <c r="J1015" s="216"/>
      <c r="K1015" s="216"/>
      <c r="L1015" s="222"/>
      <c r="M1015" s="223"/>
      <c r="N1015" s="224"/>
      <c r="O1015" s="224"/>
      <c r="P1015" s="224"/>
      <c r="Q1015" s="224"/>
      <c r="R1015" s="224"/>
      <c r="S1015" s="224"/>
      <c r="T1015" s="225"/>
      <c r="AT1015" s="226" t="s">
        <v>189</v>
      </c>
      <c r="AU1015" s="226" t="s">
        <v>86</v>
      </c>
      <c r="AV1015" s="12" t="s">
        <v>86</v>
      </c>
      <c r="AW1015" s="12" t="s">
        <v>6</v>
      </c>
      <c r="AX1015" s="12" t="s">
        <v>84</v>
      </c>
      <c r="AY1015" s="226" t="s">
        <v>180</v>
      </c>
    </row>
    <row r="1016" spans="2:65" s="1" customFormat="1" ht="16.5" customHeight="1">
      <c r="B1016" s="41"/>
      <c r="C1016" s="203" t="s">
        <v>1756</v>
      </c>
      <c r="D1016" s="203" t="s">
        <v>182</v>
      </c>
      <c r="E1016" s="204" t="s">
        <v>1757</v>
      </c>
      <c r="F1016" s="205" t="s">
        <v>1758</v>
      </c>
      <c r="G1016" s="206" t="s">
        <v>185</v>
      </c>
      <c r="H1016" s="207">
        <v>28.39</v>
      </c>
      <c r="I1016" s="208"/>
      <c r="J1016" s="209">
        <f>ROUND(I1016*H1016,2)</f>
        <v>0</v>
      </c>
      <c r="K1016" s="205" t="s">
        <v>186</v>
      </c>
      <c r="L1016" s="61"/>
      <c r="M1016" s="210" t="s">
        <v>39</v>
      </c>
      <c r="N1016" s="211" t="s">
        <v>48</v>
      </c>
      <c r="O1016" s="42"/>
      <c r="P1016" s="212">
        <f>O1016*H1016</f>
        <v>0</v>
      </c>
      <c r="Q1016" s="212">
        <v>0</v>
      </c>
      <c r="R1016" s="212">
        <f>Q1016*H1016</f>
        <v>0</v>
      </c>
      <c r="S1016" s="212">
        <v>0.01065</v>
      </c>
      <c r="T1016" s="213">
        <f>S1016*H1016</f>
        <v>0.3023535</v>
      </c>
      <c r="AR1016" s="24" t="s">
        <v>265</v>
      </c>
      <c r="AT1016" s="24" t="s">
        <v>182</v>
      </c>
      <c r="AU1016" s="24" t="s">
        <v>86</v>
      </c>
      <c r="AY1016" s="24" t="s">
        <v>180</v>
      </c>
      <c r="BE1016" s="214">
        <f>IF(N1016="základní",J1016,0)</f>
        <v>0</v>
      </c>
      <c r="BF1016" s="214">
        <f>IF(N1016="snížená",J1016,0)</f>
        <v>0</v>
      </c>
      <c r="BG1016" s="214">
        <f>IF(N1016="zákl. přenesená",J1016,0)</f>
        <v>0</v>
      </c>
      <c r="BH1016" s="214">
        <f>IF(N1016="sníž. přenesená",J1016,0)</f>
        <v>0</v>
      </c>
      <c r="BI1016" s="214">
        <f>IF(N1016="nulová",J1016,0)</f>
        <v>0</v>
      </c>
      <c r="BJ1016" s="24" t="s">
        <v>84</v>
      </c>
      <c r="BK1016" s="214">
        <f>ROUND(I1016*H1016,2)</f>
        <v>0</v>
      </c>
      <c r="BL1016" s="24" t="s">
        <v>265</v>
      </c>
      <c r="BM1016" s="24" t="s">
        <v>1759</v>
      </c>
    </row>
    <row r="1017" spans="2:51" s="12" customFormat="1" ht="12">
      <c r="B1017" s="215"/>
      <c r="C1017" s="216"/>
      <c r="D1017" s="217" t="s">
        <v>189</v>
      </c>
      <c r="E1017" s="218" t="s">
        <v>39</v>
      </c>
      <c r="F1017" s="219" t="s">
        <v>1760</v>
      </c>
      <c r="G1017" s="216"/>
      <c r="H1017" s="220">
        <v>10.24</v>
      </c>
      <c r="I1017" s="221"/>
      <c r="J1017" s="216"/>
      <c r="K1017" s="216"/>
      <c r="L1017" s="222"/>
      <c r="M1017" s="223"/>
      <c r="N1017" s="224"/>
      <c r="O1017" s="224"/>
      <c r="P1017" s="224"/>
      <c r="Q1017" s="224"/>
      <c r="R1017" s="224"/>
      <c r="S1017" s="224"/>
      <c r="T1017" s="225"/>
      <c r="AT1017" s="226" t="s">
        <v>189</v>
      </c>
      <c r="AU1017" s="226" t="s">
        <v>86</v>
      </c>
      <c r="AV1017" s="12" t="s">
        <v>86</v>
      </c>
      <c r="AW1017" s="12" t="s">
        <v>40</v>
      </c>
      <c r="AX1017" s="12" t="s">
        <v>77</v>
      </c>
      <c r="AY1017" s="226" t="s">
        <v>180</v>
      </c>
    </row>
    <row r="1018" spans="2:51" s="12" customFormat="1" ht="12">
      <c r="B1018" s="215"/>
      <c r="C1018" s="216"/>
      <c r="D1018" s="217" t="s">
        <v>189</v>
      </c>
      <c r="E1018" s="218" t="s">
        <v>39</v>
      </c>
      <c r="F1018" s="219" t="s">
        <v>1761</v>
      </c>
      <c r="G1018" s="216"/>
      <c r="H1018" s="220">
        <v>18.15</v>
      </c>
      <c r="I1018" s="221"/>
      <c r="J1018" s="216"/>
      <c r="K1018" s="216"/>
      <c r="L1018" s="222"/>
      <c r="M1018" s="223"/>
      <c r="N1018" s="224"/>
      <c r="O1018" s="224"/>
      <c r="P1018" s="224"/>
      <c r="Q1018" s="224"/>
      <c r="R1018" s="224"/>
      <c r="S1018" s="224"/>
      <c r="T1018" s="225"/>
      <c r="AT1018" s="226" t="s">
        <v>189</v>
      </c>
      <c r="AU1018" s="226" t="s">
        <v>86</v>
      </c>
      <c r="AV1018" s="12" t="s">
        <v>86</v>
      </c>
      <c r="AW1018" s="12" t="s">
        <v>40</v>
      </c>
      <c r="AX1018" s="12" t="s">
        <v>77</v>
      </c>
      <c r="AY1018" s="226" t="s">
        <v>180</v>
      </c>
    </row>
    <row r="1019" spans="2:51" s="13" customFormat="1" ht="12">
      <c r="B1019" s="227"/>
      <c r="C1019" s="228"/>
      <c r="D1019" s="217" t="s">
        <v>189</v>
      </c>
      <c r="E1019" s="229" t="s">
        <v>39</v>
      </c>
      <c r="F1019" s="230" t="s">
        <v>196</v>
      </c>
      <c r="G1019" s="228"/>
      <c r="H1019" s="231">
        <v>28.39</v>
      </c>
      <c r="I1019" s="232"/>
      <c r="J1019" s="228"/>
      <c r="K1019" s="228"/>
      <c r="L1019" s="233"/>
      <c r="M1019" s="234"/>
      <c r="N1019" s="235"/>
      <c r="O1019" s="235"/>
      <c r="P1019" s="235"/>
      <c r="Q1019" s="235"/>
      <c r="R1019" s="235"/>
      <c r="S1019" s="235"/>
      <c r="T1019" s="236"/>
      <c r="AT1019" s="237" t="s">
        <v>189</v>
      </c>
      <c r="AU1019" s="237" t="s">
        <v>86</v>
      </c>
      <c r="AV1019" s="13" t="s">
        <v>187</v>
      </c>
      <c r="AW1019" s="13" t="s">
        <v>40</v>
      </c>
      <c r="AX1019" s="13" t="s">
        <v>84</v>
      </c>
      <c r="AY1019" s="237" t="s">
        <v>180</v>
      </c>
    </row>
    <row r="1020" spans="2:65" s="1" customFormat="1" ht="16.5" customHeight="1">
      <c r="B1020" s="41"/>
      <c r="C1020" s="203" t="s">
        <v>1762</v>
      </c>
      <c r="D1020" s="203" t="s">
        <v>182</v>
      </c>
      <c r="E1020" s="204" t="s">
        <v>1763</v>
      </c>
      <c r="F1020" s="205" t="s">
        <v>1764</v>
      </c>
      <c r="G1020" s="206" t="s">
        <v>316</v>
      </c>
      <c r="H1020" s="207">
        <v>1</v>
      </c>
      <c r="I1020" s="208"/>
      <c r="J1020" s="209">
        <f>ROUND(I1020*H1020,2)</f>
        <v>0</v>
      </c>
      <c r="K1020" s="205" t="s">
        <v>186</v>
      </c>
      <c r="L1020" s="61"/>
      <c r="M1020" s="210" t="s">
        <v>39</v>
      </c>
      <c r="N1020" s="211" t="s">
        <v>48</v>
      </c>
      <c r="O1020" s="42"/>
      <c r="P1020" s="212">
        <f>O1020*H1020</f>
        <v>0</v>
      </c>
      <c r="Q1020" s="212">
        <v>3E-05</v>
      </c>
      <c r="R1020" s="212">
        <f>Q1020*H1020</f>
        <v>3E-05</v>
      </c>
      <c r="S1020" s="212">
        <v>0</v>
      </c>
      <c r="T1020" s="213">
        <f>S1020*H1020</f>
        <v>0</v>
      </c>
      <c r="AR1020" s="24" t="s">
        <v>265</v>
      </c>
      <c r="AT1020" s="24" t="s">
        <v>182</v>
      </c>
      <c r="AU1020" s="24" t="s">
        <v>86</v>
      </c>
      <c r="AY1020" s="24" t="s">
        <v>180</v>
      </c>
      <c r="BE1020" s="214">
        <f>IF(N1020="základní",J1020,0)</f>
        <v>0</v>
      </c>
      <c r="BF1020" s="214">
        <f>IF(N1020="snížená",J1020,0)</f>
        <v>0</v>
      </c>
      <c r="BG1020" s="214">
        <f>IF(N1020="zákl. přenesená",J1020,0)</f>
        <v>0</v>
      </c>
      <c r="BH1020" s="214">
        <f>IF(N1020="sníž. přenesená",J1020,0)</f>
        <v>0</v>
      </c>
      <c r="BI1020" s="214">
        <f>IF(N1020="nulová",J1020,0)</f>
        <v>0</v>
      </c>
      <c r="BJ1020" s="24" t="s">
        <v>84</v>
      </c>
      <c r="BK1020" s="214">
        <f>ROUND(I1020*H1020,2)</f>
        <v>0</v>
      </c>
      <c r="BL1020" s="24" t="s">
        <v>265</v>
      </c>
      <c r="BM1020" s="24" t="s">
        <v>1765</v>
      </c>
    </row>
    <row r="1021" spans="2:51" s="12" customFormat="1" ht="12">
      <c r="B1021" s="215"/>
      <c r="C1021" s="216"/>
      <c r="D1021" s="217" t="s">
        <v>189</v>
      </c>
      <c r="E1021" s="218" t="s">
        <v>39</v>
      </c>
      <c r="F1021" s="219" t="s">
        <v>1766</v>
      </c>
      <c r="G1021" s="216"/>
      <c r="H1021" s="220">
        <v>1</v>
      </c>
      <c r="I1021" s="221"/>
      <c r="J1021" s="216"/>
      <c r="K1021" s="216"/>
      <c r="L1021" s="222"/>
      <c r="M1021" s="223"/>
      <c r="N1021" s="224"/>
      <c r="O1021" s="224"/>
      <c r="P1021" s="224"/>
      <c r="Q1021" s="224"/>
      <c r="R1021" s="224"/>
      <c r="S1021" s="224"/>
      <c r="T1021" s="225"/>
      <c r="AT1021" s="226" t="s">
        <v>189</v>
      </c>
      <c r="AU1021" s="226" t="s">
        <v>86</v>
      </c>
      <c r="AV1021" s="12" t="s">
        <v>86</v>
      </c>
      <c r="AW1021" s="12" t="s">
        <v>40</v>
      </c>
      <c r="AX1021" s="12" t="s">
        <v>84</v>
      </c>
      <c r="AY1021" s="226" t="s">
        <v>180</v>
      </c>
    </row>
    <row r="1022" spans="2:65" s="1" customFormat="1" ht="16.5" customHeight="1">
      <c r="B1022" s="41"/>
      <c r="C1022" s="249" t="s">
        <v>1767</v>
      </c>
      <c r="D1022" s="249" t="s">
        <v>266</v>
      </c>
      <c r="E1022" s="250" t="s">
        <v>1768</v>
      </c>
      <c r="F1022" s="251" t="s">
        <v>1769</v>
      </c>
      <c r="G1022" s="252" t="s">
        <v>316</v>
      </c>
      <c r="H1022" s="253">
        <v>1</v>
      </c>
      <c r="I1022" s="254"/>
      <c r="J1022" s="255">
        <f>ROUND(I1022*H1022,2)</f>
        <v>0</v>
      </c>
      <c r="K1022" s="251" t="s">
        <v>186</v>
      </c>
      <c r="L1022" s="256"/>
      <c r="M1022" s="257" t="s">
        <v>39</v>
      </c>
      <c r="N1022" s="258" t="s">
        <v>48</v>
      </c>
      <c r="O1022" s="42"/>
      <c r="P1022" s="212">
        <f>O1022*H1022</f>
        <v>0</v>
      </c>
      <c r="Q1022" s="212">
        <v>0.00055</v>
      </c>
      <c r="R1022" s="212">
        <f>Q1022*H1022</f>
        <v>0.00055</v>
      </c>
      <c r="S1022" s="212">
        <v>0</v>
      </c>
      <c r="T1022" s="213">
        <f>S1022*H1022</f>
        <v>0</v>
      </c>
      <c r="AR1022" s="24" t="s">
        <v>354</v>
      </c>
      <c r="AT1022" s="24" t="s">
        <v>266</v>
      </c>
      <c r="AU1022" s="24" t="s">
        <v>86</v>
      </c>
      <c r="AY1022" s="24" t="s">
        <v>180</v>
      </c>
      <c r="BE1022" s="214">
        <f>IF(N1022="základní",J1022,0)</f>
        <v>0</v>
      </c>
      <c r="BF1022" s="214">
        <f>IF(N1022="snížená",J1022,0)</f>
        <v>0</v>
      </c>
      <c r="BG1022" s="214">
        <f>IF(N1022="zákl. přenesená",J1022,0)</f>
        <v>0</v>
      </c>
      <c r="BH1022" s="214">
        <f>IF(N1022="sníž. přenesená",J1022,0)</f>
        <v>0</v>
      </c>
      <c r="BI1022" s="214">
        <f>IF(N1022="nulová",J1022,0)</f>
        <v>0</v>
      </c>
      <c r="BJ1022" s="24" t="s">
        <v>84</v>
      </c>
      <c r="BK1022" s="214">
        <f>ROUND(I1022*H1022,2)</f>
        <v>0</v>
      </c>
      <c r="BL1022" s="24" t="s">
        <v>265</v>
      </c>
      <c r="BM1022" s="24" t="s">
        <v>1770</v>
      </c>
    </row>
    <row r="1023" spans="2:65" s="1" customFormat="1" ht="16.5" customHeight="1">
      <c r="B1023" s="41"/>
      <c r="C1023" s="203" t="s">
        <v>1771</v>
      </c>
      <c r="D1023" s="203" t="s">
        <v>182</v>
      </c>
      <c r="E1023" s="204" t="s">
        <v>1772</v>
      </c>
      <c r="F1023" s="205" t="s">
        <v>1773</v>
      </c>
      <c r="G1023" s="206" t="s">
        <v>316</v>
      </c>
      <c r="H1023" s="207">
        <v>1</v>
      </c>
      <c r="I1023" s="208"/>
      <c r="J1023" s="209">
        <f>ROUND(I1023*H1023,2)</f>
        <v>0</v>
      </c>
      <c r="K1023" s="205" t="s">
        <v>186</v>
      </c>
      <c r="L1023" s="61"/>
      <c r="M1023" s="210" t="s">
        <v>39</v>
      </c>
      <c r="N1023" s="211" t="s">
        <v>48</v>
      </c>
      <c r="O1023" s="42"/>
      <c r="P1023" s="212">
        <f>O1023*H1023</f>
        <v>0</v>
      </c>
      <c r="Q1023" s="212">
        <v>4E-05</v>
      </c>
      <c r="R1023" s="212">
        <f>Q1023*H1023</f>
        <v>4E-05</v>
      </c>
      <c r="S1023" s="212">
        <v>0</v>
      </c>
      <c r="T1023" s="213">
        <f>S1023*H1023</f>
        <v>0</v>
      </c>
      <c r="AR1023" s="24" t="s">
        <v>265</v>
      </c>
      <c r="AT1023" s="24" t="s">
        <v>182</v>
      </c>
      <c r="AU1023" s="24" t="s">
        <v>86</v>
      </c>
      <c r="AY1023" s="24" t="s">
        <v>180</v>
      </c>
      <c r="BE1023" s="214">
        <f>IF(N1023="základní",J1023,0)</f>
        <v>0</v>
      </c>
      <c r="BF1023" s="214">
        <f>IF(N1023="snížená",J1023,0)</f>
        <v>0</v>
      </c>
      <c r="BG1023" s="214">
        <f>IF(N1023="zákl. přenesená",J1023,0)</f>
        <v>0</v>
      </c>
      <c r="BH1023" s="214">
        <f>IF(N1023="sníž. přenesená",J1023,0)</f>
        <v>0</v>
      </c>
      <c r="BI1023" s="214">
        <f>IF(N1023="nulová",J1023,0)</f>
        <v>0</v>
      </c>
      <c r="BJ1023" s="24" t="s">
        <v>84</v>
      </c>
      <c r="BK1023" s="214">
        <f>ROUND(I1023*H1023,2)</f>
        <v>0</v>
      </c>
      <c r="BL1023" s="24" t="s">
        <v>265</v>
      </c>
      <c r="BM1023" s="24" t="s">
        <v>1774</v>
      </c>
    </row>
    <row r="1024" spans="2:51" s="12" customFormat="1" ht="12">
      <c r="B1024" s="215"/>
      <c r="C1024" s="216"/>
      <c r="D1024" s="217" t="s">
        <v>189</v>
      </c>
      <c r="E1024" s="218" t="s">
        <v>39</v>
      </c>
      <c r="F1024" s="219" t="s">
        <v>1775</v>
      </c>
      <c r="G1024" s="216"/>
      <c r="H1024" s="220">
        <v>1</v>
      </c>
      <c r="I1024" s="221"/>
      <c r="J1024" s="216"/>
      <c r="K1024" s="216"/>
      <c r="L1024" s="222"/>
      <c r="M1024" s="223"/>
      <c r="N1024" s="224"/>
      <c r="O1024" s="224"/>
      <c r="P1024" s="224"/>
      <c r="Q1024" s="224"/>
      <c r="R1024" s="224"/>
      <c r="S1024" s="224"/>
      <c r="T1024" s="225"/>
      <c r="AT1024" s="226" t="s">
        <v>189</v>
      </c>
      <c r="AU1024" s="226" t="s">
        <v>86</v>
      </c>
      <c r="AV1024" s="12" t="s">
        <v>86</v>
      </c>
      <c r="AW1024" s="12" t="s">
        <v>40</v>
      </c>
      <c r="AX1024" s="12" t="s">
        <v>84</v>
      </c>
      <c r="AY1024" s="226" t="s">
        <v>180</v>
      </c>
    </row>
    <row r="1025" spans="2:65" s="1" customFormat="1" ht="16.5" customHeight="1">
      <c r="B1025" s="41"/>
      <c r="C1025" s="249" t="s">
        <v>1776</v>
      </c>
      <c r="D1025" s="249" t="s">
        <v>266</v>
      </c>
      <c r="E1025" s="250" t="s">
        <v>1777</v>
      </c>
      <c r="F1025" s="251" t="s">
        <v>1778</v>
      </c>
      <c r="G1025" s="252" t="s">
        <v>316</v>
      </c>
      <c r="H1025" s="253">
        <v>1</v>
      </c>
      <c r="I1025" s="254"/>
      <c r="J1025" s="255">
        <f>ROUND(I1025*H1025,2)</f>
        <v>0</v>
      </c>
      <c r="K1025" s="251" t="s">
        <v>186</v>
      </c>
      <c r="L1025" s="256"/>
      <c r="M1025" s="257" t="s">
        <v>39</v>
      </c>
      <c r="N1025" s="258" t="s">
        <v>48</v>
      </c>
      <c r="O1025" s="42"/>
      <c r="P1025" s="212">
        <f>O1025*H1025</f>
        <v>0</v>
      </c>
      <c r="Q1025" s="212">
        <v>0.0075</v>
      </c>
      <c r="R1025" s="212">
        <f>Q1025*H1025</f>
        <v>0.0075</v>
      </c>
      <c r="S1025" s="212">
        <v>0</v>
      </c>
      <c r="T1025" s="213">
        <f>S1025*H1025</f>
        <v>0</v>
      </c>
      <c r="AR1025" s="24" t="s">
        <v>354</v>
      </c>
      <c r="AT1025" s="24" t="s">
        <v>266</v>
      </c>
      <c r="AU1025" s="24" t="s">
        <v>86</v>
      </c>
      <c r="AY1025" s="24" t="s">
        <v>180</v>
      </c>
      <c r="BE1025" s="214">
        <f>IF(N1025="základní",J1025,0)</f>
        <v>0</v>
      </c>
      <c r="BF1025" s="214">
        <f>IF(N1025="snížená",J1025,0)</f>
        <v>0</v>
      </c>
      <c r="BG1025" s="214">
        <f>IF(N1025="zákl. přenesená",J1025,0)</f>
        <v>0</v>
      </c>
      <c r="BH1025" s="214">
        <f>IF(N1025="sníž. přenesená",J1025,0)</f>
        <v>0</v>
      </c>
      <c r="BI1025" s="214">
        <f>IF(N1025="nulová",J1025,0)</f>
        <v>0</v>
      </c>
      <c r="BJ1025" s="24" t="s">
        <v>84</v>
      </c>
      <c r="BK1025" s="214">
        <f>ROUND(I1025*H1025,2)</f>
        <v>0</v>
      </c>
      <c r="BL1025" s="24" t="s">
        <v>265</v>
      </c>
      <c r="BM1025" s="24" t="s">
        <v>1779</v>
      </c>
    </row>
    <row r="1026" spans="2:65" s="1" customFormat="1" ht="16.5" customHeight="1">
      <c r="B1026" s="41"/>
      <c r="C1026" s="203" t="s">
        <v>1780</v>
      </c>
      <c r="D1026" s="203" t="s">
        <v>182</v>
      </c>
      <c r="E1026" s="204" t="s">
        <v>1781</v>
      </c>
      <c r="F1026" s="205" t="s">
        <v>1782</v>
      </c>
      <c r="G1026" s="206" t="s">
        <v>316</v>
      </c>
      <c r="H1026" s="207">
        <v>1</v>
      </c>
      <c r="I1026" s="208"/>
      <c r="J1026" s="209">
        <f>ROUND(I1026*H1026,2)</f>
        <v>0</v>
      </c>
      <c r="K1026" s="205" t="s">
        <v>186</v>
      </c>
      <c r="L1026" s="61"/>
      <c r="M1026" s="210" t="s">
        <v>39</v>
      </c>
      <c r="N1026" s="211" t="s">
        <v>48</v>
      </c>
      <c r="O1026" s="42"/>
      <c r="P1026" s="212">
        <f>O1026*H1026</f>
        <v>0</v>
      </c>
      <c r="Q1026" s="212">
        <v>4E-05</v>
      </c>
      <c r="R1026" s="212">
        <f>Q1026*H1026</f>
        <v>4E-05</v>
      </c>
      <c r="S1026" s="212">
        <v>0</v>
      </c>
      <c r="T1026" s="213">
        <f>S1026*H1026</f>
        <v>0</v>
      </c>
      <c r="AR1026" s="24" t="s">
        <v>265</v>
      </c>
      <c r="AT1026" s="24" t="s">
        <v>182</v>
      </c>
      <c r="AU1026" s="24" t="s">
        <v>86</v>
      </c>
      <c r="AY1026" s="24" t="s">
        <v>180</v>
      </c>
      <c r="BE1026" s="214">
        <f>IF(N1026="základní",J1026,0)</f>
        <v>0</v>
      </c>
      <c r="BF1026" s="214">
        <f>IF(N1026="snížená",J1026,0)</f>
        <v>0</v>
      </c>
      <c r="BG1026" s="214">
        <f>IF(N1026="zákl. přenesená",J1026,0)</f>
        <v>0</v>
      </c>
      <c r="BH1026" s="214">
        <f>IF(N1026="sníž. přenesená",J1026,0)</f>
        <v>0</v>
      </c>
      <c r="BI1026" s="214">
        <f>IF(N1026="nulová",J1026,0)</f>
        <v>0</v>
      </c>
      <c r="BJ1026" s="24" t="s">
        <v>84</v>
      </c>
      <c r="BK1026" s="214">
        <f>ROUND(I1026*H1026,2)</f>
        <v>0</v>
      </c>
      <c r="BL1026" s="24" t="s">
        <v>265</v>
      </c>
      <c r="BM1026" s="24" t="s">
        <v>1783</v>
      </c>
    </row>
    <row r="1027" spans="2:51" s="12" customFormat="1" ht="12">
      <c r="B1027" s="215"/>
      <c r="C1027" s="216"/>
      <c r="D1027" s="217" t="s">
        <v>189</v>
      </c>
      <c r="E1027" s="218" t="s">
        <v>39</v>
      </c>
      <c r="F1027" s="219" t="s">
        <v>1784</v>
      </c>
      <c r="G1027" s="216"/>
      <c r="H1027" s="220">
        <v>1</v>
      </c>
      <c r="I1027" s="221"/>
      <c r="J1027" s="216"/>
      <c r="K1027" s="216"/>
      <c r="L1027" s="222"/>
      <c r="M1027" s="223"/>
      <c r="N1027" s="224"/>
      <c r="O1027" s="224"/>
      <c r="P1027" s="224"/>
      <c r="Q1027" s="224"/>
      <c r="R1027" s="224"/>
      <c r="S1027" s="224"/>
      <c r="T1027" s="225"/>
      <c r="AT1027" s="226" t="s">
        <v>189</v>
      </c>
      <c r="AU1027" s="226" t="s">
        <v>86</v>
      </c>
      <c r="AV1027" s="12" t="s">
        <v>86</v>
      </c>
      <c r="AW1027" s="12" t="s">
        <v>40</v>
      </c>
      <c r="AX1027" s="12" t="s">
        <v>84</v>
      </c>
      <c r="AY1027" s="226" t="s">
        <v>180</v>
      </c>
    </row>
    <row r="1028" spans="2:65" s="1" customFormat="1" ht="16.5" customHeight="1">
      <c r="B1028" s="41"/>
      <c r="C1028" s="249" t="s">
        <v>1785</v>
      </c>
      <c r="D1028" s="249" t="s">
        <v>266</v>
      </c>
      <c r="E1028" s="250" t="s">
        <v>1786</v>
      </c>
      <c r="F1028" s="251" t="s">
        <v>1787</v>
      </c>
      <c r="G1028" s="252" t="s">
        <v>316</v>
      </c>
      <c r="H1028" s="253">
        <v>1</v>
      </c>
      <c r="I1028" s="254"/>
      <c r="J1028" s="255">
        <f>ROUND(I1028*H1028,2)</f>
        <v>0</v>
      </c>
      <c r="K1028" s="251" t="s">
        <v>186</v>
      </c>
      <c r="L1028" s="256"/>
      <c r="M1028" s="257" t="s">
        <v>39</v>
      </c>
      <c r="N1028" s="258" t="s">
        <v>48</v>
      </c>
      <c r="O1028" s="42"/>
      <c r="P1028" s="212">
        <f>O1028*H1028</f>
        <v>0</v>
      </c>
      <c r="Q1028" s="212">
        <v>0.009</v>
      </c>
      <c r="R1028" s="212">
        <f>Q1028*H1028</f>
        <v>0.009</v>
      </c>
      <c r="S1028" s="212">
        <v>0</v>
      </c>
      <c r="T1028" s="213">
        <f>S1028*H1028</f>
        <v>0</v>
      </c>
      <c r="AR1028" s="24" t="s">
        <v>354</v>
      </c>
      <c r="AT1028" s="24" t="s">
        <v>266</v>
      </c>
      <c r="AU1028" s="24" t="s">
        <v>86</v>
      </c>
      <c r="AY1028" s="24" t="s">
        <v>180</v>
      </c>
      <c r="BE1028" s="214">
        <f>IF(N1028="základní",J1028,0)</f>
        <v>0</v>
      </c>
      <c r="BF1028" s="214">
        <f>IF(N1028="snížená",J1028,0)</f>
        <v>0</v>
      </c>
      <c r="BG1028" s="214">
        <f>IF(N1028="zákl. přenesená",J1028,0)</f>
        <v>0</v>
      </c>
      <c r="BH1028" s="214">
        <f>IF(N1028="sníž. přenesená",J1028,0)</f>
        <v>0</v>
      </c>
      <c r="BI1028" s="214">
        <f>IF(N1028="nulová",J1028,0)</f>
        <v>0</v>
      </c>
      <c r="BJ1028" s="24" t="s">
        <v>84</v>
      </c>
      <c r="BK1028" s="214">
        <f>ROUND(I1028*H1028,2)</f>
        <v>0</v>
      </c>
      <c r="BL1028" s="24" t="s">
        <v>265</v>
      </c>
      <c r="BM1028" s="24" t="s">
        <v>1788</v>
      </c>
    </row>
    <row r="1029" spans="2:65" s="1" customFormat="1" ht="25.5" customHeight="1">
      <c r="B1029" s="41"/>
      <c r="C1029" s="203" t="s">
        <v>1789</v>
      </c>
      <c r="D1029" s="203" t="s">
        <v>182</v>
      </c>
      <c r="E1029" s="204" t="s">
        <v>1790</v>
      </c>
      <c r="F1029" s="205" t="s">
        <v>1791</v>
      </c>
      <c r="G1029" s="206" t="s">
        <v>248</v>
      </c>
      <c r="H1029" s="207">
        <v>6.281</v>
      </c>
      <c r="I1029" s="208"/>
      <c r="J1029" s="209">
        <f>ROUND(I1029*H1029,2)</f>
        <v>0</v>
      </c>
      <c r="K1029" s="205" t="s">
        <v>186</v>
      </c>
      <c r="L1029" s="61"/>
      <c r="M1029" s="210" t="s">
        <v>39</v>
      </c>
      <c r="N1029" s="211" t="s">
        <v>48</v>
      </c>
      <c r="O1029" s="42"/>
      <c r="P1029" s="212">
        <f>O1029*H1029</f>
        <v>0</v>
      </c>
      <c r="Q1029" s="212">
        <v>0</v>
      </c>
      <c r="R1029" s="212">
        <f>Q1029*H1029</f>
        <v>0</v>
      </c>
      <c r="S1029" s="212">
        <v>0</v>
      </c>
      <c r="T1029" s="213">
        <f>S1029*H1029</f>
        <v>0</v>
      </c>
      <c r="AR1029" s="24" t="s">
        <v>265</v>
      </c>
      <c r="AT1029" s="24" t="s">
        <v>182</v>
      </c>
      <c r="AU1029" s="24" t="s">
        <v>86</v>
      </c>
      <c r="AY1029" s="24" t="s">
        <v>180</v>
      </c>
      <c r="BE1029" s="214">
        <f>IF(N1029="základní",J1029,0)</f>
        <v>0</v>
      </c>
      <c r="BF1029" s="214">
        <f>IF(N1029="snížená",J1029,0)</f>
        <v>0</v>
      </c>
      <c r="BG1029" s="214">
        <f>IF(N1029="zákl. přenesená",J1029,0)</f>
        <v>0</v>
      </c>
      <c r="BH1029" s="214">
        <f>IF(N1029="sníž. přenesená",J1029,0)</f>
        <v>0</v>
      </c>
      <c r="BI1029" s="214">
        <f>IF(N1029="nulová",J1029,0)</f>
        <v>0</v>
      </c>
      <c r="BJ1029" s="24" t="s">
        <v>84</v>
      </c>
      <c r="BK1029" s="214">
        <f>ROUND(I1029*H1029,2)</f>
        <v>0</v>
      </c>
      <c r="BL1029" s="24" t="s">
        <v>265</v>
      </c>
      <c r="BM1029" s="24" t="s">
        <v>1792</v>
      </c>
    </row>
    <row r="1030" spans="2:65" s="1" customFormat="1" ht="25.5" customHeight="1">
      <c r="B1030" s="41"/>
      <c r="C1030" s="203" t="s">
        <v>1793</v>
      </c>
      <c r="D1030" s="203" t="s">
        <v>182</v>
      </c>
      <c r="E1030" s="204" t="s">
        <v>1794</v>
      </c>
      <c r="F1030" s="205" t="s">
        <v>1795</v>
      </c>
      <c r="G1030" s="206" t="s">
        <v>248</v>
      </c>
      <c r="H1030" s="207">
        <v>6.281</v>
      </c>
      <c r="I1030" s="208"/>
      <c r="J1030" s="209">
        <f>ROUND(I1030*H1030,2)</f>
        <v>0</v>
      </c>
      <c r="K1030" s="205" t="s">
        <v>186</v>
      </c>
      <c r="L1030" s="61"/>
      <c r="M1030" s="210" t="s">
        <v>39</v>
      </c>
      <c r="N1030" s="211" t="s">
        <v>48</v>
      </c>
      <c r="O1030" s="42"/>
      <c r="P1030" s="212">
        <f>O1030*H1030</f>
        <v>0</v>
      </c>
      <c r="Q1030" s="212">
        <v>0</v>
      </c>
      <c r="R1030" s="212">
        <f>Q1030*H1030</f>
        <v>0</v>
      </c>
      <c r="S1030" s="212">
        <v>0</v>
      </c>
      <c r="T1030" s="213">
        <f>S1030*H1030</f>
        <v>0</v>
      </c>
      <c r="AR1030" s="24" t="s">
        <v>265</v>
      </c>
      <c r="AT1030" s="24" t="s">
        <v>182</v>
      </c>
      <c r="AU1030" s="24" t="s">
        <v>86</v>
      </c>
      <c r="AY1030" s="24" t="s">
        <v>180</v>
      </c>
      <c r="BE1030" s="214">
        <f>IF(N1030="základní",J1030,0)</f>
        <v>0</v>
      </c>
      <c r="BF1030" s="214">
        <f>IF(N1030="snížená",J1030,0)</f>
        <v>0</v>
      </c>
      <c r="BG1030" s="214">
        <f>IF(N1030="zákl. přenesená",J1030,0)</f>
        <v>0</v>
      </c>
      <c r="BH1030" s="214">
        <f>IF(N1030="sníž. přenesená",J1030,0)</f>
        <v>0</v>
      </c>
      <c r="BI1030" s="214">
        <f>IF(N1030="nulová",J1030,0)</f>
        <v>0</v>
      </c>
      <c r="BJ1030" s="24" t="s">
        <v>84</v>
      </c>
      <c r="BK1030" s="214">
        <f>ROUND(I1030*H1030,2)</f>
        <v>0</v>
      </c>
      <c r="BL1030" s="24" t="s">
        <v>265</v>
      </c>
      <c r="BM1030" s="24" t="s">
        <v>1796</v>
      </c>
    </row>
    <row r="1031" spans="2:63" s="11" customFormat="1" ht="29.85" customHeight="1">
      <c r="B1031" s="187"/>
      <c r="C1031" s="188"/>
      <c r="D1031" s="189" t="s">
        <v>76</v>
      </c>
      <c r="E1031" s="201" t="s">
        <v>1797</v>
      </c>
      <c r="F1031" s="201" t="s">
        <v>1798</v>
      </c>
      <c r="G1031" s="188"/>
      <c r="H1031" s="188"/>
      <c r="I1031" s="191"/>
      <c r="J1031" s="202">
        <f>BK1031</f>
        <v>0</v>
      </c>
      <c r="K1031" s="188"/>
      <c r="L1031" s="193"/>
      <c r="M1031" s="194"/>
      <c r="N1031" s="195"/>
      <c r="O1031" s="195"/>
      <c r="P1031" s="196">
        <f>SUM(P1032:P1068)</f>
        <v>0</v>
      </c>
      <c r="Q1031" s="195"/>
      <c r="R1031" s="196">
        <f>SUM(R1032:R1068)</f>
        <v>0.5518974800000002</v>
      </c>
      <c r="S1031" s="195"/>
      <c r="T1031" s="197">
        <f>SUM(T1032:T1068)</f>
        <v>0.119757</v>
      </c>
      <c r="AR1031" s="198" t="s">
        <v>86</v>
      </c>
      <c r="AT1031" s="199" t="s">
        <v>76</v>
      </c>
      <c r="AU1031" s="199" t="s">
        <v>84</v>
      </c>
      <c r="AY1031" s="198" t="s">
        <v>180</v>
      </c>
      <c r="BK1031" s="200">
        <f>SUM(BK1032:BK1068)</f>
        <v>0</v>
      </c>
    </row>
    <row r="1032" spans="2:65" s="1" customFormat="1" ht="16.5" customHeight="1">
      <c r="B1032" s="41"/>
      <c r="C1032" s="203" t="s">
        <v>1799</v>
      </c>
      <c r="D1032" s="203" t="s">
        <v>182</v>
      </c>
      <c r="E1032" s="204" t="s">
        <v>1800</v>
      </c>
      <c r="F1032" s="205" t="s">
        <v>1801</v>
      </c>
      <c r="G1032" s="206" t="s">
        <v>200</v>
      </c>
      <c r="H1032" s="207">
        <v>62.7</v>
      </c>
      <c r="I1032" s="208"/>
      <c r="J1032" s="209">
        <f>ROUND(I1032*H1032,2)</f>
        <v>0</v>
      </c>
      <c r="K1032" s="205" t="s">
        <v>186</v>
      </c>
      <c r="L1032" s="61"/>
      <c r="M1032" s="210" t="s">
        <v>39</v>
      </c>
      <c r="N1032" s="211" t="s">
        <v>48</v>
      </c>
      <c r="O1032" s="42"/>
      <c r="P1032" s="212">
        <f>O1032*H1032</f>
        <v>0</v>
      </c>
      <c r="Q1032" s="212">
        <v>0</v>
      </c>
      <c r="R1032" s="212">
        <f>Q1032*H1032</f>
        <v>0</v>
      </c>
      <c r="S1032" s="212">
        <v>0.00191</v>
      </c>
      <c r="T1032" s="213">
        <f>S1032*H1032</f>
        <v>0.119757</v>
      </c>
      <c r="AR1032" s="24" t="s">
        <v>265</v>
      </c>
      <c r="AT1032" s="24" t="s">
        <v>182</v>
      </c>
      <c r="AU1032" s="24" t="s">
        <v>86</v>
      </c>
      <c r="AY1032" s="24" t="s">
        <v>180</v>
      </c>
      <c r="BE1032" s="214">
        <f>IF(N1032="základní",J1032,0)</f>
        <v>0</v>
      </c>
      <c r="BF1032" s="214">
        <f>IF(N1032="snížená",J1032,0)</f>
        <v>0</v>
      </c>
      <c r="BG1032" s="214">
        <f>IF(N1032="zákl. přenesená",J1032,0)</f>
        <v>0</v>
      </c>
      <c r="BH1032" s="214">
        <f>IF(N1032="sníž. přenesená",J1032,0)</f>
        <v>0</v>
      </c>
      <c r="BI1032" s="214">
        <f>IF(N1032="nulová",J1032,0)</f>
        <v>0</v>
      </c>
      <c r="BJ1032" s="24" t="s">
        <v>84</v>
      </c>
      <c r="BK1032" s="214">
        <f>ROUND(I1032*H1032,2)</f>
        <v>0</v>
      </c>
      <c r="BL1032" s="24" t="s">
        <v>265</v>
      </c>
      <c r="BM1032" s="24" t="s">
        <v>1802</v>
      </c>
    </row>
    <row r="1033" spans="2:51" s="12" customFormat="1" ht="12">
      <c r="B1033" s="215"/>
      <c r="C1033" s="216"/>
      <c r="D1033" s="217" t="s">
        <v>189</v>
      </c>
      <c r="E1033" s="218" t="s">
        <v>39</v>
      </c>
      <c r="F1033" s="219" t="s">
        <v>1803</v>
      </c>
      <c r="G1033" s="216"/>
      <c r="H1033" s="220">
        <v>62.7</v>
      </c>
      <c r="I1033" s="221"/>
      <c r="J1033" s="216"/>
      <c r="K1033" s="216"/>
      <c r="L1033" s="222"/>
      <c r="M1033" s="223"/>
      <c r="N1033" s="224"/>
      <c r="O1033" s="224"/>
      <c r="P1033" s="224"/>
      <c r="Q1033" s="224"/>
      <c r="R1033" s="224"/>
      <c r="S1033" s="224"/>
      <c r="T1033" s="225"/>
      <c r="AT1033" s="226" t="s">
        <v>189</v>
      </c>
      <c r="AU1033" s="226" t="s">
        <v>86</v>
      </c>
      <c r="AV1033" s="12" t="s">
        <v>86</v>
      </c>
      <c r="AW1033" s="12" t="s">
        <v>40</v>
      </c>
      <c r="AX1033" s="12" t="s">
        <v>84</v>
      </c>
      <c r="AY1033" s="226" t="s">
        <v>180</v>
      </c>
    </row>
    <row r="1034" spans="2:65" s="1" customFormat="1" ht="25.5" customHeight="1">
      <c r="B1034" s="41"/>
      <c r="C1034" s="203" t="s">
        <v>1804</v>
      </c>
      <c r="D1034" s="203" t="s">
        <v>182</v>
      </c>
      <c r="E1034" s="204" t="s">
        <v>1805</v>
      </c>
      <c r="F1034" s="205" t="s">
        <v>1806</v>
      </c>
      <c r="G1034" s="206" t="s">
        <v>200</v>
      </c>
      <c r="H1034" s="207">
        <v>125.68</v>
      </c>
      <c r="I1034" s="208"/>
      <c r="J1034" s="209">
        <f>ROUND(I1034*H1034,2)</f>
        <v>0</v>
      </c>
      <c r="K1034" s="205" t="s">
        <v>186</v>
      </c>
      <c r="L1034" s="61"/>
      <c r="M1034" s="210" t="s">
        <v>39</v>
      </c>
      <c r="N1034" s="211" t="s">
        <v>48</v>
      </c>
      <c r="O1034" s="42"/>
      <c r="P1034" s="212">
        <f>O1034*H1034</f>
        <v>0</v>
      </c>
      <c r="Q1034" s="212">
        <v>0.00303</v>
      </c>
      <c r="R1034" s="212">
        <f>Q1034*H1034</f>
        <v>0.38081040000000005</v>
      </c>
      <c r="S1034" s="212">
        <v>0</v>
      </c>
      <c r="T1034" s="213">
        <f>S1034*H1034</f>
        <v>0</v>
      </c>
      <c r="AR1034" s="24" t="s">
        <v>265</v>
      </c>
      <c r="AT1034" s="24" t="s">
        <v>182</v>
      </c>
      <c r="AU1034" s="24" t="s">
        <v>86</v>
      </c>
      <c r="AY1034" s="24" t="s">
        <v>180</v>
      </c>
      <c r="BE1034" s="214">
        <f>IF(N1034="základní",J1034,0)</f>
        <v>0</v>
      </c>
      <c r="BF1034" s="214">
        <f>IF(N1034="snížená",J1034,0)</f>
        <v>0</v>
      </c>
      <c r="BG1034" s="214">
        <f>IF(N1034="zákl. přenesená",J1034,0)</f>
        <v>0</v>
      </c>
      <c r="BH1034" s="214">
        <f>IF(N1034="sníž. přenesená",J1034,0)</f>
        <v>0</v>
      </c>
      <c r="BI1034" s="214">
        <f>IF(N1034="nulová",J1034,0)</f>
        <v>0</v>
      </c>
      <c r="BJ1034" s="24" t="s">
        <v>84</v>
      </c>
      <c r="BK1034" s="214">
        <f>ROUND(I1034*H1034,2)</f>
        <v>0</v>
      </c>
      <c r="BL1034" s="24" t="s">
        <v>265</v>
      </c>
      <c r="BM1034" s="24" t="s">
        <v>1807</v>
      </c>
    </row>
    <row r="1035" spans="2:51" s="12" customFormat="1" ht="12">
      <c r="B1035" s="215"/>
      <c r="C1035" s="216"/>
      <c r="D1035" s="217" t="s">
        <v>189</v>
      </c>
      <c r="E1035" s="218" t="s">
        <v>39</v>
      </c>
      <c r="F1035" s="219" t="s">
        <v>1808</v>
      </c>
      <c r="G1035" s="216"/>
      <c r="H1035" s="220">
        <v>125.68</v>
      </c>
      <c r="I1035" s="221"/>
      <c r="J1035" s="216"/>
      <c r="K1035" s="216"/>
      <c r="L1035" s="222"/>
      <c r="M1035" s="223"/>
      <c r="N1035" s="224"/>
      <c r="O1035" s="224"/>
      <c r="P1035" s="224"/>
      <c r="Q1035" s="224"/>
      <c r="R1035" s="224"/>
      <c r="S1035" s="224"/>
      <c r="T1035" s="225"/>
      <c r="AT1035" s="226" t="s">
        <v>189</v>
      </c>
      <c r="AU1035" s="226" t="s">
        <v>86</v>
      </c>
      <c r="AV1035" s="12" t="s">
        <v>86</v>
      </c>
      <c r="AW1035" s="12" t="s">
        <v>40</v>
      </c>
      <c r="AX1035" s="12" t="s">
        <v>84</v>
      </c>
      <c r="AY1035" s="226" t="s">
        <v>180</v>
      </c>
    </row>
    <row r="1036" spans="2:65" s="1" customFormat="1" ht="25.5" customHeight="1">
      <c r="B1036" s="41"/>
      <c r="C1036" s="203" t="s">
        <v>1809</v>
      </c>
      <c r="D1036" s="203" t="s">
        <v>182</v>
      </c>
      <c r="E1036" s="204" t="s">
        <v>1810</v>
      </c>
      <c r="F1036" s="205" t="s">
        <v>1811</v>
      </c>
      <c r="G1036" s="206" t="s">
        <v>200</v>
      </c>
      <c r="H1036" s="207">
        <v>12.75</v>
      </c>
      <c r="I1036" s="208"/>
      <c r="J1036" s="209">
        <f>ROUND(I1036*H1036,2)</f>
        <v>0</v>
      </c>
      <c r="K1036" s="205" t="s">
        <v>186</v>
      </c>
      <c r="L1036" s="61"/>
      <c r="M1036" s="210" t="s">
        <v>39</v>
      </c>
      <c r="N1036" s="211" t="s">
        <v>48</v>
      </c>
      <c r="O1036" s="42"/>
      <c r="P1036" s="212">
        <f>O1036*H1036</f>
        <v>0</v>
      </c>
      <c r="Q1036" s="212">
        <v>0.0002</v>
      </c>
      <c r="R1036" s="212">
        <f>Q1036*H1036</f>
        <v>0.00255</v>
      </c>
      <c r="S1036" s="212">
        <v>0</v>
      </c>
      <c r="T1036" s="213">
        <f>S1036*H1036</f>
        <v>0</v>
      </c>
      <c r="AR1036" s="24" t="s">
        <v>265</v>
      </c>
      <c r="AT1036" s="24" t="s">
        <v>182</v>
      </c>
      <c r="AU1036" s="24" t="s">
        <v>86</v>
      </c>
      <c r="AY1036" s="24" t="s">
        <v>180</v>
      </c>
      <c r="BE1036" s="214">
        <f>IF(N1036="základní",J1036,0)</f>
        <v>0</v>
      </c>
      <c r="BF1036" s="214">
        <f>IF(N1036="snížená",J1036,0)</f>
        <v>0</v>
      </c>
      <c r="BG1036" s="214">
        <f>IF(N1036="zákl. přenesená",J1036,0)</f>
        <v>0</v>
      </c>
      <c r="BH1036" s="214">
        <f>IF(N1036="sníž. přenesená",J1036,0)</f>
        <v>0</v>
      </c>
      <c r="BI1036" s="214">
        <f>IF(N1036="nulová",J1036,0)</f>
        <v>0</v>
      </c>
      <c r="BJ1036" s="24" t="s">
        <v>84</v>
      </c>
      <c r="BK1036" s="214">
        <f>ROUND(I1036*H1036,2)</f>
        <v>0</v>
      </c>
      <c r="BL1036" s="24" t="s">
        <v>265</v>
      </c>
      <c r="BM1036" s="24" t="s">
        <v>1812</v>
      </c>
    </row>
    <row r="1037" spans="2:51" s="12" customFormat="1" ht="12">
      <c r="B1037" s="215"/>
      <c r="C1037" s="216"/>
      <c r="D1037" s="217" t="s">
        <v>189</v>
      </c>
      <c r="E1037" s="218" t="s">
        <v>39</v>
      </c>
      <c r="F1037" s="219" t="s">
        <v>1813</v>
      </c>
      <c r="G1037" s="216"/>
      <c r="H1037" s="220">
        <v>12.75</v>
      </c>
      <c r="I1037" s="221"/>
      <c r="J1037" s="216"/>
      <c r="K1037" s="216"/>
      <c r="L1037" s="222"/>
      <c r="M1037" s="223"/>
      <c r="N1037" s="224"/>
      <c r="O1037" s="224"/>
      <c r="P1037" s="224"/>
      <c r="Q1037" s="224"/>
      <c r="R1037" s="224"/>
      <c r="S1037" s="224"/>
      <c r="T1037" s="225"/>
      <c r="AT1037" s="226" t="s">
        <v>189</v>
      </c>
      <c r="AU1037" s="226" t="s">
        <v>86</v>
      </c>
      <c r="AV1037" s="12" t="s">
        <v>86</v>
      </c>
      <c r="AW1037" s="12" t="s">
        <v>40</v>
      </c>
      <c r="AX1037" s="12" t="s">
        <v>84</v>
      </c>
      <c r="AY1037" s="226" t="s">
        <v>180</v>
      </c>
    </row>
    <row r="1038" spans="2:65" s="1" customFormat="1" ht="25.5" customHeight="1">
      <c r="B1038" s="41"/>
      <c r="C1038" s="203" t="s">
        <v>1814</v>
      </c>
      <c r="D1038" s="203" t="s">
        <v>182</v>
      </c>
      <c r="E1038" s="204" t="s">
        <v>1815</v>
      </c>
      <c r="F1038" s="205" t="s">
        <v>1816</v>
      </c>
      <c r="G1038" s="206" t="s">
        <v>200</v>
      </c>
      <c r="H1038" s="207">
        <v>12.75</v>
      </c>
      <c r="I1038" s="208"/>
      <c r="J1038" s="209">
        <f>ROUND(I1038*H1038,2)</f>
        <v>0</v>
      </c>
      <c r="K1038" s="205" t="s">
        <v>186</v>
      </c>
      <c r="L1038" s="61"/>
      <c r="M1038" s="210" t="s">
        <v>39</v>
      </c>
      <c r="N1038" s="211" t="s">
        <v>48</v>
      </c>
      <c r="O1038" s="42"/>
      <c r="P1038" s="212">
        <f>O1038*H1038</f>
        <v>0</v>
      </c>
      <c r="Q1038" s="212">
        <v>0.00028</v>
      </c>
      <c r="R1038" s="212">
        <f>Q1038*H1038</f>
        <v>0.00357</v>
      </c>
      <c r="S1038" s="212">
        <v>0</v>
      </c>
      <c r="T1038" s="213">
        <f>S1038*H1038</f>
        <v>0</v>
      </c>
      <c r="AR1038" s="24" t="s">
        <v>265</v>
      </c>
      <c r="AT1038" s="24" t="s">
        <v>182</v>
      </c>
      <c r="AU1038" s="24" t="s">
        <v>86</v>
      </c>
      <c r="AY1038" s="24" t="s">
        <v>180</v>
      </c>
      <c r="BE1038" s="214">
        <f>IF(N1038="základní",J1038,0)</f>
        <v>0</v>
      </c>
      <c r="BF1038" s="214">
        <f>IF(N1038="snížená",J1038,0)</f>
        <v>0</v>
      </c>
      <c r="BG1038" s="214">
        <f>IF(N1038="zákl. přenesená",J1038,0)</f>
        <v>0</v>
      </c>
      <c r="BH1038" s="214">
        <f>IF(N1038="sníž. přenesená",J1038,0)</f>
        <v>0</v>
      </c>
      <c r="BI1038" s="214">
        <f>IF(N1038="nulová",J1038,0)</f>
        <v>0</v>
      </c>
      <c r="BJ1038" s="24" t="s">
        <v>84</v>
      </c>
      <c r="BK1038" s="214">
        <f>ROUND(I1038*H1038,2)</f>
        <v>0</v>
      </c>
      <c r="BL1038" s="24" t="s">
        <v>265</v>
      </c>
      <c r="BM1038" s="24" t="s">
        <v>1817</v>
      </c>
    </row>
    <row r="1039" spans="2:51" s="12" customFormat="1" ht="12">
      <c r="B1039" s="215"/>
      <c r="C1039" s="216"/>
      <c r="D1039" s="217" t="s">
        <v>189</v>
      </c>
      <c r="E1039" s="218" t="s">
        <v>39</v>
      </c>
      <c r="F1039" s="219" t="s">
        <v>1818</v>
      </c>
      <c r="G1039" s="216"/>
      <c r="H1039" s="220">
        <v>12.75</v>
      </c>
      <c r="I1039" s="221"/>
      <c r="J1039" s="216"/>
      <c r="K1039" s="216"/>
      <c r="L1039" s="222"/>
      <c r="M1039" s="223"/>
      <c r="N1039" s="224"/>
      <c r="O1039" s="224"/>
      <c r="P1039" s="224"/>
      <c r="Q1039" s="224"/>
      <c r="R1039" s="224"/>
      <c r="S1039" s="224"/>
      <c r="T1039" s="225"/>
      <c r="AT1039" s="226" t="s">
        <v>189</v>
      </c>
      <c r="AU1039" s="226" t="s">
        <v>86</v>
      </c>
      <c r="AV1039" s="12" t="s">
        <v>86</v>
      </c>
      <c r="AW1039" s="12" t="s">
        <v>40</v>
      </c>
      <c r="AX1039" s="12" t="s">
        <v>84</v>
      </c>
      <c r="AY1039" s="226" t="s">
        <v>180</v>
      </c>
    </row>
    <row r="1040" spans="2:65" s="1" customFormat="1" ht="25.5" customHeight="1">
      <c r="B1040" s="41"/>
      <c r="C1040" s="203" t="s">
        <v>1819</v>
      </c>
      <c r="D1040" s="203" t="s">
        <v>182</v>
      </c>
      <c r="E1040" s="204" t="s">
        <v>1820</v>
      </c>
      <c r="F1040" s="205" t="s">
        <v>1821</v>
      </c>
      <c r="G1040" s="206" t="s">
        <v>200</v>
      </c>
      <c r="H1040" s="207">
        <v>37.34</v>
      </c>
      <c r="I1040" s="208"/>
      <c r="J1040" s="209">
        <f>ROUND(I1040*H1040,2)</f>
        <v>0</v>
      </c>
      <c r="K1040" s="205" t="s">
        <v>186</v>
      </c>
      <c r="L1040" s="61"/>
      <c r="M1040" s="210" t="s">
        <v>39</v>
      </c>
      <c r="N1040" s="211" t="s">
        <v>48</v>
      </c>
      <c r="O1040" s="42"/>
      <c r="P1040" s="212">
        <f>O1040*H1040</f>
        <v>0</v>
      </c>
      <c r="Q1040" s="212">
        <v>0.00036</v>
      </c>
      <c r="R1040" s="212">
        <f>Q1040*H1040</f>
        <v>0.013442400000000002</v>
      </c>
      <c r="S1040" s="212">
        <v>0</v>
      </c>
      <c r="T1040" s="213">
        <f>S1040*H1040</f>
        <v>0</v>
      </c>
      <c r="AR1040" s="24" t="s">
        <v>265</v>
      </c>
      <c r="AT1040" s="24" t="s">
        <v>182</v>
      </c>
      <c r="AU1040" s="24" t="s">
        <v>86</v>
      </c>
      <c r="AY1040" s="24" t="s">
        <v>180</v>
      </c>
      <c r="BE1040" s="214">
        <f>IF(N1040="základní",J1040,0)</f>
        <v>0</v>
      </c>
      <c r="BF1040" s="214">
        <f>IF(N1040="snížená",J1040,0)</f>
        <v>0</v>
      </c>
      <c r="BG1040" s="214">
        <f>IF(N1040="zákl. přenesená",J1040,0)</f>
        <v>0</v>
      </c>
      <c r="BH1040" s="214">
        <f>IF(N1040="sníž. přenesená",J1040,0)</f>
        <v>0</v>
      </c>
      <c r="BI1040" s="214">
        <f>IF(N1040="nulová",J1040,0)</f>
        <v>0</v>
      </c>
      <c r="BJ1040" s="24" t="s">
        <v>84</v>
      </c>
      <c r="BK1040" s="214">
        <f>ROUND(I1040*H1040,2)</f>
        <v>0</v>
      </c>
      <c r="BL1040" s="24" t="s">
        <v>265</v>
      </c>
      <c r="BM1040" s="24" t="s">
        <v>1822</v>
      </c>
    </row>
    <row r="1041" spans="2:51" s="12" customFormat="1" ht="12">
      <c r="B1041" s="215"/>
      <c r="C1041" s="216"/>
      <c r="D1041" s="217" t="s">
        <v>189</v>
      </c>
      <c r="E1041" s="218" t="s">
        <v>39</v>
      </c>
      <c r="F1041" s="219" t="s">
        <v>1823</v>
      </c>
      <c r="G1041" s="216"/>
      <c r="H1041" s="220">
        <v>37.34</v>
      </c>
      <c r="I1041" s="221"/>
      <c r="J1041" s="216"/>
      <c r="K1041" s="216"/>
      <c r="L1041" s="222"/>
      <c r="M1041" s="223"/>
      <c r="N1041" s="224"/>
      <c r="O1041" s="224"/>
      <c r="P1041" s="224"/>
      <c r="Q1041" s="224"/>
      <c r="R1041" s="224"/>
      <c r="S1041" s="224"/>
      <c r="T1041" s="225"/>
      <c r="AT1041" s="226" t="s">
        <v>189</v>
      </c>
      <c r="AU1041" s="226" t="s">
        <v>86</v>
      </c>
      <c r="AV1041" s="12" t="s">
        <v>86</v>
      </c>
      <c r="AW1041" s="12" t="s">
        <v>40</v>
      </c>
      <c r="AX1041" s="12" t="s">
        <v>84</v>
      </c>
      <c r="AY1041" s="226" t="s">
        <v>180</v>
      </c>
    </row>
    <row r="1042" spans="2:65" s="1" customFormat="1" ht="16.5" customHeight="1">
      <c r="B1042" s="41"/>
      <c r="C1042" s="203" t="s">
        <v>1824</v>
      </c>
      <c r="D1042" s="203" t="s">
        <v>182</v>
      </c>
      <c r="E1042" s="204" t="s">
        <v>1825</v>
      </c>
      <c r="F1042" s="205" t="s">
        <v>1826</v>
      </c>
      <c r="G1042" s="206" t="s">
        <v>200</v>
      </c>
      <c r="H1042" s="207">
        <v>4.46</v>
      </c>
      <c r="I1042" s="208"/>
      <c r="J1042" s="209">
        <f>ROUND(I1042*H1042,2)</f>
        <v>0</v>
      </c>
      <c r="K1042" s="205" t="s">
        <v>186</v>
      </c>
      <c r="L1042" s="61"/>
      <c r="M1042" s="210" t="s">
        <v>39</v>
      </c>
      <c r="N1042" s="211" t="s">
        <v>48</v>
      </c>
      <c r="O1042" s="42"/>
      <c r="P1042" s="212">
        <f>O1042*H1042</f>
        <v>0</v>
      </c>
      <c r="Q1042" s="212">
        <v>4E-05</v>
      </c>
      <c r="R1042" s="212">
        <f>Q1042*H1042</f>
        <v>0.00017840000000000003</v>
      </c>
      <c r="S1042" s="212">
        <v>0</v>
      </c>
      <c r="T1042" s="213">
        <f>S1042*H1042</f>
        <v>0</v>
      </c>
      <c r="AR1042" s="24" t="s">
        <v>265</v>
      </c>
      <c r="AT1042" s="24" t="s">
        <v>182</v>
      </c>
      <c r="AU1042" s="24" t="s">
        <v>86</v>
      </c>
      <c r="AY1042" s="24" t="s">
        <v>180</v>
      </c>
      <c r="BE1042" s="214">
        <f>IF(N1042="základní",J1042,0)</f>
        <v>0</v>
      </c>
      <c r="BF1042" s="214">
        <f>IF(N1042="snížená",J1042,0)</f>
        <v>0</v>
      </c>
      <c r="BG1042" s="214">
        <f>IF(N1042="zákl. přenesená",J1042,0)</f>
        <v>0</v>
      </c>
      <c r="BH1042" s="214">
        <f>IF(N1042="sníž. přenesená",J1042,0)</f>
        <v>0</v>
      </c>
      <c r="BI1042" s="214">
        <f>IF(N1042="nulová",J1042,0)</f>
        <v>0</v>
      </c>
      <c r="BJ1042" s="24" t="s">
        <v>84</v>
      </c>
      <c r="BK1042" s="214">
        <f>ROUND(I1042*H1042,2)</f>
        <v>0</v>
      </c>
      <c r="BL1042" s="24" t="s">
        <v>265</v>
      </c>
      <c r="BM1042" s="24" t="s">
        <v>1827</v>
      </c>
    </row>
    <row r="1043" spans="2:51" s="12" customFormat="1" ht="12">
      <c r="B1043" s="215"/>
      <c r="C1043" s="216"/>
      <c r="D1043" s="217" t="s">
        <v>189</v>
      </c>
      <c r="E1043" s="218" t="s">
        <v>39</v>
      </c>
      <c r="F1043" s="219" t="s">
        <v>1828</v>
      </c>
      <c r="G1043" s="216"/>
      <c r="H1043" s="220">
        <v>0.9</v>
      </c>
      <c r="I1043" s="221"/>
      <c r="J1043" s="216"/>
      <c r="K1043" s="216"/>
      <c r="L1043" s="222"/>
      <c r="M1043" s="223"/>
      <c r="N1043" s="224"/>
      <c r="O1043" s="224"/>
      <c r="P1043" s="224"/>
      <c r="Q1043" s="224"/>
      <c r="R1043" s="224"/>
      <c r="S1043" s="224"/>
      <c r="T1043" s="225"/>
      <c r="AT1043" s="226" t="s">
        <v>189</v>
      </c>
      <c r="AU1043" s="226" t="s">
        <v>86</v>
      </c>
      <c r="AV1043" s="12" t="s">
        <v>86</v>
      </c>
      <c r="AW1043" s="12" t="s">
        <v>40</v>
      </c>
      <c r="AX1043" s="12" t="s">
        <v>77</v>
      </c>
      <c r="AY1043" s="226" t="s">
        <v>180</v>
      </c>
    </row>
    <row r="1044" spans="2:51" s="12" customFormat="1" ht="12">
      <c r="B1044" s="215"/>
      <c r="C1044" s="216"/>
      <c r="D1044" s="217" t="s">
        <v>189</v>
      </c>
      <c r="E1044" s="218" t="s">
        <v>39</v>
      </c>
      <c r="F1044" s="219" t="s">
        <v>1829</v>
      </c>
      <c r="G1044" s="216"/>
      <c r="H1044" s="220">
        <v>3.56</v>
      </c>
      <c r="I1044" s="221"/>
      <c r="J1044" s="216"/>
      <c r="K1044" s="216"/>
      <c r="L1044" s="222"/>
      <c r="M1044" s="223"/>
      <c r="N1044" s="224"/>
      <c r="O1044" s="224"/>
      <c r="P1044" s="224"/>
      <c r="Q1044" s="224"/>
      <c r="R1044" s="224"/>
      <c r="S1044" s="224"/>
      <c r="T1044" s="225"/>
      <c r="AT1044" s="226" t="s">
        <v>189</v>
      </c>
      <c r="AU1044" s="226" t="s">
        <v>86</v>
      </c>
      <c r="AV1044" s="12" t="s">
        <v>86</v>
      </c>
      <c r="AW1044" s="12" t="s">
        <v>40</v>
      </c>
      <c r="AX1044" s="12" t="s">
        <v>77</v>
      </c>
      <c r="AY1044" s="226" t="s">
        <v>180</v>
      </c>
    </row>
    <row r="1045" spans="2:51" s="13" customFormat="1" ht="12">
      <c r="B1045" s="227"/>
      <c r="C1045" s="228"/>
      <c r="D1045" s="217" t="s">
        <v>189</v>
      </c>
      <c r="E1045" s="229" t="s">
        <v>39</v>
      </c>
      <c r="F1045" s="230" t="s">
        <v>196</v>
      </c>
      <c r="G1045" s="228"/>
      <c r="H1045" s="231">
        <v>4.46</v>
      </c>
      <c r="I1045" s="232"/>
      <c r="J1045" s="228"/>
      <c r="K1045" s="228"/>
      <c r="L1045" s="233"/>
      <c r="M1045" s="234"/>
      <c r="N1045" s="235"/>
      <c r="O1045" s="235"/>
      <c r="P1045" s="235"/>
      <c r="Q1045" s="235"/>
      <c r="R1045" s="235"/>
      <c r="S1045" s="235"/>
      <c r="T1045" s="236"/>
      <c r="AT1045" s="237" t="s">
        <v>189</v>
      </c>
      <c r="AU1045" s="237" t="s">
        <v>86</v>
      </c>
      <c r="AV1045" s="13" t="s">
        <v>187</v>
      </c>
      <c r="AW1045" s="13" t="s">
        <v>40</v>
      </c>
      <c r="AX1045" s="13" t="s">
        <v>84</v>
      </c>
      <c r="AY1045" s="237" t="s">
        <v>180</v>
      </c>
    </row>
    <row r="1046" spans="2:65" s="1" customFormat="1" ht="16.5" customHeight="1">
      <c r="B1046" s="41"/>
      <c r="C1046" s="249" t="s">
        <v>1830</v>
      </c>
      <c r="D1046" s="249" t="s">
        <v>266</v>
      </c>
      <c r="E1046" s="250" t="s">
        <v>1831</v>
      </c>
      <c r="F1046" s="251" t="s">
        <v>1832</v>
      </c>
      <c r="G1046" s="252" t="s">
        <v>200</v>
      </c>
      <c r="H1046" s="253">
        <v>0.936</v>
      </c>
      <c r="I1046" s="254"/>
      <c r="J1046" s="255">
        <f>ROUND(I1046*H1046,2)</f>
        <v>0</v>
      </c>
      <c r="K1046" s="251" t="s">
        <v>39</v>
      </c>
      <c r="L1046" s="256"/>
      <c r="M1046" s="257" t="s">
        <v>39</v>
      </c>
      <c r="N1046" s="258" t="s">
        <v>48</v>
      </c>
      <c r="O1046" s="42"/>
      <c r="P1046" s="212">
        <f>O1046*H1046</f>
        <v>0</v>
      </c>
      <c r="Q1046" s="212">
        <v>0.001</v>
      </c>
      <c r="R1046" s="212">
        <f>Q1046*H1046</f>
        <v>0.0009360000000000001</v>
      </c>
      <c r="S1046" s="212">
        <v>0</v>
      </c>
      <c r="T1046" s="213">
        <f>S1046*H1046</f>
        <v>0</v>
      </c>
      <c r="AR1046" s="24" t="s">
        <v>354</v>
      </c>
      <c r="AT1046" s="24" t="s">
        <v>266</v>
      </c>
      <c r="AU1046" s="24" t="s">
        <v>86</v>
      </c>
      <c r="AY1046" s="24" t="s">
        <v>180</v>
      </c>
      <c r="BE1046" s="214">
        <f>IF(N1046="základní",J1046,0)</f>
        <v>0</v>
      </c>
      <c r="BF1046" s="214">
        <f>IF(N1046="snížená",J1046,0)</f>
        <v>0</v>
      </c>
      <c r="BG1046" s="214">
        <f>IF(N1046="zákl. přenesená",J1046,0)</f>
        <v>0</v>
      </c>
      <c r="BH1046" s="214">
        <f>IF(N1046="sníž. přenesená",J1046,0)</f>
        <v>0</v>
      </c>
      <c r="BI1046" s="214">
        <f>IF(N1046="nulová",J1046,0)</f>
        <v>0</v>
      </c>
      <c r="BJ1046" s="24" t="s">
        <v>84</v>
      </c>
      <c r="BK1046" s="214">
        <f>ROUND(I1046*H1046,2)</f>
        <v>0</v>
      </c>
      <c r="BL1046" s="24" t="s">
        <v>265</v>
      </c>
      <c r="BM1046" s="24" t="s">
        <v>1833</v>
      </c>
    </row>
    <row r="1047" spans="2:51" s="12" customFormat="1" ht="12">
      <c r="B1047" s="215"/>
      <c r="C1047" s="216"/>
      <c r="D1047" s="217" t="s">
        <v>189</v>
      </c>
      <c r="E1047" s="218" t="s">
        <v>39</v>
      </c>
      <c r="F1047" s="219" t="s">
        <v>1834</v>
      </c>
      <c r="G1047" s="216"/>
      <c r="H1047" s="220">
        <v>0.918</v>
      </c>
      <c r="I1047" s="221"/>
      <c r="J1047" s="216"/>
      <c r="K1047" s="216"/>
      <c r="L1047" s="222"/>
      <c r="M1047" s="223"/>
      <c r="N1047" s="224"/>
      <c r="O1047" s="224"/>
      <c r="P1047" s="224"/>
      <c r="Q1047" s="224"/>
      <c r="R1047" s="224"/>
      <c r="S1047" s="224"/>
      <c r="T1047" s="225"/>
      <c r="AT1047" s="226" t="s">
        <v>189</v>
      </c>
      <c r="AU1047" s="226" t="s">
        <v>86</v>
      </c>
      <c r="AV1047" s="12" t="s">
        <v>86</v>
      </c>
      <c r="AW1047" s="12" t="s">
        <v>40</v>
      </c>
      <c r="AX1047" s="12" t="s">
        <v>84</v>
      </c>
      <c r="AY1047" s="226" t="s">
        <v>180</v>
      </c>
    </row>
    <row r="1048" spans="2:51" s="12" customFormat="1" ht="12">
      <c r="B1048" s="215"/>
      <c r="C1048" s="216"/>
      <c r="D1048" s="217" t="s">
        <v>189</v>
      </c>
      <c r="E1048" s="216"/>
      <c r="F1048" s="219" t="s">
        <v>1835</v>
      </c>
      <c r="G1048" s="216"/>
      <c r="H1048" s="220">
        <v>0.936</v>
      </c>
      <c r="I1048" s="221"/>
      <c r="J1048" s="216"/>
      <c r="K1048" s="216"/>
      <c r="L1048" s="222"/>
      <c r="M1048" s="223"/>
      <c r="N1048" s="224"/>
      <c r="O1048" s="224"/>
      <c r="P1048" s="224"/>
      <c r="Q1048" s="224"/>
      <c r="R1048" s="224"/>
      <c r="S1048" s="224"/>
      <c r="T1048" s="225"/>
      <c r="AT1048" s="226" t="s">
        <v>189</v>
      </c>
      <c r="AU1048" s="226" t="s">
        <v>86</v>
      </c>
      <c r="AV1048" s="12" t="s">
        <v>86</v>
      </c>
      <c r="AW1048" s="12" t="s">
        <v>6</v>
      </c>
      <c r="AX1048" s="12" t="s">
        <v>84</v>
      </c>
      <c r="AY1048" s="226" t="s">
        <v>180</v>
      </c>
    </row>
    <row r="1049" spans="2:65" s="1" customFormat="1" ht="16.5" customHeight="1">
      <c r="B1049" s="41"/>
      <c r="C1049" s="249" t="s">
        <v>1836</v>
      </c>
      <c r="D1049" s="249" t="s">
        <v>266</v>
      </c>
      <c r="E1049" s="250" t="s">
        <v>1837</v>
      </c>
      <c r="F1049" s="251" t="s">
        <v>1838</v>
      </c>
      <c r="G1049" s="252" t="s">
        <v>200</v>
      </c>
      <c r="H1049" s="253">
        <v>3.631</v>
      </c>
      <c r="I1049" s="254"/>
      <c r="J1049" s="255">
        <f>ROUND(I1049*H1049,2)</f>
        <v>0</v>
      </c>
      <c r="K1049" s="251" t="s">
        <v>39</v>
      </c>
      <c r="L1049" s="256"/>
      <c r="M1049" s="257" t="s">
        <v>39</v>
      </c>
      <c r="N1049" s="258" t="s">
        <v>48</v>
      </c>
      <c r="O1049" s="42"/>
      <c r="P1049" s="212">
        <f>O1049*H1049</f>
        <v>0</v>
      </c>
      <c r="Q1049" s="212">
        <v>0.001</v>
      </c>
      <c r="R1049" s="212">
        <f>Q1049*H1049</f>
        <v>0.0036309999999999997</v>
      </c>
      <c r="S1049" s="212">
        <v>0</v>
      </c>
      <c r="T1049" s="213">
        <f>S1049*H1049</f>
        <v>0</v>
      </c>
      <c r="AR1049" s="24" t="s">
        <v>354</v>
      </c>
      <c r="AT1049" s="24" t="s">
        <v>266</v>
      </c>
      <c r="AU1049" s="24" t="s">
        <v>86</v>
      </c>
      <c r="AY1049" s="24" t="s">
        <v>180</v>
      </c>
      <c r="BE1049" s="214">
        <f>IF(N1049="základní",J1049,0)</f>
        <v>0</v>
      </c>
      <c r="BF1049" s="214">
        <f>IF(N1049="snížená",J1049,0)</f>
        <v>0</v>
      </c>
      <c r="BG1049" s="214">
        <f>IF(N1049="zákl. přenesená",J1049,0)</f>
        <v>0</v>
      </c>
      <c r="BH1049" s="214">
        <f>IF(N1049="sníž. přenesená",J1049,0)</f>
        <v>0</v>
      </c>
      <c r="BI1049" s="214">
        <f>IF(N1049="nulová",J1049,0)</f>
        <v>0</v>
      </c>
      <c r="BJ1049" s="24" t="s">
        <v>84</v>
      </c>
      <c r="BK1049" s="214">
        <f>ROUND(I1049*H1049,2)</f>
        <v>0</v>
      </c>
      <c r="BL1049" s="24" t="s">
        <v>265</v>
      </c>
      <c r="BM1049" s="24" t="s">
        <v>1839</v>
      </c>
    </row>
    <row r="1050" spans="2:51" s="12" customFormat="1" ht="12">
      <c r="B1050" s="215"/>
      <c r="C1050" s="216"/>
      <c r="D1050" s="217" t="s">
        <v>189</v>
      </c>
      <c r="E1050" s="218" t="s">
        <v>39</v>
      </c>
      <c r="F1050" s="219" t="s">
        <v>1840</v>
      </c>
      <c r="G1050" s="216"/>
      <c r="H1050" s="220">
        <v>3.631</v>
      </c>
      <c r="I1050" s="221"/>
      <c r="J1050" s="216"/>
      <c r="K1050" s="216"/>
      <c r="L1050" s="222"/>
      <c r="M1050" s="223"/>
      <c r="N1050" s="224"/>
      <c r="O1050" s="224"/>
      <c r="P1050" s="224"/>
      <c r="Q1050" s="224"/>
      <c r="R1050" s="224"/>
      <c r="S1050" s="224"/>
      <c r="T1050" s="225"/>
      <c r="AT1050" s="226" t="s">
        <v>189</v>
      </c>
      <c r="AU1050" s="226" t="s">
        <v>86</v>
      </c>
      <c r="AV1050" s="12" t="s">
        <v>86</v>
      </c>
      <c r="AW1050" s="12" t="s">
        <v>40</v>
      </c>
      <c r="AX1050" s="12" t="s">
        <v>84</v>
      </c>
      <c r="AY1050" s="226" t="s">
        <v>180</v>
      </c>
    </row>
    <row r="1051" spans="2:65" s="1" customFormat="1" ht="16.5" customHeight="1">
      <c r="B1051" s="41"/>
      <c r="C1051" s="249" t="s">
        <v>1841</v>
      </c>
      <c r="D1051" s="249" t="s">
        <v>266</v>
      </c>
      <c r="E1051" s="250" t="s">
        <v>1842</v>
      </c>
      <c r="F1051" s="251" t="s">
        <v>1843</v>
      </c>
      <c r="G1051" s="252" t="s">
        <v>1844</v>
      </c>
      <c r="H1051" s="253">
        <v>2</v>
      </c>
      <c r="I1051" s="254"/>
      <c r="J1051" s="255">
        <f>ROUND(I1051*H1051,2)</f>
        <v>0</v>
      </c>
      <c r="K1051" s="251" t="s">
        <v>39</v>
      </c>
      <c r="L1051" s="256"/>
      <c r="M1051" s="257" t="s">
        <v>39</v>
      </c>
      <c r="N1051" s="258" t="s">
        <v>48</v>
      </c>
      <c r="O1051" s="42"/>
      <c r="P1051" s="212">
        <f>O1051*H1051</f>
        <v>0</v>
      </c>
      <c r="Q1051" s="212">
        <v>0.001</v>
      </c>
      <c r="R1051" s="212">
        <f>Q1051*H1051</f>
        <v>0.002</v>
      </c>
      <c r="S1051" s="212">
        <v>0</v>
      </c>
      <c r="T1051" s="213">
        <f>S1051*H1051</f>
        <v>0</v>
      </c>
      <c r="AR1051" s="24" t="s">
        <v>354</v>
      </c>
      <c r="AT1051" s="24" t="s">
        <v>266</v>
      </c>
      <c r="AU1051" s="24" t="s">
        <v>86</v>
      </c>
      <c r="AY1051" s="24" t="s">
        <v>180</v>
      </c>
      <c r="BE1051" s="214">
        <f>IF(N1051="základní",J1051,0)</f>
        <v>0</v>
      </c>
      <c r="BF1051" s="214">
        <f>IF(N1051="snížená",J1051,0)</f>
        <v>0</v>
      </c>
      <c r="BG1051" s="214">
        <f>IF(N1051="zákl. přenesená",J1051,0)</f>
        <v>0</v>
      </c>
      <c r="BH1051" s="214">
        <f>IF(N1051="sníž. přenesená",J1051,0)</f>
        <v>0</v>
      </c>
      <c r="BI1051" s="214">
        <f>IF(N1051="nulová",J1051,0)</f>
        <v>0</v>
      </c>
      <c r="BJ1051" s="24" t="s">
        <v>84</v>
      </c>
      <c r="BK1051" s="214">
        <f>ROUND(I1051*H1051,2)</f>
        <v>0</v>
      </c>
      <c r="BL1051" s="24" t="s">
        <v>265</v>
      </c>
      <c r="BM1051" s="24" t="s">
        <v>1845</v>
      </c>
    </row>
    <row r="1052" spans="2:51" s="12" customFormat="1" ht="12">
      <c r="B1052" s="215"/>
      <c r="C1052" s="216"/>
      <c r="D1052" s="217" t="s">
        <v>189</v>
      </c>
      <c r="E1052" s="216"/>
      <c r="F1052" s="219" t="s">
        <v>1846</v>
      </c>
      <c r="G1052" s="216"/>
      <c r="H1052" s="220">
        <v>2</v>
      </c>
      <c r="I1052" s="221"/>
      <c r="J1052" s="216"/>
      <c r="K1052" s="216"/>
      <c r="L1052" s="222"/>
      <c r="M1052" s="223"/>
      <c r="N1052" s="224"/>
      <c r="O1052" s="224"/>
      <c r="P1052" s="224"/>
      <c r="Q1052" s="224"/>
      <c r="R1052" s="224"/>
      <c r="S1052" s="224"/>
      <c r="T1052" s="225"/>
      <c r="AT1052" s="226" t="s">
        <v>189</v>
      </c>
      <c r="AU1052" s="226" t="s">
        <v>86</v>
      </c>
      <c r="AV1052" s="12" t="s">
        <v>86</v>
      </c>
      <c r="AW1052" s="12" t="s">
        <v>6</v>
      </c>
      <c r="AX1052" s="12" t="s">
        <v>84</v>
      </c>
      <c r="AY1052" s="226" t="s">
        <v>180</v>
      </c>
    </row>
    <row r="1053" spans="2:65" s="1" customFormat="1" ht="16.5" customHeight="1">
      <c r="B1053" s="41"/>
      <c r="C1053" s="249" t="s">
        <v>1847</v>
      </c>
      <c r="D1053" s="249" t="s">
        <v>266</v>
      </c>
      <c r="E1053" s="250" t="s">
        <v>1848</v>
      </c>
      <c r="F1053" s="251" t="s">
        <v>1849</v>
      </c>
      <c r="G1053" s="252" t="s">
        <v>1844</v>
      </c>
      <c r="H1053" s="253">
        <v>1.02</v>
      </c>
      <c r="I1053" s="254"/>
      <c r="J1053" s="255">
        <f>ROUND(I1053*H1053,2)</f>
        <v>0</v>
      </c>
      <c r="K1053" s="251" t="s">
        <v>39</v>
      </c>
      <c r="L1053" s="256"/>
      <c r="M1053" s="257" t="s">
        <v>39</v>
      </c>
      <c r="N1053" s="258" t="s">
        <v>48</v>
      </c>
      <c r="O1053" s="42"/>
      <c r="P1053" s="212">
        <f>O1053*H1053</f>
        <v>0</v>
      </c>
      <c r="Q1053" s="212">
        <v>0.001</v>
      </c>
      <c r="R1053" s="212">
        <f>Q1053*H1053</f>
        <v>0.00102</v>
      </c>
      <c r="S1053" s="212">
        <v>0</v>
      </c>
      <c r="T1053" s="213">
        <f>S1053*H1053</f>
        <v>0</v>
      </c>
      <c r="AR1053" s="24" t="s">
        <v>354</v>
      </c>
      <c r="AT1053" s="24" t="s">
        <v>266</v>
      </c>
      <c r="AU1053" s="24" t="s">
        <v>86</v>
      </c>
      <c r="AY1053" s="24" t="s">
        <v>180</v>
      </c>
      <c r="BE1053" s="214">
        <f>IF(N1053="základní",J1053,0)</f>
        <v>0</v>
      </c>
      <c r="BF1053" s="214">
        <f>IF(N1053="snížená",J1053,0)</f>
        <v>0</v>
      </c>
      <c r="BG1053" s="214">
        <f>IF(N1053="zákl. přenesená",J1053,0)</f>
        <v>0</v>
      </c>
      <c r="BH1053" s="214">
        <f>IF(N1053="sníž. přenesená",J1053,0)</f>
        <v>0</v>
      </c>
      <c r="BI1053" s="214">
        <f>IF(N1053="nulová",J1053,0)</f>
        <v>0</v>
      </c>
      <c r="BJ1053" s="24" t="s">
        <v>84</v>
      </c>
      <c r="BK1053" s="214">
        <f>ROUND(I1053*H1053,2)</f>
        <v>0</v>
      </c>
      <c r="BL1053" s="24" t="s">
        <v>265</v>
      </c>
      <c r="BM1053" s="24" t="s">
        <v>1850</v>
      </c>
    </row>
    <row r="1054" spans="2:51" s="12" customFormat="1" ht="12">
      <c r="B1054" s="215"/>
      <c r="C1054" s="216"/>
      <c r="D1054" s="217" t="s">
        <v>189</v>
      </c>
      <c r="E1054" s="216"/>
      <c r="F1054" s="219" t="s">
        <v>1851</v>
      </c>
      <c r="G1054" s="216"/>
      <c r="H1054" s="220">
        <v>1.02</v>
      </c>
      <c r="I1054" s="221"/>
      <c r="J1054" s="216"/>
      <c r="K1054" s="216"/>
      <c r="L1054" s="222"/>
      <c r="M1054" s="223"/>
      <c r="N1054" s="224"/>
      <c r="O1054" s="224"/>
      <c r="P1054" s="224"/>
      <c r="Q1054" s="224"/>
      <c r="R1054" s="224"/>
      <c r="S1054" s="224"/>
      <c r="T1054" s="225"/>
      <c r="AT1054" s="226" t="s">
        <v>189</v>
      </c>
      <c r="AU1054" s="226" t="s">
        <v>86</v>
      </c>
      <c r="AV1054" s="12" t="s">
        <v>86</v>
      </c>
      <c r="AW1054" s="12" t="s">
        <v>6</v>
      </c>
      <c r="AX1054" s="12" t="s">
        <v>84</v>
      </c>
      <c r="AY1054" s="226" t="s">
        <v>180</v>
      </c>
    </row>
    <row r="1055" spans="2:65" s="1" customFormat="1" ht="16.5" customHeight="1">
      <c r="B1055" s="41"/>
      <c r="C1055" s="203" t="s">
        <v>1852</v>
      </c>
      <c r="D1055" s="203" t="s">
        <v>182</v>
      </c>
      <c r="E1055" s="204" t="s">
        <v>1853</v>
      </c>
      <c r="F1055" s="205" t="s">
        <v>1854</v>
      </c>
      <c r="G1055" s="206" t="s">
        <v>200</v>
      </c>
      <c r="H1055" s="207">
        <v>25.94</v>
      </c>
      <c r="I1055" s="208"/>
      <c r="J1055" s="209">
        <f>ROUND(I1055*H1055,2)</f>
        <v>0</v>
      </c>
      <c r="K1055" s="205" t="s">
        <v>186</v>
      </c>
      <c r="L1055" s="61"/>
      <c r="M1055" s="210" t="s">
        <v>39</v>
      </c>
      <c r="N1055" s="211" t="s">
        <v>48</v>
      </c>
      <c r="O1055" s="42"/>
      <c r="P1055" s="212">
        <f>O1055*H1055</f>
        <v>0</v>
      </c>
      <c r="Q1055" s="212">
        <v>4E-05</v>
      </c>
      <c r="R1055" s="212">
        <f>Q1055*H1055</f>
        <v>0.0010376</v>
      </c>
      <c r="S1055" s="212">
        <v>0</v>
      </c>
      <c r="T1055" s="213">
        <f>S1055*H1055</f>
        <v>0</v>
      </c>
      <c r="AR1055" s="24" t="s">
        <v>187</v>
      </c>
      <c r="AT1055" s="24" t="s">
        <v>182</v>
      </c>
      <c r="AU1055" s="24" t="s">
        <v>86</v>
      </c>
      <c r="AY1055" s="24" t="s">
        <v>180</v>
      </c>
      <c r="BE1055" s="214">
        <f>IF(N1055="základní",J1055,0)</f>
        <v>0</v>
      </c>
      <c r="BF1055" s="214">
        <f>IF(N1055="snížená",J1055,0)</f>
        <v>0</v>
      </c>
      <c r="BG1055" s="214">
        <f>IF(N1055="zákl. přenesená",J1055,0)</f>
        <v>0</v>
      </c>
      <c r="BH1055" s="214">
        <f>IF(N1055="sníž. přenesená",J1055,0)</f>
        <v>0</v>
      </c>
      <c r="BI1055" s="214">
        <f>IF(N1055="nulová",J1055,0)</f>
        <v>0</v>
      </c>
      <c r="BJ1055" s="24" t="s">
        <v>84</v>
      </c>
      <c r="BK1055" s="214">
        <f>ROUND(I1055*H1055,2)</f>
        <v>0</v>
      </c>
      <c r="BL1055" s="24" t="s">
        <v>187</v>
      </c>
      <c r="BM1055" s="24" t="s">
        <v>1855</v>
      </c>
    </row>
    <row r="1056" spans="2:51" s="12" customFormat="1" ht="12">
      <c r="B1056" s="215"/>
      <c r="C1056" s="216"/>
      <c r="D1056" s="217" t="s">
        <v>189</v>
      </c>
      <c r="E1056" s="218" t="s">
        <v>39</v>
      </c>
      <c r="F1056" s="219" t="s">
        <v>1856</v>
      </c>
      <c r="G1056" s="216"/>
      <c r="H1056" s="220">
        <v>25.94</v>
      </c>
      <c r="I1056" s="221"/>
      <c r="J1056" s="216"/>
      <c r="K1056" s="216"/>
      <c r="L1056" s="222"/>
      <c r="M1056" s="223"/>
      <c r="N1056" s="224"/>
      <c r="O1056" s="224"/>
      <c r="P1056" s="224"/>
      <c r="Q1056" s="224"/>
      <c r="R1056" s="224"/>
      <c r="S1056" s="224"/>
      <c r="T1056" s="225"/>
      <c r="AT1056" s="226" t="s">
        <v>189</v>
      </c>
      <c r="AU1056" s="226" t="s">
        <v>86</v>
      </c>
      <c r="AV1056" s="12" t="s">
        <v>86</v>
      </c>
      <c r="AW1056" s="12" t="s">
        <v>40</v>
      </c>
      <c r="AX1056" s="12" t="s">
        <v>84</v>
      </c>
      <c r="AY1056" s="226" t="s">
        <v>180</v>
      </c>
    </row>
    <row r="1057" spans="2:65" s="1" customFormat="1" ht="16.5" customHeight="1">
      <c r="B1057" s="41"/>
      <c r="C1057" s="249" t="s">
        <v>1857</v>
      </c>
      <c r="D1057" s="249" t="s">
        <v>266</v>
      </c>
      <c r="E1057" s="250" t="s">
        <v>1858</v>
      </c>
      <c r="F1057" s="251" t="s">
        <v>1859</v>
      </c>
      <c r="G1057" s="252" t="s">
        <v>200</v>
      </c>
      <c r="H1057" s="253">
        <v>26.459</v>
      </c>
      <c r="I1057" s="254"/>
      <c r="J1057" s="255">
        <f>ROUND(I1057*H1057,2)</f>
        <v>0</v>
      </c>
      <c r="K1057" s="251" t="s">
        <v>39</v>
      </c>
      <c r="L1057" s="256"/>
      <c r="M1057" s="257" t="s">
        <v>39</v>
      </c>
      <c r="N1057" s="258" t="s">
        <v>48</v>
      </c>
      <c r="O1057" s="42"/>
      <c r="P1057" s="212">
        <f>O1057*H1057</f>
        <v>0</v>
      </c>
      <c r="Q1057" s="212">
        <v>0.001</v>
      </c>
      <c r="R1057" s="212">
        <f>Q1057*H1057</f>
        <v>0.026459</v>
      </c>
      <c r="S1057" s="212">
        <v>0</v>
      </c>
      <c r="T1057" s="213">
        <f>S1057*H1057</f>
        <v>0</v>
      </c>
      <c r="AR1057" s="24" t="s">
        <v>225</v>
      </c>
      <c r="AT1057" s="24" t="s">
        <v>266</v>
      </c>
      <c r="AU1057" s="24" t="s">
        <v>86</v>
      </c>
      <c r="AY1057" s="24" t="s">
        <v>180</v>
      </c>
      <c r="BE1057" s="214">
        <f>IF(N1057="základní",J1057,0)</f>
        <v>0</v>
      </c>
      <c r="BF1057" s="214">
        <f>IF(N1057="snížená",J1057,0)</f>
        <v>0</v>
      </c>
      <c r="BG1057" s="214">
        <f>IF(N1057="zákl. přenesená",J1057,0)</f>
        <v>0</v>
      </c>
      <c r="BH1057" s="214">
        <f>IF(N1057="sníž. přenesená",J1057,0)</f>
        <v>0</v>
      </c>
      <c r="BI1057" s="214">
        <f>IF(N1057="nulová",J1057,0)</f>
        <v>0</v>
      </c>
      <c r="BJ1057" s="24" t="s">
        <v>84</v>
      </c>
      <c r="BK1057" s="214">
        <f>ROUND(I1057*H1057,2)</f>
        <v>0</v>
      </c>
      <c r="BL1057" s="24" t="s">
        <v>187</v>
      </c>
      <c r="BM1057" s="24" t="s">
        <v>1860</v>
      </c>
    </row>
    <row r="1058" spans="2:51" s="12" customFormat="1" ht="12">
      <c r="B1058" s="215"/>
      <c r="C1058" s="216"/>
      <c r="D1058" s="217" t="s">
        <v>189</v>
      </c>
      <c r="E1058" s="216"/>
      <c r="F1058" s="219" t="s">
        <v>1861</v>
      </c>
      <c r="G1058" s="216"/>
      <c r="H1058" s="220">
        <v>26.459</v>
      </c>
      <c r="I1058" s="221"/>
      <c r="J1058" s="216"/>
      <c r="K1058" s="216"/>
      <c r="L1058" s="222"/>
      <c r="M1058" s="223"/>
      <c r="N1058" s="224"/>
      <c r="O1058" s="224"/>
      <c r="P1058" s="224"/>
      <c r="Q1058" s="224"/>
      <c r="R1058" s="224"/>
      <c r="S1058" s="224"/>
      <c r="T1058" s="225"/>
      <c r="AT1058" s="226" t="s">
        <v>189</v>
      </c>
      <c r="AU1058" s="226" t="s">
        <v>86</v>
      </c>
      <c r="AV1058" s="12" t="s">
        <v>86</v>
      </c>
      <c r="AW1058" s="12" t="s">
        <v>6</v>
      </c>
      <c r="AX1058" s="12" t="s">
        <v>84</v>
      </c>
      <c r="AY1058" s="226" t="s">
        <v>180</v>
      </c>
    </row>
    <row r="1059" spans="2:65" s="1" customFormat="1" ht="16.5" customHeight="1">
      <c r="B1059" s="41"/>
      <c r="C1059" s="249" t="s">
        <v>1862</v>
      </c>
      <c r="D1059" s="249" t="s">
        <v>266</v>
      </c>
      <c r="E1059" s="250" t="s">
        <v>1863</v>
      </c>
      <c r="F1059" s="251" t="s">
        <v>1864</v>
      </c>
      <c r="G1059" s="252" t="s">
        <v>1844</v>
      </c>
      <c r="H1059" s="253">
        <v>14</v>
      </c>
      <c r="I1059" s="254"/>
      <c r="J1059" s="255">
        <f>ROUND(I1059*H1059,2)</f>
        <v>0</v>
      </c>
      <c r="K1059" s="251" t="s">
        <v>39</v>
      </c>
      <c r="L1059" s="256"/>
      <c r="M1059" s="257" t="s">
        <v>39</v>
      </c>
      <c r="N1059" s="258" t="s">
        <v>48</v>
      </c>
      <c r="O1059" s="42"/>
      <c r="P1059" s="212">
        <f>O1059*H1059</f>
        <v>0</v>
      </c>
      <c r="Q1059" s="212">
        <v>0.001</v>
      </c>
      <c r="R1059" s="212">
        <f>Q1059*H1059</f>
        <v>0.014</v>
      </c>
      <c r="S1059" s="212">
        <v>0</v>
      </c>
      <c r="T1059" s="213">
        <f>S1059*H1059</f>
        <v>0</v>
      </c>
      <c r="AR1059" s="24" t="s">
        <v>225</v>
      </c>
      <c r="AT1059" s="24" t="s">
        <v>266</v>
      </c>
      <c r="AU1059" s="24" t="s">
        <v>86</v>
      </c>
      <c r="AY1059" s="24" t="s">
        <v>180</v>
      </c>
      <c r="BE1059" s="214">
        <f>IF(N1059="základní",J1059,0)</f>
        <v>0</v>
      </c>
      <c r="BF1059" s="214">
        <f>IF(N1059="snížená",J1059,0)</f>
        <v>0</v>
      </c>
      <c r="BG1059" s="214">
        <f>IF(N1059="zákl. přenesená",J1059,0)</f>
        <v>0</v>
      </c>
      <c r="BH1059" s="214">
        <f>IF(N1059="sníž. přenesená",J1059,0)</f>
        <v>0</v>
      </c>
      <c r="BI1059" s="214">
        <f>IF(N1059="nulová",J1059,0)</f>
        <v>0</v>
      </c>
      <c r="BJ1059" s="24" t="s">
        <v>84</v>
      </c>
      <c r="BK1059" s="214">
        <f>ROUND(I1059*H1059,2)</f>
        <v>0</v>
      </c>
      <c r="BL1059" s="24" t="s">
        <v>187</v>
      </c>
      <c r="BM1059" s="24" t="s">
        <v>1865</v>
      </c>
    </row>
    <row r="1060" spans="2:65" s="1" customFormat="1" ht="25.5" customHeight="1">
      <c r="B1060" s="41"/>
      <c r="C1060" s="203" t="s">
        <v>1866</v>
      </c>
      <c r="D1060" s="203" t="s">
        <v>182</v>
      </c>
      <c r="E1060" s="204" t="s">
        <v>1867</v>
      </c>
      <c r="F1060" s="205" t="s">
        <v>1868</v>
      </c>
      <c r="G1060" s="206" t="s">
        <v>200</v>
      </c>
      <c r="H1060" s="207">
        <v>12.75</v>
      </c>
      <c r="I1060" s="208"/>
      <c r="J1060" s="209">
        <f>ROUND(I1060*H1060,2)</f>
        <v>0</v>
      </c>
      <c r="K1060" s="205" t="s">
        <v>186</v>
      </c>
      <c r="L1060" s="61"/>
      <c r="M1060" s="210" t="s">
        <v>39</v>
      </c>
      <c r="N1060" s="211" t="s">
        <v>48</v>
      </c>
      <c r="O1060" s="42"/>
      <c r="P1060" s="212">
        <f>O1060*H1060</f>
        <v>0</v>
      </c>
      <c r="Q1060" s="212">
        <v>0.00115</v>
      </c>
      <c r="R1060" s="212">
        <f>Q1060*H1060</f>
        <v>0.0146625</v>
      </c>
      <c r="S1060" s="212">
        <v>0</v>
      </c>
      <c r="T1060" s="213">
        <f>S1060*H1060</f>
        <v>0</v>
      </c>
      <c r="AR1060" s="24" t="s">
        <v>265</v>
      </c>
      <c r="AT1060" s="24" t="s">
        <v>182</v>
      </c>
      <c r="AU1060" s="24" t="s">
        <v>86</v>
      </c>
      <c r="AY1060" s="24" t="s">
        <v>180</v>
      </c>
      <c r="BE1060" s="214">
        <f>IF(N1060="základní",J1060,0)</f>
        <v>0</v>
      </c>
      <c r="BF1060" s="214">
        <f>IF(N1060="snížená",J1060,0)</f>
        <v>0</v>
      </c>
      <c r="BG1060" s="214">
        <f>IF(N1060="zákl. přenesená",J1060,0)</f>
        <v>0</v>
      </c>
      <c r="BH1060" s="214">
        <f>IF(N1060="sníž. přenesená",J1060,0)</f>
        <v>0</v>
      </c>
      <c r="BI1060" s="214">
        <f>IF(N1060="nulová",J1060,0)</f>
        <v>0</v>
      </c>
      <c r="BJ1060" s="24" t="s">
        <v>84</v>
      </c>
      <c r="BK1060" s="214">
        <f>ROUND(I1060*H1060,2)</f>
        <v>0</v>
      </c>
      <c r="BL1060" s="24" t="s">
        <v>265</v>
      </c>
      <c r="BM1060" s="24" t="s">
        <v>1869</v>
      </c>
    </row>
    <row r="1061" spans="2:51" s="12" customFormat="1" ht="12">
      <c r="B1061" s="215"/>
      <c r="C1061" s="216"/>
      <c r="D1061" s="217" t="s">
        <v>189</v>
      </c>
      <c r="E1061" s="218" t="s">
        <v>39</v>
      </c>
      <c r="F1061" s="219" t="s">
        <v>1870</v>
      </c>
      <c r="G1061" s="216"/>
      <c r="H1061" s="220">
        <v>12.75</v>
      </c>
      <c r="I1061" s="221"/>
      <c r="J1061" s="216"/>
      <c r="K1061" s="216"/>
      <c r="L1061" s="222"/>
      <c r="M1061" s="223"/>
      <c r="N1061" s="224"/>
      <c r="O1061" s="224"/>
      <c r="P1061" s="224"/>
      <c r="Q1061" s="224"/>
      <c r="R1061" s="224"/>
      <c r="S1061" s="224"/>
      <c r="T1061" s="225"/>
      <c r="AT1061" s="226" t="s">
        <v>189</v>
      </c>
      <c r="AU1061" s="226" t="s">
        <v>86</v>
      </c>
      <c r="AV1061" s="12" t="s">
        <v>86</v>
      </c>
      <c r="AW1061" s="12" t="s">
        <v>40</v>
      </c>
      <c r="AX1061" s="12" t="s">
        <v>84</v>
      </c>
      <c r="AY1061" s="226" t="s">
        <v>180</v>
      </c>
    </row>
    <row r="1062" spans="2:65" s="1" customFormat="1" ht="25.5" customHeight="1">
      <c r="B1062" s="41"/>
      <c r="C1062" s="203" t="s">
        <v>1871</v>
      </c>
      <c r="D1062" s="203" t="s">
        <v>182</v>
      </c>
      <c r="E1062" s="204" t="s">
        <v>1872</v>
      </c>
      <c r="F1062" s="205" t="s">
        <v>1873</v>
      </c>
      <c r="G1062" s="206" t="s">
        <v>200</v>
      </c>
      <c r="H1062" s="207">
        <v>12.75</v>
      </c>
      <c r="I1062" s="208"/>
      <c r="J1062" s="209">
        <f>ROUND(I1062*H1062,2)</f>
        <v>0</v>
      </c>
      <c r="K1062" s="205" t="s">
        <v>186</v>
      </c>
      <c r="L1062" s="61"/>
      <c r="M1062" s="210" t="s">
        <v>39</v>
      </c>
      <c r="N1062" s="211" t="s">
        <v>48</v>
      </c>
      <c r="O1062" s="42"/>
      <c r="P1062" s="212">
        <f>O1062*H1062</f>
        <v>0</v>
      </c>
      <c r="Q1062" s="212">
        <v>0.00152</v>
      </c>
      <c r="R1062" s="212">
        <f>Q1062*H1062</f>
        <v>0.01938</v>
      </c>
      <c r="S1062" s="212">
        <v>0</v>
      </c>
      <c r="T1062" s="213">
        <f>S1062*H1062</f>
        <v>0</v>
      </c>
      <c r="AR1062" s="24" t="s">
        <v>265</v>
      </c>
      <c r="AT1062" s="24" t="s">
        <v>182</v>
      </c>
      <c r="AU1062" s="24" t="s">
        <v>86</v>
      </c>
      <c r="AY1062" s="24" t="s">
        <v>180</v>
      </c>
      <c r="BE1062" s="214">
        <f>IF(N1062="základní",J1062,0)</f>
        <v>0</v>
      </c>
      <c r="BF1062" s="214">
        <f>IF(N1062="snížená",J1062,0)</f>
        <v>0</v>
      </c>
      <c r="BG1062" s="214">
        <f>IF(N1062="zákl. přenesená",J1062,0)</f>
        <v>0</v>
      </c>
      <c r="BH1062" s="214">
        <f>IF(N1062="sníž. přenesená",J1062,0)</f>
        <v>0</v>
      </c>
      <c r="BI1062" s="214">
        <f>IF(N1062="nulová",J1062,0)</f>
        <v>0</v>
      </c>
      <c r="BJ1062" s="24" t="s">
        <v>84</v>
      </c>
      <c r="BK1062" s="214">
        <f>ROUND(I1062*H1062,2)</f>
        <v>0</v>
      </c>
      <c r="BL1062" s="24" t="s">
        <v>265</v>
      </c>
      <c r="BM1062" s="24" t="s">
        <v>1874</v>
      </c>
    </row>
    <row r="1063" spans="2:51" s="12" customFormat="1" ht="12">
      <c r="B1063" s="215"/>
      <c r="C1063" s="216"/>
      <c r="D1063" s="217" t="s">
        <v>189</v>
      </c>
      <c r="E1063" s="218" t="s">
        <v>39</v>
      </c>
      <c r="F1063" s="219" t="s">
        <v>1875</v>
      </c>
      <c r="G1063" s="216"/>
      <c r="H1063" s="220">
        <v>12.75</v>
      </c>
      <c r="I1063" s="221"/>
      <c r="J1063" s="216"/>
      <c r="K1063" s="216"/>
      <c r="L1063" s="222"/>
      <c r="M1063" s="223"/>
      <c r="N1063" s="224"/>
      <c r="O1063" s="224"/>
      <c r="P1063" s="224"/>
      <c r="Q1063" s="224"/>
      <c r="R1063" s="224"/>
      <c r="S1063" s="224"/>
      <c r="T1063" s="225"/>
      <c r="AT1063" s="226" t="s">
        <v>189</v>
      </c>
      <c r="AU1063" s="226" t="s">
        <v>86</v>
      </c>
      <c r="AV1063" s="12" t="s">
        <v>86</v>
      </c>
      <c r="AW1063" s="12" t="s">
        <v>40</v>
      </c>
      <c r="AX1063" s="12" t="s">
        <v>84</v>
      </c>
      <c r="AY1063" s="226" t="s">
        <v>180</v>
      </c>
    </row>
    <row r="1064" spans="2:65" s="1" customFormat="1" ht="25.5" customHeight="1">
      <c r="B1064" s="41"/>
      <c r="C1064" s="203" t="s">
        <v>1876</v>
      </c>
      <c r="D1064" s="203" t="s">
        <v>182</v>
      </c>
      <c r="E1064" s="204" t="s">
        <v>1877</v>
      </c>
      <c r="F1064" s="205" t="s">
        <v>1878</v>
      </c>
      <c r="G1064" s="206" t="s">
        <v>185</v>
      </c>
      <c r="H1064" s="207">
        <v>33.606</v>
      </c>
      <c r="I1064" s="208"/>
      <c r="J1064" s="209">
        <f>ROUND(I1064*H1064,2)</f>
        <v>0</v>
      </c>
      <c r="K1064" s="205" t="s">
        <v>186</v>
      </c>
      <c r="L1064" s="61"/>
      <c r="M1064" s="210" t="s">
        <v>39</v>
      </c>
      <c r="N1064" s="211" t="s">
        <v>48</v>
      </c>
      <c r="O1064" s="42"/>
      <c r="P1064" s="212">
        <f>O1064*H1064</f>
        <v>0</v>
      </c>
      <c r="Q1064" s="212">
        <v>0.00203</v>
      </c>
      <c r="R1064" s="212">
        <f>Q1064*H1064</f>
        <v>0.06822018</v>
      </c>
      <c r="S1064" s="212">
        <v>0</v>
      </c>
      <c r="T1064" s="213">
        <f>S1064*H1064</f>
        <v>0</v>
      </c>
      <c r="AR1064" s="24" t="s">
        <v>265</v>
      </c>
      <c r="AT1064" s="24" t="s">
        <v>182</v>
      </c>
      <c r="AU1064" s="24" t="s">
        <v>86</v>
      </c>
      <c r="AY1064" s="24" t="s">
        <v>180</v>
      </c>
      <c r="BE1064" s="214">
        <f>IF(N1064="základní",J1064,0)</f>
        <v>0</v>
      </c>
      <c r="BF1064" s="214">
        <f>IF(N1064="snížená",J1064,0)</f>
        <v>0</v>
      </c>
      <c r="BG1064" s="214">
        <f>IF(N1064="zákl. přenesená",J1064,0)</f>
        <v>0</v>
      </c>
      <c r="BH1064" s="214">
        <f>IF(N1064="sníž. přenesená",J1064,0)</f>
        <v>0</v>
      </c>
      <c r="BI1064" s="214">
        <f>IF(N1064="nulová",J1064,0)</f>
        <v>0</v>
      </c>
      <c r="BJ1064" s="24" t="s">
        <v>84</v>
      </c>
      <c r="BK1064" s="214">
        <f>ROUND(I1064*H1064,2)</f>
        <v>0</v>
      </c>
      <c r="BL1064" s="24" t="s">
        <v>265</v>
      </c>
      <c r="BM1064" s="24" t="s">
        <v>1879</v>
      </c>
    </row>
    <row r="1065" spans="2:51" s="12" customFormat="1" ht="12">
      <c r="B1065" s="215"/>
      <c r="C1065" s="216"/>
      <c r="D1065" s="217" t="s">
        <v>189</v>
      </c>
      <c r="E1065" s="218" t="s">
        <v>39</v>
      </c>
      <c r="F1065" s="219" t="s">
        <v>1880</v>
      </c>
      <c r="G1065" s="216"/>
      <c r="H1065" s="220">
        <v>33.606</v>
      </c>
      <c r="I1065" s="221"/>
      <c r="J1065" s="216"/>
      <c r="K1065" s="216"/>
      <c r="L1065" s="222"/>
      <c r="M1065" s="223"/>
      <c r="N1065" s="224"/>
      <c r="O1065" s="224"/>
      <c r="P1065" s="224"/>
      <c r="Q1065" s="224"/>
      <c r="R1065" s="224"/>
      <c r="S1065" s="224"/>
      <c r="T1065" s="225"/>
      <c r="AT1065" s="226" t="s">
        <v>189</v>
      </c>
      <c r="AU1065" s="226" t="s">
        <v>86</v>
      </c>
      <c r="AV1065" s="12" t="s">
        <v>86</v>
      </c>
      <c r="AW1065" s="12" t="s">
        <v>40</v>
      </c>
      <c r="AX1065" s="12" t="s">
        <v>84</v>
      </c>
      <c r="AY1065" s="226" t="s">
        <v>180</v>
      </c>
    </row>
    <row r="1066" spans="2:65" s="1" customFormat="1" ht="25.5" customHeight="1">
      <c r="B1066" s="41"/>
      <c r="C1066" s="203" t="s">
        <v>1881</v>
      </c>
      <c r="D1066" s="203" t="s">
        <v>182</v>
      </c>
      <c r="E1066" s="204" t="s">
        <v>1882</v>
      </c>
      <c r="F1066" s="205" t="s">
        <v>1883</v>
      </c>
      <c r="G1066" s="206" t="s">
        <v>316</v>
      </c>
      <c r="H1066" s="207">
        <v>4</v>
      </c>
      <c r="I1066" s="208"/>
      <c r="J1066" s="209">
        <f>ROUND(I1066*H1066,2)</f>
        <v>0</v>
      </c>
      <c r="K1066" s="205" t="s">
        <v>186</v>
      </c>
      <c r="L1066" s="61"/>
      <c r="M1066" s="210" t="s">
        <v>39</v>
      </c>
      <c r="N1066" s="211" t="s">
        <v>48</v>
      </c>
      <c r="O1066" s="42"/>
      <c r="P1066" s="212">
        <f>O1066*H1066</f>
        <v>0</v>
      </c>
      <c r="Q1066" s="212">
        <v>0</v>
      </c>
      <c r="R1066" s="212">
        <f>Q1066*H1066</f>
        <v>0</v>
      </c>
      <c r="S1066" s="212">
        <v>0</v>
      </c>
      <c r="T1066" s="213">
        <f>S1066*H1066</f>
        <v>0</v>
      </c>
      <c r="AR1066" s="24" t="s">
        <v>265</v>
      </c>
      <c r="AT1066" s="24" t="s">
        <v>182</v>
      </c>
      <c r="AU1066" s="24" t="s">
        <v>86</v>
      </c>
      <c r="AY1066" s="24" t="s">
        <v>180</v>
      </c>
      <c r="BE1066" s="214">
        <f>IF(N1066="základní",J1066,0)</f>
        <v>0</v>
      </c>
      <c r="BF1066" s="214">
        <f>IF(N1066="snížená",J1066,0)</f>
        <v>0</v>
      </c>
      <c r="BG1066" s="214">
        <f>IF(N1066="zákl. přenesená",J1066,0)</f>
        <v>0</v>
      </c>
      <c r="BH1066" s="214">
        <f>IF(N1066="sníž. přenesená",J1066,0)</f>
        <v>0</v>
      </c>
      <c r="BI1066" s="214">
        <f>IF(N1066="nulová",J1066,0)</f>
        <v>0</v>
      </c>
      <c r="BJ1066" s="24" t="s">
        <v>84</v>
      </c>
      <c r="BK1066" s="214">
        <f>ROUND(I1066*H1066,2)</f>
        <v>0</v>
      </c>
      <c r="BL1066" s="24" t="s">
        <v>265</v>
      </c>
      <c r="BM1066" s="24" t="s">
        <v>1884</v>
      </c>
    </row>
    <row r="1067" spans="2:65" s="1" customFormat="1" ht="16.5" customHeight="1">
      <c r="B1067" s="41"/>
      <c r="C1067" s="203" t="s">
        <v>1885</v>
      </c>
      <c r="D1067" s="203" t="s">
        <v>182</v>
      </c>
      <c r="E1067" s="204" t="s">
        <v>1886</v>
      </c>
      <c r="F1067" s="205" t="s">
        <v>1887</v>
      </c>
      <c r="G1067" s="206" t="s">
        <v>248</v>
      </c>
      <c r="H1067" s="207">
        <v>0.51</v>
      </c>
      <c r="I1067" s="208"/>
      <c r="J1067" s="209">
        <f>ROUND(I1067*H1067,2)</f>
        <v>0</v>
      </c>
      <c r="K1067" s="205" t="s">
        <v>186</v>
      </c>
      <c r="L1067" s="61"/>
      <c r="M1067" s="210" t="s">
        <v>39</v>
      </c>
      <c r="N1067" s="211" t="s">
        <v>48</v>
      </c>
      <c r="O1067" s="42"/>
      <c r="P1067" s="212">
        <f>O1067*H1067</f>
        <v>0</v>
      </c>
      <c r="Q1067" s="212">
        <v>0</v>
      </c>
      <c r="R1067" s="212">
        <f>Q1067*H1067</f>
        <v>0</v>
      </c>
      <c r="S1067" s="212">
        <v>0</v>
      </c>
      <c r="T1067" s="213">
        <f>S1067*H1067</f>
        <v>0</v>
      </c>
      <c r="AR1067" s="24" t="s">
        <v>265</v>
      </c>
      <c r="AT1067" s="24" t="s">
        <v>182</v>
      </c>
      <c r="AU1067" s="24" t="s">
        <v>86</v>
      </c>
      <c r="AY1067" s="24" t="s">
        <v>180</v>
      </c>
      <c r="BE1067" s="214">
        <f>IF(N1067="základní",J1067,0)</f>
        <v>0</v>
      </c>
      <c r="BF1067" s="214">
        <f>IF(N1067="snížená",J1067,0)</f>
        <v>0</v>
      </c>
      <c r="BG1067" s="214">
        <f>IF(N1067="zákl. přenesená",J1067,0)</f>
        <v>0</v>
      </c>
      <c r="BH1067" s="214">
        <f>IF(N1067="sníž. přenesená",J1067,0)</f>
        <v>0</v>
      </c>
      <c r="BI1067" s="214">
        <f>IF(N1067="nulová",J1067,0)</f>
        <v>0</v>
      </c>
      <c r="BJ1067" s="24" t="s">
        <v>84</v>
      </c>
      <c r="BK1067" s="214">
        <f>ROUND(I1067*H1067,2)</f>
        <v>0</v>
      </c>
      <c r="BL1067" s="24" t="s">
        <v>265</v>
      </c>
      <c r="BM1067" s="24" t="s">
        <v>1888</v>
      </c>
    </row>
    <row r="1068" spans="2:65" s="1" customFormat="1" ht="16.5" customHeight="1">
      <c r="B1068" s="41"/>
      <c r="C1068" s="203" t="s">
        <v>1889</v>
      </c>
      <c r="D1068" s="203" t="s">
        <v>182</v>
      </c>
      <c r="E1068" s="204" t="s">
        <v>1890</v>
      </c>
      <c r="F1068" s="205" t="s">
        <v>1891</v>
      </c>
      <c r="G1068" s="206" t="s">
        <v>248</v>
      </c>
      <c r="H1068" s="207">
        <v>0.51</v>
      </c>
      <c r="I1068" s="208"/>
      <c r="J1068" s="209">
        <f>ROUND(I1068*H1068,2)</f>
        <v>0</v>
      </c>
      <c r="K1068" s="205" t="s">
        <v>186</v>
      </c>
      <c r="L1068" s="61"/>
      <c r="M1068" s="210" t="s">
        <v>39</v>
      </c>
      <c r="N1068" s="211" t="s">
        <v>48</v>
      </c>
      <c r="O1068" s="42"/>
      <c r="P1068" s="212">
        <f>O1068*H1068</f>
        <v>0</v>
      </c>
      <c r="Q1068" s="212">
        <v>0</v>
      </c>
      <c r="R1068" s="212">
        <f>Q1068*H1068</f>
        <v>0</v>
      </c>
      <c r="S1068" s="212">
        <v>0</v>
      </c>
      <c r="T1068" s="213">
        <f>S1068*H1068</f>
        <v>0</v>
      </c>
      <c r="AR1068" s="24" t="s">
        <v>265</v>
      </c>
      <c r="AT1068" s="24" t="s">
        <v>182</v>
      </c>
      <c r="AU1068" s="24" t="s">
        <v>86</v>
      </c>
      <c r="AY1068" s="24" t="s">
        <v>180</v>
      </c>
      <c r="BE1068" s="214">
        <f>IF(N1068="základní",J1068,0)</f>
        <v>0</v>
      </c>
      <c r="BF1068" s="214">
        <f>IF(N1068="snížená",J1068,0)</f>
        <v>0</v>
      </c>
      <c r="BG1068" s="214">
        <f>IF(N1068="zákl. přenesená",J1068,0)</f>
        <v>0</v>
      </c>
      <c r="BH1068" s="214">
        <f>IF(N1068="sníž. přenesená",J1068,0)</f>
        <v>0</v>
      </c>
      <c r="BI1068" s="214">
        <f>IF(N1068="nulová",J1068,0)</f>
        <v>0</v>
      </c>
      <c r="BJ1068" s="24" t="s">
        <v>84</v>
      </c>
      <c r="BK1068" s="214">
        <f>ROUND(I1068*H1068,2)</f>
        <v>0</v>
      </c>
      <c r="BL1068" s="24" t="s">
        <v>265</v>
      </c>
      <c r="BM1068" s="24" t="s">
        <v>1892</v>
      </c>
    </row>
    <row r="1069" spans="2:63" s="11" customFormat="1" ht="29.85" customHeight="1">
      <c r="B1069" s="187"/>
      <c r="C1069" s="188"/>
      <c r="D1069" s="189" t="s">
        <v>76</v>
      </c>
      <c r="E1069" s="201" t="s">
        <v>1893</v>
      </c>
      <c r="F1069" s="201" t="s">
        <v>1894</v>
      </c>
      <c r="G1069" s="188"/>
      <c r="H1069" s="188"/>
      <c r="I1069" s="191"/>
      <c r="J1069" s="202">
        <f>BK1069</f>
        <v>0</v>
      </c>
      <c r="K1069" s="188"/>
      <c r="L1069" s="193"/>
      <c r="M1069" s="194"/>
      <c r="N1069" s="195"/>
      <c r="O1069" s="195"/>
      <c r="P1069" s="196">
        <f>SUM(P1070:P1081)</f>
        <v>0</v>
      </c>
      <c r="Q1069" s="195"/>
      <c r="R1069" s="196">
        <f>SUM(R1070:R1081)</f>
        <v>0.059098819999999996</v>
      </c>
      <c r="S1069" s="195"/>
      <c r="T1069" s="197">
        <f>SUM(T1070:T1081)</f>
        <v>0</v>
      </c>
      <c r="AR1069" s="198" t="s">
        <v>86</v>
      </c>
      <c r="AT1069" s="199" t="s">
        <v>76</v>
      </c>
      <c r="AU1069" s="199" t="s">
        <v>84</v>
      </c>
      <c r="AY1069" s="198" t="s">
        <v>180</v>
      </c>
      <c r="BK1069" s="200">
        <f>SUM(BK1070:BK1081)</f>
        <v>0</v>
      </c>
    </row>
    <row r="1070" spans="2:65" s="1" customFormat="1" ht="16.5" customHeight="1">
      <c r="B1070" s="41"/>
      <c r="C1070" s="203" t="s">
        <v>1895</v>
      </c>
      <c r="D1070" s="203" t="s">
        <v>182</v>
      </c>
      <c r="E1070" s="204" t="s">
        <v>1896</v>
      </c>
      <c r="F1070" s="205" t="s">
        <v>1897</v>
      </c>
      <c r="G1070" s="206" t="s">
        <v>185</v>
      </c>
      <c r="H1070" s="207">
        <v>244.21</v>
      </c>
      <c r="I1070" s="208"/>
      <c r="J1070" s="209">
        <f>ROUND(I1070*H1070,2)</f>
        <v>0</v>
      </c>
      <c r="K1070" s="205" t="s">
        <v>186</v>
      </c>
      <c r="L1070" s="61"/>
      <c r="M1070" s="210" t="s">
        <v>39</v>
      </c>
      <c r="N1070" s="211" t="s">
        <v>48</v>
      </c>
      <c r="O1070" s="42"/>
      <c r="P1070" s="212">
        <f>O1070*H1070</f>
        <v>0</v>
      </c>
      <c r="Q1070" s="212">
        <v>0</v>
      </c>
      <c r="R1070" s="212">
        <f>Q1070*H1070</f>
        <v>0</v>
      </c>
      <c r="S1070" s="212">
        <v>0</v>
      </c>
      <c r="T1070" s="213">
        <f>S1070*H1070</f>
        <v>0</v>
      </c>
      <c r="AR1070" s="24" t="s">
        <v>265</v>
      </c>
      <c r="AT1070" s="24" t="s">
        <v>182</v>
      </c>
      <c r="AU1070" s="24" t="s">
        <v>86</v>
      </c>
      <c r="AY1070" s="24" t="s">
        <v>180</v>
      </c>
      <c r="BE1070" s="214">
        <f>IF(N1070="základní",J1070,0)</f>
        <v>0</v>
      </c>
      <c r="BF1070" s="214">
        <f>IF(N1070="snížená",J1070,0)</f>
        <v>0</v>
      </c>
      <c r="BG1070" s="214">
        <f>IF(N1070="zákl. přenesená",J1070,0)</f>
        <v>0</v>
      </c>
      <c r="BH1070" s="214">
        <f>IF(N1070="sníž. přenesená",J1070,0)</f>
        <v>0</v>
      </c>
      <c r="BI1070" s="214">
        <f>IF(N1070="nulová",J1070,0)</f>
        <v>0</v>
      </c>
      <c r="BJ1070" s="24" t="s">
        <v>84</v>
      </c>
      <c r="BK1070" s="214">
        <f>ROUND(I1070*H1070,2)</f>
        <v>0</v>
      </c>
      <c r="BL1070" s="24" t="s">
        <v>265</v>
      </c>
      <c r="BM1070" s="24" t="s">
        <v>1898</v>
      </c>
    </row>
    <row r="1071" spans="2:51" s="12" customFormat="1" ht="12">
      <c r="B1071" s="215"/>
      <c r="C1071" s="216"/>
      <c r="D1071" s="217" t="s">
        <v>189</v>
      </c>
      <c r="E1071" s="218" t="s">
        <v>39</v>
      </c>
      <c r="F1071" s="219" t="s">
        <v>785</v>
      </c>
      <c r="G1071" s="216"/>
      <c r="H1071" s="220">
        <v>87.035</v>
      </c>
      <c r="I1071" s="221"/>
      <c r="J1071" s="216"/>
      <c r="K1071" s="216"/>
      <c r="L1071" s="222"/>
      <c r="M1071" s="223"/>
      <c r="N1071" s="224"/>
      <c r="O1071" s="224"/>
      <c r="P1071" s="224"/>
      <c r="Q1071" s="224"/>
      <c r="R1071" s="224"/>
      <c r="S1071" s="224"/>
      <c r="T1071" s="225"/>
      <c r="AT1071" s="226" t="s">
        <v>189</v>
      </c>
      <c r="AU1071" s="226" t="s">
        <v>86</v>
      </c>
      <c r="AV1071" s="12" t="s">
        <v>86</v>
      </c>
      <c r="AW1071" s="12" t="s">
        <v>40</v>
      </c>
      <c r="AX1071" s="12" t="s">
        <v>77</v>
      </c>
      <c r="AY1071" s="226" t="s">
        <v>180</v>
      </c>
    </row>
    <row r="1072" spans="2:51" s="12" customFormat="1" ht="12">
      <c r="B1072" s="215"/>
      <c r="C1072" s="216"/>
      <c r="D1072" s="217" t="s">
        <v>189</v>
      </c>
      <c r="E1072" s="218" t="s">
        <v>39</v>
      </c>
      <c r="F1072" s="219" t="s">
        <v>1899</v>
      </c>
      <c r="G1072" s="216"/>
      <c r="H1072" s="220">
        <v>67.411</v>
      </c>
      <c r="I1072" s="221"/>
      <c r="J1072" s="216"/>
      <c r="K1072" s="216"/>
      <c r="L1072" s="222"/>
      <c r="M1072" s="223"/>
      <c r="N1072" s="224"/>
      <c r="O1072" s="224"/>
      <c r="P1072" s="224"/>
      <c r="Q1072" s="224"/>
      <c r="R1072" s="224"/>
      <c r="S1072" s="224"/>
      <c r="T1072" s="225"/>
      <c r="AT1072" s="226" t="s">
        <v>189</v>
      </c>
      <c r="AU1072" s="226" t="s">
        <v>86</v>
      </c>
      <c r="AV1072" s="12" t="s">
        <v>86</v>
      </c>
      <c r="AW1072" s="12" t="s">
        <v>40</v>
      </c>
      <c r="AX1072" s="12" t="s">
        <v>77</v>
      </c>
      <c r="AY1072" s="226" t="s">
        <v>180</v>
      </c>
    </row>
    <row r="1073" spans="2:51" s="14" customFormat="1" ht="12">
      <c r="B1073" s="238"/>
      <c r="C1073" s="239"/>
      <c r="D1073" s="217" t="s">
        <v>189</v>
      </c>
      <c r="E1073" s="240" t="s">
        <v>39</v>
      </c>
      <c r="F1073" s="241" t="s">
        <v>787</v>
      </c>
      <c r="G1073" s="239"/>
      <c r="H1073" s="242">
        <v>154.446</v>
      </c>
      <c r="I1073" s="243"/>
      <c r="J1073" s="239"/>
      <c r="K1073" s="239"/>
      <c r="L1073" s="244"/>
      <c r="M1073" s="245"/>
      <c r="N1073" s="246"/>
      <c r="O1073" s="246"/>
      <c r="P1073" s="246"/>
      <c r="Q1073" s="246"/>
      <c r="R1073" s="246"/>
      <c r="S1073" s="246"/>
      <c r="T1073" s="247"/>
      <c r="AT1073" s="248" t="s">
        <v>189</v>
      </c>
      <c r="AU1073" s="248" t="s">
        <v>86</v>
      </c>
      <c r="AV1073" s="14" t="s">
        <v>197</v>
      </c>
      <c r="AW1073" s="14" t="s">
        <v>40</v>
      </c>
      <c r="AX1073" s="14" t="s">
        <v>77</v>
      </c>
      <c r="AY1073" s="248" t="s">
        <v>180</v>
      </c>
    </row>
    <row r="1074" spans="2:51" s="12" customFormat="1" ht="12">
      <c r="B1074" s="215"/>
      <c r="C1074" s="216"/>
      <c r="D1074" s="217" t="s">
        <v>189</v>
      </c>
      <c r="E1074" s="218" t="s">
        <v>39</v>
      </c>
      <c r="F1074" s="219" t="s">
        <v>788</v>
      </c>
      <c r="G1074" s="216"/>
      <c r="H1074" s="220">
        <v>46.714</v>
      </c>
      <c r="I1074" s="221"/>
      <c r="J1074" s="216"/>
      <c r="K1074" s="216"/>
      <c r="L1074" s="222"/>
      <c r="M1074" s="223"/>
      <c r="N1074" s="224"/>
      <c r="O1074" s="224"/>
      <c r="P1074" s="224"/>
      <c r="Q1074" s="224"/>
      <c r="R1074" s="224"/>
      <c r="S1074" s="224"/>
      <c r="T1074" s="225"/>
      <c r="AT1074" s="226" t="s">
        <v>189</v>
      </c>
      <c r="AU1074" s="226" t="s">
        <v>86</v>
      </c>
      <c r="AV1074" s="12" t="s">
        <v>86</v>
      </c>
      <c r="AW1074" s="12" t="s">
        <v>40</v>
      </c>
      <c r="AX1074" s="12" t="s">
        <v>77</v>
      </c>
      <c r="AY1074" s="226" t="s">
        <v>180</v>
      </c>
    </row>
    <row r="1075" spans="2:51" s="12" customFormat="1" ht="12">
      <c r="B1075" s="215"/>
      <c r="C1075" s="216"/>
      <c r="D1075" s="217" t="s">
        <v>189</v>
      </c>
      <c r="E1075" s="218" t="s">
        <v>39</v>
      </c>
      <c r="F1075" s="219" t="s">
        <v>790</v>
      </c>
      <c r="G1075" s="216"/>
      <c r="H1075" s="220">
        <v>43.05</v>
      </c>
      <c r="I1075" s="221"/>
      <c r="J1075" s="216"/>
      <c r="K1075" s="216"/>
      <c r="L1075" s="222"/>
      <c r="M1075" s="223"/>
      <c r="N1075" s="224"/>
      <c r="O1075" s="224"/>
      <c r="P1075" s="224"/>
      <c r="Q1075" s="224"/>
      <c r="R1075" s="224"/>
      <c r="S1075" s="224"/>
      <c r="T1075" s="225"/>
      <c r="AT1075" s="226" t="s">
        <v>189</v>
      </c>
      <c r="AU1075" s="226" t="s">
        <v>86</v>
      </c>
      <c r="AV1075" s="12" t="s">
        <v>86</v>
      </c>
      <c r="AW1075" s="12" t="s">
        <v>40</v>
      </c>
      <c r="AX1075" s="12" t="s">
        <v>77</v>
      </c>
      <c r="AY1075" s="226" t="s">
        <v>180</v>
      </c>
    </row>
    <row r="1076" spans="2:51" s="13" customFormat="1" ht="12">
      <c r="B1076" s="227"/>
      <c r="C1076" s="228"/>
      <c r="D1076" s="217" t="s">
        <v>189</v>
      </c>
      <c r="E1076" s="229" t="s">
        <v>39</v>
      </c>
      <c r="F1076" s="230" t="s">
        <v>196</v>
      </c>
      <c r="G1076" s="228"/>
      <c r="H1076" s="231">
        <v>244.21</v>
      </c>
      <c r="I1076" s="232"/>
      <c r="J1076" s="228"/>
      <c r="K1076" s="228"/>
      <c r="L1076" s="233"/>
      <c r="M1076" s="234"/>
      <c r="N1076" s="235"/>
      <c r="O1076" s="235"/>
      <c r="P1076" s="235"/>
      <c r="Q1076" s="235"/>
      <c r="R1076" s="235"/>
      <c r="S1076" s="235"/>
      <c r="T1076" s="236"/>
      <c r="AT1076" s="237" t="s">
        <v>189</v>
      </c>
      <c r="AU1076" s="237" t="s">
        <v>86</v>
      </c>
      <c r="AV1076" s="13" t="s">
        <v>187</v>
      </c>
      <c r="AW1076" s="13" t="s">
        <v>40</v>
      </c>
      <c r="AX1076" s="13" t="s">
        <v>84</v>
      </c>
      <c r="AY1076" s="237" t="s">
        <v>180</v>
      </c>
    </row>
    <row r="1077" spans="2:65" s="1" customFormat="1" ht="16.5" customHeight="1">
      <c r="B1077" s="41"/>
      <c r="C1077" s="249" t="s">
        <v>1900</v>
      </c>
      <c r="D1077" s="249" t="s">
        <v>266</v>
      </c>
      <c r="E1077" s="250" t="s">
        <v>1901</v>
      </c>
      <c r="F1077" s="251" t="s">
        <v>1902</v>
      </c>
      <c r="G1077" s="252" t="s">
        <v>185</v>
      </c>
      <c r="H1077" s="253">
        <v>268.631</v>
      </c>
      <c r="I1077" s="254"/>
      <c r="J1077" s="255">
        <f>ROUND(I1077*H1077,2)</f>
        <v>0</v>
      </c>
      <c r="K1077" s="251" t="s">
        <v>1903</v>
      </c>
      <c r="L1077" s="256"/>
      <c r="M1077" s="257" t="s">
        <v>39</v>
      </c>
      <c r="N1077" s="258" t="s">
        <v>48</v>
      </c>
      <c r="O1077" s="42"/>
      <c r="P1077" s="212">
        <f>O1077*H1077</f>
        <v>0</v>
      </c>
      <c r="Q1077" s="212">
        <v>0.00022</v>
      </c>
      <c r="R1077" s="212">
        <f>Q1077*H1077</f>
        <v>0.059098819999999996</v>
      </c>
      <c r="S1077" s="212">
        <v>0</v>
      </c>
      <c r="T1077" s="213">
        <f>S1077*H1077</f>
        <v>0</v>
      </c>
      <c r="AR1077" s="24" t="s">
        <v>354</v>
      </c>
      <c r="AT1077" s="24" t="s">
        <v>266</v>
      </c>
      <c r="AU1077" s="24" t="s">
        <v>86</v>
      </c>
      <c r="AY1077" s="24" t="s">
        <v>180</v>
      </c>
      <c r="BE1077" s="214">
        <f>IF(N1077="základní",J1077,0)</f>
        <v>0</v>
      </c>
      <c r="BF1077" s="214">
        <f>IF(N1077="snížená",J1077,0)</f>
        <v>0</v>
      </c>
      <c r="BG1077" s="214">
        <f>IF(N1077="zákl. přenesená",J1077,0)</f>
        <v>0</v>
      </c>
      <c r="BH1077" s="214">
        <f>IF(N1077="sníž. přenesená",J1077,0)</f>
        <v>0</v>
      </c>
      <c r="BI1077" s="214">
        <f>IF(N1077="nulová",J1077,0)</f>
        <v>0</v>
      </c>
      <c r="BJ1077" s="24" t="s">
        <v>84</v>
      </c>
      <c r="BK1077" s="214">
        <f>ROUND(I1077*H1077,2)</f>
        <v>0</v>
      </c>
      <c r="BL1077" s="24" t="s">
        <v>265</v>
      </c>
      <c r="BM1077" s="24" t="s">
        <v>1904</v>
      </c>
    </row>
    <row r="1078" spans="2:51" s="12" customFormat="1" ht="12">
      <c r="B1078" s="215"/>
      <c r="C1078" s="216"/>
      <c r="D1078" s="217" t="s">
        <v>189</v>
      </c>
      <c r="E1078" s="218" t="s">
        <v>39</v>
      </c>
      <c r="F1078" s="219" t="s">
        <v>1905</v>
      </c>
      <c r="G1078" s="216"/>
      <c r="H1078" s="220">
        <v>268.631</v>
      </c>
      <c r="I1078" s="221"/>
      <c r="J1078" s="216"/>
      <c r="K1078" s="216"/>
      <c r="L1078" s="222"/>
      <c r="M1078" s="223"/>
      <c r="N1078" s="224"/>
      <c r="O1078" s="224"/>
      <c r="P1078" s="224"/>
      <c r="Q1078" s="224"/>
      <c r="R1078" s="224"/>
      <c r="S1078" s="224"/>
      <c r="T1078" s="225"/>
      <c r="AT1078" s="226" t="s">
        <v>189</v>
      </c>
      <c r="AU1078" s="226" t="s">
        <v>86</v>
      </c>
      <c r="AV1078" s="12" t="s">
        <v>86</v>
      </c>
      <c r="AW1078" s="12" t="s">
        <v>40</v>
      </c>
      <c r="AX1078" s="12" t="s">
        <v>84</v>
      </c>
      <c r="AY1078" s="226" t="s">
        <v>180</v>
      </c>
    </row>
    <row r="1079" spans="2:65" s="1" customFormat="1" ht="16.5" customHeight="1">
      <c r="B1079" s="41"/>
      <c r="C1079" s="203" t="s">
        <v>1906</v>
      </c>
      <c r="D1079" s="203" t="s">
        <v>182</v>
      </c>
      <c r="E1079" s="204" t="s">
        <v>1907</v>
      </c>
      <c r="F1079" s="205" t="s">
        <v>1908</v>
      </c>
      <c r="G1079" s="206" t="s">
        <v>185</v>
      </c>
      <c r="H1079" s="207">
        <v>244.21</v>
      </c>
      <c r="I1079" s="208"/>
      <c r="J1079" s="209">
        <f>ROUND(I1079*H1079,2)</f>
        <v>0</v>
      </c>
      <c r="K1079" s="205" t="s">
        <v>186</v>
      </c>
      <c r="L1079" s="61"/>
      <c r="M1079" s="210" t="s">
        <v>39</v>
      </c>
      <c r="N1079" s="211" t="s">
        <v>48</v>
      </c>
      <c r="O1079" s="42"/>
      <c r="P1079" s="212">
        <f>O1079*H1079</f>
        <v>0</v>
      </c>
      <c r="Q1079" s="212">
        <v>0</v>
      </c>
      <c r="R1079" s="212">
        <f>Q1079*H1079</f>
        <v>0</v>
      </c>
      <c r="S1079" s="212">
        <v>0</v>
      </c>
      <c r="T1079" s="213">
        <f>S1079*H1079</f>
        <v>0</v>
      </c>
      <c r="AR1079" s="24" t="s">
        <v>265</v>
      </c>
      <c r="AT1079" s="24" t="s">
        <v>182</v>
      </c>
      <c r="AU1079" s="24" t="s">
        <v>86</v>
      </c>
      <c r="AY1079" s="24" t="s">
        <v>180</v>
      </c>
      <c r="BE1079" s="214">
        <f>IF(N1079="základní",J1079,0)</f>
        <v>0</v>
      </c>
      <c r="BF1079" s="214">
        <f>IF(N1079="snížená",J1079,0)</f>
        <v>0</v>
      </c>
      <c r="BG1079" s="214">
        <f>IF(N1079="zákl. přenesená",J1079,0)</f>
        <v>0</v>
      </c>
      <c r="BH1079" s="214">
        <f>IF(N1079="sníž. přenesená",J1079,0)</f>
        <v>0</v>
      </c>
      <c r="BI1079" s="214">
        <f>IF(N1079="nulová",J1079,0)</f>
        <v>0</v>
      </c>
      <c r="BJ1079" s="24" t="s">
        <v>84</v>
      </c>
      <c r="BK1079" s="214">
        <f>ROUND(I1079*H1079,2)</f>
        <v>0</v>
      </c>
      <c r="BL1079" s="24" t="s">
        <v>265</v>
      </c>
      <c r="BM1079" s="24" t="s">
        <v>1909</v>
      </c>
    </row>
    <row r="1080" spans="2:51" s="12" customFormat="1" ht="12">
      <c r="B1080" s="215"/>
      <c r="C1080" s="216"/>
      <c r="D1080" s="217" t="s">
        <v>189</v>
      </c>
      <c r="E1080" s="218" t="s">
        <v>39</v>
      </c>
      <c r="F1080" s="219" t="s">
        <v>1910</v>
      </c>
      <c r="G1080" s="216"/>
      <c r="H1080" s="220">
        <v>244.21</v>
      </c>
      <c r="I1080" s="221"/>
      <c r="J1080" s="216"/>
      <c r="K1080" s="216"/>
      <c r="L1080" s="222"/>
      <c r="M1080" s="223"/>
      <c r="N1080" s="224"/>
      <c r="O1080" s="224"/>
      <c r="P1080" s="224"/>
      <c r="Q1080" s="224"/>
      <c r="R1080" s="224"/>
      <c r="S1080" s="224"/>
      <c r="T1080" s="225"/>
      <c r="AT1080" s="226" t="s">
        <v>189</v>
      </c>
      <c r="AU1080" s="226" t="s">
        <v>86</v>
      </c>
      <c r="AV1080" s="12" t="s">
        <v>86</v>
      </c>
      <c r="AW1080" s="12" t="s">
        <v>40</v>
      </c>
      <c r="AX1080" s="12" t="s">
        <v>84</v>
      </c>
      <c r="AY1080" s="226" t="s">
        <v>180</v>
      </c>
    </row>
    <row r="1081" spans="2:65" s="1" customFormat="1" ht="16.5" customHeight="1">
      <c r="B1081" s="41"/>
      <c r="C1081" s="203" t="s">
        <v>1911</v>
      </c>
      <c r="D1081" s="203" t="s">
        <v>182</v>
      </c>
      <c r="E1081" s="204" t="s">
        <v>1912</v>
      </c>
      <c r="F1081" s="205" t="s">
        <v>1913</v>
      </c>
      <c r="G1081" s="206" t="s">
        <v>248</v>
      </c>
      <c r="H1081" s="207">
        <v>0.059</v>
      </c>
      <c r="I1081" s="208"/>
      <c r="J1081" s="209">
        <f>ROUND(I1081*H1081,2)</f>
        <v>0</v>
      </c>
      <c r="K1081" s="205" t="s">
        <v>186</v>
      </c>
      <c r="L1081" s="61"/>
      <c r="M1081" s="210" t="s">
        <v>39</v>
      </c>
      <c r="N1081" s="211" t="s">
        <v>48</v>
      </c>
      <c r="O1081" s="42"/>
      <c r="P1081" s="212">
        <f>O1081*H1081</f>
        <v>0</v>
      </c>
      <c r="Q1081" s="212">
        <v>0</v>
      </c>
      <c r="R1081" s="212">
        <f>Q1081*H1081</f>
        <v>0</v>
      </c>
      <c r="S1081" s="212">
        <v>0</v>
      </c>
      <c r="T1081" s="213">
        <f>S1081*H1081</f>
        <v>0</v>
      </c>
      <c r="AR1081" s="24" t="s">
        <v>265</v>
      </c>
      <c r="AT1081" s="24" t="s">
        <v>182</v>
      </c>
      <c r="AU1081" s="24" t="s">
        <v>86</v>
      </c>
      <c r="AY1081" s="24" t="s">
        <v>180</v>
      </c>
      <c r="BE1081" s="214">
        <f>IF(N1081="základní",J1081,0)</f>
        <v>0</v>
      </c>
      <c r="BF1081" s="214">
        <f>IF(N1081="snížená",J1081,0)</f>
        <v>0</v>
      </c>
      <c r="BG1081" s="214">
        <f>IF(N1081="zákl. přenesená",J1081,0)</f>
        <v>0</v>
      </c>
      <c r="BH1081" s="214">
        <f>IF(N1081="sníž. přenesená",J1081,0)</f>
        <v>0</v>
      </c>
      <c r="BI1081" s="214">
        <f>IF(N1081="nulová",J1081,0)</f>
        <v>0</v>
      </c>
      <c r="BJ1081" s="24" t="s">
        <v>84</v>
      </c>
      <c r="BK1081" s="214">
        <f>ROUND(I1081*H1081,2)</f>
        <v>0</v>
      </c>
      <c r="BL1081" s="24" t="s">
        <v>265</v>
      </c>
      <c r="BM1081" s="24" t="s">
        <v>1914</v>
      </c>
    </row>
    <row r="1082" spans="2:63" s="11" customFormat="1" ht="29.85" customHeight="1">
      <c r="B1082" s="187"/>
      <c r="C1082" s="188"/>
      <c r="D1082" s="189" t="s">
        <v>76</v>
      </c>
      <c r="E1082" s="201" t="s">
        <v>1915</v>
      </c>
      <c r="F1082" s="201" t="s">
        <v>1916</v>
      </c>
      <c r="G1082" s="188"/>
      <c r="H1082" s="188"/>
      <c r="I1082" s="191"/>
      <c r="J1082" s="202">
        <f>BK1082</f>
        <v>0</v>
      </c>
      <c r="K1082" s="188"/>
      <c r="L1082" s="193"/>
      <c r="M1082" s="194"/>
      <c r="N1082" s="195"/>
      <c r="O1082" s="195"/>
      <c r="P1082" s="196">
        <f>SUM(P1083:P1139)</f>
        <v>0</v>
      </c>
      <c r="Q1082" s="195"/>
      <c r="R1082" s="196">
        <f>SUM(R1083:R1139)</f>
        <v>2.4228090000000004</v>
      </c>
      <c r="S1082" s="195"/>
      <c r="T1082" s="197">
        <f>SUM(T1083:T1139)</f>
        <v>0.23199999999999998</v>
      </c>
      <c r="AR1082" s="198" t="s">
        <v>86</v>
      </c>
      <c r="AT1082" s="199" t="s">
        <v>76</v>
      </c>
      <c r="AU1082" s="199" t="s">
        <v>84</v>
      </c>
      <c r="AY1082" s="198" t="s">
        <v>180</v>
      </c>
      <c r="BK1082" s="200">
        <f>SUM(BK1083:BK1139)</f>
        <v>0</v>
      </c>
    </row>
    <row r="1083" spans="2:65" s="1" customFormat="1" ht="25.5" customHeight="1">
      <c r="B1083" s="41"/>
      <c r="C1083" s="203" t="s">
        <v>1917</v>
      </c>
      <c r="D1083" s="203" t="s">
        <v>182</v>
      </c>
      <c r="E1083" s="204" t="s">
        <v>1918</v>
      </c>
      <c r="F1083" s="205" t="s">
        <v>1919</v>
      </c>
      <c r="G1083" s="206" t="s">
        <v>185</v>
      </c>
      <c r="H1083" s="207">
        <v>51.9</v>
      </c>
      <c r="I1083" s="208"/>
      <c r="J1083" s="209">
        <f>ROUND(I1083*H1083,2)</f>
        <v>0</v>
      </c>
      <c r="K1083" s="205" t="s">
        <v>186</v>
      </c>
      <c r="L1083" s="61"/>
      <c r="M1083" s="210" t="s">
        <v>39</v>
      </c>
      <c r="N1083" s="211" t="s">
        <v>48</v>
      </c>
      <c r="O1083" s="42"/>
      <c r="P1083" s="212">
        <f>O1083*H1083</f>
        <v>0</v>
      </c>
      <c r="Q1083" s="212">
        <v>0.00026</v>
      </c>
      <c r="R1083" s="212">
        <f>Q1083*H1083</f>
        <v>0.013493999999999999</v>
      </c>
      <c r="S1083" s="212">
        <v>0</v>
      </c>
      <c r="T1083" s="213">
        <f>S1083*H1083</f>
        <v>0</v>
      </c>
      <c r="AR1083" s="24" t="s">
        <v>265</v>
      </c>
      <c r="AT1083" s="24" t="s">
        <v>182</v>
      </c>
      <c r="AU1083" s="24" t="s">
        <v>86</v>
      </c>
      <c r="AY1083" s="24" t="s">
        <v>180</v>
      </c>
      <c r="BE1083" s="214">
        <f>IF(N1083="základní",J1083,0)</f>
        <v>0</v>
      </c>
      <c r="BF1083" s="214">
        <f>IF(N1083="snížená",J1083,0)</f>
        <v>0</v>
      </c>
      <c r="BG1083" s="214">
        <f>IF(N1083="zákl. přenesená",J1083,0)</f>
        <v>0</v>
      </c>
      <c r="BH1083" s="214">
        <f>IF(N1083="sníž. přenesená",J1083,0)</f>
        <v>0</v>
      </c>
      <c r="BI1083" s="214">
        <f>IF(N1083="nulová",J1083,0)</f>
        <v>0</v>
      </c>
      <c r="BJ1083" s="24" t="s">
        <v>84</v>
      </c>
      <c r="BK1083" s="214">
        <f>ROUND(I1083*H1083,2)</f>
        <v>0</v>
      </c>
      <c r="BL1083" s="24" t="s">
        <v>265</v>
      </c>
      <c r="BM1083" s="24" t="s">
        <v>1920</v>
      </c>
    </row>
    <row r="1084" spans="2:51" s="12" customFormat="1" ht="12">
      <c r="B1084" s="215"/>
      <c r="C1084" s="216"/>
      <c r="D1084" s="217" t="s">
        <v>189</v>
      </c>
      <c r="E1084" s="218" t="s">
        <v>39</v>
      </c>
      <c r="F1084" s="219" t="s">
        <v>1921</v>
      </c>
      <c r="G1084" s="216"/>
      <c r="H1084" s="220">
        <v>51.9</v>
      </c>
      <c r="I1084" s="221"/>
      <c r="J1084" s="216"/>
      <c r="K1084" s="216"/>
      <c r="L1084" s="222"/>
      <c r="M1084" s="223"/>
      <c r="N1084" s="224"/>
      <c r="O1084" s="224"/>
      <c r="P1084" s="224"/>
      <c r="Q1084" s="224"/>
      <c r="R1084" s="224"/>
      <c r="S1084" s="224"/>
      <c r="T1084" s="225"/>
      <c r="AT1084" s="226" t="s">
        <v>189</v>
      </c>
      <c r="AU1084" s="226" t="s">
        <v>86</v>
      </c>
      <c r="AV1084" s="12" t="s">
        <v>86</v>
      </c>
      <c r="AW1084" s="12" t="s">
        <v>40</v>
      </c>
      <c r="AX1084" s="12" t="s">
        <v>84</v>
      </c>
      <c r="AY1084" s="226" t="s">
        <v>180</v>
      </c>
    </row>
    <row r="1085" spans="2:65" s="1" customFormat="1" ht="25.5" customHeight="1">
      <c r="B1085" s="41"/>
      <c r="C1085" s="249" t="s">
        <v>1922</v>
      </c>
      <c r="D1085" s="249" t="s">
        <v>266</v>
      </c>
      <c r="E1085" s="250" t="s">
        <v>1923</v>
      </c>
      <c r="F1085" s="251" t="s">
        <v>1924</v>
      </c>
      <c r="G1085" s="252" t="s">
        <v>316</v>
      </c>
      <c r="H1085" s="253">
        <v>1</v>
      </c>
      <c r="I1085" s="254"/>
      <c r="J1085" s="255">
        <f aca="true" t="shared" si="20" ref="J1085:J1092">ROUND(I1085*H1085,2)</f>
        <v>0</v>
      </c>
      <c r="K1085" s="251" t="s">
        <v>39</v>
      </c>
      <c r="L1085" s="256"/>
      <c r="M1085" s="257" t="s">
        <v>39</v>
      </c>
      <c r="N1085" s="258" t="s">
        <v>48</v>
      </c>
      <c r="O1085" s="42"/>
      <c r="P1085" s="212">
        <f aca="true" t="shared" si="21" ref="P1085:P1092">O1085*H1085</f>
        <v>0</v>
      </c>
      <c r="Q1085" s="212">
        <v>0.067</v>
      </c>
      <c r="R1085" s="212">
        <f aca="true" t="shared" si="22" ref="R1085:R1092">Q1085*H1085</f>
        <v>0.067</v>
      </c>
      <c r="S1085" s="212">
        <v>0</v>
      </c>
      <c r="T1085" s="213">
        <f aca="true" t="shared" si="23" ref="T1085:T1092">S1085*H1085</f>
        <v>0</v>
      </c>
      <c r="AR1085" s="24" t="s">
        <v>354</v>
      </c>
      <c r="AT1085" s="24" t="s">
        <v>266</v>
      </c>
      <c r="AU1085" s="24" t="s">
        <v>86</v>
      </c>
      <c r="AY1085" s="24" t="s">
        <v>180</v>
      </c>
      <c r="BE1085" s="214">
        <f aca="true" t="shared" si="24" ref="BE1085:BE1092">IF(N1085="základní",J1085,0)</f>
        <v>0</v>
      </c>
      <c r="BF1085" s="214">
        <f aca="true" t="shared" si="25" ref="BF1085:BF1092">IF(N1085="snížená",J1085,0)</f>
        <v>0</v>
      </c>
      <c r="BG1085" s="214">
        <f aca="true" t="shared" si="26" ref="BG1085:BG1092">IF(N1085="zákl. přenesená",J1085,0)</f>
        <v>0</v>
      </c>
      <c r="BH1085" s="214">
        <f aca="true" t="shared" si="27" ref="BH1085:BH1092">IF(N1085="sníž. přenesená",J1085,0)</f>
        <v>0</v>
      </c>
      <c r="BI1085" s="214">
        <f aca="true" t="shared" si="28" ref="BI1085:BI1092">IF(N1085="nulová",J1085,0)</f>
        <v>0</v>
      </c>
      <c r="BJ1085" s="24" t="s">
        <v>84</v>
      </c>
      <c r="BK1085" s="214">
        <f aca="true" t="shared" si="29" ref="BK1085:BK1092">ROUND(I1085*H1085,2)</f>
        <v>0</v>
      </c>
      <c r="BL1085" s="24" t="s">
        <v>265</v>
      </c>
      <c r="BM1085" s="24" t="s">
        <v>1925</v>
      </c>
    </row>
    <row r="1086" spans="2:65" s="1" customFormat="1" ht="25.5" customHeight="1">
      <c r="B1086" s="41"/>
      <c r="C1086" s="249" t="s">
        <v>1926</v>
      </c>
      <c r="D1086" s="249" t="s">
        <v>266</v>
      </c>
      <c r="E1086" s="250" t="s">
        <v>1927</v>
      </c>
      <c r="F1086" s="251" t="s">
        <v>1928</v>
      </c>
      <c r="G1086" s="252" t="s">
        <v>316</v>
      </c>
      <c r="H1086" s="253">
        <v>1</v>
      </c>
      <c r="I1086" s="254"/>
      <c r="J1086" s="255">
        <f t="shared" si="20"/>
        <v>0</v>
      </c>
      <c r="K1086" s="251" t="s">
        <v>39</v>
      </c>
      <c r="L1086" s="256"/>
      <c r="M1086" s="257" t="s">
        <v>39</v>
      </c>
      <c r="N1086" s="258" t="s">
        <v>48</v>
      </c>
      <c r="O1086" s="42"/>
      <c r="P1086" s="212">
        <f t="shared" si="21"/>
        <v>0</v>
      </c>
      <c r="Q1086" s="212">
        <v>0.067</v>
      </c>
      <c r="R1086" s="212">
        <f t="shared" si="22"/>
        <v>0.067</v>
      </c>
      <c r="S1086" s="212">
        <v>0</v>
      </c>
      <c r="T1086" s="213">
        <f t="shared" si="23"/>
        <v>0</v>
      </c>
      <c r="AR1086" s="24" t="s">
        <v>354</v>
      </c>
      <c r="AT1086" s="24" t="s">
        <v>266</v>
      </c>
      <c r="AU1086" s="24" t="s">
        <v>86</v>
      </c>
      <c r="AY1086" s="24" t="s">
        <v>180</v>
      </c>
      <c r="BE1086" s="214">
        <f t="shared" si="24"/>
        <v>0</v>
      </c>
      <c r="BF1086" s="214">
        <f t="shared" si="25"/>
        <v>0</v>
      </c>
      <c r="BG1086" s="214">
        <f t="shared" si="26"/>
        <v>0</v>
      </c>
      <c r="BH1086" s="214">
        <f t="shared" si="27"/>
        <v>0</v>
      </c>
      <c r="BI1086" s="214">
        <f t="shared" si="28"/>
        <v>0</v>
      </c>
      <c r="BJ1086" s="24" t="s">
        <v>84</v>
      </c>
      <c r="BK1086" s="214">
        <f t="shared" si="29"/>
        <v>0</v>
      </c>
      <c r="BL1086" s="24" t="s">
        <v>265</v>
      </c>
      <c r="BM1086" s="24" t="s">
        <v>1929</v>
      </c>
    </row>
    <row r="1087" spans="2:65" s="1" customFormat="1" ht="25.5" customHeight="1">
      <c r="B1087" s="41"/>
      <c r="C1087" s="249" t="s">
        <v>1930</v>
      </c>
      <c r="D1087" s="249" t="s">
        <v>266</v>
      </c>
      <c r="E1087" s="250" t="s">
        <v>1931</v>
      </c>
      <c r="F1087" s="251" t="s">
        <v>1932</v>
      </c>
      <c r="G1087" s="252" t="s">
        <v>316</v>
      </c>
      <c r="H1087" s="253">
        <v>4</v>
      </c>
      <c r="I1087" s="254"/>
      <c r="J1087" s="255">
        <f t="shared" si="20"/>
        <v>0</v>
      </c>
      <c r="K1087" s="251" t="s">
        <v>39</v>
      </c>
      <c r="L1087" s="256"/>
      <c r="M1087" s="257" t="s">
        <v>39</v>
      </c>
      <c r="N1087" s="258" t="s">
        <v>48</v>
      </c>
      <c r="O1087" s="42"/>
      <c r="P1087" s="212">
        <f t="shared" si="21"/>
        <v>0</v>
      </c>
      <c r="Q1087" s="212">
        <v>0.067</v>
      </c>
      <c r="R1087" s="212">
        <f t="shared" si="22"/>
        <v>0.268</v>
      </c>
      <c r="S1087" s="212">
        <v>0</v>
      </c>
      <c r="T1087" s="213">
        <f t="shared" si="23"/>
        <v>0</v>
      </c>
      <c r="AR1087" s="24" t="s">
        <v>354</v>
      </c>
      <c r="AT1087" s="24" t="s">
        <v>266</v>
      </c>
      <c r="AU1087" s="24" t="s">
        <v>86</v>
      </c>
      <c r="AY1087" s="24" t="s">
        <v>180</v>
      </c>
      <c r="BE1087" s="214">
        <f t="shared" si="24"/>
        <v>0</v>
      </c>
      <c r="BF1087" s="214">
        <f t="shared" si="25"/>
        <v>0</v>
      </c>
      <c r="BG1087" s="214">
        <f t="shared" si="26"/>
        <v>0</v>
      </c>
      <c r="BH1087" s="214">
        <f t="shared" si="27"/>
        <v>0</v>
      </c>
      <c r="BI1087" s="214">
        <f t="shared" si="28"/>
        <v>0</v>
      </c>
      <c r="BJ1087" s="24" t="s">
        <v>84</v>
      </c>
      <c r="BK1087" s="214">
        <f t="shared" si="29"/>
        <v>0</v>
      </c>
      <c r="BL1087" s="24" t="s">
        <v>265</v>
      </c>
      <c r="BM1087" s="24" t="s">
        <v>1933</v>
      </c>
    </row>
    <row r="1088" spans="2:65" s="1" customFormat="1" ht="25.5" customHeight="1">
      <c r="B1088" s="41"/>
      <c r="C1088" s="249" t="s">
        <v>1934</v>
      </c>
      <c r="D1088" s="249" t="s">
        <v>266</v>
      </c>
      <c r="E1088" s="250" t="s">
        <v>1935</v>
      </c>
      <c r="F1088" s="251" t="s">
        <v>1936</v>
      </c>
      <c r="G1088" s="252" t="s">
        <v>316</v>
      </c>
      <c r="H1088" s="253">
        <v>1</v>
      </c>
      <c r="I1088" s="254"/>
      <c r="J1088" s="255">
        <f t="shared" si="20"/>
        <v>0</v>
      </c>
      <c r="K1088" s="251" t="s">
        <v>39</v>
      </c>
      <c r="L1088" s="256"/>
      <c r="M1088" s="257" t="s">
        <v>39</v>
      </c>
      <c r="N1088" s="258" t="s">
        <v>48</v>
      </c>
      <c r="O1088" s="42"/>
      <c r="P1088" s="212">
        <f t="shared" si="21"/>
        <v>0</v>
      </c>
      <c r="Q1088" s="212">
        <v>0.067</v>
      </c>
      <c r="R1088" s="212">
        <f t="shared" si="22"/>
        <v>0.067</v>
      </c>
      <c r="S1088" s="212">
        <v>0</v>
      </c>
      <c r="T1088" s="213">
        <f t="shared" si="23"/>
        <v>0</v>
      </c>
      <c r="AR1088" s="24" t="s">
        <v>354</v>
      </c>
      <c r="AT1088" s="24" t="s">
        <v>266</v>
      </c>
      <c r="AU1088" s="24" t="s">
        <v>86</v>
      </c>
      <c r="AY1088" s="24" t="s">
        <v>180</v>
      </c>
      <c r="BE1088" s="214">
        <f t="shared" si="24"/>
        <v>0</v>
      </c>
      <c r="BF1088" s="214">
        <f t="shared" si="25"/>
        <v>0</v>
      </c>
      <c r="BG1088" s="214">
        <f t="shared" si="26"/>
        <v>0</v>
      </c>
      <c r="BH1088" s="214">
        <f t="shared" si="27"/>
        <v>0</v>
      </c>
      <c r="BI1088" s="214">
        <f t="shared" si="28"/>
        <v>0</v>
      </c>
      <c r="BJ1088" s="24" t="s">
        <v>84</v>
      </c>
      <c r="BK1088" s="214">
        <f t="shared" si="29"/>
        <v>0</v>
      </c>
      <c r="BL1088" s="24" t="s">
        <v>265</v>
      </c>
      <c r="BM1088" s="24" t="s">
        <v>1937</v>
      </c>
    </row>
    <row r="1089" spans="2:65" s="1" customFormat="1" ht="25.5" customHeight="1">
      <c r="B1089" s="41"/>
      <c r="C1089" s="249" t="s">
        <v>1938</v>
      </c>
      <c r="D1089" s="249" t="s">
        <v>266</v>
      </c>
      <c r="E1089" s="250" t="s">
        <v>1939</v>
      </c>
      <c r="F1089" s="251" t="s">
        <v>1940</v>
      </c>
      <c r="G1089" s="252" t="s">
        <v>316</v>
      </c>
      <c r="H1089" s="253">
        <v>1</v>
      </c>
      <c r="I1089" s="254"/>
      <c r="J1089" s="255">
        <f t="shared" si="20"/>
        <v>0</v>
      </c>
      <c r="K1089" s="251" t="s">
        <v>39</v>
      </c>
      <c r="L1089" s="256"/>
      <c r="M1089" s="257" t="s">
        <v>39</v>
      </c>
      <c r="N1089" s="258" t="s">
        <v>48</v>
      </c>
      <c r="O1089" s="42"/>
      <c r="P1089" s="212">
        <f t="shared" si="21"/>
        <v>0</v>
      </c>
      <c r="Q1089" s="212">
        <v>0.067</v>
      </c>
      <c r="R1089" s="212">
        <f t="shared" si="22"/>
        <v>0.067</v>
      </c>
      <c r="S1089" s="212">
        <v>0</v>
      </c>
      <c r="T1089" s="213">
        <f t="shared" si="23"/>
        <v>0</v>
      </c>
      <c r="AR1089" s="24" t="s">
        <v>354</v>
      </c>
      <c r="AT1089" s="24" t="s">
        <v>266</v>
      </c>
      <c r="AU1089" s="24" t="s">
        <v>86</v>
      </c>
      <c r="AY1089" s="24" t="s">
        <v>180</v>
      </c>
      <c r="BE1089" s="214">
        <f t="shared" si="24"/>
        <v>0</v>
      </c>
      <c r="BF1089" s="214">
        <f t="shared" si="25"/>
        <v>0</v>
      </c>
      <c r="BG1089" s="214">
        <f t="shared" si="26"/>
        <v>0</v>
      </c>
      <c r="BH1089" s="214">
        <f t="shared" si="27"/>
        <v>0</v>
      </c>
      <c r="BI1089" s="214">
        <f t="shared" si="28"/>
        <v>0</v>
      </c>
      <c r="BJ1089" s="24" t="s">
        <v>84</v>
      </c>
      <c r="BK1089" s="214">
        <f t="shared" si="29"/>
        <v>0</v>
      </c>
      <c r="BL1089" s="24" t="s">
        <v>265</v>
      </c>
      <c r="BM1089" s="24" t="s">
        <v>1941</v>
      </c>
    </row>
    <row r="1090" spans="2:65" s="1" customFormat="1" ht="25.5" customHeight="1">
      <c r="B1090" s="41"/>
      <c r="C1090" s="249" t="s">
        <v>1942</v>
      </c>
      <c r="D1090" s="249" t="s">
        <v>266</v>
      </c>
      <c r="E1090" s="250" t="s">
        <v>1943</v>
      </c>
      <c r="F1090" s="251" t="s">
        <v>1944</v>
      </c>
      <c r="G1090" s="252" t="s">
        <v>316</v>
      </c>
      <c r="H1090" s="253">
        <v>3</v>
      </c>
      <c r="I1090" s="254"/>
      <c r="J1090" s="255">
        <f t="shared" si="20"/>
        <v>0</v>
      </c>
      <c r="K1090" s="251" t="s">
        <v>39</v>
      </c>
      <c r="L1090" s="256"/>
      <c r="M1090" s="257" t="s">
        <v>39</v>
      </c>
      <c r="N1090" s="258" t="s">
        <v>48</v>
      </c>
      <c r="O1090" s="42"/>
      <c r="P1090" s="212">
        <f t="shared" si="21"/>
        <v>0</v>
      </c>
      <c r="Q1090" s="212">
        <v>0.067</v>
      </c>
      <c r="R1090" s="212">
        <f t="shared" si="22"/>
        <v>0.201</v>
      </c>
      <c r="S1090" s="212">
        <v>0</v>
      </c>
      <c r="T1090" s="213">
        <f t="shared" si="23"/>
        <v>0</v>
      </c>
      <c r="AR1090" s="24" t="s">
        <v>354</v>
      </c>
      <c r="AT1090" s="24" t="s">
        <v>266</v>
      </c>
      <c r="AU1090" s="24" t="s">
        <v>86</v>
      </c>
      <c r="AY1090" s="24" t="s">
        <v>180</v>
      </c>
      <c r="BE1090" s="214">
        <f t="shared" si="24"/>
        <v>0</v>
      </c>
      <c r="BF1090" s="214">
        <f t="shared" si="25"/>
        <v>0</v>
      </c>
      <c r="BG1090" s="214">
        <f t="shared" si="26"/>
        <v>0</v>
      </c>
      <c r="BH1090" s="214">
        <f t="shared" si="27"/>
        <v>0</v>
      </c>
      <c r="BI1090" s="214">
        <f t="shared" si="28"/>
        <v>0</v>
      </c>
      <c r="BJ1090" s="24" t="s">
        <v>84</v>
      </c>
      <c r="BK1090" s="214">
        <f t="shared" si="29"/>
        <v>0</v>
      </c>
      <c r="BL1090" s="24" t="s">
        <v>265</v>
      </c>
      <c r="BM1090" s="24" t="s">
        <v>1945</v>
      </c>
    </row>
    <row r="1091" spans="2:65" s="1" customFormat="1" ht="25.5" customHeight="1">
      <c r="B1091" s="41"/>
      <c r="C1091" s="249" t="s">
        <v>1946</v>
      </c>
      <c r="D1091" s="249" t="s">
        <v>266</v>
      </c>
      <c r="E1091" s="250" t="s">
        <v>1947</v>
      </c>
      <c r="F1091" s="251" t="s">
        <v>1948</v>
      </c>
      <c r="G1091" s="252" t="s">
        <v>316</v>
      </c>
      <c r="H1091" s="253">
        <v>3</v>
      </c>
      <c r="I1091" s="254"/>
      <c r="J1091" s="255">
        <f t="shared" si="20"/>
        <v>0</v>
      </c>
      <c r="K1091" s="251" t="s">
        <v>39</v>
      </c>
      <c r="L1091" s="256"/>
      <c r="M1091" s="257" t="s">
        <v>39</v>
      </c>
      <c r="N1091" s="258" t="s">
        <v>48</v>
      </c>
      <c r="O1091" s="42"/>
      <c r="P1091" s="212">
        <f t="shared" si="21"/>
        <v>0</v>
      </c>
      <c r="Q1091" s="212">
        <v>0.1267</v>
      </c>
      <c r="R1091" s="212">
        <f t="shared" si="22"/>
        <v>0.3801</v>
      </c>
      <c r="S1091" s="212">
        <v>0</v>
      </c>
      <c r="T1091" s="213">
        <f t="shared" si="23"/>
        <v>0</v>
      </c>
      <c r="AR1091" s="24" t="s">
        <v>354</v>
      </c>
      <c r="AT1091" s="24" t="s">
        <v>266</v>
      </c>
      <c r="AU1091" s="24" t="s">
        <v>86</v>
      </c>
      <c r="AY1091" s="24" t="s">
        <v>180</v>
      </c>
      <c r="BE1091" s="214">
        <f t="shared" si="24"/>
        <v>0</v>
      </c>
      <c r="BF1091" s="214">
        <f t="shared" si="25"/>
        <v>0</v>
      </c>
      <c r="BG1091" s="214">
        <f t="shared" si="26"/>
        <v>0</v>
      </c>
      <c r="BH1091" s="214">
        <f t="shared" si="27"/>
        <v>0</v>
      </c>
      <c r="BI1091" s="214">
        <f t="shared" si="28"/>
        <v>0</v>
      </c>
      <c r="BJ1091" s="24" t="s">
        <v>84</v>
      </c>
      <c r="BK1091" s="214">
        <f t="shared" si="29"/>
        <v>0</v>
      </c>
      <c r="BL1091" s="24" t="s">
        <v>265</v>
      </c>
      <c r="BM1091" s="24" t="s">
        <v>1949</v>
      </c>
    </row>
    <row r="1092" spans="2:65" s="1" customFormat="1" ht="25.5" customHeight="1">
      <c r="B1092" s="41"/>
      <c r="C1092" s="203" t="s">
        <v>1950</v>
      </c>
      <c r="D1092" s="203" t="s">
        <v>182</v>
      </c>
      <c r="E1092" s="204" t="s">
        <v>1951</v>
      </c>
      <c r="F1092" s="205" t="s">
        <v>1952</v>
      </c>
      <c r="G1092" s="206" t="s">
        <v>316</v>
      </c>
      <c r="H1092" s="207">
        <v>8</v>
      </c>
      <c r="I1092" s="208"/>
      <c r="J1092" s="209">
        <f t="shared" si="20"/>
        <v>0</v>
      </c>
      <c r="K1092" s="205" t="s">
        <v>186</v>
      </c>
      <c r="L1092" s="61"/>
      <c r="M1092" s="210" t="s">
        <v>39</v>
      </c>
      <c r="N1092" s="211" t="s">
        <v>48</v>
      </c>
      <c r="O1092" s="42"/>
      <c r="P1092" s="212">
        <f t="shared" si="21"/>
        <v>0</v>
      </c>
      <c r="Q1092" s="212">
        <v>0</v>
      </c>
      <c r="R1092" s="212">
        <f t="shared" si="22"/>
        <v>0</v>
      </c>
      <c r="S1092" s="212">
        <v>0</v>
      </c>
      <c r="T1092" s="213">
        <f t="shared" si="23"/>
        <v>0</v>
      </c>
      <c r="AR1092" s="24" t="s">
        <v>265</v>
      </c>
      <c r="AT1092" s="24" t="s">
        <v>182</v>
      </c>
      <c r="AU1092" s="24" t="s">
        <v>86</v>
      </c>
      <c r="AY1092" s="24" t="s">
        <v>180</v>
      </c>
      <c r="BE1092" s="214">
        <f t="shared" si="24"/>
        <v>0</v>
      </c>
      <c r="BF1092" s="214">
        <f t="shared" si="25"/>
        <v>0</v>
      </c>
      <c r="BG1092" s="214">
        <f t="shared" si="26"/>
        <v>0</v>
      </c>
      <c r="BH1092" s="214">
        <f t="shared" si="27"/>
        <v>0</v>
      </c>
      <c r="BI1092" s="214">
        <f t="shared" si="28"/>
        <v>0</v>
      </c>
      <c r="BJ1092" s="24" t="s">
        <v>84</v>
      </c>
      <c r="BK1092" s="214">
        <f t="shared" si="29"/>
        <v>0</v>
      </c>
      <c r="BL1092" s="24" t="s">
        <v>265</v>
      </c>
      <c r="BM1092" s="24" t="s">
        <v>1953</v>
      </c>
    </row>
    <row r="1093" spans="2:51" s="12" customFormat="1" ht="12">
      <c r="B1093" s="215"/>
      <c r="C1093" s="216"/>
      <c r="D1093" s="217" t="s">
        <v>189</v>
      </c>
      <c r="E1093" s="218" t="s">
        <v>39</v>
      </c>
      <c r="F1093" s="219" t="s">
        <v>388</v>
      </c>
      <c r="G1093" s="216"/>
      <c r="H1093" s="220">
        <v>2</v>
      </c>
      <c r="I1093" s="221"/>
      <c r="J1093" s="216"/>
      <c r="K1093" s="216"/>
      <c r="L1093" s="222"/>
      <c r="M1093" s="223"/>
      <c r="N1093" s="224"/>
      <c r="O1093" s="224"/>
      <c r="P1093" s="224"/>
      <c r="Q1093" s="224"/>
      <c r="R1093" s="224"/>
      <c r="S1093" s="224"/>
      <c r="T1093" s="225"/>
      <c r="AT1093" s="226" t="s">
        <v>189</v>
      </c>
      <c r="AU1093" s="226" t="s">
        <v>86</v>
      </c>
      <c r="AV1093" s="12" t="s">
        <v>86</v>
      </c>
      <c r="AW1093" s="12" t="s">
        <v>40</v>
      </c>
      <c r="AX1093" s="12" t="s">
        <v>77</v>
      </c>
      <c r="AY1093" s="226" t="s">
        <v>180</v>
      </c>
    </row>
    <row r="1094" spans="2:51" s="12" customFormat="1" ht="12">
      <c r="B1094" s="215"/>
      <c r="C1094" s="216"/>
      <c r="D1094" s="217" t="s">
        <v>189</v>
      </c>
      <c r="E1094" s="218" t="s">
        <v>39</v>
      </c>
      <c r="F1094" s="219" t="s">
        <v>1954</v>
      </c>
      <c r="G1094" s="216"/>
      <c r="H1094" s="220">
        <v>6</v>
      </c>
      <c r="I1094" s="221"/>
      <c r="J1094" s="216"/>
      <c r="K1094" s="216"/>
      <c r="L1094" s="222"/>
      <c r="M1094" s="223"/>
      <c r="N1094" s="224"/>
      <c r="O1094" s="224"/>
      <c r="P1094" s="224"/>
      <c r="Q1094" s="224"/>
      <c r="R1094" s="224"/>
      <c r="S1094" s="224"/>
      <c r="T1094" s="225"/>
      <c r="AT1094" s="226" t="s">
        <v>189</v>
      </c>
      <c r="AU1094" s="226" t="s">
        <v>86</v>
      </c>
      <c r="AV1094" s="12" t="s">
        <v>86</v>
      </c>
      <c r="AW1094" s="12" t="s">
        <v>40</v>
      </c>
      <c r="AX1094" s="12" t="s">
        <v>77</v>
      </c>
      <c r="AY1094" s="226" t="s">
        <v>180</v>
      </c>
    </row>
    <row r="1095" spans="2:51" s="13" customFormat="1" ht="12">
      <c r="B1095" s="227"/>
      <c r="C1095" s="228"/>
      <c r="D1095" s="217" t="s">
        <v>189</v>
      </c>
      <c r="E1095" s="229" t="s">
        <v>39</v>
      </c>
      <c r="F1095" s="230" t="s">
        <v>196</v>
      </c>
      <c r="G1095" s="228"/>
      <c r="H1095" s="231">
        <v>8</v>
      </c>
      <c r="I1095" s="232"/>
      <c r="J1095" s="228"/>
      <c r="K1095" s="228"/>
      <c r="L1095" s="233"/>
      <c r="M1095" s="234"/>
      <c r="N1095" s="235"/>
      <c r="O1095" s="235"/>
      <c r="P1095" s="235"/>
      <c r="Q1095" s="235"/>
      <c r="R1095" s="235"/>
      <c r="S1095" s="235"/>
      <c r="T1095" s="236"/>
      <c r="AT1095" s="237" t="s">
        <v>189</v>
      </c>
      <c r="AU1095" s="237" t="s">
        <v>86</v>
      </c>
      <c r="AV1095" s="13" t="s">
        <v>187</v>
      </c>
      <c r="AW1095" s="13" t="s">
        <v>40</v>
      </c>
      <c r="AX1095" s="13" t="s">
        <v>84</v>
      </c>
      <c r="AY1095" s="237" t="s">
        <v>180</v>
      </c>
    </row>
    <row r="1096" spans="2:65" s="1" customFormat="1" ht="16.5" customHeight="1">
      <c r="B1096" s="41"/>
      <c r="C1096" s="249" t="s">
        <v>1955</v>
      </c>
      <c r="D1096" s="249" t="s">
        <v>266</v>
      </c>
      <c r="E1096" s="250" t="s">
        <v>1956</v>
      </c>
      <c r="F1096" s="251" t="s">
        <v>1957</v>
      </c>
      <c r="G1096" s="252" t="s">
        <v>316</v>
      </c>
      <c r="H1096" s="253">
        <v>1</v>
      </c>
      <c r="I1096" s="254"/>
      <c r="J1096" s="255">
        <f aca="true" t="shared" si="30" ref="J1096:J1101">ROUND(I1096*H1096,2)</f>
        <v>0</v>
      </c>
      <c r="K1096" s="251" t="s">
        <v>39</v>
      </c>
      <c r="L1096" s="256"/>
      <c r="M1096" s="257" t="s">
        <v>39</v>
      </c>
      <c r="N1096" s="258" t="s">
        <v>48</v>
      </c>
      <c r="O1096" s="42"/>
      <c r="P1096" s="212">
        <f aca="true" t="shared" si="31" ref="P1096:P1101">O1096*H1096</f>
        <v>0</v>
      </c>
      <c r="Q1096" s="212">
        <v>0.0138</v>
      </c>
      <c r="R1096" s="212">
        <f aca="true" t="shared" si="32" ref="R1096:R1101">Q1096*H1096</f>
        <v>0.0138</v>
      </c>
      <c r="S1096" s="212">
        <v>0</v>
      </c>
      <c r="T1096" s="213">
        <f aca="true" t="shared" si="33" ref="T1096:T1101">S1096*H1096</f>
        <v>0</v>
      </c>
      <c r="AR1096" s="24" t="s">
        <v>354</v>
      </c>
      <c r="AT1096" s="24" t="s">
        <v>266</v>
      </c>
      <c r="AU1096" s="24" t="s">
        <v>86</v>
      </c>
      <c r="AY1096" s="24" t="s">
        <v>180</v>
      </c>
      <c r="BE1096" s="214">
        <f aca="true" t="shared" si="34" ref="BE1096:BE1101">IF(N1096="základní",J1096,0)</f>
        <v>0</v>
      </c>
      <c r="BF1096" s="214">
        <f aca="true" t="shared" si="35" ref="BF1096:BF1101">IF(N1096="snížená",J1096,0)</f>
        <v>0</v>
      </c>
      <c r="BG1096" s="214">
        <f aca="true" t="shared" si="36" ref="BG1096:BG1101">IF(N1096="zákl. přenesená",J1096,0)</f>
        <v>0</v>
      </c>
      <c r="BH1096" s="214">
        <f aca="true" t="shared" si="37" ref="BH1096:BH1101">IF(N1096="sníž. přenesená",J1096,0)</f>
        <v>0</v>
      </c>
      <c r="BI1096" s="214">
        <f aca="true" t="shared" si="38" ref="BI1096:BI1101">IF(N1096="nulová",J1096,0)</f>
        <v>0</v>
      </c>
      <c r="BJ1096" s="24" t="s">
        <v>84</v>
      </c>
      <c r="BK1096" s="214">
        <f aca="true" t="shared" si="39" ref="BK1096:BK1101">ROUND(I1096*H1096,2)</f>
        <v>0</v>
      </c>
      <c r="BL1096" s="24" t="s">
        <v>265</v>
      </c>
      <c r="BM1096" s="24" t="s">
        <v>1958</v>
      </c>
    </row>
    <row r="1097" spans="2:65" s="1" customFormat="1" ht="16.5" customHeight="1">
      <c r="B1097" s="41"/>
      <c r="C1097" s="249" t="s">
        <v>1959</v>
      </c>
      <c r="D1097" s="249" t="s">
        <v>266</v>
      </c>
      <c r="E1097" s="250" t="s">
        <v>1960</v>
      </c>
      <c r="F1097" s="251" t="s">
        <v>1961</v>
      </c>
      <c r="G1097" s="252" t="s">
        <v>316</v>
      </c>
      <c r="H1097" s="253">
        <v>1</v>
      </c>
      <c r="I1097" s="254"/>
      <c r="J1097" s="255">
        <f t="shared" si="30"/>
        <v>0</v>
      </c>
      <c r="K1097" s="251" t="s">
        <v>39</v>
      </c>
      <c r="L1097" s="256"/>
      <c r="M1097" s="257" t="s">
        <v>39</v>
      </c>
      <c r="N1097" s="258" t="s">
        <v>48</v>
      </c>
      <c r="O1097" s="42"/>
      <c r="P1097" s="212">
        <f t="shared" si="31"/>
        <v>0</v>
      </c>
      <c r="Q1097" s="212">
        <v>0.0138</v>
      </c>
      <c r="R1097" s="212">
        <f t="shared" si="32"/>
        <v>0.0138</v>
      </c>
      <c r="S1097" s="212">
        <v>0</v>
      </c>
      <c r="T1097" s="213">
        <f t="shared" si="33"/>
        <v>0</v>
      </c>
      <c r="AR1097" s="24" t="s">
        <v>354</v>
      </c>
      <c r="AT1097" s="24" t="s">
        <v>266</v>
      </c>
      <c r="AU1097" s="24" t="s">
        <v>86</v>
      </c>
      <c r="AY1097" s="24" t="s">
        <v>180</v>
      </c>
      <c r="BE1097" s="214">
        <f t="shared" si="34"/>
        <v>0</v>
      </c>
      <c r="BF1097" s="214">
        <f t="shared" si="35"/>
        <v>0</v>
      </c>
      <c r="BG1097" s="214">
        <f t="shared" si="36"/>
        <v>0</v>
      </c>
      <c r="BH1097" s="214">
        <f t="shared" si="37"/>
        <v>0</v>
      </c>
      <c r="BI1097" s="214">
        <f t="shared" si="38"/>
        <v>0</v>
      </c>
      <c r="BJ1097" s="24" t="s">
        <v>84</v>
      </c>
      <c r="BK1097" s="214">
        <f t="shared" si="39"/>
        <v>0</v>
      </c>
      <c r="BL1097" s="24" t="s">
        <v>265</v>
      </c>
      <c r="BM1097" s="24" t="s">
        <v>1962</v>
      </c>
    </row>
    <row r="1098" spans="2:65" s="1" customFormat="1" ht="16.5" customHeight="1">
      <c r="B1098" s="41"/>
      <c r="C1098" s="249" t="s">
        <v>1963</v>
      </c>
      <c r="D1098" s="249" t="s">
        <v>266</v>
      </c>
      <c r="E1098" s="250" t="s">
        <v>1964</v>
      </c>
      <c r="F1098" s="251" t="s">
        <v>1965</v>
      </c>
      <c r="G1098" s="252" t="s">
        <v>316</v>
      </c>
      <c r="H1098" s="253">
        <v>2</v>
      </c>
      <c r="I1098" s="254"/>
      <c r="J1098" s="255">
        <f t="shared" si="30"/>
        <v>0</v>
      </c>
      <c r="K1098" s="251" t="s">
        <v>39</v>
      </c>
      <c r="L1098" s="256"/>
      <c r="M1098" s="257" t="s">
        <v>39</v>
      </c>
      <c r="N1098" s="258" t="s">
        <v>48</v>
      </c>
      <c r="O1098" s="42"/>
      <c r="P1098" s="212">
        <f t="shared" si="31"/>
        <v>0</v>
      </c>
      <c r="Q1098" s="212">
        <v>0.0138</v>
      </c>
      <c r="R1098" s="212">
        <f t="shared" si="32"/>
        <v>0.0276</v>
      </c>
      <c r="S1098" s="212">
        <v>0</v>
      </c>
      <c r="T1098" s="213">
        <f t="shared" si="33"/>
        <v>0</v>
      </c>
      <c r="AR1098" s="24" t="s">
        <v>354</v>
      </c>
      <c r="AT1098" s="24" t="s">
        <v>266</v>
      </c>
      <c r="AU1098" s="24" t="s">
        <v>86</v>
      </c>
      <c r="AY1098" s="24" t="s">
        <v>180</v>
      </c>
      <c r="BE1098" s="214">
        <f t="shared" si="34"/>
        <v>0</v>
      </c>
      <c r="BF1098" s="214">
        <f t="shared" si="35"/>
        <v>0</v>
      </c>
      <c r="BG1098" s="214">
        <f t="shared" si="36"/>
        <v>0</v>
      </c>
      <c r="BH1098" s="214">
        <f t="shared" si="37"/>
        <v>0</v>
      </c>
      <c r="BI1098" s="214">
        <f t="shared" si="38"/>
        <v>0</v>
      </c>
      <c r="BJ1098" s="24" t="s">
        <v>84</v>
      </c>
      <c r="BK1098" s="214">
        <f t="shared" si="39"/>
        <v>0</v>
      </c>
      <c r="BL1098" s="24" t="s">
        <v>265</v>
      </c>
      <c r="BM1098" s="24" t="s">
        <v>1966</v>
      </c>
    </row>
    <row r="1099" spans="2:65" s="1" customFormat="1" ht="16.5" customHeight="1">
      <c r="B1099" s="41"/>
      <c r="C1099" s="249" t="s">
        <v>1967</v>
      </c>
      <c r="D1099" s="249" t="s">
        <v>266</v>
      </c>
      <c r="E1099" s="250" t="s">
        <v>1968</v>
      </c>
      <c r="F1099" s="251" t="s">
        <v>1969</v>
      </c>
      <c r="G1099" s="252" t="s">
        <v>316</v>
      </c>
      <c r="H1099" s="253">
        <v>3</v>
      </c>
      <c r="I1099" s="254"/>
      <c r="J1099" s="255">
        <f t="shared" si="30"/>
        <v>0</v>
      </c>
      <c r="K1099" s="251" t="s">
        <v>39</v>
      </c>
      <c r="L1099" s="256"/>
      <c r="M1099" s="257" t="s">
        <v>39</v>
      </c>
      <c r="N1099" s="258" t="s">
        <v>48</v>
      </c>
      <c r="O1099" s="42"/>
      <c r="P1099" s="212">
        <f t="shared" si="31"/>
        <v>0</v>
      </c>
      <c r="Q1099" s="212">
        <v>0.0138</v>
      </c>
      <c r="R1099" s="212">
        <f t="shared" si="32"/>
        <v>0.0414</v>
      </c>
      <c r="S1099" s="212">
        <v>0</v>
      </c>
      <c r="T1099" s="213">
        <f t="shared" si="33"/>
        <v>0</v>
      </c>
      <c r="AR1099" s="24" t="s">
        <v>354</v>
      </c>
      <c r="AT1099" s="24" t="s">
        <v>266</v>
      </c>
      <c r="AU1099" s="24" t="s">
        <v>86</v>
      </c>
      <c r="AY1099" s="24" t="s">
        <v>180</v>
      </c>
      <c r="BE1099" s="214">
        <f t="shared" si="34"/>
        <v>0</v>
      </c>
      <c r="BF1099" s="214">
        <f t="shared" si="35"/>
        <v>0</v>
      </c>
      <c r="BG1099" s="214">
        <f t="shared" si="36"/>
        <v>0</v>
      </c>
      <c r="BH1099" s="214">
        <f t="shared" si="37"/>
        <v>0</v>
      </c>
      <c r="BI1099" s="214">
        <f t="shared" si="38"/>
        <v>0</v>
      </c>
      <c r="BJ1099" s="24" t="s">
        <v>84</v>
      </c>
      <c r="BK1099" s="214">
        <f t="shared" si="39"/>
        <v>0</v>
      </c>
      <c r="BL1099" s="24" t="s">
        <v>265</v>
      </c>
      <c r="BM1099" s="24" t="s">
        <v>1970</v>
      </c>
    </row>
    <row r="1100" spans="2:65" s="1" customFormat="1" ht="16.5" customHeight="1">
      <c r="B1100" s="41"/>
      <c r="C1100" s="249" t="s">
        <v>1971</v>
      </c>
      <c r="D1100" s="249" t="s">
        <v>266</v>
      </c>
      <c r="E1100" s="250" t="s">
        <v>1972</v>
      </c>
      <c r="F1100" s="251" t="s">
        <v>1973</v>
      </c>
      <c r="G1100" s="252" t="s">
        <v>316</v>
      </c>
      <c r="H1100" s="253">
        <v>1</v>
      </c>
      <c r="I1100" s="254"/>
      <c r="J1100" s="255">
        <f t="shared" si="30"/>
        <v>0</v>
      </c>
      <c r="K1100" s="251" t="s">
        <v>39</v>
      </c>
      <c r="L1100" s="256"/>
      <c r="M1100" s="257" t="s">
        <v>39</v>
      </c>
      <c r="N1100" s="258" t="s">
        <v>48</v>
      </c>
      <c r="O1100" s="42"/>
      <c r="P1100" s="212">
        <f t="shared" si="31"/>
        <v>0</v>
      </c>
      <c r="Q1100" s="212">
        <v>0.0138</v>
      </c>
      <c r="R1100" s="212">
        <f t="shared" si="32"/>
        <v>0.0138</v>
      </c>
      <c r="S1100" s="212">
        <v>0</v>
      </c>
      <c r="T1100" s="213">
        <f t="shared" si="33"/>
        <v>0</v>
      </c>
      <c r="AR1100" s="24" t="s">
        <v>354</v>
      </c>
      <c r="AT1100" s="24" t="s">
        <v>266</v>
      </c>
      <c r="AU1100" s="24" t="s">
        <v>86</v>
      </c>
      <c r="AY1100" s="24" t="s">
        <v>180</v>
      </c>
      <c r="BE1100" s="214">
        <f t="shared" si="34"/>
        <v>0</v>
      </c>
      <c r="BF1100" s="214">
        <f t="shared" si="35"/>
        <v>0</v>
      </c>
      <c r="BG1100" s="214">
        <f t="shared" si="36"/>
        <v>0</v>
      </c>
      <c r="BH1100" s="214">
        <f t="shared" si="37"/>
        <v>0</v>
      </c>
      <c r="BI1100" s="214">
        <f t="shared" si="38"/>
        <v>0</v>
      </c>
      <c r="BJ1100" s="24" t="s">
        <v>84</v>
      </c>
      <c r="BK1100" s="214">
        <f t="shared" si="39"/>
        <v>0</v>
      </c>
      <c r="BL1100" s="24" t="s">
        <v>265</v>
      </c>
      <c r="BM1100" s="24" t="s">
        <v>1974</v>
      </c>
    </row>
    <row r="1101" spans="2:65" s="1" customFormat="1" ht="25.5" customHeight="1">
      <c r="B1101" s="41"/>
      <c r="C1101" s="203" t="s">
        <v>1975</v>
      </c>
      <c r="D1101" s="203" t="s">
        <v>182</v>
      </c>
      <c r="E1101" s="204" t="s">
        <v>1976</v>
      </c>
      <c r="F1101" s="205" t="s">
        <v>1977</v>
      </c>
      <c r="G1101" s="206" t="s">
        <v>316</v>
      </c>
      <c r="H1101" s="207">
        <v>2</v>
      </c>
      <c r="I1101" s="208"/>
      <c r="J1101" s="209">
        <f t="shared" si="30"/>
        <v>0</v>
      </c>
      <c r="K1101" s="205" t="s">
        <v>186</v>
      </c>
      <c r="L1101" s="61"/>
      <c r="M1101" s="210" t="s">
        <v>39</v>
      </c>
      <c r="N1101" s="211" t="s">
        <v>48</v>
      </c>
      <c r="O1101" s="42"/>
      <c r="P1101" s="212">
        <f t="shared" si="31"/>
        <v>0</v>
      </c>
      <c r="Q1101" s="212">
        <v>0</v>
      </c>
      <c r="R1101" s="212">
        <f t="shared" si="32"/>
        <v>0</v>
      </c>
      <c r="S1101" s="212">
        <v>0</v>
      </c>
      <c r="T1101" s="213">
        <f t="shared" si="33"/>
        <v>0</v>
      </c>
      <c r="AR1101" s="24" t="s">
        <v>265</v>
      </c>
      <c r="AT1101" s="24" t="s">
        <v>182</v>
      </c>
      <c r="AU1101" s="24" t="s">
        <v>86</v>
      </c>
      <c r="AY1101" s="24" t="s">
        <v>180</v>
      </c>
      <c r="BE1101" s="214">
        <f t="shared" si="34"/>
        <v>0</v>
      </c>
      <c r="BF1101" s="214">
        <f t="shared" si="35"/>
        <v>0</v>
      </c>
      <c r="BG1101" s="214">
        <f t="shared" si="36"/>
        <v>0</v>
      </c>
      <c r="BH1101" s="214">
        <f t="shared" si="37"/>
        <v>0</v>
      </c>
      <c r="BI1101" s="214">
        <f t="shared" si="38"/>
        <v>0</v>
      </c>
      <c r="BJ1101" s="24" t="s">
        <v>84</v>
      </c>
      <c r="BK1101" s="214">
        <f t="shared" si="39"/>
        <v>0</v>
      </c>
      <c r="BL1101" s="24" t="s">
        <v>265</v>
      </c>
      <c r="BM1101" s="24" t="s">
        <v>1978</v>
      </c>
    </row>
    <row r="1102" spans="2:51" s="12" customFormat="1" ht="12">
      <c r="B1102" s="215"/>
      <c r="C1102" s="216"/>
      <c r="D1102" s="217" t="s">
        <v>189</v>
      </c>
      <c r="E1102" s="218" t="s">
        <v>39</v>
      </c>
      <c r="F1102" s="219" t="s">
        <v>872</v>
      </c>
      <c r="G1102" s="216"/>
      <c r="H1102" s="220">
        <v>1</v>
      </c>
      <c r="I1102" s="221"/>
      <c r="J1102" s="216"/>
      <c r="K1102" s="216"/>
      <c r="L1102" s="222"/>
      <c r="M1102" s="223"/>
      <c r="N1102" s="224"/>
      <c r="O1102" s="224"/>
      <c r="P1102" s="224"/>
      <c r="Q1102" s="224"/>
      <c r="R1102" s="224"/>
      <c r="S1102" s="224"/>
      <c r="T1102" s="225"/>
      <c r="AT1102" s="226" t="s">
        <v>189</v>
      </c>
      <c r="AU1102" s="226" t="s">
        <v>86</v>
      </c>
      <c r="AV1102" s="12" t="s">
        <v>86</v>
      </c>
      <c r="AW1102" s="12" t="s">
        <v>40</v>
      </c>
      <c r="AX1102" s="12" t="s">
        <v>77</v>
      </c>
      <c r="AY1102" s="226" t="s">
        <v>180</v>
      </c>
    </row>
    <row r="1103" spans="2:51" s="12" customFormat="1" ht="12">
      <c r="B1103" s="215"/>
      <c r="C1103" s="216"/>
      <c r="D1103" s="217" t="s">
        <v>189</v>
      </c>
      <c r="E1103" s="218" t="s">
        <v>39</v>
      </c>
      <c r="F1103" s="219" t="s">
        <v>389</v>
      </c>
      <c r="G1103" s="216"/>
      <c r="H1103" s="220">
        <v>1</v>
      </c>
      <c r="I1103" s="221"/>
      <c r="J1103" s="216"/>
      <c r="K1103" s="216"/>
      <c r="L1103" s="222"/>
      <c r="M1103" s="223"/>
      <c r="N1103" s="224"/>
      <c r="O1103" s="224"/>
      <c r="P1103" s="224"/>
      <c r="Q1103" s="224"/>
      <c r="R1103" s="224"/>
      <c r="S1103" s="224"/>
      <c r="T1103" s="225"/>
      <c r="AT1103" s="226" t="s">
        <v>189</v>
      </c>
      <c r="AU1103" s="226" t="s">
        <v>86</v>
      </c>
      <c r="AV1103" s="12" t="s">
        <v>86</v>
      </c>
      <c r="AW1103" s="12" t="s">
        <v>40</v>
      </c>
      <c r="AX1103" s="12" t="s">
        <v>77</v>
      </c>
      <c r="AY1103" s="226" t="s">
        <v>180</v>
      </c>
    </row>
    <row r="1104" spans="2:51" s="13" customFormat="1" ht="12">
      <c r="B1104" s="227"/>
      <c r="C1104" s="228"/>
      <c r="D1104" s="217" t="s">
        <v>189</v>
      </c>
      <c r="E1104" s="229" t="s">
        <v>39</v>
      </c>
      <c r="F1104" s="230" t="s">
        <v>196</v>
      </c>
      <c r="G1104" s="228"/>
      <c r="H1104" s="231">
        <v>2</v>
      </c>
      <c r="I1104" s="232"/>
      <c r="J1104" s="228"/>
      <c r="K1104" s="228"/>
      <c r="L1104" s="233"/>
      <c r="M1104" s="234"/>
      <c r="N1104" s="235"/>
      <c r="O1104" s="235"/>
      <c r="P1104" s="235"/>
      <c r="Q1104" s="235"/>
      <c r="R1104" s="235"/>
      <c r="S1104" s="235"/>
      <c r="T1104" s="236"/>
      <c r="AT1104" s="237" t="s">
        <v>189</v>
      </c>
      <c r="AU1104" s="237" t="s">
        <v>86</v>
      </c>
      <c r="AV1104" s="13" t="s">
        <v>187</v>
      </c>
      <c r="AW1104" s="13" t="s">
        <v>40</v>
      </c>
      <c r="AX1104" s="13" t="s">
        <v>84</v>
      </c>
      <c r="AY1104" s="237" t="s">
        <v>180</v>
      </c>
    </row>
    <row r="1105" spans="2:65" s="1" customFormat="1" ht="16.5" customHeight="1">
      <c r="B1105" s="41"/>
      <c r="C1105" s="249" t="s">
        <v>1979</v>
      </c>
      <c r="D1105" s="249" t="s">
        <v>266</v>
      </c>
      <c r="E1105" s="250" t="s">
        <v>1980</v>
      </c>
      <c r="F1105" s="251" t="s">
        <v>1981</v>
      </c>
      <c r="G1105" s="252" t="s">
        <v>316</v>
      </c>
      <c r="H1105" s="253">
        <v>1</v>
      </c>
      <c r="I1105" s="254"/>
      <c r="J1105" s="255">
        <f aca="true" t="shared" si="40" ref="J1105:J1110">ROUND(I1105*H1105,2)</f>
        <v>0</v>
      </c>
      <c r="K1105" s="251" t="s">
        <v>39</v>
      </c>
      <c r="L1105" s="256"/>
      <c r="M1105" s="257" t="s">
        <v>39</v>
      </c>
      <c r="N1105" s="258" t="s">
        <v>48</v>
      </c>
      <c r="O1105" s="42"/>
      <c r="P1105" s="212">
        <f aca="true" t="shared" si="41" ref="P1105:P1110">O1105*H1105</f>
        <v>0</v>
      </c>
      <c r="Q1105" s="212">
        <v>0.0138</v>
      </c>
      <c r="R1105" s="212">
        <f aca="true" t="shared" si="42" ref="R1105:R1110">Q1105*H1105</f>
        <v>0.0138</v>
      </c>
      <c r="S1105" s="212">
        <v>0</v>
      </c>
      <c r="T1105" s="213">
        <f aca="true" t="shared" si="43" ref="T1105:T1110">S1105*H1105</f>
        <v>0</v>
      </c>
      <c r="AR1105" s="24" t="s">
        <v>354</v>
      </c>
      <c r="AT1105" s="24" t="s">
        <v>266</v>
      </c>
      <c r="AU1105" s="24" t="s">
        <v>86</v>
      </c>
      <c r="AY1105" s="24" t="s">
        <v>180</v>
      </c>
      <c r="BE1105" s="214">
        <f aca="true" t="shared" si="44" ref="BE1105:BE1110">IF(N1105="základní",J1105,0)</f>
        <v>0</v>
      </c>
      <c r="BF1105" s="214">
        <f aca="true" t="shared" si="45" ref="BF1105:BF1110">IF(N1105="snížená",J1105,0)</f>
        <v>0</v>
      </c>
      <c r="BG1105" s="214">
        <f aca="true" t="shared" si="46" ref="BG1105:BG1110">IF(N1105="zákl. přenesená",J1105,0)</f>
        <v>0</v>
      </c>
      <c r="BH1105" s="214">
        <f aca="true" t="shared" si="47" ref="BH1105:BH1110">IF(N1105="sníž. přenesená",J1105,0)</f>
        <v>0</v>
      </c>
      <c r="BI1105" s="214">
        <f aca="true" t="shared" si="48" ref="BI1105:BI1110">IF(N1105="nulová",J1105,0)</f>
        <v>0</v>
      </c>
      <c r="BJ1105" s="24" t="s">
        <v>84</v>
      </c>
      <c r="BK1105" s="214">
        <f aca="true" t="shared" si="49" ref="BK1105:BK1110">ROUND(I1105*H1105,2)</f>
        <v>0</v>
      </c>
      <c r="BL1105" s="24" t="s">
        <v>265</v>
      </c>
      <c r="BM1105" s="24" t="s">
        <v>1982</v>
      </c>
    </row>
    <row r="1106" spans="2:65" s="1" customFormat="1" ht="16.5" customHeight="1">
      <c r="B1106" s="41"/>
      <c r="C1106" s="249" t="s">
        <v>1983</v>
      </c>
      <c r="D1106" s="249" t="s">
        <v>266</v>
      </c>
      <c r="E1106" s="250" t="s">
        <v>1984</v>
      </c>
      <c r="F1106" s="251" t="s">
        <v>1985</v>
      </c>
      <c r="G1106" s="252" t="s">
        <v>316</v>
      </c>
      <c r="H1106" s="253">
        <v>1</v>
      </c>
      <c r="I1106" s="254"/>
      <c r="J1106" s="255">
        <f t="shared" si="40"/>
        <v>0</v>
      </c>
      <c r="K1106" s="251" t="s">
        <v>39</v>
      </c>
      <c r="L1106" s="256"/>
      <c r="M1106" s="257" t="s">
        <v>39</v>
      </c>
      <c r="N1106" s="258" t="s">
        <v>48</v>
      </c>
      <c r="O1106" s="42"/>
      <c r="P1106" s="212">
        <f t="shared" si="41"/>
        <v>0</v>
      </c>
      <c r="Q1106" s="212">
        <v>0.0138</v>
      </c>
      <c r="R1106" s="212">
        <f t="shared" si="42"/>
        <v>0.0138</v>
      </c>
      <c r="S1106" s="212">
        <v>0</v>
      </c>
      <c r="T1106" s="213">
        <f t="shared" si="43"/>
        <v>0</v>
      </c>
      <c r="AR1106" s="24" t="s">
        <v>354</v>
      </c>
      <c r="AT1106" s="24" t="s">
        <v>266</v>
      </c>
      <c r="AU1106" s="24" t="s">
        <v>86</v>
      </c>
      <c r="AY1106" s="24" t="s">
        <v>180</v>
      </c>
      <c r="BE1106" s="214">
        <f t="shared" si="44"/>
        <v>0</v>
      </c>
      <c r="BF1106" s="214">
        <f t="shared" si="45"/>
        <v>0</v>
      </c>
      <c r="BG1106" s="214">
        <f t="shared" si="46"/>
        <v>0</v>
      </c>
      <c r="BH1106" s="214">
        <f t="shared" si="47"/>
        <v>0</v>
      </c>
      <c r="BI1106" s="214">
        <f t="shared" si="48"/>
        <v>0</v>
      </c>
      <c r="BJ1106" s="24" t="s">
        <v>84</v>
      </c>
      <c r="BK1106" s="214">
        <f t="shared" si="49"/>
        <v>0</v>
      </c>
      <c r="BL1106" s="24" t="s">
        <v>265</v>
      </c>
      <c r="BM1106" s="24" t="s">
        <v>1986</v>
      </c>
    </row>
    <row r="1107" spans="2:65" s="1" customFormat="1" ht="25.5" customHeight="1">
      <c r="B1107" s="41"/>
      <c r="C1107" s="203" t="s">
        <v>1987</v>
      </c>
      <c r="D1107" s="203" t="s">
        <v>182</v>
      </c>
      <c r="E1107" s="204" t="s">
        <v>1988</v>
      </c>
      <c r="F1107" s="205" t="s">
        <v>1989</v>
      </c>
      <c r="G1107" s="206" t="s">
        <v>316</v>
      </c>
      <c r="H1107" s="207">
        <v>2</v>
      </c>
      <c r="I1107" s="208"/>
      <c r="J1107" s="209">
        <f t="shared" si="40"/>
        <v>0</v>
      </c>
      <c r="K1107" s="205" t="s">
        <v>186</v>
      </c>
      <c r="L1107" s="61"/>
      <c r="M1107" s="210" t="s">
        <v>39</v>
      </c>
      <c r="N1107" s="211" t="s">
        <v>48</v>
      </c>
      <c r="O1107" s="42"/>
      <c r="P1107" s="212">
        <f t="shared" si="41"/>
        <v>0</v>
      </c>
      <c r="Q1107" s="212">
        <v>0</v>
      </c>
      <c r="R1107" s="212">
        <f t="shared" si="42"/>
        <v>0</v>
      </c>
      <c r="S1107" s="212">
        <v>0</v>
      </c>
      <c r="T1107" s="213">
        <f t="shared" si="43"/>
        <v>0</v>
      </c>
      <c r="AR1107" s="24" t="s">
        <v>265</v>
      </c>
      <c r="AT1107" s="24" t="s">
        <v>182</v>
      </c>
      <c r="AU1107" s="24" t="s">
        <v>86</v>
      </c>
      <c r="AY1107" s="24" t="s">
        <v>180</v>
      </c>
      <c r="BE1107" s="214">
        <f t="shared" si="44"/>
        <v>0</v>
      </c>
      <c r="BF1107" s="214">
        <f t="shared" si="45"/>
        <v>0</v>
      </c>
      <c r="BG1107" s="214">
        <f t="shared" si="46"/>
        <v>0</v>
      </c>
      <c r="BH1107" s="214">
        <f t="shared" si="47"/>
        <v>0</v>
      </c>
      <c r="BI1107" s="214">
        <f t="shared" si="48"/>
        <v>0</v>
      </c>
      <c r="BJ1107" s="24" t="s">
        <v>84</v>
      </c>
      <c r="BK1107" s="214">
        <f t="shared" si="49"/>
        <v>0</v>
      </c>
      <c r="BL1107" s="24" t="s">
        <v>265</v>
      </c>
      <c r="BM1107" s="24" t="s">
        <v>1990</v>
      </c>
    </row>
    <row r="1108" spans="2:65" s="1" customFormat="1" ht="16.5" customHeight="1">
      <c r="B1108" s="41"/>
      <c r="C1108" s="249" t="s">
        <v>1991</v>
      </c>
      <c r="D1108" s="249" t="s">
        <v>266</v>
      </c>
      <c r="E1108" s="250" t="s">
        <v>1992</v>
      </c>
      <c r="F1108" s="251" t="s">
        <v>1993</v>
      </c>
      <c r="G1108" s="252" t="s">
        <v>316</v>
      </c>
      <c r="H1108" s="253">
        <v>1</v>
      </c>
      <c r="I1108" s="254"/>
      <c r="J1108" s="255">
        <f t="shared" si="40"/>
        <v>0</v>
      </c>
      <c r="K1108" s="251" t="s">
        <v>39</v>
      </c>
      <c r="L1108" s="256"/>
      <c r="M1108" s="257" t="s">
        <v>39</v>
      </c>
      <c r="N1108" s="258" t="s">
        <v>48</v>
      </c>
      <c r="O1108" s="42"/>
      <c r="P1108" s="212">
        <f t="shared" si="41"/>
        <v>0</v>
      </c>
      <c r="Q1108" s="212">
        <v>0.0138</v>
      </c>
      <c r="R1108" s="212">
        <f t="shared" si="42"/>
        <v>0.0138</v>
      </c>
      <c r="S1108" s="212">
        <v>0</v>
      </c>
      <c r="T1108" s="213">
        <f t="shared" si="43"/>
        <v>0</v>
      </c>
      <c r="AR1108" s="24" t="s">
        <v>354</v>
      </c>
      <c r="AT1108" s="24" t="s">
        <v>266</v>
      </c>
      <c r="AU1108" s="24" t="s">
        <v>86</v>
      </c>
      <c r="AY1108" s="24" t="s">
        <v>180</v>
      </c>
      <c r="BE1108" s="214">
        <f t="shared" si="44"/>
        <v>0</v>
      </c>
      <c r="BF1108" s="214">
        <f t="shared" si="45"/>
        <v>0</v>
      </c>
      <c r="BG1108" s="214">
        <f t="shared" si="46"/>
        <v>0</v>
      </c>
      <c r="BH1108" s="214">
        <f t="shared" si="47"/>
        <v>0</v>
      </c>
      <c r="BI1108" s="214">
        <f t="shared" si="48"/>
        <v>0</v>
      </c>
      <c r="BJ1108" s="24" t="s">
        <v>84</v>
      </c>
      <c r="BK1108" s="214">
        <f t="shared" si="49"/>
        <v>0</v>
      </c>
      <c r="BL1108" s="24" t="s">
        <v>265</v>
      </c>
      <c r="BM1108" s="24" t="s">
        <v>1994</v>
      </c>
    </row>
    <row r="1109" spans="2:65" s="1" customFormat="1" ht="16.5" customHeight="1">
      <c r="B1109" s="41"/>
      <c r="C1109" s="249" t="s">
        <v>1995</v>
      </c>
      <c r="D1109" s="249" t="s">
        <v>266</v>
      </c>
      <c r="E1109" s="250" t="s">
        <v>1996</v>
      </c>
      <c r="F1109" s="251" t="s">
        <v>1997</v>
      </c>
      <c r="G1109" s="252" t="s">
        <v>316</v>
      </c>
      <c r="H1109" s="253">
        <v>1</v>
      </c>
      <c r="I1109" s="254"/>
      <c r="J1109" s="255">
        <f t="shared" si="40"/>
        <v>0</v>
      </c>
      <c r="K1109" s="251" t="s">
        <v>39</v>
      </c>
      <c r="L1109" s="256"/>
      <c r="M1109" s="257" t="s">
        <v>39</v>
      </c>
      <c r="N1109" s="258" t="s">
        <v>48</v>
      </c>
      <c r="O1109" s="42"/>
      <c r="P1109" s="212">
        <f t="shared" si="41"/>
        <v>0</v>
      </c>
      <c r="Q1109" s="212">
        <v>0.0138</v>
      </c>
      <c r="R1109" s="212">
        <f t="shared" si="42"/>
        <v>0.0138</v>
      </c>
      <c r="S1109" s="212">
        <v>0</v>
      </c>
      <c r="T1109" s="213">
        <f t="shared" si="43"/>
        <v>0</v>
      </c>
      <c r="AR1109" s="24" t="s">
        <v>354</v>
      </c>
      <c r="AT1109" s="24" t="s">
        <v>266</v>
      </c>
      <c r="AU1109" s="24" t="s">
        <v>86</v>
      </c>
      <c r="AY1109" s="24" t="s">
        <v>180</v>
      </c>
      <c r="BE1109" s="214">
        <f t="shared" si="44"/>
        <v>0</v>
      </c>
      <c r="BF1109" s="214">
        <f t="shared" si="45"/>
        <v>0</v>
      </c>
      <c r="BG1109" s="214">
        <f t="shared" si="46"/>
        <v>0</v>
      </c>
      <c r="BH1109" s="214">
        <f t="shared" si="47"/>
        <v>0</v>
      </c>
      <c r="BI1109" s="214">
        <f t="shared" si="48"/>
        <v>0</v>
      </c>
      <c r="BJ1109" s="24" t="s">
        <v>84</v>
      </c>
      <c r="BK1109" s="214">
        <f t="shared" si="49"/>
        <v>0</v>
      </c>
      <c r="BL1109" s="24" t="s">
        <v>265</v>
      </c>
      <c r="BM1109" s="24" t="s">
        <v>1998</v>
      </c>
    </row>
    <row r="1110" spans="2:65" s="1" customFormat="1" ht="25.5" customHeight="1">
      <c r="B1110" s="41"/>
      <c r="C1110" s="203" t="s">
        <v>1999</v>
      </c>
      <c r="D1110" s="203" t="s">
        <v>182</v>
      </c>
      <c r="E1110" s="204" t="s">
        <v>2000</v>
      </c>
      <c r="F1110" s="205" t="s">
        <v>2001</v>
      </c>
      <c r="G1110" s="206" t="s">
        <v>316</v>
      </c>
      <c r="H1110" s="207">
        <v>4</v>
      </c>
      <c r="I1110" s="208"/>
      <c r="J1110" s="209">
        <f t="shared" si="40"/>
        <v>0</v>
      </c>
      <c r="K1110" s="205" t="s">
        <v>186</v>
      </c>
      <c r="L1110" s="61"/>
      <c r="M1110" s="210" t="s">
        <v>39</v>
      </c>
      <c r="N1110" s="211" t="s">
        <v>48</v>
      </c>
      <c r="O1110" s="42"/>
      <c r="P1110" s="212">
        <f t="shared" si="41"/>
        <v>0</v>
      </c>
      <c r="Q1110" s="212">
        <v>0</v>
      </c>
      <c r="R1110" s="212">
        <f t="shared" si="42"/>
        <v>0</v>
      </c>
      <c r="S1110" s="212">
        <v>0</v>
      </c>
      <c r="T1110" s="213">
        <f t="shared" si="43"/>
        <v>0</v>
      </c>
      <c r="AR1110" s="24" t="s">
        <v>265</v>
      </c>
      <c r="AT1110" s="24" t="s">
        <v>182</v>
      </c>
      <c r="AU1110" s="24" t="s">
        <v>86</v>
      </c>
      <c r="AY1110" s="24" t="s">
        <v>180</v>
      </c>
      <c r="BE1110" s="214">
        <f t="shared" si="44"/>
        <v>0</v>
      </c>
      <c r="BF1110" s="214">
        <f t="shared" si="45"/>
        <v>0</v>
      </c>
      <c r="BG1110" s="214">
        <f t="shared" si="46"/>
        <v>0</v>
      </c>
      <c r="BH1110" s="214">
        <f t="shared" si="47"/>
        <v>0</v>
      </c>
      <c r="BI1110" s="214">
        <f t="shared" si="48"/>
        <v>0</v>
      </c>
      <c r="BJ1110" s="24" t="s">
        <v>84</v>
      </c>
      <c r="BK1110" s="214">
        <f t="shared" si="49"/>
        <v>0</v>
      </c>
      <c r="BL1110" s="24" t="s">
        <v>265</v>
      </c>
      <c r="BM1110" s="24" t="s">
        <v>2002</v>
      </c>
    </row>
    <row r="1111" spans="2:51" s="12" customFormat="1" ht="12">
      <c r="B1111" s="215"/>
      <c r="C1111" s="216"/>
      <c r="D1111" s="217" t="s">
        <v>189</v>
      </c>
      <c r="E1111" s="218" t="s">
        <v>39</v>
      </c>
      <c r="F1111" s="219" t="s">
        <v>2003</v>
      </c>
      <c r="G1111" s="216"/>
      <c r="H1111" s="220">
        <v>3</v>
      </c>
      <c r="I1111" s="221"/>
      <c r="J1111" s="216"/>
      <c r="K1111" s="216"/>
      <c r="L1111" s="222"/>
      <c r="M1111" s="223"/>
      <c r="N1111" s="224"/>
      <c r="O1111" s="224"/>
      <c r="P1111" s="224"/>
      <c r="Q1111" s="224"/>
      <c r="R1111" s="224"/>
      <c r="S1111" s="224"/>
      <c r="T1111" s="225"/>
      <c r="AT1111" s="226" t="s">
        <v>189</v>
      </c>
      <c r="AU1111" s="226" t="s">
        <v>86</v>
      </c>
      <c r="AV1111" s="12" t="s">
        <v>86</v>
      </c>
      <c r="AW1111" s="12" t="s">
        <v>40</v>
      </c>
      <c r="AX1111" s="12" t="s">
        <v>77</v>
      </c>
      <c r="AY1111" s="226" t="s">
        <v>180</v>
      </c>
    </row>
    <row r="1112" spans="2:51" s="12" customFormat="1" ht="12">
      <c r="B1112" s="215"/>
      <c r="C1112" s="216"/>
      <c r="D1112" s="217" t="s">
        <v>189</v>
      </c>
      <c r="E1112" s="218" t="s">
        <v>39</v>
      </c>
      <c r="F1112" s="219" t="s">
        <v>389</v>
      </c>
      <c r="G1112" s="216"/>
      <c r="H1112" s="220">
        <v>1</v>
      </c>
      <c r="I1112" s="221"/>
      <c r="J1112" s="216"/>
      <c r="K1112" s="216"/>
      <c r="L1112" s="222"/>
      <c r="M1112" s="223"/>
      <c r="N1112" s="224"/>
      <c r="O1112" s="224"/>
      <c r="P1112" s="224"/>
      <c r="Q1112" s="224"/>
      <c r="R1112" s="224"/>
      <c r="S1112" s="224"/>
      <c r="T1112" s="225"/>
      <c r="AT1112" s="226" t="s">
        <v>189</v>
      </c>
      <c r="AU1112" s="226" t="s">
        <v>86</v>
      </c>
      <c r="AV1112" s="12" t="s">
        <v>86</v>
      </c>
      <c r="AW1112" s="12" t="s">
        <v>40</v>
      </c>
      <c r="AX1112" s="12" t="s">
        <v>77</v>
      </c>
      <c r="AY1112" s="226" t="s">
        <v>180</v>
      </c>
    </row>
    <row r="1113" spans="2:51" s="13" customFormat="1" ht="12">
      <c r="B1113" s="227"/>
      <c r="C1113" s="228"/>
      <c r="D1113" s="217" t="s">
        <v>189</v>
      </c>
      <c r="E1113" s="229" t="s">
        <v>39</v>
      </c>
      <c r="F1113" s="230" t="s">
        <v>196</v>
      </c>
      <c r="G1113" s="228"/>
      <c r="H1113" s="231">
        <v>4</v>
      </c>
      <c r="I1113" s="232"/>
      <c r="J1113" s="228"/>
      <c r="K1113" s="228"/>
      <c r="L1113" s="233"/>
      <c r="M1113" s="234"/>
      <c r="N1113" s="235"/>
      <c r="O1113" s="235"/>
      <c r="P1113" s="235"/>
      <c r="Q1113" s="235"/>
      <c r="R1113" s="235"/>
      <c r="S1113" s="235"/>
      <c r="T1113" s="236"/>
      <c r="AT1113" s="237" t="s">
        <v>189</v>
      </c>
      <c r="AU1113" s="237" t="s">
        <v>86</v>
      </c>
      <c r="AV1113" s="13" t="s">
        <v>187</v>
      </c>
      <c r="AW1113" s="13" t="s">
        <v>40</v>
      </c>
      <c r="AX1113" s="13" t="s">
        <v>84</v>
      </c>
      <c r="AY1113" s="237" t="s">
        <v>180</v>
      </c>
    </row>
    <row r="1114" spans="2:65" s="1" customFormat="1" ht="16.5" customHeight="1">
      <c r="B1114" s="41"/>
      <c r="C1114" s="249" t="s">
        <v>2004</v>
      </c>
      <c r="D1114" s="249" t="s">
        <v>266</v>
      </c>
      <c r="E1114" s="250" t="s">
        <v>2005</v>
      </c>
      <c r="F1114" s="251" t="s">
        <v>2006</v>
      </c>
      <c r="G1114" s="252" t="s">
        <v>316</v>
      </c>
      <c r="H1114" s="253">
        <v>1</v>
      </c>
      <c r="I1114" s="254"/>
      <c r="J1114" s="255">
        <f aca="true" t="shared" si="50" ref="J1114:J1122">ROUND(I1114*H1114,2)</f>
        <v>0</v>
      </c>
      <c r="K1114" s="251" t="s">
        <v>39</v>
      </c>
      <c r="L1114" s="256"/>
      <c r="M1114" s="257" t="s">
        <v>39</v>
      </c>
      <c r="N1114" s="258" t="s">
        <v>48</v>
      </c>
      <c r="O1114" s="42"/>
      <c r="P1114" s="212">
        <f aca="true" t="shared" si="51" ref="P1114:P1122">O1114*H1114</f>
        <v>0</v>
      </c>
      <c r="Q1114" s="212">
        <v>0.0138</v>
      </c>
      <c r="R1114" s="212">
        <f aca="true" t="shared" si="52" ref="R1114:R1122">Q1114*H1114</f>
        <v>0.0138</v>
      </c>
      <c r="S1114" s="212">
        <v>0</v>
      </c>
      <c r="T1114" s="213">
        <f aca="true" t="shared" si="53" ref="T1114:T1122">S1114*H1114</f>
        <v>0</v>
      </c>
      <c r="AR1114" s="24" t="s">
        <v>354</v>
      </c>
      <c r="AT1114" s="24" t="s">
        <v>266</v>
      </c>
      <c r="AU1114" s="24" t="s">
        <v>86</v>
      </c>
      <c r="AY1114" s="24" t="s">
        <v>180</v>
      </c>
      <c r="BE1114" s="214">
        <f aca="true" t="shared" si="54" ref="BE1114:BE1122">IF(N1114="základní",J1114,0)</f>
        <v>0</v>
      </c>
      <c r="BF1114" s="214">
        <f aca="true" t="shared" si="55" ref="BF1114:BF1122">IF(N1114="snížená",J1114,0)</f>
        <v>0</v>
      </c>
      <c r="BG1114" s="214">
        <f aca="true" t="shared" si="56" ref="BG1114:BG1122">IF(N1114="zákl. přenesená",J1114,0)</f>
        <v>0</v>
      </c>
      <c r="BH1114" s="214">
        <f aca="true" t="shared" si="57" ref="BH1114:BH1122">IF(N1114="sníž. přenesená",J1114,0)</f>
        <v>0</v>
      </c>
      <c r="BI1114" s="214">
        <f aca="true" t="shared" si="58" ref="BI1114:BI1122">IF(N1114="nulová",J1114,0)</f>
        <v>0</v>
      </c>
      <c r="BJ1114" s="24" t="s">
        <v>84</v>
      </c>
      <c r="BK1114" s="214">
        <f aca="true" t="shared" si="59" ref="BK1114:BK1122">ROUND(I1114*H1114,2)</f>
        <v>0</v>
      </c>
      <c r="BL1114" s="24" t="s">
        <v>265</v>
      </c>
      <c r="BM1114" s="24" t="s">
        <v>2007</v>
      </c>
    </row>
    <row r="1115" spans="2:65" s="1" customFormat="1" ht="16.5" customHeight="1">
      <c r="B1115" s="41"/>
      <c r="C1115" s="249" t="s">
        <v>2008</v>
      </c>
      <c r="D1115" s="249" t="s">
        <v>266</v>
      </c>
      <c r="E1115" s="250" t="s">
        <v>2009</v>
      </c>
      <c r="F1115" s="251" t="s">
        <v>2010</v>
      </c>
      <c r="G1115" s="252" t="s">
        <v>316</v>
      </c>
      <c r="H1115" s="253">
        <v>1</v>
      </c>
      <c r="I1115" s="254"/>
      <c r="J1115" s="255">
        <f t="shared" si="50"/>
        <v>0</v>
      </c>
      <c r="K1115" s="251" t="s">
        <v>39</v>
      </c>
      <c r="L1115" s="256"/>
      <c r="M1115" s="257" t="s">
        <v>39</v>
      </c>
      <c r="N1115" s="258" t="s">
        <v>48</v>
      </c>
      <c r="O1115" s="42"/>
      <c r="P1115" s="212">
        <f t="shared" si="51"/>
        <v>0</v>
      </c>
      <c r="Q1115" s="212">
        <v>0.0138</v>
      </c>
      <c r="R1115" s="212">
        <f t="shared" si="52"/>
        <v>0.0138</v>
      </c>
      <c r="S1115" s="212">
        <v>0</v>
      </c>
      <c r="T1115" s="213">
        <f t="shared" si="53"/>
        <v>0</v>
      </c>
      <c r="AR1115" s="24" t="s">
        <v>354</v>
      </c>
      <c r="AT1115" s="24" t="s">
        <v>266</v>
      </c>
      <c r="AU1115" s="24" t="s">
        <v>86</v>
      </c>
      <c r="AY1115" s="24" t="s">
        <v>180</v>
      </c>
      <c r="BE1115" s="214">
        <f t="shared" si="54"/>
        <v>0</v>
      </c>
      <c r="BF1115" s="214">
        <f t="shared" si="55"/>
        <v>0</v>
      </c>
      <c r="BG1115" s="214">
        <f t="shared" si="56"/>
        <v>0</v>
      </c>
      <c r="BH1115" s="214">
        <f t="shared" si="57"/>
        <v>0</v>
      </c>
      <c r="BI1115" s="214">
        <f t="shared" si="58"/>
        <v>0</v>
      </c>
      <c r="BJ1115" s="24" t="s">
        <v>84</v>
      </c>
      <c r="BK1115" s="214">
        <f t="shared" si="59"/>
        <v>0</v>
      </c>
      <c r="BL1115" s="24" t="s">
        <v>265</v>
      </c>
      <c r="BM1115" s="24" t="s">
        <v>2011</v>
      </c>
    </row>
    <row r="1116" spans="2:65" s="1" customFormat="1" ht="16.5" customHeight="1">
      <c r="B1116" s="41"/>
      <c r="C1116" s="249" t="s">
        <v>2012</v>
      </c>
      <c r="D1116" s="249" t="s">
        <v>266</v>
      </c>
      <c r="E1116" s="250" t="s">
        <v>2013</v>
      </c>
      <c r="F1116" s="251" t="s">
        <v>2014</v>
      </c>
      <c r="G1116" s="252" t="s">
        <v>316</v>
      </c>
      <c r="H1116" s="253">
        <v>1</v>
      </c>
      <c r="I1116" s="254"/>
      <c r="J1116" s="255">
        <f t="shared" si="50"/>
        <v>0</v>
      </c>
      <c r="K1116" s="251" t="s">
        <v>39</v>
      </c>
      <c r="L1116" s="256"/>
      <c r="M1116" s="257" t="s">
        <v>39</v>
      </c>
      <c r="N1116" s="258" t="s">
        <v>48</v>
      </c>
      <c r="O1116" s="42"/>
      <c r="P1116" s="212">
        <f t="shared" si="51"/>
        <v>0</v>
      </c>
      <c r="Q1116" s="212">
        <v>0.0138</v>
      </c>
      <c r="R1116" s="212">
        <f t="shared" si="52"/>
        <v>0.0138</v>
      </c>
      <c r="S1116" s="212">
        <v>0</v>
      </c>
      <c r="T1116" s="213">
        <f t="shared" si="53"/>
        <v>0</v>
      </c>
      <c r="AR1116" s="24" t="s">
        <v>354</v>
      </c>
      <c r="AT1116" s="24" t="s">
        <v>266</v>
      </c>
      <c r="AU1116" s="24" t="s">
        <v>86</v>
      </c>
      <c r="AY1116" s="24" t="s">
        <v>180</v>
      </c>
      <c r="BE1116" s="214">
        <f t="shared" si="54"/>
        <v>0</v>
      </c>
      <c r="BF1116" s="214">
        <f t="shared" si="55"/>
        <v>0</v>
      </c>
      <c r="BG1116" s="214">
        <f t="shared" si="56"/>
        <v>0</v>
      </c>
      <c r="BH1116" s="214">
        <f t="shared" si="57"/>
        <v>0</v>
      </c>
      <c r="BI1116" s="214">
        <f t="shared" si="58"/>
        <v>0</v>
      </c>
      <c r="BJ1116" s="24" t="s">
        <v>84</v>
      </c>
      <c r="BK1116" s="214">
        <f t="shared" si="59"/>
        <v>0</v>
      </c>
      <c r="BL1116" s="24" t="s">
        <v>265</v>
      </c>
      <c r="BM1116" s="24" t="s">
        <v>2015</v>
      </c>
    </row>
    <row r="1117" spans="2:65" s="1" customFormat="1" ht="16.5" customHeight="1">
      <c r="B1117" s="41"/>
      <c r="C1117" s="249" t="s">
        <v>2016</v>
      </c>
      <c r="D1117" s="249" t="s">
        <v>266</v>
      </c>
      <c r="E1117" s="250" t="s">
        <v>2017</v>
      </c>
      <c r="F1117" s="251" t="s">
        <v>2018</v>
      </c>
      <c r="G1117" s="252" t="s">
        <v>316</v>
      </c>
      <c r="H1117" s="253">
        <v>1</v>
      </c>
      <c r="I1117" s="254"/>
      <c r="J1117" s="255">
        <f t="shared" si="50"/>
        <v>0</v>
      </c>
      <c r="K1117" s="251" t="s">
        <v>39</v>
      </c>
      <c r="L1117" s="256"/>
      <c r="M1117" s="257" t="s">
        <v>39</v>
      </c>
      <c r="N1117" s="258" t="s">
        <v>48</v>
      </c>
      <c r="O1117" s="42"/>
      <c r="P1117" s="212">
        <f t="shared" si="51"/>
        <v>0</v>
      </c>
      <c r="Q1117" s="212">
        <v>0.0138</v>
      </c>
      <c r="R1117" s="212">
        <f t="shared" si="52"/>
        <v>0.0138</v>
      </c>
      <c r="S1117" s="212">
        <v>0</v>
      </c>
      <c r="T1117" s="213">
        <f t="shared" si="53"/>
        <v>0</v>
      </c>
      <c r="AR1117" s="24" t="s">
        <v>354</v>
      </c>
      <c r="AT1117" s="24" t="s">
        <v>266</v>
      </c>
      <c r="AU1117" s="24" t="s">
        <v>86</v>
      </c>
      <c r="AY1117" s="24" t="s">
        <v>180</v>
      </c>
      <c r="BE1117" s="214">
        <f t="shared" si="54"/>
        <v>0</v>
      </c>
      <c r="BF1117" s="214">
        <f t="shared" si="55"/>
        <v>0</v>
      </c>
      <c r="BG1117" s="214">
        <f t="shared" si="56"/>
        <v>0</v>
      </c>
      <c r="BH1117" s="214">
        <f t="shared" si="57"/>
        <v>0</v>
      </c>
      <c r="BI1117" s="214">
        <f t="shared" si="58"/>
        <v>0</v>
      </c>
      <c r="BJ1117" s="24" t="s">
        <v>84</v>
      </c>
      <c r="BK1117" s="214">
        <f t="shared" si="59"/>
        <v>0</v>
      </c>
      <c r="BL1117" s="24" t="s">
        <v>265</v>
      </c>
      <c r="BM1117" s="24" t="s">
        <v>2019</v>
      </c>
    </row>
    <row r="1118" spans="2:65" s="1" customFormat="1" ht="16.5" customHeight="1">
      <c r="B1118" s="41"/>
      <c r="C1118" s="203" t="s">
        <v>2020</v>
      </c>
      <c r="D1118" s="203" t="s">
        <v>182</v>
      </c>
      <c r="E1118" s="204" t="s">
        <v>2021</v>
      </c>
      <c r="F1118" s="205" t="s">
        <v>2022</v>
      </c>
      <c r="G1118" s="206" t="s">
        <v>316</v>
      </c>
      <c r="H1118" s="207">
        <v>1</v>
      </c>
      <c r="I1118" s="208"/>
      <c r="J1118" s="209">
        <f t="shared" si="50"/>
        <v>0</v>
      </c>
      <c r="K1118" s="205" t="s">
        <v>186</v>
      </c>
      <c r="L1118" s="61"/>
      <c r="M1118" s="210" t="s">
        <v>39</v>
      </c>
      <c r="N1118" s="211" t="s">
        <v>48</v>
      </c>
      <c r="O1118" s="42"/>
      <c r="P1118" s="212">
        <f t="shared" si="51"/>
        <v>0</v>
      </c>
      <c r="Q1118" s="212">
        <v>0.00093</v>
      </c>
      <c r="R1118" s="212">
        <f t="shared" si="52"/>
        <v>0.00093</v>
      </c>
      <c r="S1118" s="212">
        <v>0</v>
      </c>
      <c r="T1118" s="213">
        <f t="shared" si="53"/>
        <v>0</v>
      </c>
      <c r="AR1118" s="24" t="s">
        <v>265</v>
      </c>
      <c r="AT1118" s="24" t="s">
        <v>182</v>
      </c>
      <c r="AU1118" s="24" t="s">
        <v>86</v>
      </c>
      <c r="AY1118" s="24" t="s">
        <v>180</v>
      </c>
      <c r="BE1118" s="214">
        <f t="shared" si="54"/>
        <v>0</v>
      </c>
      <c r="BF1118" s="214">
        <f t="shared" si="55"/>
        <v>0</v>
      </c>
      <c r="BG1118" s="214">
        <f t="shared" si="56"/>
        <v>0</v>
      </c>
      <c r="BH1118" s="214">
        <f t="shared" si="57"/>
        <v>0</v>
      </c>
      <c r="BI1118" s="214">
        <f t="shared" si="58"/>
        <v>0</v>
      </c>
      <c r="BJ1118" s="24" t="s">
        <v>84</v>
      </c>
      <c r="BK1118" s="214">
        <f t="shared" si="59"/>
        <v>0</v>
      </c>
      <c r="BL1118" s="24" t="s">
        <v>265</v>
      </c>
      <c r="BM1118" s="24" t="s">
        <v>2023</v>
      </c>
    </row>
    <row r="1119" spans="2:65" s="1" customFormat="1" ht="25.5" customHeight="1">
      <c r="B1119" s="41"/>
      <c r="C1119" s="249" t="s">
        <v>2024</v>
      </c>
      <c r="D1119" s="249" t="s">
        <v>266</v>
      </c>
      <c r="E1119" s="250" t="s">
        <v>2025</v>
      </c>
      <c r="F1119" s="251" t="s">
        <v>2026</v>
      </c>
      <c r="G1119" s="252" t="s">
        <v>316</v>
      </c>
      <c r="H1119" s="253">
        <v>1</v>
      </c>
      <c r="I1119" s="254"/>
      <c r="J1119" s="255">
        <f t="shared" si="50"/>
        <v>0</v>
      </c>
      <c r="K1119" s="251" t="s">
        <v>39</v>
      </c>
      <c r="L1119" s="256"/>
      <c r="M1119" s="257" t="s">
        <v>39</v>
      </c>
      <c r="N1119" s="258" t="s">
        <v>48</v>
      </c>
      <c r="O1119" s="42"/>
      <c r="P1119" s="212">
        <f t="shared" si="51"/>
        <v>0</v>
      </c>
      <c r="Q1119" s="212">
        <v>0.067</v>
      </c>
      <c r="R1119" s="212">
        <f t="shared" si="52"/>
        <v>0.067</v>
      </c>
      <c r="S1119" s="212">
        <v>0</v>
      </c>
      <c r="T1119" s="213">
        <f t="shared" si="53"/>
        <v>0</v>
      </c>
      <c r="AR1119" s="24" t="s">
        <v>354</v>
      </c>
      <c r="AT1119" s="24" t="s">
        <v>266</v>
      </c>
      <c r="AU1119" s="24" t="s">
        <v>86</v>
      </c>
      <c r="AY1119" s="24" t="s">
        <v>180</v>
      </c>
      <c r="BE1119" s="214">
        <f t="shared" si="54"/>
        <v>0</v>
      </c>
      <c r="BF1119" s="214">
        <f t="shared" si="55"/>
        <v>0</v>
      </c>
      <c r="BG1119" s="214">
        <f t="shared" si="56"/>
        <v>0</v>
      </c>
      <c r="BH1119" s="214">
        <f t="shared" si="57"/>
        <v>0</v>
      </c>
      <c r="BI1119" s="214">
        <f t="shared" si="58"/>
        <v>0</v>
      </c>
      <c r="BJ1119" s="24" t="s">
        <v>84</v>
      </c>
      <c r="BK1119" s="214">
        <f t="shared" si="59"/>
        <v>0</v>
      </c>
      <c r="BL1119" s="24" t="s">
        <v>265</v>
      </c>
      <c r="BM1119" s="24" t="s">
        <v>2027</v>
      </c>
    </row>
    <row r="1120" spans="2:65" s="1" customFormat="1" ht="16.5" customHeight="1">
      <c r="B1120" s="41"/>
      <c r="C1120" s="203" t="s">
        <v>2028</v>
      </c>
      <c r="D1120" s="203" t="s">
        <v>182</v>
      </c>
      <c r="E1120" s="204" t="s">
        <v>2029</v>
      </c>
      <c r="F1120" s="205" t="s">
        <v>2030</v>
      </c>
      <c r="G1120" s="206" t="s">
        <v>316</v>
      </c>
      <c r="H1120" s="207">
        <v>2</v>
      </c>
      <c r="I1120" s="208"/>
      <c r="J1120" s="209">
        <f t="shared" si="50"/>
        <v>0</v>
      </c>
      <c r="K1120" s="205" t="s">
        <v>186</v>
      </c>
      <c r="L1120" s="61"/>
      <c r="M1120" s="210" t="s">
        <v>39</v>
      </c>
      <c r="N1120" s="211" t="s">
        <v>48</v>
      </c>
      <c r="O1120" s="42"/>
      <c r="P1120" s="212">
        <f t="shared" si="51"/>
        <v>0</v>
      </c>
      <c r="Q1120" s="212">
        <v>0.00088</v>
      </c>
      <c r="R1120" s="212">
        <f t="shared" si="52"/>
        <v>0.00176</v>
      </c>
      <c r="S1120" s="212">
        <v>0</v>
      </c>
      <c r="T1120" s="213">
        <f t="shared" si="53"/>
        <v>0</v>
      </c>
      <c r="AR1120" s="24" t="s">
        <v>265</v>
      </c>
      <c r="AT1120" s="24" t="s">
        <v>182</v>
      </c>
      <c r="AU1120" s="24" t="s">
        <v>86</v>
      </c>
      <c r="AY1120" s="24" t="s">
        <v>180</v>
      </c>
      <c r="BE1120" s="214">
        <f t="shared" si="54"/>
        <v>0</v>
      </c>
      <c r="BF1120" s="214">
        <f t="shared" si="55"/>
        <v>0</v>
      </c>
      <c r="BG1120" s="214">
        <f t="shared" si="56"/>
        <v>0</v>
      </c>
      <c r="BH1120" s="214">
        <f t="shared" si="57"/>
        <v>0</v>
      </c>
      <c r="BI1120" s="214">
        <f t="shared" si="58"/>
        <v>0</v>
      </c>
      <c r="BJ1120" s="24" t="s">
        <v>84</v>
      </c>
      <c r="BK1120" s="214">
        <f t="shared" si="59"/>
        <v>0</v>
      </c>
      <c r="BL1120" s="24" t="s">
        <v>265</v>
      </c>
      <c r="BM1120" s="24" t="s">
        <v>2031</v>
      </c>
    </row>
    <row r="1121" spans="2:65" s="1" customFormat="1" ht="25.5" customHeight="1">
      <c r="B1121" s="41"/>
      <c r="C1121" s="249" t="s">
        <v>2032</v>
      </c>
      <c r="D1121" s="249" t="s">
        <v>266</v>
      </c>
      <c r="E1121" s="250" t="s">
        <v>2033</v>
      </c>
      <c r="F1121" s="251" t="s">
        <v>2034</v>
      </c>
      <c r="G1121" s="252" t="s">
        <v>316</v>
      </c>
      <c r="H1121" s="253">
        <v>2</v>
      </c>
      <c r="I1121" s="254"/>
      <c r="J1121" s="255">
        <f t="shared" si="50"/>
        <v>0</v>
      </c>
      <c r="K1121" s="251" t="s">
        <v>39</v>
      </c>
      <c r="L1121" s="256"/>
      <c r="M1121" s="257" t="s">
        <v>39</v>
      </c>
      <c r="N1121" s="258" t="s">
        <v>48</v>
      </c>
      <c r="O1121" s="42"/>
      <c r="P1121" s="212">
        <f t="shared" si="51"/>
        <v>0</v>
      </c>
      <c r="Q1121" s="212">
        <v>0.067</v>
      </c>
      <c r="R1121" s="212">
        <f t="shared" si="52"/>
        <v>0.134</v>
      </c>
      <c r="S1121" s="212">
        <v>0</v>
      </c>
      <c r="T1121" s="213">
        <f t="shared" si="53"/>
        <v>0</v>
      </c>
      <c r="AR1121" s="24" t="s">
        <v>354</v>
      </c>
      <c r="AT1121" s="24" t="s">
        <v>266</v>
      </c>
      <c r="AU1121" s="24" t="s">
        <v>86</v>
      </c>
      <c r="AY1121" s="24" t="s">
        <v>180</v>
      </c>
      <c r="BE1121" s="214">
        <f t="shared" si="54"/>
        <v>0</v>
      </c>
      <c r="BF1121" s="214">
        <f t="shared" si="55"/>
        <v>0</v>
      </c>
      <c r="BG1121" s="214">
        <f t="shared" si="56"/>
        <v>0</v>
      </c>
      <c r="BH1121" s="214">
        <f t="shared" si="57"/>
        <v>0</v>
      </c>
      <c r="BI1121" s="214">
        <f t="shared" si="58"/>
        <v>0</v>
      </c>
      <c r="BJ1121" s="24" t="s">
        <v>84</v>
      </c>
      <c r="BK1121" s="214">
        <f t="shared" si="59"/>
        <v>0</v>
      </c>
      <c r="BL1121" s="24" t="s">
        <v>265</v>
      </c>
      <c r="BM1121" s="24" t="s">
        <v>2035</v>
      </c>
    </row>
    <row r="1122" spans="2:65" s="1" customFormat="1" ht="16.5" customHeight="1">
      <c r="B1122" s="41"/>
      <c r="C1122" s="203" t="s">
        <v>2036</v>
      </c>
      <c r="D1122" s="203" t="s">
        <v>182</v>
      </c>
      <c r="E1122" s="204" t="s">
        <v>2037</v>
      </c>
      <c r="F1122" s="205" t="s">
        <v>2038</v>
      </c>
      <c r="G1122" s="206" t="s">
        <v>316</v>
      </c>
      <c r="H1122" s="207">
        <v>5</v>
      </c>
      <c r="I1122" s="208"/>
      <c r="J1122" s="209">
        <f t="shared" si="50"/>
        <v>0</v>
      </c>
      <c r="K1122" s="205" t="s">
        <v>186</v>
      </c>
      <c r="L1122" s="61"/>
      <c r="M1122" s="210" t="s">
        <v>39</v>
      </c>
      <c r="N1122" s="211" t="s">
        <v>48</v>
      </c>
      <c r="O1122" s="42"/>
      <c r="P1122" s="212">
        <f t="shared" si="51"/>
        <v>0</v>
      </c>
      <c r="Q1122" s="212">
        <v>0</v>
      </c>
      <c r="R1122" s="212">
        <f t="shared" si="52"/>
        <v>0</v>
      </c>
      <c r="S1122" s="212">
        <v>0.024</v>
      </c>
      <c r="T1122" s="213">
        <f t="shared" si="53"/>
        <v>0.12</v>
      </c>
      <c r="AR1122" s="24" t="s">
        <v>265</v>
      </c>
      <c r="AT1122" s="24" t="s">
        <v>182</v>
      </c>
      <c r="AU1122" s="24" t="s">
        <v>86</v>
      </c>
      <c r="AY1122" s="24" t="s">
        <v>180</v>
      </c>
      <c r="BE1122" s="214">
        <f t="shared" si="54"/>
        <v>0</v>
      </c>
      <c r="BF1122" s="214">
        <f t="shared" si="55"/>
        <v>0</v>
      </c>
      <c r="BG1122" s="214">
        <f t="shared" si="56"/>
        <v>0</v>
      </c>
      <c r="BH1122" s="214">
        <f t="shared" si="57"/>
        <v>0</v>
      </c>
      <c r="BI1122" s="214">
        <f t="shared" si="58"/>
        <v>0</v>
      </c>
      <c r="BJ1122" s="24" t="s">
        <v>84</v>
      </c>
      <c r="BK1122" s="214">
        <f t="shared" si="59"/>
        <v>0</v>
      </c>
      <c r="BL1122" s="24" t="s">
        <v>265</v>
      </c>
      <c r="BM1122" s="24" t="s">
        <v>2039</v>
      </c>
    </row>
    <row r="1123" spans="2:51" s="12" customFormat="1" ht="12">
      <c r="B1123" s="215"/>
      <c r="C1123" s="216"/>
      <c r="D1123" s="217" t="s">
        <v>189</v>
      </c>
      <c r="E1123" s="218" t="s">
        <v>39</v>
      </c>
      <c r="F1123" s="219" t="s">
        <v>2040</v>
      </c>
      <c r="G1123" s="216"/>
      <c r="H1123" s="220">
        <v>5</v>
      </c>
      <c r="I1123" s="221"/>
      <c r="J1123" s="216"/>
      <c r="K1123" s="216"/>
      <c r="L1123" s="222"/>
      <c r="M1123" s="223"/>
      <c r="N1123" s="224"/>
      <c r="O1123" s="224"/>
      <c r="P1123" s="224"/>
      <c r="Q1123" s="224"/>
      <c r="R1123" s="224"/>
      <c r="S1123" s="224"/>
      <c r="T1123" s="225"/>
      <c r="AT1123" s="226" t="s">
        <v>189</v>
      </c>
      <c r="AU1123" s="226" t="s">
        <v>86</v>
      </c>
      <c r="AV1123" s="12" t="s">
        <v>86</v>
      </c>
      <c r="AW1123" s="12" t="s">
        <v>40</v>
      </c>
      <c r="AX1123" s="12" t="s">
        <v>84</v>
      </c>
      <c r="AY1123" s="226" t="s">
        <v>180</v>
      </c>
    </row>
    <row r="1124" spans="2:65" s="1" customFormat="1" ht="16.5" customHeight="1">
      <c r="B1124" s="41"/>
      <c r="C1124" s="203" t="s">
        <v>2041</v>
      </c>
      <c r="D1124" s="203" t="s">
        <v>182</v>
      </c>
      <c r="E1124" s="204" t="s">
        <v>2042</v>
      </c>
      <c r="F1124" s="205" t="s">
        <v>2043</v>
      </c>
      <c r="G1124" s="206" t="s">
        <v>316</v>
      </c>
      <c r="H1124" s="207">
        <v>4</v>
      </c>
      <c r="I1124" s="208"/>
      <c r="J1124" s="209">
        <f>ROUND(I1124*H1124,2)</f>
        <v>0</v>
      </c>
      <c r="K1124" s="205" t="s">
        <v>186</v>
      </c>
      <c r="L1124" s="61"/>
      <c r="M1124" s="210" t="s">
        <v>39</v>
      </c>
      <c r="N1124" s="211" t="s">
        <v>48</v>
      </c>
      <c r="O1124" s="42"/>
      <c r="P1124" s="212">
        <f>O1124*H1124</f>
        <v>0</v>
      </c>
      <c r="Q1124" s="212">
        <v>0</v>
      </c>
      <c r="R1124" s="212">
        <f>Q1124*H1124</f>
        <v>0</v>
      </c>
      <c r="S1124" s="212">
        <v>0.028</v>
      </c>
      <c r="T1124" s="213">
        <f>S1124*H1124</f>
        <v>0.112</v>
      </c>
      <c r="AR1124" s="24" t="s">
        <v>265</v>
      </c>
      <c r="AT1124" s="24" t="s">
        <v>182</v>
      </c>
      <c r="AU1124" s="24" t="s">
        <v>86</v>
      </c>
      <c r="AY1124" s="24" t="s">
        <v>180</v>
      </c>
      <c r="BE1124" s="214">
        <f>IF(N1124="základní",J1124,0)</f>
        <v>0</v>
      </c>
      <c r="BF1124" s="214">
        <f>IF(N1124="snížená",J1124,0)</f>
        <v>0</v>
      </c>
      <c r="BG1124" s="214">
        <f>IF(N1124="zákl. přenesená",J1124,0)</f>
        <v>0</v>
      </c>
      <c r="BH1124" s="214">
        <f>IF(N1124="sníž. přenesená",J1124,0)</f>
        <v>0</v>
      </c>
      <c r="BI1124" s="214">
        <f>IF(N1124="nulová",J1124,0)</f>
        <v>0</v>
      </c>
      <c r="BJ1124" s="24" t="s">
        <v>84</v>
      </c>
      <c r="BK1124" s="214">
        <f>ROUND(I1124*H1124,2)</f>
        <v>0</v>
      </c>
      <c r="BL1124" s="24" t="s">
        <v>265</v>
      </c>
      <c r="BM1124" s="24" t="s">
        <v>2044</v>
      </c>
    </row>
    <row r="1125" spans="2:51" s="12" customFormat="1" ht="12">
      <c r="B1125" s="215"/>
      <c r="C1125" s="216"/>
      <c r="D1125" s="217" t="s">
        <v>189</v>
      </c>
      <c r="E1125" s="218" t="s">
        <v>39</v>
      </c>
      <c r="F1125" s="219" t="s">
        <v>2045</v>
      </c>
      <c r="G1125" s="216"/>
      <c r="H1125" s="220">
        <v>4</v>
      </c>
      <c r="I1125" s="221"/>
      <c r="J1125" s="216"/>
      <c r="K1125" s="216"/>
      <c r="L1125" s="222"/>
      <c r="M1125" s="223"/>
      <c r="N1125" s="224"/>
      <c r="O1125" s="224"/>
      <c r="P1125" s="224"/>
      <c r="Q1125" s="224"/>
      <c r="R1125" s="224"/>
      <c r="S1125" s="224"/>
      <c r="T1125" s="225"/>
      <c r="AT1125" s="226" t="s">
        <v>189</v>
      </c>
      <c r="AU1125" s="226" t="s">
        <v>86</v>
      </c>
      <c r="AV1125" s="12" t="s">
        <v>86</v>
      </c>
      <c r="AW1125" s="12" t="s">
        <v>40</v>
      </c>
      <c r="AX1125" s="12" t="s">
        <v>84</v>
      </c>
      <c r="AY1125" s="226" t="s">
        <v>180</v>
      </c>
    </row>
    <row r="1126" spans="2:65" s="1" customFormat="1" ht="25.5" customHeight="1">
      <c r="B1126" s="41"/>
      <c r="C1126" s="203" t="s">
        <v>2046</v>
      </c>
      <c r="D1126" s="203" t="s">
        <v>182</v>
      </c>
      <c r="E1126" s="204" t="s">
        <v>2047</v>
      </c>
      <c r="F1126" s="205" t="s">
        <v>2048</v>
      </c>
      <c r="G1126" s="206" t="s">
        <v>316</v>
      </c>
      <c r="H1126" s="207">
        <v>9</v>
      </c>
      <c r="I1126" s="208"/>
      <c r="J1126" s="209">
        <f>ROUND(I1126*H1126,2)</f>
        <v>0</v>
      </c>
      <c r="K1126" s="205" t="s">
        <v>186</v>
      </c>
      <c r="L1126" s="61"/>
      <c r="M1126" s="210" t="s">
        <v>39</v>
      </c>
      <c r="N1126" s="211" t="s">
        <v>48</v>
      </c>
      <c r="O1126" s="42"/>
      <c r="P1126" s="212">
        <f>O1126*H1126</f>
        <v>0</v>
      </c>
      <c r="Q1126" s="212">
        <v>0</v>
      </c>
      <c r="R1126" s="212">
        <f>Q1126*H1126</f>
        <v>0</v>
      </c>
      <c r="S1126" s="212">
        <v>0</v>
      </c>
      <c r="T1126" s="213">
        <f>S1126*H1126</f>
        <v>0</v>
      </c>
      <c r="AR1126" s="24" t="s">
        <v>265</v>
      </c>
      <c r="AT1126" s="24" t="s">
        <v>182</v>
      </c>
      <c r="AU1126" s="24" t="s">
        <v>86</v>
      </c>
      <c r="AY1126" s="24" t="s">
        <v>180</v>
      </c>
      <c r="BE1126" s="214">
        <f>IF(N1126="základní",J1126,0)</f>
        <v>0</v>
      </c>
      <c r="BF1126" s="214">
        <f>IF(N1126="snížená",J1126,0)</f>
        <v>0</v>
      </c>
      <c r="BG1126" s="214">
        <f>IF(N1126="zákl. přenesená",J1126,0)</f>
        <v>0</v>
      </c>
      <c r="BH1126" s="214">
        <f>IF(N1126="sníž. přenesená",J1126,0)</f>
        <v>0</v>
      </c>
      <c r="BI1126" s="214">
        <f>IF(N1126="nulová",J1126,0)</f>
        <v>0</v>
      </c>
      <c r="BJ1126" s="24" t="s">
        <v>84</v>
      </c>
      <c r="BK1126" s="214">
        <f>ROUND(I1126*H1126,2)</f>
        <v>0</v>
      </c>
      <c r="BL1126" s="24" t="s">
        <v>265</v>
      </c>
      <c r="BM1126" s="24" t="s">
        <v>2049</v>
      </c>
    </row>
    <row r="1127" spans="2:65" s="1" customFormat="1" ht="25.5" customHeight="1">
      <c r="B1127" s="41"/>
      <c r="C1127" s="203" t="s">
        <v>2050</v>
      </c>
      <c r="D1127" s="203" t="s">
        <v>182</v>
      </c>
      <c r="E1127" s="204" t="s">
        <v>2051</v>
      </c>
      <c r="F1127" s="205" t="s">
        <v>2052</v>
      </c>
      <c r="G1127" s="206" t="s">
        <v>316</v>
      </c>
      <c r="H1127" s="207">
        <v>5</v>
      </c>
      <c r="I1127" s="208"/>
      <c r="J1127" s="209">
        <f>ROUND(I1127*H1127,2)</f>
        <v>0</v>
      </c>
      <c r="K1127" s="205" t="s">
        <v>186</v>
      </c>
      <c r="L1127" s="61"/>
      <c r="M1127" s="210" t="s">
        <v>39</v>
      </c>
      <c r="N1127" s="211" t="s">
        <v>48</v>
      </c>
      <c r="O1127" s="42"/>
      <c r="P1127" s="212">
        <f>O1127*H1127</f>
        <v>0</v>
      </c>
      <c r="Q1127" s="212">
        <v>0</v>
      </c>
      <c r="R1127" s="212">
        <f>Q1127*H1127</f>
        <v>0</v>
      </c>
      <c r="S1127" s="212">
        <v>0</v>
      </c>
      <c r="T1127" s="213">
        <f>S1127*H1127</f>
        <v>0</v>
      </c>
      <c r="AR1127" s="24" t="s">
        <v>265</v>
      </c>
      <c r="AT1127" s="24" t="s">
        <v>182</v>
      </c>
      <c r="AU1127" s="24" t="s">
        <v>86</v>
      </c>
      <c r="AY1127" s="24" t="s">
        <v>180</v>
      </c>
      <c r="BE1127" s="214">
        <f>IF(N1127="základní",J1127,0)</f>
        <v>0</v>
      </c>
      <c r="BF1127" s="214">
        <f>IF(N1127="snížená",J1127,0)</f>
        <v>0</v>
      </c>
      <c r="BG1127" s="214">
        <f>IF(N1127="zákl. přenesená",J1127,0)</f>
        <v>0</v>
      </c>
      <c r="BH1127" s="214">
        <f>IF(N1127="sníž. přenesená",J1127,0)</f>
        <v>0</v>
      </c>
      <c r="BI1127" s="214">
        <f>IF(N1127="nulová",J1127,0)</f>
        <v>0</v>
      </c>
      <c r="BJ1127" s="24" t="s">
        <v>84</v>
      </c>
      <c r="BK1127" s="214">
        <f>ROUND(I1127*H1127,2)</f>
        <v>0</v>
      </c>
      <c r="BL1127" s="24" t="s">
        <v>265</v>
      </c>
      <c r="BM1127" s="24" t="s">
        <v>2053</v>
      </c>
    </row>
    <row r="1128" spans="2:65" s="1" customFormat="1" ht="16.5" customHeight="1">
      <c r="B1128" s="41"/>
      <c r="C1128" s="249" t="s">
        <v>2054</v>
      </c>
      <c r="D1128" s="249" t="s">
        <v>266</v>
      </c>
      <c r="E1128" s="250" t="s">
        <v>2055</v>
      </c>
      <c r="F1128" s="251" t="s">
        <v>2056</v>
      </c>
      <c r="G1128" s="252" t="s">
        <v>200</v>
      </c>
      <c r="H1128" s="253">
        <v>25.95</v>
      </c>
      <c r="I1128" s="254"/>
      <c r="J1128" s="255">
        <f>ROUND(I1128*H1128,2)</f>
        <v>0</v>
      </c>
      <c r="K1128" s="251" t="s">
        <v>186</v>
      </c>
      <c r="L1128" s="256"/>
      <c r="M1128" s="257" t="s">
        <v>39</v>
      </c>
      <c r="N1128" s="258" t="s">
        <v>48</v>
      </c>
      <c r="O1128" s="42"/>
      <c r="P1128" s="212">
        <f>O1128*H1128</f>
        <v>0</v>
      </c>
      <c r="Q1128" s="212">
        <v>0.0015</v>
      </c>
      <c r="R1128" s="212">
        <f>Q1128*H1128</f>
        <v>0.038925</v>
      </c>
      <c r="S1128" s="212">
        <v>0</v>
      </c>
      <c r="T1128" s="213">
        <f>S1128*H1128</f>
        <v>0</v>
      </c>
      <c r="AR1128" s="24" t="s">
        <v>354</v>
      </c>
      <c r="AT1128" s="24" t="s">
        <v>266</v>
      </c>
      <c r="AU1128" s="24" t="s">
        <v>86</v>
      </c>
      <c r="AY1128" s="24" t="s">
        <v>180</v>
      </c>
      <c r="BE1128" s="214">
        <f>IF(N1128="základní",J1128,0)</f>
        <v>0</v>
      </c>
      <c r="BF1128" s="214">
        <f>IF(N1128="snížená",J1128,0)</f>
        <v>0</v>
      </c>
      <c r="BG1128" s="214">
        <f>IF(N1128="zákl. přenesená",J1128,0)</f>
        <v>0</v>
      </c>
      <c r="BH1128" s="214">
        <f>IF(N1128="sníž. přenesená",J1128,0)</f>
        <v>0</v>
      </c>
      <c r="BI1128" s="214">
        <f>IF(N1128="nulová",J1128,0)</f>
        <v>0</v>
      </c>
      <c r="BJ1128" s="24" t="s">
        <v>84</v>
      </c>
      <c r="BK1128" s="214">
        <f>ROUND(I1128*H1128,2)</f>
        <v>0</v>
      </c>
      <c r="BL1128" s="24" t="s">
        <v>265</v>
      </c>
      <c r="BM1128" s="24" t="s">
        <v>2057</v>
      </c>
    </row>
    <row r="1129" spans="2:51" s="12" customFormat="1" ht="12">
      <c r="B1129" s="215"/>
      <c r="C1129" s="216"/>
      <c r="D1129" s="217" t="s">
        <v>189</v>
      </c>
      <c r="E1129" s="218" t="s">
        <v>39</v>
      </c>
      <c r="F1129" s="219" t="s">
        <v>2058</v>
      </c>
      <c r="G1129" s="216"/>
      <c r="H1129" s="220">
        <v>25.95</v>
      </c>
      <c r="I1129" s="221"/>
      <c r="J1129" s="216"/>
      <c r="K1129" s="216"/>
      <c r="L1129" s="222"/>
      <c r="M1129" s="223"/>
      <c r="N1129" s="224"/>
      <c r="O1129" s="224"/>
      <c r="P1129" s="224"/>
      <c r="Q1129" s="224"/>
      <c r="R1129" s="224"/>
      <c r="S1129" s="224"/>
      <c r="T1129" s="225"/>
      <c r="AT1129" s="226" t="s">
        <v>189</v>
      </c>
      <c r="AU1129" s="226" t="s">
        <v>86</v>
      </c>
      <c r="AV1129" s="12" t="s">
        <v>86</v>
      </c>
      <c r="AW1129" s="12" t="s">
        <v>40</v>
      </c>
      <c r="AX1129" s="12" t="s">
        <v>84</v>
      </c>
      <c r="AY1129" s="226" t="s">
        <v>180</v>
      </c>
    </row>
    <row r="1130" spans="2:65" s="1" customFormat="1" ht="16.5" customHeight="1">
      <c r="B1130" s="41"/>
      <c r="C1130" s="249" t="s">
        <v>2059</v>
      </c>
      <c r="D1130" s="249" t="s">
        <v>266</v>
      </c>
      <c r="E1130" s="250" t="s">
        <v>2060</v>
      </c>
      <c r="F1130" s="251" t="s">
        <v>2061</v>
      </c>
      <c r="G1130" s="252" t="s">
        <v>2062</v>
      </c>
      <c r="H1130" s="253">
        <v>14</v>
      </c>
      <c r="I1130" s="254"/>
      <c r="J1130" s="255">
        <f>ROUND(I1130*H1130,2)</f>
        <v>0</v>
      </c>
      <c r="K1130" s="251" t="s">
        <v>186</v>
      </c>
      <c r="L1130" s="256"/>
      <c r="M1130" s="257" t="s">
        <v>39</v>
      </c>
      <c r="N1130" s="258" t="s">
        <v>48</v>
      </c>
      <c r="O1130" s="42"/>
      <c r="P1130" s="212">
        <f>O1130*H1130</f>
        <v>0</v>
      </c>
      <c r="Q1130" s="212">
        <v>0.0002</v>
      </c>
      <c r="R1130" s="212">
        <f>Q1130*H1130</f>
        <v>0.0028</v>
      </c>
      <c r="S1130" s="212">
        <v>0</v>
      </c>
      <c r="T1130" s="213">
        <f>S1130*H1130</f>
        <v>0</v>
      </c>
      <c r="AR1130" s="24" t="s">
        <v>354</v>
      </c>
      <c r="AT1130" s="24" t="s">
        <v>266</v>
      </c>
      <c r="AU1130" s="24" t="s">
        <v>86</v>
      </c>
      <c r="AY1130" s="24" t="s">
        <v>180</v>
      </c>
      <c r="BE1130" s="214">
        <f>IF(N1130="základní",J1130,0)</f>
        <v>0</v>
      </c>
      <c r="BF1130" s="214">
        <f>IF(N1130="snížená",J1130,0)</f>
        <v>0</v>
      </c>
      <c r="BG1130" s="214">
        <f>IF(N1130="zákl. přenesená",J1130,0)</f>
        <v>0</v>
      </c>
      <c r="BH1130" s="214">
        <f>IF(N1130="sníž. přenesená",J1130,0)</f>
        <v>0</v>
      </c>
      <c r="BI1130" s="214">
        <f>IF(N1130="nulová",J1130,0)</f>
        <v>0</v>
      </c>
      <c r="BJ1130" s="24" t="s">
        <v>84</v>
      </c>
      <c r="BK1130" s="214">
        <f>ROUND(I1130*H1130,2)</f>
        <v>0</v>
      </c>
      <c r="BL1130" s="24" t="s">
        <v>265</v>
      </c>
      <c r="BM1130" s="24" t="s">
        <v>2063</v>
      </c>
    </row>
    <row r="1131" spans="2:65" s="1" customFormat="1" ht="16.5" customHeight="1">
      <c r="B1131" s="41"/>
      <c r="C1131" s="203" t="s">
        <v>2064</v>
      </c>
      <c r="D1131" s="203" t="s">
        <v>182</v>
      </c>
      <c r="E1131" s="204" t="s">
        <v>2065</v>
      </c>
      <c r="F1131" s="205" t="s">
        <v>2066</v>
      </c>
      <c r="G1131" s="206" t="s">
        <v>185</v>
      </c>
      <c r="H1131" s="207">
        <v>26.91</v>
      </c>
      <c r="I1131" s="208"/>
      <c r="J1131" s="209">
        <f>ROUND(I1131*H1131,2)</f>
        <v>0</v>
      </c>
      <c r="K1131" s="205" t="s">
        <v>186</v>
      </c>
      <c r="L1131" s="61"/>
      <c r="M1131" s="210" t="s">
        <v>39</v>
      </c>
      <c r="N1131" s="211" t="s">
        <v>48</v>
      </c>
      <c r="O1131" s="42"/>
      <c r="P1131" s="212">
        <f>O1131*H1131</f>
        <v>0</v>
      </c>
      <c r="Q1131" s="212">
        <v>0</v>
      </c>
      <c r="R1131" s="212">
        <f>Q1131*H1131</f>
        <v>0</v>
      </c>
      <c r="S1131" s="212">
        <v>0</v>
      </c>
      <c r="T1131" s="213">
        <f>S1131*H1131</f>
        <v>0</v>
      </c>
      <c r="AR1131" s="24" t="s">
        <v>265</v>
      </c>
      <c r="AT1131" s="24" t="s">
        <v>182</v>
      </c>
      <c r="AU1131" s="24" t="s">
        <v>86</v>
      </c>
      <c r="AY1131" s="24" t="s">
        <v>180</v>
      </c>
      <c r="BE1131" s="214">
        <f>IF(N1131="základní",J1131,0)</f>
        <v>0</v>
      </c>
      <c r="BF1131" s="214">
        <f>IF(N1131="snížená",J1131,0)</f>
        <v>0</v>
      </c>
      <c r="BG1131" s="214">
        <f>IF(N1131="zákl. přenesená",J1131,0)</f>
        <v>0</v>
      </c>
      <c r="BH1131" s="214">
        <f>IF(N1131="sníž. přenesená",J1131,0)</f>
        <v>0</v>
      </c>
      <c r="BI1131" s="214">
        <f>IF(N1131="nulová",J1131,0)</f>
        <v>0</v>
      </c>
      <c r="BJ1131" s="24" t="s">
        <v>84</v>
      </c>
      <c r="BK1131" s="214">
        <f>ROUND(I1131*H1131,2)</f>
        <v>0</v>
      </c>
      <c r="BL1131" s="24" t="s">
        <v>265</v>
      </c>
      <c r="BM1131" s="24" t="s">
        <v>2067</v>
      </c>
    </row>
    <row r="1132" spans="2:51" s="12" customFormat="1" ht="12">
      <c r="B1132" s="215"/>
      <c r="C1132" s="216"/>
      <c r="D1132" s="217" t="s">
        <v>189</v>
      </c>
      <c r="E1132" s="218" t="s">
        <v>39</v>
      </c>
      <c r="F1132" s="219" t="s">
        <v>2068</v>
      </c>
      <c r="G1132" s="216"/>
      <c r="H1132" s="220">
        <v>14.235</v>
      </c>
      <c r="I1132" s="221"/>
      <c r="J1132" s="216"/>
      <c r="K1132" s="216"/>
      <c r="L1132" s="222"/>
      <c r="M1132" s="223"/>
      <c r="N1132" s="224"/>
      <c r="O1132" s="224"/>
      <c r="P1132" s="224"/>
      <c r="Q1132" s="224"/>
      <c r="R1132" s="224"/>
      <c r="S1132" s="224"/>
      <c r="T1132" s="225"/>
      <c r="AT1132" s="226" t="s">
        <v>189</v>
      </c>
      <c r="AU1132" s="226" t="s">
        <v>86</v>
      </c>
      <c r="AV1132" s="12" t="s">
        <v>86</v>
      </c>
      <c r="AW1132" s="12" t="s">
        <v>40</v>
      </c>
      <c r="AX1132" s="12" t="s">
        <v>77</v>
      </c>
      <c r="AY1132" s="226" t="s">
        <v>180</v>
      </c>
    </row>
    <row r="1133" spans="2:51" s="12" customFormat="1" ht="12">
      <c r="B1133" s="215"/>
      <c r="C1133" s="216"/>
      <c r="D1133" s="217" t="s">
        <v>189</v>
      </c>
      <c r="E1133" s="218" t="s">
        <v>39</v>
      </c>
      <c r="F1133" s="219" t="s">
        <v>2069</v>
      </c>
      <c r="G1133" s="216"/>
      <c r="H1133" s="220">
        <v>12.675</v>
      </c>
      <c r="I1133" s="221"/>
      <c r="J1133" s="216"/>
      <c r="K1133" s="216"/>
      <c r="L1133" s="222"/>
      <c r="M1133" s="223"/>
      <c r="N1133" s="224"/>
      <c r="O1133" s="224"/>
      <c r="P1133" s="224"/>
      <c r="Q1133" s="224"/>
      <c r="R1133" s="224"/>
      <c r="S1133" s="224"/>
      <c r="T1133" s="225"/>
      <c r="AT1133" s="226" t="s">
        <v>189</v>
      </c>
      <c r="AU1133" s="226" t="s">
        <v>86</v>
      </c>
      <c r="AV1133" s="12" t="s">
        <v>86</v>
      </c>
      <c r="AW1133" s="12" t="s">
        <v>40</v>
      </c>
      <c r="AX1133" s="12" t="s">
        <v>77</v>
      </c>
      <c r="AY1133" s="226" t="s">
        <v>180</v>
      </c>
    </row>
    <row r="1134" spans="2:51" s="13" customFormat="1" ht="12">
      <c r="B1134" s="227"/>
      <c r="C1134" s="228"/>
      <c r="D1134" s="217" t="s">
        <v>189</v>
      </c>
      <c r="E1134" s="229" t="s">
        <v>39</v>
      </c>
      <c r="F1134" s="230" t="s">
        <v>196</v>
      </c>
      <c r="G1134" s="228"/>
      <c r="H1134" s="231">
        <v>26.91</v>
      </c>
      <c r="I1134" s="232"/>
      <c r="J1134" s="228"/>
      <c r="K1134" s="228"/>
      <c r="L1134" s="233"/>
      <c r="M1134" s="234"/>
      <c r="N1134" s="235"/>
      <c r="O1134" s="235"/>
      <c r="P1134" s="235"/>
      <c r="Q1134" s="235"/>
      <c r="R1134" s="235"/>
      <c r="S1134" s="235"/>
      <c r="T1134" s="236"/>
      <c r="AT1134" s="237" t="s">
        <v>189</v>
      </c>
      <c r="AU1134" s="237" t="s">
        <v>86</v>
      </c>
      <c r="AV1134" s="13" t="s">
        <v>187</v>
      </c>
      <c r="AW1134" s="13" t="s">
        <v>40</v>
      </c>
      <c r="AX1134" s="13" t="s">
        <v>84</v>
      </c>
      <c r="AY1134" s="237" t="s">
        <v>180</v>
      </c>
    </row>
    <row r="1135" spans="2:65" s="1" customFormat="1" ht="25.5" customHeight="1">
      <c r="B1135" s="41"/>
      <c r="C1135" s="249" t="s">
        <v>2070</v>
      </c>
      <c r="D1135" s="249" t="s">
        <v>266</v>
      </c>
      <c r="E1135" s="250" t="s">
        <v>2071</v>
      </c>
      <c r="F1135" s="251" t="s">
        <v>2072</v>
      </c>
      <c r="G1135" s="252" t="s">
        <v>1642</v>
      </c>
      <c r="H1135" s="253">
        <v>32.6</v>
      </c>
      <c r="I1135" s="254"/>
      <c r="J1135" s="255">
        <f>ROUND(I1135*H1135,2)</f>
        <v>0</v>
      </c>
      <c r="K1135" s="251" t="s">
        <v>39</v>
      </c>
      <c r="L1135" s="256"/>
      <c r="M1135" s="257" t="s">
        <v>39</v>
      </c>
      <c r="N1135" s="258" t="s">
        <v>48</v>
      </c>
      <c r="O1135" s="42"/>
      <c r="P1135" s="212">
        <f>O1135*H1135</f>
        <v>0</v>
      </c>
      <c r="Q1135" s="212">
        <v>0.01</v>
      </c>
      <c r="R1135" s="212">
        <f>Q1135*H1135</f>
        <v>0.326</v>
      </c>
      <c r="S1135" s="212">
        <v>0</v>
      </c>
      <c r="T1135" s="213">
        <f>S1135*H1135</f>
        <v>0</v>
      </c>
      <c r="AR1135" s="24" t="s">
        <v>354</v>
      </c>
      <c r="AT1135" s="24" t="s">
        <v>266</v>
      </c>
      <c r="AU1135" s="24" t="s">
        <v>86</v>
      </c>
      <c r="AY1135" s="24" t="s">
        <v>180</v>
      </c>
      <c r="BE1135" s="214">
        <f>IF(N1135="základní",J1135,0)</f>
        <v>0</v>
      </c>
      <c r="BF1135" s="214">
        <f>IF(N1135="snížená",J1135,0)</f>
        <v>0</v>
      </c>
      <c r="BG1135" s="214">
        <f>IF(N1135="zákl. přenesená",J1135,0)</f>
        <v>0</v>
      </c>
      <c r="BH1135" s="214">
        <f>IF(N1135="sníž. přenesená",J1135,0)</f>
        <v>0</v>
      </c>
      <c r="BI1135" s="214">
        <f>IF(N1135="nulová",J1135,0)</f>
        <v>0</v>
      </c>
      <c r="BJ1135" s="24" t="s">
        <v>84</v>
      </c>
      <c r="BK1135" s="214">
        <f>ROUND(I1135*H1135,2)</f>
        <v>0</v>
      </c>
      <c r="BL1135" s="24" t="s">
        <v>265</v>
      </c>
      <c r="BM1135" s="24" t="s">
        <v>2073</v>
      </c>
    </row>
    <row r="1136" spans="2:51" s="12" customFormat="1" ht="12">
      <c r="B1136" s="215"/>
      <c r="C1136" s="216"/>
      <c r="D1136" s="217" t="s">
        <v>189</v>
      </c>
      <c r="E1136" s="218" t="s">
        <v>39</v>
      </c>
      <c r="F1136" s="219" t="s">
        <v>2074</v>
      </c>
      <c r="G1136" s="216"/>
      <c r="H1136" s="220">
        <v>32.6</v>
      </c>
      <c r="I1136" s="221"/>
      <c r="J1136" s="216"/>
      <c r="K1136" s="216"/>
      <c r="L1136" s="222"/>
      <c r="M1136" s="223"/>
      <c r="N1136" s="224"/>
      <c r="O1136" s="224"/>
      <c r="P1136" s="224"/>
      <c r="Q1136" s="224"/>
      <c r="R1136" s="224"/>
      <c r="S1136" s="224"/>
      <c r="T1136" s="225"/>
      <c r="AT1136" s="226" t="s">
        <v>189</v>
      </c>
      <c r="AU1136" s="226" t="s">
        <v>86</v>
      </c>
      <c r="AV1136" s="12" t="s">
        <v>86</v>
      </c>
      <c r="AW1136" s="12" t="s">
        <v>40</v>
      </c>
      <c r="AX1136" s="12" t="s">
        <v>84</v>
      </c>
      <c r="AY1136" s="226" t="s">
        <v>180</v>
      </c>
    </row>
    <row r="1137" spans="2:65" s="1" customFormat="1" ht="16.5" customHeight="1">
      <c r="B1137" s="41"/>
      <c r="C1137" s="203" t="s">
        <v>2075</v>
      </c>
      <c r="D1137" s="203" t="s">
        <v>182</v>
      </c>
      <c r="E1137" s="204" t="s">
        <v>2076</v>
      </c>
      <c r="F1137" s="205" t="s">
        <v>2077</v>
      </c>
      <c r="G1137" s="206" t="s">
        <v>316</v>
      </c>
      <c r="H1137" s="207">
        <v>1</v>
      </c>
      <c r="I1137" s="208"/>
      <c r="J1137" s="209">
        <f>ROUND(I1137*H1137,2)</f>
        <v>0</v>
      </c>
      <c r="K1137" s="205" t="s">
        <v>39</v>
      </c>
      <c r="L1137" s="61"/>
      <c r="M1137" s="210" t="s">
        <v>39</v>
      </c>
      <c r="N1137" s="211" t="s">
        <v>48</v>
      </c>
      <c r="O1137" s="42"/>
      <c r="P1137" s="212">
        <f>O1137*H1137</f>
        <v>0</v>
      </c>
      <c r="Q1137" s="212">
        <v>0.5</v>
      </c>
      <c r="R1137" s="212">
        <f>Q1137*H1137</f>
        <v>0.5</v>
      </c>
      <c r="S1137" s="212">
        <v>0</v>
      </c>
      <c r="T1137" s="213">
        <f>S1137*H1137</f>
        <v>0</v>
      </c>
      <c r="AR1137" s="24" t="s">
        <v>265</v>
      </c>
      <c r="AT1137" s="24" t="s">
        <v>182</v>
      </c>
      <c r="AU1137" s="24" t="s">
        <v>86</v>
      </c>
      <c r="AY1137" s="24" t="s">
        <v>180</v>
      </c>
      <c r="BE1137" s="214">
        <f>IF(N1137="základní",J1137,0)</f>
        <v>0</v>
      </c>
      <c r="BF1137" s="214">
        <f>IF(N1137="snížená",J1137,0)</f>
        <v>0</v>
      </c>
      <c r="BG1137" s="214">
        <f>IF(N1137="zákl. přenesená",J1137,0)</f>
        <v>0</v>
      </c>
      <c r="BH1137" s="214">
        <f>IF(N1137="sníž. přenesená",J1137,0)</f>
        <v>0</v>
      </c>
      <c r="BI1137" s="214">
        <f>IF(N1137="nulová",J1137,0)</f>
        <v>0</v>
      </c>
      <c r="BJ1137" s="24" t="s">
        <v>84</v>
      </c>
      <c r="BK1137" s="214">
        <f>ROUND(I1137*H1137,2)</f>
        <v>0</v>
      </c>
      <c r="BL1137" s="24" t="s">
        <v>265</v>
      </c>
      <c r="BM1137" s="24" t="s">
        <v>2078</v>
      </c>
    </row>
    <row r="1138" spans="2:65" s="1" customFormat="1" ht="16.5" customHeight="1">
      <c r="B1138" s="41"/>
      <c r="C1138" s="203" t="s">
        <v>2079</v>
      </c>
      <c r="D1138" s="203" t="s">
        <v>182</v>
      </c>
      <c r="E1138" s="204" t="s">
        <v>2080</v>
      </c>
      <c r="F1138" s="205" t="s">
        <v>2081</v>
      </c>
      <c r="G1138" s="206" t="s">
        <v>248</v>
      </c>
      <c r="H1138" s="207">
        <v>2.423</v>
      </c>
      <c r="I1138" s="208"/>
      <c r="J1138" s="209">
        <f>ROUND(I1138*H1138,2)</f>
        <v>0</v>
      </c>
      <c r="K1138" s="205" t="s">
        <v>186</v>
      </c>
      <c r="L1138" s="61"/>
      <c r="M1138" s="210" t="s">
        <v>39</v>
      </c>
      <c r="N1138" s="211" t="s">
        <v>48</v>
      </c>
      <c r="O1138" s="42"/>
      <c r="P1138" s="212">
        <f>O1138*H1138</f>
        <v>0</v>
      </c>
      <c r="Q1138" s="212">
        <v>0</v>
      </c>
      <c r="R1138" s="212">
        <f>Q1138*H1138</f>
        <v>0</v>
      </c>
      <c r="S1138" s="212">
        <v>0</v>
      </c>
      <c r="T1138" s="213">
        <f>S1138*H1138</f>
        <v>0</v>
      </c>
      <c r="AR1138" s="24" t="s">
        <v>265</v>
      </c>
      <c r="AT1138" s="24" t="s">
        <v>182</v>
      </c>
      <c r="AU1138" s="24" t="s">
        <v>86</v>
      </c>
      <c r="AY1138" s="24" t="s">
        <v>180</v>
      </c>
      <c r="BE1138" s="214">
        <f>IF(N1138="základní",J1138,0)</f>
        <v>0</v>
      </c>
      <c r="BF1138" s="214">
        <f>IF(N1138="snížená",J1138,0)</f>
        <v>0</v>
      </c>
      <c r="BG1138" s="214">
        <f>IF(N1138="zákl. přenesená",J1138,0)</f>
        <v>0</v>
      </c>
      <c r="BH1138" s="214">
        <f>IF(N1138="sníž. přenesená",J1138,0)</f>
        <v>0</v>
      </c>
      <c r="BI1138" s="214">
        <f>IF(N1138="nulová",J1138,0)</f>
        <v>0</v>
      </c>
      <c r="BJ1138" s="24" t="s">
        <v>84</v>
      </c>
      <c r="BK1138" s="214">
        <f>ROUND(I1138*H1138,2)</f>
        <v>0</v>
      </c>
      <c r="BL1138" s="24" t="s">
        <v>265</v>
      </c>
      <c r="BM1138" s="24" t="s">
        <v>2082</v>
      </c>
    </row>
    <row r="1139" spans="2:65" s="1" customFormat="1" ht="16.5" customHeight="1">
      <c r="B1139" s="41"/>
      <c r="C1139" s="203" t="s">
        <v>2083</v>
      </c>
      <c r="D1139" s="203" t="s">
        <v>182</v>
      </c>
      <c r="E1139" s="204" t="s">
        <v>2084</v>
      </c>
      <c r="F1139" s="205" t="s">
        <v>2085</v>
      </c>
      <c r="G1139" s="206" t="s">
        <v>248</v>
      </c>
      <c r="H1139" s="207">
        <v>2.423</v>
      </c>
      <c r="I1139" s="208"/>
      <c r="J1139" s="209">
        <f>ROUND(I1139*H1139,2)</f>
        <v>0</v>
      </c>
      <c r="K1139" s="205" t="s">
        <v>186</v>
      </c>
      <c r="L1139" s="61"/>
      <c r="M1139" s="210" t="s">
        <v>39</v>
      </c>
      <c r="N1139" s="211" t="s">
        <v>48</v>
      </c>
      <c r="O1139" s="42"/>
      <c r="P1139" s="212">
        <f>O1139*H1139</f>
        <v>0</v>
      </c>
      <c r="Q1139" s="212">
        <v>0</v>
      </c>
      <c r="R1139" s="212">
        <f>Q1139*H1139</f>
        <v>0</v>
      </c>
      <c r="S1139" s="212">
        <v>0</v>
      </c>
      <c r="T1139" s="213">
        <f>S1139*H1139</f>
        <v>0</v>
      </c>
      <c r="AR1139" s="24" t="s">
        <v>265</v>
      </c>
      <c r="AT1139" s="24" t="s">
        <v>182</v>
      </c>
      <c r="AU1139" s="24" t="s">
        <v>86</v>
      </c>
      <c r="AY1139" s="24" t="s">
        <v>180</v>
      </c>
      <c r="BE1139" s="214">
        <f>IF(N1139="základní",J1139,0)</f>
        <v>0</v>
      </c>
      <c r="BF1139" s="214">
        <f>IF(N1139="snížená",J1139,0)</f>
        <v>0</v>
      </c>
      <c r="BG1139" s="214">
        <f>IF(N1139="zákl. přenesená",J1139,0)</f>
        <v>0</v>
      </c>
      <c r="BH1139" s="214">
        <f>IF(N1139="sníž. přenesená",J1139,0)</f>
        <v>0</v>
      </c>
      <c r="BI1139" s="214">
        <f>IF(N1139="nulová",J1139,0)</f>
        <v>0</v>
      </c>
      <c r="BJ1139" s="24" t="s">
        <v>84</v>
      </c>
      <c r="BK1139" s="214">
        <f>ROUND(I1139*H1139,2)</f>
        <v>0</v>
      </c>
      <c r="BL1139" s="24" t="s">
        <v>265</v>
      </c>
      <c r="BM1139" s="24" t="s">
        <v>2086</v>
      </c>
    </row>
    <row r="1140" spans="2:63" s="11" customFormat="1" ht="29.85" customHeight="1">
      <c r="B1140" s="187"/>
      <c r="C1140" s="188"/>
      <c r="D1140" s="189" t="s">
        <v>76</v>
      </c>
      <c r="E1140" s="201" t="s">
        <v>2087</v>
      </c>
      <c r="F1140" s="201" t="s">
        <v>2088</v>
      </c>
      <c r="G1140" s="188"/>
      <c r="H1140" s="188"/>
      <c r="I1140" s="191"/>
      <c r="J1140" s="202">
        <f>BK1140</f>
        <v>0</v>
      </c>
      <c r="K1140" s="188"/>
      <c r="L1140" s="193"/>
      <c r="M1140" s="194"/>
      <c r="N1140" s="195"/>
      <c r="O1140" s="195"/>
      <c r="P1140" s="196">
        <f>SUM(P1141:P1170)</f>
        <v>0</v>
      </c>
      <c r="Q1140" s="195"/>
      <c r="R1140" s="196">
        <f>SUM(R1141:R1170)</f>
        <v>5.075914</v>
      </c>
      <c r="S1140" s="195"/>
      <c r="T1140" s="197">
        <f>SUM(T1141:T1170)</f>
        <v>0.35000000000000003</v>
      </c>
      <c r="AR1140" s="198" t="s">
        <v>86</v>
      </c>
      <c r="AT1140" s="199" t="s">
        <v>76</v>
      </c>
      <c r="AU1140" s="199" t="s">
        <v>84</v>
      </c>
      <c r="AY1140" s="198" t="s">
        <v>180</v>
      </c>
      <c r="BK1140" s="200">
        <f>SUM(BK1141:BK1170)</f>
        <v>0</v>
      </c>
    </row>
    <row r="1141" spans="2:65" s="1" customFormat="1" ht="25.5" customHeight="1">
      <c r="B1141" s="41"/>
      <c r="C1141" s="203" t="s">
        <v>2089</v>
      </c>
      <c r="D1141" s="203" t="s">
        <v>182</v>
      </c>
      <c r="E1141" s="204" t="s">
        <v>2090</v>
      </c>
      <c r="F1141" s="205" t="s">
        <v>2091</v>
      </c>
      <c r="G1141" s="206" t="s">
        <v>2092</v>
      </c>
      <c r="H1141" s="207">
        <v>3</v>
      </c>
      <c r="I1141" s="208"/>
      <c r="J1141" s="209">
        <f aca="true" t="shared" si="60" ref="J1141:J1155">ROUND(I1141*H1141,2)</f>
        <v>0</v>
      </c>
      <c r="K1141" s="205" t="s">
        <v>39</v>
      </c>
      <c r="L1141" s="61"/>
      <c r="M1141" s="210" t="s">
        <v>39</v>
      </c>
      <c r="N1141" s="211" t="s">
        <v>48</v>
      </c>
      <c r="O1141" s="42"/>
      <c r="P1141" s="212">
        <f aca="true" t="shared" si="61" ref="P1141:P1155">O1141*H1141</f>
        <v>0</v>
      </c>
      <c r="Q1141" s="212">
        <v>6E-05</v>
      </c>
      <c r="R1141" s="212">
        <f aca="true" t="shared" si="62" ref="R1141:R1155">Q1141*H1141</f>
        <v>0.00018</v>
      </c>
      <c r="S1141" s="212">
        <v>0</v>
      </c>
      <c r="T1141" s="213">
        <f aca="true" t="shared" si="63" ref="T1141:T1155">S1141*H1141</f>
        <v>0</v>
      </c>
      <c r="AR1141" s="24" t="s">
        <v>265</v>
      </c>
      <c r="AT1141" s="24" t="s">
        <v>182</v>
      </c>
      <c r="AU1141" s="24" t="s">
        <v>86</v>
      </c>
      <c r="AY1141" s="24" t="s">
        <v>180</v>
      </c>
      <c r="BE1141" s="214">
        <f aca="true" t="shared" si="64" ref="BE1141:BE1155">IF(N1141="základní",J1141,0)</f>
        <v>0</v>
      </c>
      <c r="BF1141" s="214">
        <f aca="true" t="shared" si="65" ref="BF1141:BF1155">IF(N1141="snížená",J1141,0)</f>
        <v>0</v>
      </c>
      <c r="BG1141" s="214">
        <f aca="true" t="shared" si="66" ref="BG1141:BG1155">IF(N1141="zákl. přenesená",J1141,0)</f>
        <v>0</v>
      </c>
      <c r="BH1141" s="214">
        <f aca="true" t="shared" si="67" ref="BH1141:BH1155">IF(N1141="sníž. přenesená",J1141,0)</f>
        <v>0</v>
      </c>
      <c r="BI1141" s="214">
        <f aca="true" t="shared" si="68" ref="BI1141:BI1155">IF(N1141="nulová",J1141,0)</f>
        <v>0</v>
      </c>
      <c r="BJ1141" s="24" t="s">
        <v>84</v>
      </c>
      <c r="BK1141" s="214">
        <f aca="true" t="shared" si="69" ref="BK1141:BK1155">ROUND(I1141*H1141,2)</f>
        <v>0</v>
      </c>
      <c r="BL1141" s="24" t="s">
        <v>265</v>
      </c>
      <c r="BM1141" s="24" t="s">
        <v>2093</v>
      </c>
    </row>
    <row r="1142" spans="2:65" s="1" customFormat="1" ht="25.5" customHeight="1">
      <c r="B1142" s="41"/>
      <c r="C1142" s="203" t="s">
        <v>2094</v>
      </c>
      <c r="D1142" s="203" t="s">
        <v>182</v>
      </c>
      <c r="E1142" s="204" t="s">
        <v>2095</v>
      </c>
      <c r="F1142" s="205" t="s">
        <v>2096</v>
      </c>
      <c r="G1142" s="206" t="s">
        <v>2092</v>
      </c>
      <c r="H1142" s="207">
        <v>1</v>
      </c>
      <c r="I1142" s="208"/>
      <c r="J1142" s="209">
        <f t="shared" si="60"/>
        <v>0</v>
      </c>
      <c r="K1142" s="205" t="s">
        <v>39</v>
      </c>
      <c r="L1142" s="61"/>
      <c r="M1142" s="210" t="s">
        <v>39</v>
      </c>
      <c r="N1142" s="211" t="s">
        <v>48</v>
      </c>
      <c r="O1142" s="42"/>
      <c r="P1142" s="212">
        <f t="shared" si="61"/>
        <v>0</v>
      </c>
      <c r="Q1142" s="212">
        <v>6E-05</v>
      </c>
      <c r="R1142" s="212">
        <f t="shared" si="62"/>
        <v>6E-05</v>
      </c>
      <c r="S1142" s="212">
        <v>0</v>
      </c>
      <c r="T1142" s="213">
        <f t="shared" si="63"/>
        <v>0</v>
      </c>
      <c r="AR1142" s="24" t="s">
        <v>265</v>
      </c>
      <c r="AT1142" s="24" t="s">
        <v>182</v>
      </c>
      <c r="AU1142" s="24" t="s">
        <v>86</v>
      </c>
      <c r="AY1142" s="24" t="s">
        <v>180</v>
      </c>
      <c r="BE1142" s="214">
        <f t="shared" si="64"/>
        <v>0</v>
      </c>
      <c r="BF1142" s="214">
        <f t="shared" si="65"/>
        <v>0</v>
      </c>
      <c r="BG1142" s="214">
        <f t="shared" si="66"/>
        <v>0</v>
      </c>
      <c r="BH1142" s="214">
        <f t="shared" si="67"/>
        <v>0</v>
      </c>
      <c r="BI1142" s="214">
        <f t="shared" si="68"/>
        <v>0</v>
      </c>
      <c r="BJ1142" s="24" t="s">
        <v>84</v>
      </c>
      <c r="BK1142" s="214">
        <f t="shared" si="69"/>
        <v>0</v>
      </c>
      <c r="BL1142" s="24" t="s">
        <v>265</v>
      </c>
      <c r="BM1142" s="24" t="s">
        <v>2097</v>
      </c>
    </row>
    <row r="1143" spans="2:65" s="1" customFormat="1" ht="25.5" customHeight="1">
      <c r="B1143" s="41"/>
      <c r="C1143" s="203" t="s">
        <v>2098</v>
      </c>
      <c r="D1143" s="203" t="s">
        <v>182</v>
      </c>
      <c r="E1143" s="204" t="s">
        <v>2099</v>
      </c>
      <c r="F1143" s="205" t="s">
        <v>2100</v>
      </c>
      <c r="G1143" s="206" t="s">
        <v>2092</v>
      </c>
      <c r="H1143" s="207">
        <v>1</v>
      </c>
      <c r="I1143" s="208"/>
      <c r="J1143" s="209">
        <f t="shared" si="60"/>
        <v>0</v>
      </c>
      <c r="K1143" s="205" t="s">
        <v>39</v>
      </c>
      <c r="L1143" s="61"/>
      <c r="M1143" s="210" t="s">
        <v>39</v>
      </c>
      <c r="N1143" s="211" t="s">
        <v>48</v>
      </c>
      <c r="O1143" s="42"/>
      <c r="P1143" s="212">
        <f t="shared" si="61"/>
        <v>0</v>
      </c>
      <c r="Q1143" s="212">
        <v>6E-05</v>
      </c>
      <c r="R1143" s="212">
        <f t="shared" si="62"/>
        <v>6E-05</v>
      </c>
      <c r="S1143" s="212">
        <v>0</v>
      </c>
      <c r="T1143" s="213">
        <f t="shared" si="63"/>
        <v>0</v>
      </c>
      <c r="AR1143" s="24" t="s">
        <v>265</v>
      </c>
      <c r="AT1143" s="24" t="s">
        <v>182</v>
      </c>
      <c r="AU1143" s="24" t="s">
        <v>86</v>
      </c>
      <c r="AY1143" s="24" t="s">
        <v>180</v>
      </c>
      <c r="BE1143" s="214">
        <f t="shared" si="64"/>
        <v>0</v>
      </c>
      <c r="BF1143" s="214">
        <f t="shared" si="65"/>
        <v>0</v>
      </c>
      <c r="BG1143" s="214">
        <f t="shared" si="66"/>
        <v>0</v>
      </c>
      <c r="BH1143" s="214">
        <f t="shared" si="67"/>
        <v>0</v>
      </c>
      <c r="BI1143" s="214">
        <f t="shared" si="68"/>
        <v>0</v>
      </c>
      <c r="BJ1143" s="24" t="s">
        <v>84</v>
      </c>
      <c r="BK1143" s="214">
        <f t="shared" si="69"/>
        <v>0</v>
      </c>
      <c r="BL1143" s="24" t="s">
        <v>265</v>
      </c>
      <c r="BM1143" s="24" t="s">
        <v>2101</v>
      </c>
    </row>
    <row r="1144" spans="2:65" s="1" customFormat="1" ht="25.5" customHeight="1">
      <c r="B1144" s="41"/>
      <c r="C1144" s="203" t="s">
        <v>2102</v>
      </c>
      <c r="D1144" s="203" t="s">
        <v>182</v>
      </c>
      <c r="E1144" s="204" t="s">
        <v>2103</v>
      </c>
      <c r="F1144" s="205" t="s">
        <v>2104</v>
      </c>
      <c r="G1144" s="206" t="s">
        <v>2092</v>
      </c>
      <c r="H1144" s="207">
        <v>2</v>
      </c>
      <c r="I1144" s="208"/>
      <c r="J1144" s="209">
        <f t="shared" si="60"/>
        <v>0</v>
      </c>
      <c r="K1144" s="205" t="s">
        <v>39</v>
      </c>
      <c r="L1144" s="61"/>
      <c r="M1144" s="210" t="s">
        <v>39</v>
      </c>
      <c r="N1144" s="211" t="s">
        <v>48</v>
      </c>
      <c r="O1144" s="42"/>
      <c r="P1144" s="212">
        <f t="shared" si="61"/>
        <v>0</v>
      </c>
      <c r="Q1144" s="212">
        <v>6E-05</v>
      </c>
      <c r="R1144" s="212">
        <f t="shared" si="62"/>
        <v>0.00012</v>
      </c>
      <c r="S1144" s="212">
        <v>0</v>
      </c>
      <c r="T1144" s="213">
        <f t="shared" si="63"/>
        <v>0</v>
      </c>
      <c r="AR1144" s="24" t="s">
        <v>265</v>
      </c>
      <c r="AT1144" s="24" t="s">
        <v>182</v>
      </c>
      <c r="AU1144" s="24" t="s">
        <v>86</v>
      </c>
      <c r="AY1144" s="24" t="s">
        <v>180</v>
      </c>
      <c r="BE1144" s="214">
        <f t="shared" si="64"/>
        <v>0</v>
      </c>
      <c r="BF1144" s="214">
        <f t="shared" si="65"/>
        <v>0</v>
      </c>
      <c r="BG1144" s="214">
        <f t="shared" si="66"/>
        <v>0</v>
      </c>
      <c r="BH1144" s="214">
        <f t="shared" si="67"/>
        <v>0</v>
      </c>
      <c r="BI1144" s="214">
        <f t="shared" si="68"/>
        <v>0</v>
      </c>
      <c r="BJ1144" s="24" t="s">
        <v>84</v>
      </c>
      <c r="BK1144" s="214">
        <f t="shared" si="69"/>
        <v>0</v>
      </c>
      <c r="BL1144" s="24" t="s">
        <v>265</v>
      </c>
      <c r="BM1144" s="24" t="s">
        <v>2105</v>
      </c>
    </row>
    <row r="1145" spans="2:65" s="1" customFormat="1" ht="25.5" customHeight="1">
      <c r="B1145" s="41"/>
      <c r="C1145" s="203" t="s">
        <v>2106</v>
      </c>
      <c r="D1145" s="203" t="s">
        <v>182</v>
      </c>
      <c r="E1145" s="204" t="s">
        <v>2107</v>
      </c>
      <c r="F1145" s="205" t="s">
        <v>2108</v>
      </c>
      <c r="G1145" s="206" t="s">
        <v>2092</v>
      </c>
      <c r="H1145" s="207">
        <v>3</v>
      </c>
      <c r="I1145" s="208"/>
      <c r="J1145" s="209">
        <f t="shared" si="60"/>
        <v>0</v>
      </c>
      <c r="K1145" s="205" t="s">
        <v>39</v>
      </c>
      <c r="L1145" s="61"/>
      <c r="M1145" s="210" t="s">
        <v>39</v>
      </c>
      <c r="N1145" s="211" t="s">
        <v>48</v>
      </c>
      <c r="O1145" s="42"/>
      <c r="P1145" s="212">
        <f t="shared" si="61"/>
        <v>0</v>
      </c>
      <c r="Q1145" s="212">
        <v>6E-05</v>
      </c>
      <c r="R1145" s="212">
        <f t="shared" si="62"/>
        <v>0.00018</v>
      </c>
      <c r="S1145" s="212">
        <v>0</v>
      </c>
      <c r="T1145" s="213">
        <f t="shared" si="63"/>
        <v>0</v>
      </c>
      <c r="AR1145" s="24" t="s">
        <v>265</v>
      </c>
      <c r="AT1145" s="24" t="s">
        <v>182</v>
      </c>
      <c r="AU1145" s="24" t="s">
        <v>86</v>
      </c>
      <c r="AY1145" s="24" t="s">
        <v>180</v>
      </c>
      <c r="BE1145" s="214">
        <f t="shared" si="64"/>
        <v>0</v>
      </c>
      <c r="BF1145" s="214">
        <f t="shared" si="65"/>
        <v>0</v>
      </c>
      <c r="BG1145" s="214">
        <f t="shared" si="66"/>
        <v>0</v>
      </c>
      <c r="BH1145" s="214">
        <f t="shared" si="67"/>
        <v>0</v>
      </c>
      <c r="BI1145" s="214">
        <f t="shared" si="68"/>
        <v>0</v>
      </c>
      <c r="BJ1145" s="24" t="s">
        <v>84</v>
      </c>
      <c r="BK1145" s="214">
        <f t="shared" si="69"/>
        <v>0</v>
      </c>
      <c r="BL1145" s="24" t="s">
        <v>265</v>
      </c>
      <c r="BM1145" s="24" t="s">
        <v>2109</v>
      </c>
    </row>
    <row r="1146" spans="2:65" s="1" customFormat="1" ht="25.5" customHeight="1">
      <c r="B1146" s="41"/>
      <c r="C1146" s="203" t="s">
        <v>2110</v>
      </c>
      <c r="D1146" s="203" t="s">
        <v>182</v>
      </c>
      <c r="E1146" s="204" t="s">
        <v>2111</v>
      </c>
      <c r="F1146" s="205" t="s">
        <v>2112</v>
      </c>
      <c r="G1146" s="206" t="s">
        <v>2092</v>
      </c>
      <c r="H1146" s="207">
        <v>3</v>
      </c>
      <c r="I1146" s="208"/>
      <c r="J1146" s="209">
        <f t="shared" si="60"/>
        <v>0</v>
      </c>
      <c r="K1146" s="205" t="s">
        <v>39</v>
      </c>
      <c r="L1146" s="61"/>
      <c r="M1146" s="210" t="s">
        <v>39</v>
      </c>
      <c r="N1146" s="211" t="s">
        <v>48</v>
      </c>
      <c r="O1146" s="42"/>
      <c r="P1146" s="212">
        <f t="shared" si="61"/>
        <v>0</v>
      </c>
      <c r="Q1146" s="212">
        <v>6E-05</v>
      </c>
      <c r="R1146" s="212">
        <f t="shared" si="62"/>
        <v>0.00018</v>
      </c>
      <c r="S1146" s="212">
        <v>0</v>
      </c>
      <c r="T1146" s="213">
        <f t="shared" si="63"/>
        <v>0</v>
      </c>
      <c r="AR1146" s="24" t="s">
        <v>265</v>
      </c>
      <c r="AT1146" s="24" t="s">
        <v>182</v>
      </c>
      <c r="AU1146" s="24" t="s">
        <v>86</v>
      </c>
      <c r="AY1146" s="24" t="s">
        <v>180</v>
      </c>
      <c r="BE1146" s="214">
        <f t="shared" si="64"/>
        <v>0</v>
      </c>
      <c r="BF1146" s="214">
        <f t="shared" si="65"/>
        <v>0</v>
      </c>
      <c r="BG1146" s="214">
        <f t="shared" si="66"/>
        <v>0</v>
      </c>
      <c r="BH1146" s="214">
        <f t="shared" si="67"/>
        <v>0</v>
      </c>
      <c r="BI1146" s="214">
        <f t="shared" si="68"/>
        <v>0</v>
      </c>
      <c r="BJ1146" s="24" t="s">
        <v>84</v>
      </c>
      <c r="BK1146" s="214">
        <f t="shared" si="69"/>
        <v>0</v>
      </c>
      <c r="BL1146" s="24" t="s">
        <v>265</v>
      </c>
      <c r="BM1146" s="24" t="s">
        <v>2113</v>
      </c>
    </row>
    <row r="1147" spans="2:65" s="1" customFormat="1" ht="25.5" customHeight="1">
      <c r="B1147" s="41"/>
      <c r="C1147" s="203" t="s">
        <v>2114</v>
      </c>
      <c r="D1147" s="203" t="s">
        <v>182</v>
      </c>
      <c r="E1147" s="204" t="s">
        <v>2115</v>
      </c>
      <c r="F1147" s="205" t="s">
        <v>2116</v>
      </c>
      <c r="G1147" s="206" t="s">
        <v>2092</v>
      </c>
      <c r="H1147" s="207">
        <v>1</v>
      </c>
      <c r="I1147" s="208"/>
      <c r="J1147" s="209">
        <f t="shared" si="60"/>
        <v>0</v>
      </c>
      <c r="K1147" s="205" t="s">
        <v>39</v>
      </c>
      <c r="L1147" s="61"/>
      <c r="M1147" s="210" t="s">
        <v>39</v>
      </c>
      <c r="N1147" s="211" t="s">
        <v>48</v>
      </c>
      <c r="O1147" s="42"/>
      <c r="P1147" s="212">
        <f t="shared" si="61"/>
        <v>0</v>
      </c>
      <c r="Q1147" s="212">
        <v>6E-05</v>
      </c>
      <c r="R1147" s="212">
        <f t="shared" si="62"/>
        <v>6E-05</v>
      </c>
      <c r="S1147" s="212">
        <v>0</v>
      </c>
      <c r="T1147" s="213">
        <f t="shared" si="63"/>
        <v>0</v>
      </c>
      <c r="AR1147" s="24" t="s">
        <v>265</v>
      </c>
      <c r="AT1147" s="24" t="s">
        <v>182</v>
      </c>
      <c r="AU1147" s="24" t="s">
        <v>86</v>
      </c>
      <c r="AY1147" s="24" t="s">
        <v>180</v>
      </c>
      <c r="BE1147" s="214">
        <f t="shared" si="64"/>
        <v>0</v>
      </c>
      <c r="BF1147" s="214">
        <f t="shared" si="65"/>
        <v>0</v>
      </c>
      <c r="BG1147" s="214">
        <f t="shared" si="66"/>
        <v>0</v>
      </c>
      <c r="BH1147" s="214">
        <f t="shared" si="67"/>
        <v>0</v>
      </c>
      <c r="BI1147" s="214">
        <f t="shared" si="68"/>
        <v>0</v>
      </c>
      <c r="BJ1147" s="24" t="s">
        <v>84</v>
      </c>
      <c r="BK1147" s="214">
        <f t="shared" si="69"/>
        <v>0</v>
      </c>
      <c r="BL1147" s="24" t="s">
        <v>265</v>
      </c>
      <c r="BM1147" s="24" t="s">
        <v>2117</v>
      </c>
    </row>
    <row r="1148" spans="2:65" s="1" customFormat="1" ht="25.5" customHeight="1">
      <c r="B1148" s="41"/>
      <c r="C1148" s="203" t="s">
        <v>2118</v>
      </c>
      <c r="D1148" s="203" t="s">
        <v>182</v>
      </c>
      <c r="E1148" s="204" t="s">
        <v>2119</v>
      </c>
      <c r="F1148" s="205" t="s">
        <v>2120</v>
      </c>
      <c r="G1148" s="206" t="s">
        <v>2092</v>
      </c>
      <c r="H1148" s="207">
        <v>1</v>
      </c>
      <c r="I1148" s="208"/>
      <c r="J1148" s="209">
        <f t="shared" si="60"/>
        <v>0</v>
      </c>
      <c r="K1148" s="205" t="s">
        <v>39</v>
      </c>
      <c r="L1148" s="61"/>
      <c r="M1148" s="210" t="s">
        <v>39</v>
      </c>
      <c r="N1148" s="211" t="s">
        <v>48</v>
      </c>
      <c r="O1148" s="42"/>
      <c r="P1148" s="212">
        <f t="shared" si="61"/>
        <v>0</v>
      </c>
      <c r="Q1148" s="212">
        <v>6E-05</v>
      </c>
      <c r="R1148" s="212">
        <f t="shared" si="62"/>
        <v>6E-05</v>
      </c>
      <c r="S1148" s="212">
        <v>0</v>
      </c>
      <c r="T1148" s="213">
        <f t="shared" si="63"/>
        <v>0</v>
      </c>
      <c r="AR1148" s="24" t="s">
        <v>265</v>
      </c>
      <c r="AT1148" s="24" t="s">
        <v>182</v>
      </c>
      <c r="AU1148" s="24" t="s">
        <v>86</v>
      </c>
      <c r="AY1148" s="24" t="s">
        <v>180</v>
      </c>
      <c r="BE1148" s="214">
        <f t="shared" si="64"/>
        <v>0</v>
      </c>
      <c r="BF1148" s="214">
        <f t="shared" si="65"/>
        <v>0</v>
      </c>
      <c r="BG1148" s="214">
        <f t="shared" si="66"/>
        <v>0</v>
      </c>
      <c r="BH1148" s="214">
        <f t="shared" si="67"/>
        <v>0</v>
      </c>
      <c r="BI1148" s="214">
        <f t="shared" si="68"/>
        <v>0</v>
      </c>
      <c r="BJ1148" s="24" t="s">
        <v>84</v>
      </c>
      <c r="BK1148" s="214">
        <f t="shared" si="69"/>
        <v>0</v>
      </c>
      <c r="BL1148" s="24" t="s">
        <v>265</v>
      </c>
      <c r="BM1148" s="24" t="s">
        <v>2121</v>
      </c>
    </row>
    <row r="1149" spans="2:65" s="1" customFormat="1" ht="25.5" customHeight="1">
      <c r="B1149" s="41"/>
      <c r="C1149" s="203" t="s">
        <v>2122</v>
      </c>
      <c r="D1149" s="203" t="s">
        <v>182</v>
      </c>
      <c r="E1149" s="204" t="s">
        <v>2123</v>
      </c>
      <c r="F1149" s="205" t="s">
        <v>2124</v>
      </c>
      <c r="G1149" s="206" t="s">
        <v>2092</v>
      </c>
      <c r="H1149" s="207">
        <v>1</v>
      </c>
      <c r="I1149" s="208"/>
      <c r="J1149" s="209">
        <f t="shared" si="60"/>
        <v>0</v>
      </c>
      <c r="K1149" s="205" t="s">
        <v>39</v>
      </c>
      <c r="L1149" s="61"/>
      <c r="M1149" s="210" t="s">
        <v>39</v>
      </c>
      <c r="N1149" s="211" t="s">
        <v>48</v>
      </c>
      <c r="O1149" s="42"/>
      <c r="P1149" s="212">
        <f t="shared" si="61"/>
        <v>0</v>
      </c>
      <c r="Q1149" s="212">
        <v>6E-05</v>
      </c>
      <c r="R1149" s="212">
        <f t="shared" si="62"/>
        <v>6E-05</v>
      </c>
      <c r="S1149" s="212">
        <v>0</v>
      </c>
      <c r="T1149" s="213">
        <f t="shared" si="63"/>
        <v>0</v>
      </c>
      <c r="AR1149" s="24" t="s">
        <v>265</v>
      </c>
      <c r="AT1149" s="24" t="s">
        <v>182</v>
      </c>
      <c r="AU1149" s="24" t="s">
        <v>86</v>
      </c>
      <c r="AY1149" s="24" t="s">
        <v>180</v>
      </c>
      <c r="BE1149" s="214">
        <f t="shared" si="64"/>
        <v>0</v>
      </c>
      <c r="BF1149" s="214">
        <f t="shared" si="65"/>
        <v>0</v>
      </c>
      <c r="BG1149" s="214">
        <f t="shared" si="66"/>
        <v>0</v>
      </c>
      <c r="BH1149" s="214">
        <f t="shared" si="67"/>
        <v>0</v>
      </c>
      <c r="BI1149" s="214">
        <f t="shared" si="68"/>
        <v>0</v>
      </c>
      <c r="BJ1149" s="24" t="s">
        <v>84</v>
      </c>
      <c r="BK1149" s="214">
        <f t="shared" si="69"/>
        <v>0</v>
      </c>
      <c r="BL1149" s="24" t="s">
        <v>265</v>
      </c>
      <c r="BM1149" s="24" t="s">
        <v>2125</v>
      </c>
    </row>
    <row r="1150" spans="2:65" s="1" customFormat="1" ht="25.5" customHeight="1">
      <c r="B1150" s="41"/>
      <c r="C1150" s="203" t="s">
        <v>2126</v>
      </c>
      <c r="D1150" s="203" t="s">
        <v>182</v>
      </c>
      <c r="E1150" s="204" t="s">
        <v>2127</v>
      </c>
      <c r="F1150" s="205" t="s">
        <v>2128</v>
      </c>
      <c r="G1150" s="206" t="s">
        <v>2092</v>
      </c>
      <c r="H1150" s="207">
        <v>1</v>
      </c>
      <c r="I1150" s="208"/>
      <c r="J1150" s="209">
        <f t="shared" si="60"/>
        <v>0</v>
      </c>
      <c r="K1150" s="205" t="s">
        <v>39</v>
      </c>
      <c r="L1150" s="61"/>
      <c r="M1150" s="210" t="s">
        <v>39</v>
      </c>
      <c r="N1150" s="211" t="s">
        <v>48</v>
      </c>
      <c r="O1150" s="42"/>
      <c r="P1150" s="212">
        <f t="shared" si="61"/>
        <v>0</v>
      </c>
      <c r="Q1150" s="212">
        <v>6E-05</v>
      </c>
      <c r="R1150" s="212">
        <f t="shared" si="62"/>
        <v>6E-05</v>
      </c>
      <c r="S1150" s="212">
        <v>0</v>
      </c>
      <c r="T1150" s="213">
        <f t="shared" si="63"/>
        <v>0</v>
      </c>
      <c r="AR1150" s="24" t="s">
        <v>265</v>
      </c>
      <c r="AT1150" s="24" t="s">
        <v>182</v>
      </c>
      <c r="AU1150" s="24" t="s">
        <v>86</v>
      </c>
      <c r="AY1150" s="24" t="s">
        <v>180</v>
      </c>
      <c r="BE1150" s="214">
        <f t="shared" si="64"/>
        <v>0</v>
      </c>
      <c r="BF1150" s="214">
        <f t="shared" si="65"/>
        <v>0</v>
      </c>
      <c r="BG1150" s="214">
        <f t="shared" si="66"/>
        <v>0</v>
      </c>
      <c r="BH1150" s="214">
        <f t="shared" si="67"/>
        <v>0</v>
      </c>
      <c r="BI1150" s="214">
        <f t="shared" si="68"/>
        <v>0</v>
      </c>
      <c r="BJ1150" s="24" t="s">
        <v>84</v>
      </c>
      <c r="BK1150" s="214">
        <f t="shared" si="69"/>
        <v>0</v>
      </c>
      <c r="BL1150" s="24" t="s">
        <v>265</v>
      </c>
      <c r="BM1150" s="24" t="s">
        <v>2129</v>
      </c>
    </row>
    <row r="1151" spans="2:65" s="1" customFormat="1" ht="25.5" customHeight="1">
      <c r="B1151" s="41"/>
      <c r="C1151" s="203" t="s">
        <v>2130</v>
      </c>
      <c r="D1151" s="203" t="s">
        <v>182</v>
      </c>
      <c r="E1151" s="204" t="s">
        <v>2131</v>
      </c>
      <c r="F1151" s="205" t="s">
        <v>2132</v>
      </c>
      <c r="G1151" s="206" t="s">
        <v>2092</v>
      </c>
      <c r="H1151" s="207">
        <v>1</v>
      </c>
      <c r="I1151" s="208"/>
      <c r="J1151" s="209">
        <f t="shared" si="60"/>
        <v>0</v>
      </c>
      <c r="K1151" s="205" t="s">
        <v>39</v>
      </c>
      <c r="L1151" s="61"/>
      <c r="M1151" s="210" t="s">
        <v>39</v>
      </c>
      <c r="N1151" s="211" t="s">
        <v>48</v>
      </c>
      <c r="O1151" s="42"/>
      <c r="P1151" s="212">
        <f t="shared" si="61"/>
        <v>0</v>
      </c>
      <c r="Q1151" s="212">
        <v>6E-05</v>
      </c>
      <c r="R1151" s="212">
        <f t="shared" si="62"/>
        <v>6E-05</v>
      </c>
      <c r="S1151" s="212">
        <v>0</v>
      </c>
      <c r="T1151" s="213">
        <f t="shared" si="63"/>
        <v>0</v>
      </c>
      <c r="AR1151" s="24" t="s">
        <v>265</v>
      </c>
      <c r="AT1151" s="24" t="s">
        <v>182</v>
      </c>
      <c r="AU1151" s="24" t="s">
        <v>86</v>
      </c>
      <c r="AY1151" s="24" t="s">
        <v>180</v>
      </c>
      <c r="BE1151" s="214">
        <f t="shared" si="64"/>
        <v>0</v>
      </c>
      <c r="BF1151" s="214">
        <f t="shared" si="65"/>
        <v>0</v>
      </c>
      <c r="BG1151" s="214">
        <f t="shared" si="66"/>
        <v>0</v>
      </c>
      <c r="BH1151" s="214">
        <f t="shared" si="67"/>
        <v>0</v>
      </c>
      <c r="BI1151" s="214">
        <f t="shared" si="68"/>
        <v>0</v>
      </c>
      <c r="BJ1151" s="24" t="s">
        <v>84</v>
      </c>
      <c r="BK1151" s="214">
        <f t="shared" si="69"/>
        <v>0</v>
      </c>
      <c r="BL1151" s="24" t="s">
        <v>265</v>
      </c>
      <c r="BM1151" s="24" t="s">
        <v>2133</v>
      </c>
    </row>
    <row r="1152" spans="2:65" s="1" customFormat="1" ht="25.5" customHeight="1">
      <c r="B1152" s="41"/>
      <c r="C1152" s="203" t="s">
        <v>2134</v>
      </c>
      <c r="D1152" s="203" t="s">
        <v>182</v>
      </c>
      <c r="E1152" s="204" t="s">
        <v>2135</v>
      </c>
      <c r="F1152" s="205" t="s">
        <v>2136</v>
      </c>
      <c r="G1152" s="206" t="s">
        <v>2092</v>
      </c>
      <c r="H1152" s="207">
        <v>1</v>
      </c>
      <c r="I1152" s="208"/>
      <c r="J1152" s="209">
        <f t="shared" si="60"/>
        <v>0</v>
      </c>
      <c r="K1152" s="205" t="s">
        <v>39</v>
      </c>
      <c r="L1152" s="61"/>
      <c r="M1152" s="210" t="s">
        <v>39</v>
      </c>
      <c r="N1152" s="211" t="s">
        <v>48</v>
      </c>
      <c r="O1152" s="42"/>
      <c r="P1152" s="212">
        <f t="shared" si="61"/>
        <v>0</v>
      </c>
      <c r="Q1152" s="212">
        <v>6E-05</v>
      </c>
      <c r="R1152" s="212">
        <f t="shared" si="62"/>
        <v>6E-05</v>
      </c>
      <c r="S1152" s="212">
        <v>0</v>
      </c>
      <c r="T1152" s="213">
        <f t="shared" si="63"/>
        <v>0</v>
      </c>
      <c r="AR1152" s="24" t="s">
        <v>265</v>
      </c>
      <c r="AT1152" s="24" t="s">
        <v>182</v>
      </c>
      <c r="AU1152" s="24" t="s">
        <v>86</v>
      </c>
      <c r="AY1152" s="24" t="s">
        <v>180</v>
      </c>
      <c r="BE1152" s="214">
        <f t="shared" si="64"/>
        <v>0</v>
      </c>
      <c r="BF1152" s="214">
        <f t="shared" si="65"/>
        <v>0</v>
      </c>
      <c r="BG1152" s="214">
        <f t="shared" si="66"/>
        <v>0</v>
      </c>
      <c r="BH1152" s="214">
        <f t="shared" si="67"/>
        <v>0</v>
      </c>
      <c r="BI1152" s="214">
        <f t="shared" si="68"/>
        <v>0</v>
      </c>
      <c r="BJ1152" s="24" t="s">
        <v>84</v>
      </c>
      <c r="BK1152" s="214">
        <f t="shared" si="69"/>
        <v>0</v>
      </c>
      <c r="BL1152" s="24" t="s">
        <v>265</v>
      </c>
      <c r="BM1152" s="24" t="s">
        <v>2137</v>
      </c>
    </row>
    <row r="1153" spans="2:65" s="1" customFormat="1" ht="16.5" customHeight="1">
      <c r="B1153" s="41"/>
      <c r="C1153" s="203" t="s">
        <v>2138</v>
      </c>
      <c r="D1153" s="203" t="s">
        <v>182</v>
      </c>
      <c r="E1153" s="204" t="s">
        <v>2139</v>
      </c>
      <c r="F1153" s="205" t="s">
        <v>2140</v>
      </c>
      <c r="G1153" s="206" t="s">
        <v>2092</v>
      </c>
      <c r="H1153" s="207">
        <v>1</v>
      </c>
      <c r="I1153" s="208"/>
      <c r="J1153" s="209">
        <f t="shared" si="60"/>
        <v>0</v>
      </c>
      <c r="K1153" s="205" t="s">
        <v>39</v>
      </c>
      <c r="L1153" s="61"/>
      <c r="M1153" s="210" t="s">
        <v>39</v>
      </c>
      <c r="N1153" s="211" t="s">
        <v>48</v>
      </c>
      <c r="O1153" s="42"/>
      <c r="P1153" s="212">
        <f t="shared" si="61"/>
        <v>0</v>
      </c>
      <c r="Q1153" s="212">
        <v>6E-05</v>
      </c>
      <c r="R1153" s="212">
        <f t="shared" si="62"/>
        <v>6E-05</v>
      </c>
      <c r="S1153" s="212">
        <v>0</v>
      </c>
      <c r="T1153" s="213">
        <f t="shared" si="63"/>
        <v>0</v>
      </c>
      <c r="AR1153" s="24" t="s">
        <v>265</v>
      </c>
      <c r="AT1153" s="24" t="s">
        <v>182</v>
      </c>
      <c r="AU1153" s="24" t="s">
        <v>86</v>
      </c>
      <c r="AY1153" s="24" t="s">
        <v>180</v>
      </c>
      <c r="BE1153" s="214">
        <f t="shared" si="64"/>
        <v>0</v>
      </c>
      <c r="BF1153" s="214">
        <f t="shared" si="65"/>
        <v>0</v>
      </c>
      <c r="BG1153" s="214">
        <f t="shared" si="66"/>
        <v>0</v>
      </c>
      <c r="BH1153" s="214">
        <f t="shared" si="67"/>
        <v>0</v>
      </c>
      <c r="BI1153" s="214">
        <f t="shared" si="68"/>
        <v>0</v>
      </c>
      <c r="BJ1153" s="24" t="s">
        <v>84</v>
      </c>
      <c r="BK1153" s="214">
        <f t="shared" si="69"/>
        <v>0</v>
      </c>
      <c r="BL1153" s="24" t="s">
        <v>265</v>
      </c>
      <c r="BM1153" s="24" t="s">
        <v>2141</v>
      </c>
    </row>
    <row r="1154" spans="2:65" s="1" customFormat="1" ht="25.5" customHeight="1">
      <c r="B1154" s="41"/>
      <c r="C1154" s="203" t="s">
        <v>2142</v>
      </c>
      <c r="D1154" s="203" t="s">
        <v>182</v>
      </c>
      <c r="E1154" s="204" t="s">
        <v>2143</v>
      </c>
      <c r="F1154" s="205" t="s">
        <v>2144</v>
      </c>
      <c r="G1154" s="206" t="s">
        <v>2092</v>
      </c>
      <c r="H1154" s="207">
        <v>1</v>
      </c>
      <c r="I1154" s="208"/>
      <c r="J1154" s="209">
        <f t="shared" si="60"/>
        <v>0</v>
      </c>
      <c r="K1154" s="205" t="s">
        <v>39</v>
      </c>
      <c r="L1154" s="61"/>
      <c r="M1154" s="210" t="s">
        <v>39</v>
      </c>
      <c r="N1154" s="211" t="s">
        <v>48</v>
      </c>
      <c r="O1154" s="42"/>
      <c r="P1154" s="212">
        <f t="shared" si="61"/>
        <v>0</v>
      </c>
      <c r="Q1154" s="212">
        <v>6E-05</v>
      </c>
      <c r="R1154" s="212">
        <f t="shared" si="62"/>
        <v>6E-05</v>
      </c>
      <c r="S1154" s="212">
        <v>0</v>
      </c>
      <c r="T1154" s="213">
        <f t="shared" si="63"/>
        <v>0</v>
      </c>
      <c r="AR1154" s="24" t="s">
        <v>265</v>
      </c>
      <c r="AT1154" s="24" t="s">
        <v>182</v>
      </c>
      <c r="AU1154" s="24" t="s">
        <v>86</v>
      </c>
      <c r="AY1154" s="24" t="s">
        <v>180</v>
      </c>
      <c r="BE1154" s="214">
        <f t="shared" si="64"/>
        <v>0</v>
      </c>
      <c r="BF1154" s="214">
        <f t="shared" si="65"/>
        <v>0</v>
      </c>
      <c r="BG1154" s="214">
        <f t="shared" si="66"/>
        <v>0</v>
      </c>
      <c r="BH1154" s="214">
        <f t="shared" si="67"/>
        <v>0</v>
      </c>
      <c r="BI1154" s="214">
        <f t="shared" si="68"/>
        <v>0</v>
      </c>
      <c r="BJ1154" s="24" t="s">
        <v>84</v>
      </c>
      <c r="BK1154" s="214">
        <f t="shared" si="69"/>
        <v>0</v>
      </c>
      <c r="BL1154" s="24" t="s">
        <v>265</v>
      </c>
      <c r="BM1154" s="24" t="s">
        <v>2145</v>
      </c>
    </row>
    <row r="1155" spans="2:65" s="1" customFormat="1" ht="25.5" customHeight="1">
      <c r="B1155" s="41"/>
      <c r="C1155" s="203" t="s">
        <v>2146</v>
      </c>
      <c r="D1155" s="203" t="s">
        <v>182</v>
      </c>
      <c r="E1155" s="204" t="s">
        <v>2147</v>
      </c>
      <c r="F1155" s="205" t="s">
        <v>2148</v>
      </c>
      <c r="G1155" s="206" t="s">
        <v>200</v>
      </c>
      <c r="H1155" s="207">
        <v>14</v>
      </c>
      <c r="I1155" s="208"/>
      <c r="J1155" s="209">
        <f t="shared" si="60"/>
        <v>0</v>
      </c>
      <c r="K1155" s="205" t="s">
        <v>186</v>
      </c>
      <c r="L1155" s="61"/>
      <c r="M1155" s="210" t="s">
        <v>39</v>
      </c>
      <c r="N1155" s="211" t="s">
        <v>48</v>
      </c>
      <c r="O1155" s="42"/>
      <c r="P1155" s="212">
        <f t="shared" si="61"/>
        <v>0</v>
      </c>
      <c r="Q1155" s="212">
        <v>0</v>
      </c>
      <c r="R1155" s="212">
        <f t="shared" si="62"/>
        <v>0</v>
      </c>
      <c r="S1155" s="212">
        <v>0.025</v>
      </c>
      <c r="T1155" s="213">
        <f t="shared" si="63"/>
        <v>0.35000000000000003</v>
      </c>
      <c r="AR1155" s="24" t="s">
        <v>265</v>
      </c>
      <c r="AT1155" s="24" t="s">
        <v>182</v>
      </c>
      <c r="AU1155" s="24" t="s">
        <v>86</v>
      </c>
      <c r="AY1155" s="24" t="s">
        <v>180</v>
      </c>
      <c r="BE1155" s="214">
        <f t="shared" si="64"/>
        <v>0</v>
      </c>
      <c r="BF1155" s="214">
        <f t="shared" si="65"/>
        <v>0</v>
      </c>
      <c r="BG1155" s="214">
        <f t="shared" si="66"/>
        <v>0</v>
      </c>
      <c r="BH1155" s="214">
        <f t="shared" si="67"/>
        <v>0</v>
      </c>
      <c r="BI1155" s="214">
        <f t="shared" si="68"/>
        <v>0</v>
      </c>
      <c r="BJ1155" s="24" t="s">
        <v>84</v>
      </c>
      <c r="BK1155" s="214">
        <f t="shared" si="69"/>
        <v>0</v>
      </c>
      <c r="BL1155" s="24" t="s">
        <v>265</v>
      </c>
      <c r="BM1155" s="24" t="s">
        <v>2149</v>
      </c>
    </row>
    <row r="1156" spans="2:51" s="12" customFormat="1" ht="12">
      <c r="B1156" s="215"/>
      <c r="C1156" s="216"/>
      <c r="D1156" s="217" t="s">
        <v>189</v>
      </c>
      <c r="E1156" s="218" t="s">
        <v>39</v>
      </c>
      <c r="F1156" s="219" t="s">
        <v>2150</v>
      </c>
      <c r="G1156" s="216"/>
      <c r="H1156" s="220">
        <v>14</v>
      </c>
      <c r="I1156" s="221"/>
      <c r="J1156" s="216"/>
      <c r="K1156" s="216"/>
      <c r="L1156" s="222"/>
      <c r="M1156" s="223"/>
      <c r="N1156" s="224"/>
      <c r="O1156" s="224"/>
      <c r="P1156" s="224"/>
      <c r="Q1156" s="224"/>
      <c r="R1156" s="224"/>
      <c r="S1156" s="224"/>
      <c r="T1156" s="225"/>
      <c r="AT1156" s="226" t="s">
        <v>189</v>
      </c>
      <c r="AU1156" s="226" t="s">
        <v>86</v>
      </c>
      <c r="AV1156" s="12" t="s">
        <v>86</v>
      </c>
      <c r="AW1156" s="12" t="s">
        <v>40</v>
      </c>
      <c r="AX1156" s="12" t="s">
        <v>84</v>
      </c>
      <c r="AY1156" s="226" t="s">
        <v>180</v>
      </c>
    </row>
    <row r="1157" spans="2:65" s="1" customFormat="1" ht="16.5" customHeight="1">
      <c r="B1157" s="41"/>
      <c r="C1157" s="203" t="s">
        <v>2151</v>
      </c>
      <c r="D1157" s="203" t="s">
        <v>182</v>
      </c>
      <c r="E1157" s="204" t="s">
        <v>2152</v>
      </c>
      <c r="F1157" s="205" t="s">
        <v>2153</v>
      </c>
      <c r="G1157" s="206" t="s">
        <v>316</v>
      </c>
      <c r="H1157" s="207">
        <v>1</v>
      </c>
      <c r="I1157" s="208"/>
      <c r="J1157" s="209">
        <f>ROUND(I1157*H1157,2)</f>
        <v>0</v>
      </c>
      <c r="K1157" s="205" t="s">
        <v>186</v>
      </c>
      <c r="L1157" s="61"/>
      <c r="M1157" s="210" t="s">
        <v>39</v>
      </c>
      <c r="N1157" s="211" t="s">
        <v>48</v>
      </c>
      <c r="O1157" s="42"/>
      <c r="P1157" s="212">
        <f>O1157*H1157</f>
        <v>0</v>
      </c>
      <c r="Q1157" s="212">
        <v>0</v>
      </c>
      <c r="R1157" s="212">
        <f>Q1157*H1157</f>
        <v>0</v>
      </c>
      <c r="S1157" s="212">
        <v>0</v>
      </c>
      <c r="T1157" s="213">
        <f>S1157*H1157</f>
        <v>0</v>
      </c>
      <c r="AR1157" s="24" t="s">
        <v>265</v>
      </c>
      <c r="AT1157" s="24" t="s">
        <v>182</v>
      </c>
      <c r="AU1157" s="24" t="s">
        <v>86</v>
      </c>
      <c r="AY1157" s="24" t="s">
        <v>180</v>
      </c>
      <c r="BE1157" s="214">
        <f>IF(N1157="základní",J1157,0)</f>
        <v>0</v>
      </c>
      <c r="BF1157" s="214">
        <f>IF(N1157="snížená",J1157,0)</f>
        <v>0</v>
      </c>
      <c r="BG1157" s="214">
        <f>IF(N1157="zákl. přenesená",J1157,0)</f>
        <v>0</v>
      </c>
      <c r="BH1157" s="214">
        <f>IF(N1157="sníž. přenesená",J1157,0)</f>
        <v>0</v>
      </c>
      <c r="BI1157" s="214">
        <f>IF(N1157="nulová",J1157,0)</f>
        <v>0</v>
      </c>
      <c r="BJ1157" s="24" t="s">
        <v>84</v>
      </c>
      <c r="BK1157" s="214">
        <f>ROUND(I1157*H1157,2)</f>
        <v>0</v>
      </c>
      <c r="BL1157" s="24" t="s">
        <v>265</v>
      </c>
      <c r="BM1157" s="24" t="s">
        <v>2154</v>
      </c>
    </row>
    <row r="1158" spans="2:65" s="1" customFormat="1" ht="25.5" customHeight="1">
      <c r="B1158" s="41"/>
      <c r="C1158" s="249" t="s">
        <v>2155</v>
      </c>
      <c r="D1158" s="249" t="s">
        <v>266</v>
      </c>
      <c r="E1158" s="250" t="s">
        <v>2156</v>
      </c>
      <c r="F1158" s="251" t="s">
        <v>2157</v>
      </c>
      <c r="G1158" s="252" t="s">
        <v>316</v>
      </c>
      <c r="H1158" s="253">
        <v>1</v>
      </c>
      <c r="I1158" s="254"/>
      <c r="J1158" s="255">
        <f>ROUND(I1158*H1158,2)</f>
        <v>0</v>
      </c>
      <c r="K1158" s="251" t="s">
        <v>39</v>
      </c>
      <c r="L1158" s="256"/>
      <c r="M1158" s="257" t="s">
        <v>39</v>
      </c>
      <c r="N1158" s="258" t="s">
        <v>48</v>
      </c>
      <c r="O1158" s="42"/>
      <c r="P1158" s="212">
        <f>O1158*H1158</f>
        <v>0</v>
      </c>
      <c r="Q1158" s="212">
        <v>0.067</v>
      </c>
      <c r="R1158" s="212">
        <f>Q1158*H1158</f>
        <v>0.067</v>
      </c>
      <c r="S1158" s="212">
        <v>0</v>
      </c>
      <c r="T1158" s="213">
        <f>S1158*H1158</f>
        <v>0</v>
      </c>
      <c r="AR1158" s="24" t="s">
        <v>354</v>
      </c>
      <c r="AT1158" s="24" t="s">
        <v>266</v>
      </c>
      <c r="AU1158" s="24" t="s">
        <v>86</v>
      </c>
      <c r="AY1158" s="24" t="s">
        <v>180</v>
      </c>
      <c r="BE1158" s="214">
        <f>IF(N1158="základní",J1158,0)</f>
        <v>0</v>
      </c>
      <c r="BF1158" s="214">
        <f>IF(N1158="snížená",J1158,0)</f>
        <v>0</v>
      </c>
      <c r="BG1158" s="214">
        <f>IF(N1158="zákl. přenesená",J1158,0)</f>
        <v>0</v>
      </c>
      <c r="BH1158" s="214">
        <f>IF(N1158="sníž. přenesená",J1158,0)</f>
        <v>0</v>
      </c>
      <c r="BI1158" s="214">
        <f>IF(N1158="nulová",J1158,0)</f>
        <v>0</v>
      </c>
      <c r="BJ1158" s="24" t="s">
        <v>84</v>
      </c>
      <c r="BK1158" s="214">
        <f>ROUND(I1158*H1158,2)</f>
        <v>0</v>
      </c>
      <c r="BL1158" s="24" t="s">
        <v>265</v>
      </c>
      <c r="BM1158" s="24" t="s">
        <v>2158</v>
      </c>
    </row>
    <row r="1159" spans="2:65" s="1" customFormat="1" ht="16.5" customHeight="1">
      <c r="B1159" s="41"/>
      <c r="C1159" s="203" t="s">
        <v>2159</v>
      </c>
      <c r="D1159" s="203" t="s">
        <v>182</v>
      </c>
      <c r="E1159" s="204" t="s">
        <v>2160</v>
      </c>
      <c r="F1159" s="205" t="s">
        <v>2161</v>
      </c>
      <c r="G1159" s="206" t="s">
        <v>269</v>
      </c>
      <c r="H1159" s="207">
        <v>287.654</v>
      </c>
      <c r="I1159" s="208"/>
      <c r="J1159" s="209">
        <f>ROUND(I1159*H1159,2)</f>
        <v>0</v>
      </c>
      <c r="K1159" s="205" t="s">
        <v>186</v>
      </c>
      <c r="L1159" s="61"/>
      <c r="M1159" s="210" t="s">
        <v>39</v>
      </c>
      <c r="N1159" s="211" t="s">
        <v>48</v>
      </c>
      <c r="O1159" s="42"/>
      <c r="P1159" s="212">
        <f>O1159*H1159</f>
        <v>0</v>
      </c>
      <c r="Q1159" s="212">
        <v>0.001</v>
      </c>
      <c r="R1159" s="212">
        <f>Q1159*H1159</f>
        <v>0.287654</v>
      </c>
      <c r="S1159" s="212">
        <v>0</v>
      </c>
      <c r="T1159" s="213">
        <f>S1159*H1159</f>
        <v>0</v>
      </c>
      <c r="AR1159" s="24" t="s">
        <v>265</v>
      </c>
      <c r="AT1159" s="24" t="s">
        <v>182</v>
      </c>
      <c r="AU1159" s="24" t="s">
        <v>86</v>
      </c>
      <c r="AY1159" s="24" t="s">
        <v>180</v>
      </c>
      <c r="BE1159" s="214">
        <f>IF(N1159="základní",J1159,0)</f>
        <v>0</v>
      </c>
      <c r="BF1159" s="214">
        <f>IF(N1159="snížená",J1159,0)</f>
        <v>0</v>
      </c>
      <c r="BG1159" s="214">
        <f>IF(N1159="zákl. přenesená",J1159,0)</f>
        <v>0</v>
      </c>
      <c r="BH1159" s="214">
        <f>IF(N1159="sníž. přenesená",J1159,0)</f>
        <v>0</v>
      </c>
      <c r="BI1159" s="214">
        <f>IF(N1159="nulová",J1159,0)</f>
        <v>0</v>
      </c>
      <c r="BJ1159" s="24" t="s">
        <v>84</v>
      </c>
      <c r="BK1159" s="214">
        <f>ROUND(I1159*H1159,2)</f>
        <v>0</v>
      </c>
      <c r="BL1159" s="24" t="s">
        <v>265</v>
      </c>
      <c r="BM1159" s="24" t="s">
        <v>2162</v>
      </c>
    </row>
    <row r="1160" spans="2:51" s="12" customFormat="1" ht="12">
      <c r="B1160" s="215"/>
      <c r="C1160" s="216"/>
      <c r="D1160" s="217" t="s">
        <v>189</v>
      </c>
      <c r="E1160" s="218" t="s">
        <v>39</v>
      </c>
      <c r="F1160" s="219" t="s">
        <v>2163</v>
      </c>
      <c r="G1160" s="216"/>
      <c r="H1160" s="220">
        <v>230.535</v>
      </c>
      <c r="I1160" s="221"/>
      <c r="J1160" s="216"/>
      <c r="K1160" s="216"/>
      <c r="L1160" s="222"/>
      <c r="M1160" s="223"/>
      <c r="N1160" s="224"/>
      <c r="O1160" s="224"/>
      <c r="P1160" s="224"/>
      <c r="Q1160" s="224"/>
      <c r="R1160" s="224"/>
      <c r="S1160" s="224"/>
      <c r="T1160" s="225"/>
      <c r="AT1160" s="226" t="s">
        <v>189</v>
      </c>
      <c r="AU1160" s="226" t="s">
        <v>86</v>
      </c>
      <c r="AV1160" s="12" t="s">
        <v>86</v>
      </c>
      <c r="AW1160" s="12" t="s">
        <v>40</v>
      </c>
      <c r="AX1160" s="12" t="s">
        <v>77</v>
      </c>
      <c r="AY1160" s="226" t="s">
        <v>180</v>
      </c>
    </row>
    <row r="1161" spans="2:51" s="12" customFormat="1" ht="12">
      <c r="B1161" s="215"/>
      <c r="C1161" s="216"/>
      <c r="D1161" s="217" t="s">
        <v>189</v>
      </c>
      <c r="E1161" s="218" t="s">
        <v>39</v>
      </c>
      <c r="F1161" s="219" t="s">
        <v>2164</v>
      </c>
      <c r="G1161" s="216"/>
      <c r="H1161" s="220">
        <v>49.76</v>
      </c>
      <c r="I1161" s="221"/>
      <c r="J1161" s="216"/>
      <c r="K1161" s="216"/>
      <c r="L1161" s="222"/>
      <c r="M1161" s="223"/>
      <c r="N1161" s="224"/>
      <c r="O1161" s="224"/>
      <c r="P1161" s="224"/>
      <c r="Q1161" s="224"/>
      <c r="R1161" s="224"/>
      <c r="S1161" s="224"/>
      <c r="T1161" s="225"/>
      <c r="AT1161" s="226" t="s">
        <v>189</v>
      </c>
      <c r="AU1161" s="226" t="s">
        <v>86</v>
      </c>
      <c r="AV1161" s="12" t="s">
        <v>86</v>
      </c>
      <c r="AW1161" s="12" t="s">
        <v>40</v>
      </c>
      <c r="AX1161" s="12" t="s">
        <v>77</v>
      </c>
      <c r="AY1161" s="226" t="s">
        <v>180</v>
      </c>
    </row>
    <row r="1162" spans="2:51" s="12" customFormat="1" ht="12">
      <c r="B1162" s="215"/>
      <c r="C1162" s="216"/>
      <c r="D1162" s="217" t="s">
        <v>189</v>
      </c>
      <c r="E1162" s="218" t="s">
        <v>39</v>
      </c>
      <c r="F1162" s="219" t="s">
        <v>2165</v>
      </c>
      <c r="G1162" s="216"/>
      <c r="H1162" s="220">
        <v>7.359</v>
      </c>
      <c r="I1162" s="221"/>
      <c r="J1162" s="216"/>
      <c r="K1162" s="216"/>
      <c r="L1162" s="222"/>
      <c r="M1162" s="223"/>
      <c r="N1162" s="224"/>
      <c r="O1162" s="224"/>
      <c r="P1162" s="224"/>
      <c r="Q1162" s="224"/>
      <c r="R1162" s="224"/>
      <c r="S1162" s="224"/>
      <c r="T1162" s="225"/>
      <c r="AT1162" s="226" t="s">
        <v>189</v>
      </c>
      <c r="AU1162" s="226" t="s">
        <v>86</v>
      </c>
      <c r="AV1162" s="12" t="s">
        <v>86</v>
      </c>
      <c r="AW1162" s="12" t="s">
        <v>40</v>
      </c>
      <c r="AX1162" s="12" t="s">
        <v>77</v>
      </c>
      <c r="AY1162" s="226" t="s">
        <v>180</v>
      </c>
    </row>
    <row r="1163" spans="2:51" s="13" customFormat="1" ht="12">
      <c r="B1163" s="227"/>
      <c r="C1163" s="228"/>
      <c r="D1163" s="217" t="s">
        <v>189</v>
      </c>
      <c r="E1163" s="229" t="s">
        <v>39</v>
      </c>
      <c r="F1163" s="230" t="s">
        <v>196</v>
      </c>
      <c r="G1163" s="228"/>
      <c r="H1163" s="231">
        <v>287.654</v>
      </c>
      <c r="I1163" s="232"/>
      <c r="J1163" s="228"/>
      <c r="K1163" s="228"/>
      <c r="L1163" s="233"/>
      <c r="M1163" s="234"/>
      <c r="N1163" s="235"/>
      <c r="O1163" s="235"/>
      <c r="P1163" s="235"/>
      <c r="Q1163" s="235"/>
      <c r="R1163" s="235"/>
      <c r="S1163" s="235"/>
      <c r="T1163" s="236"/>
      <c r="AT1163" s="237" t="s">
        <v>189</v>
      </c>
      <c r="AU1163" s="237" t="s">
        <v>86</v>
      </c>
      <c r="AV1163" s="13" t="s">
        <v>187</v>
      </c>
      <c r="AW1163" s="13" t="s">
        <v>40</v>
      </c>
      <c r="AX1163" s="13" t="s">
        <v>84</v>
      </c>
      <c r="AY1163" s="237" t="s">
        <v>180</v>
      </c>
    </row>
    <row r="1164" spans="2:65" s="1" customFormat="1" ht="25.5" customHeight="1">
      <c r="B1164" s="41"/>
      <c r="C1164" s="249" t="s">
        <v>2166</v>
      </c>
      <c r="D1164" s="249" t="s">
        <v>266</v>
      </c>
      <c r="E1164" s="250" t="s">
        <v>2167</v>
      </c>
      <c r="F1164" s="251" t="s">
        <v>2168</v>
      </c>
      <c r="G1164" s="252" t="s">
        <v>269</v>
      </c>
      <c r="H1164" s="253">
        <v>310.666</v>
      </c>
      <c r="I1164" s="254"/>
      <c r="J1164" s="255">
        <f>ROUND(I1164*H1164,2)</f>
        <v>0</v>
      </c>
      <c r="K1164" s="251" t="s">
        <v>39</v>
      </c>
      <c r="L1164" s="256"/>
      <c r="M1164" s="257" t="s">
        <v>39</v>
      </c>
      <c r="N1164" s="258" t="s">
        <v>48</v>
      </c>
      <c r="O1164" s="42"/>
      <c r="P1164" s="212">
        <f>O1164*H1164</f>
        <v>0</v>
      </c>
      <c r="Q1164" s="212">
        <v>0</v>
      </c>
      <c r="R1164" s="212">
        <f>Q1164*H1164</f>
        <v>0</v>
      </c>
      <c r="S1164" s="212">
        <v>0</v>
      </c>
      <c r="T1164" s="213">
        <f>S1164*H1164</f>
        <v>0</v>
      </c>
      <c r="AR1164" s="24" t="s">
        <v>354</v>
      </c>
      <c r="AT1164" s="24" t="s">
        <v>266</v>
      </c>
      <c r="AU1164" s="24" t="s">
        <v>86</v>
      </c>
      <c r="AY1164" s="24" t="s">
        <v>180</v>
      </c>
      <c r="BE1164" s="214">
        <f>IF(N1164="základní",J1164,0)</f>
        <v>0</v>
      </c>
      <c r="BF1164" s="214">
        <f>IF(N1164="snížená",J1164,0)</f>
        <v>0</v>
      </c>
      <c r="BG1164" s="214">
        <f>IF(N1164="zákl. přenesená",J1164,0)</f>
        <v>0</v>
      </c>
      <c r="BH1164" s="214">
        <f>IF(N1164="sníž. přenesená",J1164,0)</f>
        <v>0</v>
      </c>
      <c r="BI1164" s="214">
        <f>IF(N1164="nulová",J1164,0)</f>
        <v>0</v>
      </c>
      <c r="BJ1164" s="24" t="s">
        <v>84</v>
      </c>
      <c r="BK1164" s="214">
        <f>ROUND(I1164*H1164,2)</f>
        <v>0</v>
      </c>
      <c r="BL1164" s="24" t="s">
        <v>265</v>
      </c>
      <c r="BM1164" s="24" t="s">
        <v>2169</v>
      </c>
    </row>
    <row r="1165" spans="2:51" s="12" customFormat="1" ht="12">
      <c r="B1165" s="215"/>
      <c r="C1165" s="216"/>
      <c r="D1165" s="217" t="s">
        <v>189</v>
      </c>
      <c r="E1165" s="218" t="s">
        <v>39</v>
      </c>
      <c r="F1165" s="219" t="s">
        <v>2170</v>
      </c>
      <c r="G1165" s="216"/>
      <c r="H1165" s="220">
        <v>310.666</v>
      </c>
      <c r="I1165" s="221"/>
      <c r="J1165" s="216"/>
      <c r="K1165" s="216"/>
      <c r="L1165" s="222"/>
      <c r="M1165" s="223"/>
      <c r="N1165" s="224"/>
      <c r="O1165" s="224"/>
      <c r="P1165" s="224"/>
      <c r="Q1165" s="224"/>
      <c r="R1165" s="224"/>
      <c r="S1165" s="224"/>
      <c r="T1165" s="225"/>
      <c r="AT1165" s="226" t="s">
        <v>189</v>
      </c>
      <c r="AU1165" s="226" t="s">
        <v>86</v>
      </c>
      <c r="AV1165" s="12" t="s">
        <v>86</v>
      </c>
      <c r="AW1165" s="12" t="s">
        <v>40</v>
      </c>
      <c r="AX1165" s="12" t="s">
        <v>84</v>
      </c>
      <c r="AY1165" s="226" t="s">
        <v>180</v>
      </c>
    </row>
    <row r="1166" spans="2:65" s="1" customFormat="1" ht="16.5" customHeight="1">
      <c r="B1166" s="41"/>
      <c r="C1166" s="203" t="s">
        <v>2171</v>
      </c>
      <c r="D1166" s="203" t="s">
        <v>182</v>
      </c>
      <c r="E1166" s="204" t="s">
        <v>2172</v>
      </c>
      <c r="F1166" s="205" t="s">
        <v>2173</v>
      </c>
      <c r="G1166" s="206" t="s">
        <v>269</v>
      </c>
      <c r="H1166" s="207">
        <v>4720</v>
      </c>
      <c r="I1166" s="208"/>
      <c r="J1166" s="209">
        <f>ROUND(I1166*H1166,2)</f>
        <v>0</v>
      </c>
      <c r="K1166" s="205" t="s">
        <v>186</v>
      </c>
      <c r="L1166" s="61"/>
      <c r="M1166" s="210" t="s">
        <v>39</v>
      </c>
      <c r="N1166" s="211" t="s">
        <v>48</v>
      </c>
      <c r="O1166" s="42"/>
      <c r="P1166" s="212">
        <f>O1166*H1166</f>
        <v>0</v>
      </c>
      <c r="Q1166" s="212">
        <v>0.001</v>
      </c>
      <c r="R1166" s="212">
        <f>Q1166*H1166</f>
        <v>4.72</v>
      </c>
      <c r="S1166" s="212">
        <v>0</v>
      </c>
      <c r="T1166" s="213">
        <f>S1166*H1166</f>
        <v>0</v>
      </c>
      <c r="AR1166" s="24" t="s">
        <v>265</v>
      </c>
      <c r="AT1166" s="24" t="s">
        <v>182</v>
      </c>
      <c r="AU1166" s="24" t="s">
        <v>86</v>
      </c>
      <c r="AY1166" s="24" t="s">
        <v>180</v>
      </c>
      <c r="BE1166" s="214">
        <f>IF(N1166="základní",J1166,0)</f>
        <v>0</v>
      </c>
      <c r="BF1166" s="214">
        <f>IF(N1166="snížená",J1166,0)</f>
        <v>0</v>
      </c>
      <c r="BG1166" s="214">
        <f>IF(N1166="zákl. přenesená",J1166,0)</f>
        <v>0</v>
      </c>
      <c r="BH1166" s="214">
        <f>IF(N1166="sníž. přenesená",J1166,0)</f>
        <v>0</v>
      </c>
      <c r="BI1166" s="214">
        <f>IF(N1166="nulová",J1166,0)</f>
        <v>0</v>
      </c>
      <c r="BJ1166" s="24" t="s">
        <v>84</v>
      </c>
      <c r="BK1166" s="214">
        <f>ROUND(I1166*H1166,2)</f>
        <v>0</v>
      </c>
      <c r="BL1166" s="24" t="s">
        <v>265</v>
      </c>
      <c r="BM1166" s="24" t="s">
        <v>2174</v>
      </c>
    </row>
    <row r="1167" spans="2:51" s="12" customFormat="1" ht="12">
      <c r="B1167" s="215"/>
      <c r="C1167" s="216"/>
      <c r="D1167" s="217" t="s">
        <v>189</v>
      </c>
      <c r="E1167" s="218" t="s">
        <v>39</v>
      </c>
      <c r="F1167" s="219" t="s">
        <v>2175</v>
      </c>
      <c r="G1167" s="216"/>
      <c r="H1167" s="220">
        <v>4720</v>
      </c>
      <c r="I1167" s="221"/>
      <c r="J1167" s="216"/>
      <c r="K1167" s="216"/>
      <c r="L1167" s="222"/>
      <c r="M1167" s="223"/>
      <c r="N1167" s="224"/>
      <c r="O1167" s="224"/>
      <c r="P1167" s="224"/>
      <c r="Q1167" s="224"/>
      <c r="R1167" s="224"/>
      <c r="S1167" s="224"/>
      <c r="T1167" s="225"/>
      <c r="AT1167" s="226" t="s">
        <v>189</v>
      </c>
      <c r="AU1167" s="226" t="s">
        <v>86</v>
      </c>
      <c r="AV1167" s="12" t="s">
        <v>86</v>
      </c>
      <c r="AW1167" s="12" t="s">
        <v>40</v>
      </c>
      <c r="AX1167" s="12" t="s">
        <v>84</v>
      </c>
      <c r="AY1167" s="226" t="s">
        <v>180</v>
      </c>
    </row>
    <row r="1168" spans="2:65" s="1" customFormat="1" ht="25.5" customHeight="1">
      <c r="B1168" s="41"/>
      <c r="C1168" s="249" t="s">
        <v>2176</v>
      </c>
      <c r="D1168" s="249" t="s">
        <v>266</v>
      </c>
      <c r="E1168" s="250" t="s">
        <v>2177</v>
      </c>
      <c r="F1168" s="251" t="s">
        <v>2178</v>
      </c>
      <c r="G1168" s="252" t="s">
        <v>269</v>
      </c>
      <c r="H1168" s="253">
        <v>4956</v>
      </c>
      <c r="I1168" s="254"/>
      <c r="J1168" s="255">
        <f>ROUND(I1168*H1168,2)</f>
        <v>0</v>
      </c>
      <c r="K1168" s="251" t="s">
        <v>39</v>
      </c>
      <c r="L1168" s="256"/>
      <c r="M1168" s="257" t="s">
        <v>39</v>
      </c>
      <c r="N1168" s="258" t="s">
        <v>48</v>
      </c>
      <c r="O1168" s="42"/>
      <c r="P1168" s="212">
        <f>O1168*H1168</f>
        <v>0</v>
      </c>
      <c r="Q1168" s="212">
        <v>0</v>
      </c>
      <c r="R1168" s="212">
        <f>Q1168*H1168</f>
        <v>0</v>
      </c>
      <c r="S1168" s="212">
        <v>0</v>
      </c>
      <c r="T1168" s="213">
        <f>S1168*H1168</f>
        <v>0</v>
      </c>
      <c r="AR1168" s="24" t="s">
        <v>354</v>
      </c>
      <c r="AT1168" s="24" t="s">
        <v>266</v>
      </c>
      <c r="AU1168" s="24" t="s">
        <v>86</v>
      </c>
      <c r="AY1168" s="24" t="s">
        <v>180</v>
      </c>
      <c r="BE1168" s="214">
        <f>IF(N1168="základní",J1168,0)</f>
        <v>0</v>
      </c>
      <c r="BF1168" s="214">
        <f>IF(N1168="snížená",J1168,0)</f>
        <v>0</v>
      </c>
      <c r="BG1168" s="214">
        <f>IF(N1168="zákl. přenesená",J1168,0)</f>
        <v>0</v>
      </c>
      <c r="BH1168" s="214">
        <f>IF(N1168="sníž. přenesená",J1168,0)</f>
        <v>0</v>
      </c>
      <c r="BI1168" s="214">
        <f>IF(N1168="nulová",J1168,0)</f>
        <v>0</v>
      </c>
      <c r="BJ1168" s="24" t="s">
        <v>84</v>
      </c>
      <c r="BK1168" s="214">
        <f>ROUND(I1168*H1168,2)</f>
        <v>0</v>
      </c>
      <c r="BL1168" s="24" t="s">
        <v>265</v>
      </c>
      <c r="BM1168" s="24" t="s">
        <v>2179</v>
      </c>
    </row>
    <row r="1169" spans="2:51" s="12" customFormat="1" ht="12">
      <c r="B1169" s="215"/>
      <c r="C1169" s="216"/>
      <c r="D1169" s="217" t="s">
        <v>189</v>
      </c>
      <c r="E1169" s="218" t="s">
        <v>39</v>
      </c>
      <c r="F1169" s="219" t="s">
        <v>2180</v>
      </c>
      <c r="G1169" s="216"/>
      <c r="H1169" s="220">
        <v>4956</v>
      </c>
      <c r="I1169" s="221"/>
      <c r="J1169" s="216"/>
      <c r="K1169" s="216"/>
      <c r="L1169" s="222"/>
      <c r="M1169" s="223"/>
      <c r="N1169" s="224"/>
      <c r="O1169" s="224"/>
      <c r="P1169" s="224"/>
      <c r="Q1169" s="224"/>
      <c r="R1169" s="224"/>
      <c r="S1169" s="224"/>
      <c r="T1169" s="225"/>
      <c r="AT1169" s="226" t="s">
        <v>189</v>
      </c>
      <c r="AU1169" s="226" t="s">
        <v>86</v>
      </c>
      <c r="AV1169" s="12" t="s">
        <v>86</v>
      </c>
      <c r="AW1169" s="12" t="s">
        <v>40</v>
      </c>
      <c r="AX1169" s="12" t="s">
        <v>84</v>
      </c>
      <c r="AY1169" s="226" t="s">
        <v>180</v>
      </c>
    </row>
    <row r="1170" spans="2:65" s="1" customFormat="1" ht="16.5" customHeight="1">
      <c r="B1170" s="41"/>
      <c r="C1170" s="203" t="s">
        <v>2181</v>
      </c>
      <c r="D1170" s="203" t="s">
        <v>182</v>
      </c>
      <c r="E1170" s="204" t="s">
        <v>2182</v>
      </c>
      <c r="F1170" s="205" t="s">
        <v>2183</v>
      </c>
      <c r="G1170" s="206" t="s">
        <v>248</v>
      </c>
      <c r="H1170" s="207">
        <v>5.076</v>
      </c>
      <c r="I1170" s="208"/>
      <c r="J1170" s="209">
        <f>ROUND(I1170*H1170,2)</f>
        <v>0</v>
      </c>
      <c r="K1170" s="205" t="s">
        <v>186</v>
      </c>
      <c r="L1170" s="61"/>
      <c r="M1170" s="210" t="s">
        <v>39</v>
      </c>
      <c r="N1170" s="211" t="s">
        <v>48</v>
      </c>
      <c r="O1170" s="42"/>
      <c r="P1170" s="212">
        <f>O1170*H1170</f>
        <v>0</v>
      </c>
      <c r="Q1170" s="212">
        <v>0</v>
      </c>
      <c r="R1170" s="212">
        <f>Q1170*H1170</f>
        <v>0</v>
      </c>
      <c r="S1170" s="212">
        <v>0</v>
      </c>
      <c r="T1170" s="213">
        <f>S1170*H1170</f>
        <v>0</v>
      </c>
      <c r="AR1170" s="24" t="s">
        <v>265</v>
      </c>
      <c r="AT1170" s="24" t="s">
        <v>182</v>
      </c>
      <c r="AU1170" s="24" t="s">
        <v>86</v>
      </c>
      <c r="AY1170" s="24" t="s">
        <v>180</v>
      </c>
      <c r="BE1170" s="214">
        <f>IF(N1170="základní",J1170,0)</f>
        <v>0</v>
      </c>
      <c r="BF1170" s="214">
        <f>IF(N1170="snížená",J1170,0)</f>
        <v>0</v>
      </c>
      <c r="BG1170" s="214">
        <f>IF(N1170="zákl. přenesená",J1170,0)</f>
        <v>0</v>
      </c>
      <c r="BH1170" s="214">
        <f>IF(N1170="sníž. přenesená",J1170,0)</f>
        <v>0</v>
      </c>
      <c r="BI1170" s="214">
        <f>IF(N1170="nulová",J1170,0)</f>
        <v>0</v>
      </c>
      <c r="BJ1170" s="24" t="s">
        <v>84</v>
      </c>
      <c r="BK1170" s="214">
        <f>ROUND(I1170*H1170,2)</f>
        <v>0</v>
      </c>
      <c r="BL1170" s="24" t="s">
        <v>265</v>
      </c>
      <c r="BM1170" s="24" t="s">
        <v>2184</v>
      </c>
    </row>
    <row r="1171" spans="2:63" s="11" customFormat="1" ht="29.85" customHeight="1">
      <c r="B1171" s="187"/>
      <c r="C1171" s="188"/>
      <c r="D1171" s="189" t="s">
        <v>76</v>
      </c>
      <c r="E1171" s="201" t="s">
        <v>2185</v>
      </c>
      <c r="F1171" s="201" t="s">
        <v>2186</v>
      </c>
      <c r="G1171" s="188"/>
      <c r="H1171" s="188"/>
      <c r="I1171" s="191"/>
      <c r="J1171" s="202">
        <f>BK1171</f>
        <v>0</v>
      </c>
      <c r="K1171" s="188"/>
      <c r="L1171" s="193"/>
      <c r="M1171" s="194"/>
      <c r="N1171" s="195"/>
      <c r="O1171" s="195"/>
      <c r="P1171" s="196">
        <f>SUM(P1172:P1217)</f>
        <v>0</v>
      </c>
      <c r="Q1171" s="195"/>
      <c r="R1171" s="196">
        <f>SUM(R1172:R1217)</f>
        <v>5.525947679999999</v>
      </c>
      <c r="S1171" s="195"/>
      <c r="T1171" s="197">
        <f>SUM(T1172:T1217)</f>
        <v>2.3227143999999997</v>
      </c>
      <c r="AR1171" s="198" t="s">
        <v>86</v>
      </c>
      <c r="AT1171" s="199" t="s">
        <v>76</v>
      </c>
      <c r="AU1171" s="199" t="s">
        <v>84</v>
      </c>
      <c r="AY1171" s="198" t="s">
        <v>180</v>
      </c>
      <c r="BK1171" s="200">
        <f>SUM(BK1172:BK1217)</f>
        <v>0</v>
      </c>
    </row>
    <row r="1172" spans="2:65" s="1" customFormat="1" ht="16.5" customHeight="1">
      <c r="B1172" s="41"/>
      <c r="C1172" s="203" t="s">
        <v>2187</v>
      </c>
      <c r="D1172" s="203" t="s">
        <v>182</v>
      </c>
      <c r="E1172" s="204" t="s">
        <v>2188</v>
      </c>
      <c r="F1172" s="205" t="s">
        <v>2189</v>
      </c>
      <c r="G1172" s="206" t="s">
        <v>200</v>
      </c>
      <c r="H1172" s="207">
        <v>59.14</v>
      </c>
      <c r="I1172" s="208"/>
      <c r="J1172" s="209">
        <f>ROUND(I1172*H1172,2)</f>
        <v>0</v>
      </c>
      <c r="K1172" s="205" t="s">
        <v>186</v>
      </c>
      <c r="L1172" s="61"/>
      <c r="M1172" s="210" t="s">
        <v>39</v>
      </c>
      <c r="N1172" s="211" t="s">
        <v>48</v>
      </c>
      <c r="O1172" s="42"/>
      <c r="P1172" s="212">
        <f>O1172*H1172</f>
        <v>0</v>
      </c>
      <c r="Q1172" s="212">
        <v>0</v>
      </c>
      <c r="R1172" s="212">
        <f>Q1172*H1172</f>
        <v>0</v>
      </c>
      <c r="S1172" s="212">
        <v>0.00325</v>
      </c>
      <c r="T1172" s="213">
        <f>S1172*H1172</f>
        <v>0.192205</v>
      </c>
      <c r="AR1172" s="24" t="s">
        <v>265</v>
      </c>
      <c r="AT1172" s="24" t="s">
        <v>182</v>
      </c>
      <c r="AU1172" s="24" t="s">
        <v>86</v>
      </c>
      <c r="AY1172" s="24" t="s">
        <v>180</v>
      </c>
      <c r="BE1172" s="214">
        <f>IF(N1172="základní",J1172,0)</f>
        <v>0</v>
      </c>
      <c r="BF1172" s="214">
        <f>IF(N1172="snížená",J1172,0)</f>
        <v>0</v>
      </c>
      <c r="BG1172" s="214">
        <f>IF(N1172="zákl. přenesená",J1172,0)</f>
        <v>0</v>
      </c>
      <c r="BH1172" s="214">
        <f>IF(N1172="sníž. přenesená",J1172,0)</f>
        <v>0</v>
      </c>
      <c r="BI1172" s="214">
        <f>IF(N1172="nulová",J1172,0)</f>
        <v>0</v>
      </c>
      <c r="BJ1172" s="24" t="s">
        <v>84</v>
      </c>
      <c r="BK1172" s="214">
        <f>ROUND(I1172*H1172,2)</f>
        <v>0</v>
      </c>
      <c r="BL1172" s="24" t="s">
        <v>265</v>
      </c>
      <c r="BM1172" s="24" t="s">
        <v>2190</v>
      </c>
    </row>
    <row r="1173" spans="2:51" s="12" customFormat="1" ht="12">
      <c r="B1173" s="215"/>
      <c r="C1173" s="216"/>
      <c r="D1173" s="217" t="s">
        <v>189</v>
      </c>
      <c r="E1173" s="218" t="s">
        <v>39</v>
      </c>
      <c r="F1173" s="219" t="s">
        <v>2191</v>
      </c>
      <c r="G1173" s="216"/>
      <c r="H1173" s="220">
        <v>59.14</v>
      </c>
      <c r="I1173" s="221"/>
      <c r="J1173" s="216"/>
      <c r="K1173" s="216"/>
      <c r="L1173" s="222"/>
      <c r="M1173" s="223"/>
      <c r="N1173" s="224"/>
      <c r="O1173" s="224"/>
      <c r="P1173" s="224"/>
      <c r="Q1173" s="224"/>
      <c r="R1173" s="224"/>
      <c r="S1173" s="224"/>
      <c r="T1173" s="225"/>
      <c r="AT1173" s="226" t="s">
        <v>189</v>
      </c>
      <c r="AU1173" s="226" t="s">
        <v>86</v>
      </c>
      <c r="AV1173" s="12" t="s">
        <v>86</v>
      </c>
      <c r="AW1173" s="12" t="s">
        <v>40</v>
      </c>
      <c r="AX1173" s="12" t="s">
        <v>84</v>
      </c>
      <c r="AY1173" s="226" t="s">
        <v>180</v>
      </c>
    </row>
    <row r="1174" spans="2:65" s="1" customFormat="1" ht="25.5" customHeight="1">
      <c r="B1174" s="41"/>
      <c r="C1174" s="203" t="s">
        <v>2192</v>
      </c>
      <c r="D1174" s="203" t="s">
        <v>182</v>
      </c>
      <c r="E1174" s="204" t="s">
        <v>2193</v>
      </c>
      <c r="F1174" s="205" t="s">
        <v>2194</v>
      </c>
      <c r="G1174" s="206" t="s">
        <v>200</v>
      </c>
      <c r="H1174" s="207">
        <v>100.99</v>
      </c>
      <c r="I1174" s="208"/>
      <c r="J1174" s="209">
        <f>ROUND(I1174*H1174,2)</f>
        <v>0</v>
      </c>
      <c r="K1174" s="205" t="s">
        <v>186</v>
      </c>
      <c r="L1174" s="61"/>
      <c r="M1174" s="210" t="s">
        <v>39</v>
      </c>
      <c r="N1174" s="211" t="s">
        <v>48</v>
      </c>
      <c r="O1174" s="42"/>
      <c r="P1174" s="212">
        <f>O1174*H1174</f>
        <v>0</v>
      </c>
      <c r="Q1174" s="212">
        <v>0.00046</v>
      </c>
      <c r="R1174" s="212">
        <f>Q1174*H1174</f>
        <v>0.0464554</v>
      </c>
      <c r="S1174" s="212">
        <v>0</v>
      </c>
      <c r="T1174" s="213">
        <f>S1174*H1174</f>
        <v>0</v>
      </c>
      <c r="AR1174" s="24" t="s">
        <v>265</v>
      </c>
      <c r="AT1174" s="24" t="s">
        <v>182</v>
      </c>
      <c r="AU1174" s="24" t="s">
        <v>86</v>
      </c>
      <c r="AY1174" s="24" t="s">
        <v>180</v>
      </c>
      <c r="BE1174" s="214">
        <f>IF(N1174="základní",J1174,0)</f>
        <v>0</v>
      </c>
      <c r="BF1174" s="214">
        <f>IF(N1174="snížená",J1174,0)</f>
        <v>0</v>
      </c>
      <c r="BG1174" s="214">
        <f>IF(N1174="zákl. přenesená",J1174,0)</f>
        <v>0</v>
      </c>
      <c r="BH1174" s="214">
        <f>IF(N1174="sníž. přenesená",J1174,0)</f>
        <v>0</v>
      </c>
      <c r="BI1174" s="214">
        <f>IF(N1174="nulová",J1174,0)</f>
        <v>0</v>
      </c>
      <c r="BJ1174" s="24" t="s">
        <v>84</v>
      </c>
      <c r="BK1174" s="214">
        <f>ROUND(I1174*H1174,2)</f>
        <v>0</v>
      </c>
      <c r="BL1174" s="24" t="s">
        <v>265</v>
      </c>
      <c r="BM1174" s="24" t="s">
        <v>2195</v>
      </c>
    </row>
    <row r="1175" spans="2:51" s="12" customFormat="1" ht="12">
      <c r="B1175" s="215"/>
      <c r="C1175" s="216"/>
      <c r="D1175" s="217" t="s">
        <v>189</v>
      </c>
      <c r="E1175" s="218" t="s">
        <v>39</v>
      </c>
      <c r="F1175" s="219" t="s">
        <v>2196</v>
      </c>
      <c r="G1175" s="216"/>
      <c r="H1175" s="220">
        <v>12.45</v>
      </c>
      <c r="I1175" s="221"/>
      <c r="J1175" s="216"/>
      <c r="K1175" s="216"/>
      <c r="L1175" s="222"/>
      <c r="M1175" s="223"/>
      <c r="N1175" s="224"/>
      <c r="O1175" s="224"/>
      <c r="P1175" s="224"/>
      <c r="Q1175" s="224"/>
      <c r="R1175" s="224"/>
      <c r="S1175" s="224"/>
      <c r="T1175" s="225"/>
      <c r="AT1175" s="226" t="s">
        <v>189</v>
      </c>
      <c r="AU1175" s="226" t="s">
        <v>86</v>
      </c>
      <c r="AV1175" s="12" t="s">
        <v>86</v>
      </c>
      <c r="AW1175" s="12" t="s">
        <v>40</v>
      </c>
      <c r="AX1175" s="12" t="s">
        <v>77</v>
      </c>
      <c r="AY1175" s="226" t="s">
        <v>180</v>
      </c>
    </row>
    <row r="1176" spans="2:51" s="12" customFormat="1" ht="12">
      <c r="B1176" s="215"/>
      <c r="C1176" s="216"/>
      <c r="D1176" s="217" t="s">
        <v>189</v>
      </c>
      <c r="E1176" s="218" t="s">
        <v>39</v>
      </c>
      <c r="F1176" s="219" t="s">
        <v>2197</v>
      </c>
      <c r="G1176" s="216"/>
      <c r="H1176" s="220">
        <v>17.06</v>
      </c>
      <c r="I1176" s="221"/>
      <c r="J1176" s="216"/>
      <c r="K1176" s="216"/>
      <c r="L1176" s="222"/>
      <c r="M1176" s="223"/>
      <c r="N1176" s="224"/>
      <c r="O1176" s="224"/>
      <c r="P1176" s="224"/>
      <c r="Q1176" s="224"/>
      <c r="R1176" s="224"/>
      <c r="S1176" s="224"/>
      <c r="T1176" s="225"/>
      <c r="AT1176" s="226" t="s">
        <v>189</v>
      </c>
      <c r="AU1176" s="226" t="s">
        <v>86</v>
      </c>
      <c r="AV1176" s="12" t="s">
        <v>86</v>
      </c>
      <c r="AW1176" s="12" t="s">
        <v>40</v>
      </c>
      <c r="AX1176" s="12" t="s">
        <v>77</v>
      </c>
      <c r="AY1176" s="226" t="s">
        <v>180</v>
      </c>
    </row>
    <row r="1177" spans="2:51" s="12" customFormat="1" ht="12">
      <c r="B1177" s="215"/>
      <c r="C1177" s="216"/>
      <c r="D1177" s="217" t="s">
        <v>189</v>
      </c>
      <c r="E1177" s="218" t="s">
        <v>39</v>
      </c>
      <c r="F1177" s="219" t="s">
        <v>2198</v>
      </c>
      <c r="G1177" s="216"/>
      <c r="H1177" s="220">
        <v>7.56</v>
      </c>
      <c r="I1177" s="221"/>
      <c r="J1177" s="216"/>
      <c r="K1177" s="216"/>
      <c r="L1177" s="222"/>
      <c r="M1177" s="223"/>
      <c r="N1177" s="224"/>
      <c r="O1177" s="224"/>
      <c r="P1177" s="224"/>
      <c r="Q1177" s="224"/>
      <c r="R1177" s="224"/>
      <c r="S1177" s="224"/>
      <c r="T1177" s="225"/>
      <c r="AT1177" s="226" t="s">
        <v>189</v>
      </c>
      <c r="AU1177" s="226" t="s">
        <v>86</v>
      </c>
      <c r="AV1177" s="12" t="s">
        <v>86</v>
      </c>
      <c r="AW1177" s="12" t="s">
        <v>40</v>
      </c>
      <c r="AX1177" s="12" t="s">
        <v>77</v>
      </c>
      <c r="AY1177" s="226" t="s">
        <v>180</v>
      </c>
    </row>
    <row r="1178" spans="2:51" s="12" customFormat="1" ht="12">
      <c r="B1178" s="215"/>
      <c r="C1178" s="216"/>
      <c r="D1178" s="217" t="s">
        <v>189</v>
      </c>
      <c r="E1178" s="218" t="s">
        <v>39</v>
      </c>
      <c r="F1178" s="219" t="s">
        <v>2199</v>
      </c>
      <c r="G1178" s="216"/>
      <c r="H1178" s="220">
        <v>16.86</v>
      </c>
      <c r="I1178" s="221"/>
      <c r="J1178" s="216"/>
      <c r="K1178" s="216"/>
      <c r="L1178" s="222"/>
      <c r="M1178" s="223"/>
      <c r="N1178" s="224"/>
      <c r="O1178" s="224"/>
      <c r="P1178" s="224"/>
      <c r="Q1178" s="224"/>
      <c r="R1178" s="224"/>
      <c r="S1178" s="224"/>
      <c r="T1178" s="225"/>
      <c r="AT1178" s="226" t="s">
        <v>189</v>
      </c>
      <c r="AU1178" s="226" t="s">
        <v>86</v>
      </c>
      <c r="AV1178" s="12" t="s">
        <v>86</v>
      </c>
      <c r="AW1178" s="12" t="s">
        <v>40</v>
      </c>
      <c r="AX1178" s="12" t="s">
        <v>77</v>
      </c>
      <c r="AY1178" s="226" t="s">
        <v>180</v>
      </c>
    </row>
    <row r="1179" spans="2:51" s="12" customFormat="1" ht="12">
      <c r="B1179" s="215"/>
      <c r="C1179" s="216"/>
      <c r="D1179" s="217" t="s">
        <v>189</v>
      </c>
      <c r="E1179" s="218" t="s">
        <v>39</v>
      </c>
      <c r="F1179" s="219" t="s">
        <v>2200</v>
      </c>
      <c r="G1179" s="216"/>
      <c r="H1179" s="220">
        <v>6.64</v>
      </c>
      <c r="I1179" s="221"/>
      <c r="J1179" s="216"/>
      <c r="K1179" s="216"/>
      <c r="L1179" s="222"/>
      <c r="M1179" s="223"/>
      <c r="N1179" s="224"/>
      <c r="O1179" s="224"/>
      <c r="P1179" s="224"/>
      <c r="Q1179" s="224"/>
      <c r="R1179" s="224"/>
      <c r="S1179" s="224"/>
      <c r="T1179" s="225"/>
      <c r="AT1179" s="226" t="s">
        <v>189</v>
      </c>
      <c r="AU1179" s="226" t="s">
        <v>86</v>
      </c>
      <c r="AV1179" s="12" t="s">
        <v>86</v>
      </c>
      <c r="AW1179" s="12" t="s">
        <v>40</v>
      </c>
      <c r="AX1179" s="12" t="s">
        <v>77</v>
      </c>
      <c r="AY1179" s="226" t="s">
        <v>180</v>
      </c>
    </row>
    <row r="1180" spans="2:51" s="12" customFormat="1" ht="12">
      <c r="B1180" s="215"/>
      <c r="C1180" s="216"/>
      <c r="D1180" s="217" t="s">
        <v>189</v>
      </c>
      <c r="E1180" s="218" t="s">
        <v>39</v>
      </c>
      <c r="F1180" s="219" t="s">
        <v>2201</v>
      </c>
      <c r="G1180" s="216"/>
      <c r="H1180" s="220">
        <v>8.37</v>
      </c>
      <c r="I1180" s="221"/>
      <c r="J1180" s="216"/>
      <c r="K1180" s="216"/>
      <c r="L1180" s="222"/>
      <c r="M1180" s="223"/>
      <c r="N1180" s="224"/>
      <c r="O1180" s="224"/>
      <c r="P1180" s="224"/>
      <c r="Q1180" s="224"/>
      <c r="R1180" s="224"/>
      <c r="S1180" s="224"/>
      <c r="T1180" s="225"/>
      <c r="AT1180" s="226" t="s">
        <v>189</v>
      </c>
      <c r="AU1180" s="226" t="s">
        <v>86</v>
      </c>
      <c r="AV1180" s="12" t="s">
        <v>86</v>
      </c>
      <c r="AW1180" s="12" t="s">
        <v>40</v>
      </c>
      <c r="AX1180" s="12" t="s">
        <v>77</v>
      </c>
      <c r="AY1180" s="226" t="s">
        <v>180</v>
      </c>
    </row>
    <row r="1181" spans="2:51" s="12" customFormat="1" ht="12">
      <c r="B1181" s="215"/>
      <c r="C1181" s="216"/>
      <c r="D1181" s="217" t="s">
        <v>189</v>
      </c>
      <c r="E1181" s="218" t="s">
        <v>39</v>
      </c>
      <c r="F1181" s="219" t="s">
        <v>2202</v>
      </c>
      <c r="G1181" s="216"/>
      <c r="H1181" s="220">
        <v>3.3</v>
      </c>
      <c r="I1181" s="221"/>
      <c r="J1181" s="216"/>
      <c r="K1181" s="216"/>
      <c r="L1181" s="222"/>
      <c r="M1181" s="223"/>
      <c r="N1181" s="224"/>
      <c r="O1181" s="224"/>
      <c r="P1181" s="224"/>
      <c r="Q1181" s="224"/>
      <c r="R1181" s="224"/>
      <c r="S1181" s="224"/>
      <c r="T1181" s="225"/>
      <c r="AT1181" s="226" t="s">
        <v>189</v>
      </c>
      <c r="AU1181" s="226" t="s">
        <v>86</v>
      </c>
      <c r="AV1181" s="12" t="s">
        <v>86</v>
      </c>
      <c r="AW1181" s="12" t="s">
        <v>40</v>
      </c>
      <c r="AX1181" s="12" t="s">
        <v>77</v>
      </c>
      <c r="AY1181" s="226" t="s">
        <v>180</v>
      </c>
    </row>
    <row r="1182" spans="2:51" s="12" customFormat="1" ht="12">
      <c r="B1182" s="215"/>
      <c r="C1182" s="216"/>
      <c r="D1182" s="217" t="s">
        <v>189</v>
      </c>
      <c r="E1182" s="218" t="s">
        <v>39</v>
      </c>
      <c r="F1182" s="219" t="s">
        <v>2203</v>
      </c>
      <c r="G1182" s="216"/>
      <c r="H1182" s="220">
        <v>28.75</v>
      </c>
      <c r="I1182" s="221"/>
      <c r="J1182" s="216"/>
      <c r="K1182" s="216"/>
      <c r="L1182" s="222"/>
      <c r="M1182" s="223"/>
      <c r="N1182" s="224"/>
      <c r="O1182" s="224"/>
      <c r="P1182" s="224"/>
      <c r="Q1182" s="224"/>
      <c r="R1182" s="224"/>
      <c r="S1182" s="224"/>
      <c r="T1182" s="225"/>
      <c r="AT1182" s="226" t="s">
        <v>189</v>
      </c>
      <c r="AU1182" s="226" t="s">
        <v>86</v>
      </c>
      <c r="AV1182" s="12" t="s">
        <v>86</v>
      </c>
      <c r="AW1182" s="12" t="s">
        <v>40</v>
      </c>
      <c r="AX1182" s="12" t="s">
        <v>77</v>
      </c>
      <c r="AY1182" s="226" t="s">
        <v>180</v>
      </c>
    </row>
    <row r="1183" spans="2:51" s="13" customFormat="1" ht="12">
      <c r="B1183" s="227"/>
      <c r="C1183" s="228"/>
      <c r="D1183" s="217" t="s">
        <v>189</v>
      </c>
      <c r="E1183" s="229" t="s">
        <v>39</v>
      </c>
      <c r="F1183" s="230" t="s">
        <v>196</v>
      </c>
      <c r="G1183" s="228"/>
      <c r="H1183" s="231">
        <v>100.99</v>
      </c>
      <c r="I1183" s="232"/>
      <c r="J1183" s="228"/>
      <c r="K1183" s="228"/>
      <c r="L1183" s="233"/>
      <c r="M1183" s="234"/>
      <c r="N1183" s="235"/>
      <c r="O1183" s="235"/>
      <c r="P1183" s="235"/>
      <c r="Q1183" s="235"/>
      <c r="R1183" s="235"/>
      <c r="S1183" s="235"/>
      <c r="T1183" s="236"/>
      <c r="AT1183" s="237" t="s">
        <v>189</v>
      </c>
      <c r="AU1183" s="237" t="s">
        <v>86</v>
      </c>
      <c r="AV1183" s="13" t="s">
        <v>187</v>
      </c>
      <c r="AW1183" s="13" t="s">
        <v>40</v>
      </c>
      <c r="AX1183" s="13" t="s">
        <v>84</v>
      </c>
      <c r="AY1183" s="237" t="s">
        <v>180</v>
      </c>
    </row>
    <row r="1184" spans="2:65" s="1" customFormat="1" ht="16.5" customHeight="1">
      <c r="B1184" s="41"/>
      <c r="C1184" s="203" t="s">
        <v>2204</v>
      </c>
      <c r="D1184" s="203" t="s">
        <v>182</v>
      </c>
      <c r="E1184" s="204" t="s">
        <v>2205</v>
      </c>
      <c r="F1184" s="205" t="s">
        <v>2206</v>
      </c>
      <c r="G1184" s="206" t="s">
        <v>185</v>
      </c>
      <c r="H1184" s="207">
        <v>78.27</v>
      </c>
      <c r="I1184" s="208"/>
      <c r="J1184" s="209">
        <f>ROUND(I1184*H1184,2)</f>
        <v>0</v>
      </c>
      <c r="K1184" s="205" t="s">
        <v>186</v>
      </c>
      <c r="L1184" s="61"/>
      <c r="M1184" s="210" t="s">
        <v>39</v>
      </c>
      <c r="N1184" s="211" t="s">
        <v>48</v>
      </c>
      <c r="O1184" s="42"/>
      <c r="P1184" s="212">
        <f>O1184*H1184</f>
        <v>0</v>
      </c>
      <c r="Q1184" s="212">
        <v>0</v>
      </c>
      <c r="R1184" s="212">
        <f>Q1184*H1184</f>
        <v>0</v>
      </c>
      <c r="S1184" s="212">
        <v>0.02722</v>
      </c>
      <c r="T1184" s="213">
        <f>S1184*H1184</f>
        <v>2.1305093999999998</v>
      </c>
      <c r="AR1184" s="24" t="s">
        <v>187</v>
      </c>
      <c r="AT1184" s="24" t="s">
        <v>182</v>
      </c>
      <c r="AU1184" s="24" t="s">
        <v>86</v>
      </c>
      <c r="AY1184" s="24" t="s">
        <v>180</v>
      </c>
      <c r="BE1184" s="214">
        <f>IF(N1184="základní",J1184,0)</f>
        <v>0</v>
      </c>
      <c r="BF1184" s="214">
        <f>IF(N1184="snížená",J1184,0)</f>
        <v>0</v>
      </c>
      <c r="BG1184" s="214">
        <f>IF(N1184="zákl. přenesená",J1184,0)</f>
        <v>0</v>
      </c>
      <c r="BH1184" s="214">
        <f>IF(N1184="sníž. přenesená",J1184,0)</f>
        <v>0</v>
      </c>
      <c r="BI1184" s="214">
        <f>IF(N1184="nulová",J1184,0)</f>
        <v>0</v>
      </c>
      <c r="BJ1184" s="24" t="s">
        <v>84</v>
      </c>
      <c r="BK1184" s="214">
        <f>ROUND(I1184*H1184,2)</f>
        <v>0</v>
      </c>
      <c r="BL1184" s="24" t="s">
        <v>187</v>
      </c>
      <c r="BM1184" s="24" t="s">
        <v>2207</v>
      </c>
    </row>
    <row r="1185" spans="2:51" s="12" customFormat="1" ht="12">
      <c r="B1185" s="215"/>
      <c r="C1185" s="216"/>
      <c r="D1185" s="217" t="s">
        <v>189</v>
      </c>
      <c r="E1185" s="218" t="s">
        <v>39</v>
      </c>
      <c r="F1185" s="219" t="s">
        <v>2208</v>
      </c>
      <c r="G1185" s="216"/>
      <c r="H1185" s="220">
        <v>78.27</v>
      </c>
      <c r="I1185" s="221"/>
      <c r="J1185" s="216"/>
      <c r="K1185" s="216"/>
      <c r="L1185" s="222"/>
      <c r="M1185" s="223"/>
      <c r="N1185" s="224"/>
      <c r="O1185" s="224"/>
      <c r="P1185" s="224"/>
      <c r="Q1185" s="224"/>
      <c r="R1185" s="224"/>
      <c r="S1185" s="224"/>
      <c r="T1185" s="225"/>
      <c r="AT1185" s="226" t="s">
        <v>189</v>
      </c>
      <c r="AU1185" s="226" t="s">
        <v>86</v>
      </c>
      <c r="AV1185" s="12" t="s">
        <v>86</v>
      </c>
      <c r="AW1185" s="12" t="s">
        <v>40</v>
      </c>
      <c r="AX1185" s="12" t="s">
        <v>84</v>
      </c>
      <c r="AY1185" s="226" t="s">
        <v>180</v>
      </c>
    </row>
    <row r="1186" spans="2:65" s="1" customFormat="1" ht="25.5" customHeight="1">
      <c r="B1186" s="41"/>
      <c r="C1186" s="203" t="s">
        <v>2209</v>
      </c>
      <c r="D1186" s="203" t="s">
        <v>182</v>
      </c>
      <c r="E1186" s="204" t="s">
        <v>2210</v>
      </c>
      <c r="F1186" s="205" t="s">
        <v>2211</v>
      </c>
      <c r="G1186" s="206" t="s">
        <v>185</v>
      </c>
      <c r="H1186" s="207">
        <v>146.56</v>
      </c>
      <c r="I1186" s="208"/>
      <c r="J1186" s="209">
        <f>ROUND(I1186*H1186,2)</f>
        <v>0</v>
      </c>
      <c r="K1186" s="205" t="s">
        <v>186</v>
      </c>
      <c r="L1186" s="61"/>
      <c r="M1186" s="210" t="s">
        <v>39</v>
      </c>
      <c r="N1186" s="211" t="s">
        <v>48</v>
      </c>
      <c r="O1186" s="42"/>
      <c r="P1186" s="212">
        <f>O1186*H1186</f>
        <v>0</v>
      </c>
      <c r="Q1186" s="212">
        <v>0.0035</v>
      </c>
      <c r="R1186" s="212">
        <f>Q1186*H1186</f>
        <v>0.51296</v>
      </c>
      <c r="S1186" s="212">
        <v>0</v>
      </c>
      <c r="T1186" s="213">
        <f>S1186*H1186</f>
        <v>0</v>
      </c>
      <c r="AR1186" s="24" t="s">
        <v>265</v>
      </c>
      <c r="AT1186" s="24" t="s">
        <v>182</v>
      </c>
      <c r="AU1186" s="24" t="s">
        <v>86</v>
      </c>
      <c r="AY1186" s="24" t="s">
        <v>180</v>
      </c>
      <c r="BE1186" s="214">
        <f>IF(N1186="základní",J1186,0)</f>
        <v>0</v>
      </c>
      <c r="BF1186" s="214">
        <f>IF(N1186="snížená",J1186,0)</f>
        <v>0</v>
      </c>
      <c r="BG1186" s="214">
        <f>IF(N1186="zákl. přenesená",J1186,0)</f>
        <v>0</v>
      </c>
      <c r="BH1186" s="214">
        <f>IF(N1186="sníž. přenesená",J1186,0)</f>
        <v>0</v>
      </c>
      <c r="BI1186" s="214">
        <f>IF(N1186="nulová",J1186,0)</f>
        <v>0</v>
      </c>
      <c r="BJ1186" s="24" t="s">
        <v>84</v>
      </c>
      <c r="BK1186" s="214">
        <f>ROUND(I1186*H1186,2)</f>
        <v>0</v>
      </c>
      <c r="BL1186" s="24" t="s">
        <v>265</v>
      </c>
      <c r="BM1186" s="24" t="s">
        <v>2212</v>
      </c>
    </row>
    <row r="1187" spans="2:51" s="12" customFormat="1" ht="12">
      <c r="B1187" s="215"/>
      <c r="C1187" s="216"/>
      <c r="D1187" s="217" t="s">
        <v>189</v>
      </c>
      <c r="E1187" s="218" t="s">
        <v>39</v>
      </c>
      <c r="F1187" s="219" t="s">
        <v>2213</v>
      </c>
      <c r="G1187" s="216"/>
      <c r="H1187" s="220">
        <v>47.2</v>
      </c>
      <c r="I1187" s="221"/>
      <c r="J1187" s="216"/>
      <c r="K1187" s="216"/>
      <c r="L1187" s="222"/>
      <c r="M1187" s="223"/>
      <c r="N1187" s="224"/>
      <c r="O1187" s="224"/>
      <c r="P1187" s="224"/>
      <c r="Q1187" s="224"/>
      <c r="R1187" s="224"/>
      <c r="S1187" s="224"/>
      <c r="T1187" s="225"/>
      <c r="AT1187" s="226" t="s">
        <v>189</v>
      </c>
      <c r="AU1187" s="226" t="s">
        <v>86</v>
      </c>
      <c r="AV1187" s="12" t="s">
        <v>86</v>
      </c>
      <c r="AW1187" s="12" t="s">
        <v>40</v>
      </c>
      <c r="AX1187" s="12" t="s">
        <v>77</v>
      </c>
      <c r="AY1187" s="226" t="s">
        <v>180</v>
      </c>
    </row>
    <row r="1188" spans="2:51" s="12" customFormat="1" ht="12">
      <c r="B1188" s="215"/>
      <c r="C1188" s="216"/>
      <c r="D1188" s="217" t="s">
        <v>189</v>
      </c>
      <c r="E1188" s="218" t="s">
        <v>39</v>
      </c>
      <c r="F1188" s="219" t="s">
        <v>2214</v>
      </c>
      <c r="G1188" s="216"/>
      <c r="H1188" s="220">
        <v>99.36</v>
      </c>
      <c r="I1188" s="221"/>
      <c r="J1188" s="216"/>
      <c r="K1188" s="216"/>
      <c r="L1188" s="222"/>
      <c r="M1188" s="223"/>
      <c r="N1188" s="224"/>
      <c r="O1188" s="224"/>
      <c r="P1188" s="224"/>
      <c r="Q1188" s="224"/>
      <c r="R1188" s="224"/>
      <c r="S1188" s="224"/>
      <c r="T1188" s="225"/>
      <c r="AT1188" s="226" t="s">
        <v>189</v>
      </c>
      <c r="AU1188" s="226" t="s">
        <v>86</v>
      </c>
      <c r="AV1188" s="12" t="s">
        <v>86</v>
      </c>
      <c r="AW1188" s="12" t="s">
        <v>40</v>
      </c>
      <c r="AX1188" s="12" t="s">
        <v>77</v>
      </c>
      <c r="AY1188" s="226" t="s">
        <v>180</v>
      </c>
    </row>
    <row r="1189" spans="2:51" s="13" customFormat="1" ht="12">
      <c r="B1189" s="227"/>
      <c r="C1189" s="228"/>
      <c r="D1189" s="217" t="s">
        <v>189</v>
      </c>
      <c r="E1189" s="229" t="s">
        <v>39</v>
      </c>
      <c r="F1189" s="230" t="s">
        <v>196</v>
      </c>
      <c r="G1189" s="228"/>
      <c r="H1189" s="231">
        <v>146.56</v>
      </c>
      <c r="I1189" s="232"/>
      <c r="J1189" s="228"/>
      <c r="K1189" s="228"/>
      <c r="L1189" s="233"/>
      <c r="M1189" s="234"/>
      <c r="N1189" s="235"/>
      <c r="O1189" s="235"/>
      <c r="P1189" s="235"/>
      <c r="Q1189" s="235"/>
      <c r="R1189" s="235"/>
      <c r="S1189" s="235"/>
      <c r="T1189" s="236"/>
      <c r="AT1189" s="237" t="s">
        <v>189</v>
      </c>
      <c r="AU1189" s="237" t="s">
        <v>86</v>
      </c>
      <c r="AV1189" s="13" t="s">
        <v>187</v>
      </c>
      <c r="AW1189" s="13" t="s">
        <v>40</v>
      </c>
      <c r="AX1189" s="13" t="s">
        <v>84</v>
      </c>
      <c r="AY1189" s="237" t="s">
        <v>180</v>
      </c>
    </row>
    <row r="1190" spans="2:65" s="1" customFormat="1" ht="16.5" customHeight="1">
      <c r="B1190" s="41"/>
      <c r="C1190" s="249" t="s">
        <v>2215</v>
      </c>
      <c r="D1190" s="249" t="s">
        <v>266</v>
      </c>
      <c r="E1190" s="250" t="s">
        <v>2216</v>
      </c>
      <c r="F1190" s="251" t="s">
        <v>2217</v>
      </c>
      <c r="G1190" s="252" t="s">
        <v>185</v>
      </c>
      <c r="H1190" s="253">
        <v>187.113</v>
      </c>
      <c r="I1190" s="254"/>
      <c r="J1190" s="255">
        <f>ROUND(I1190*H1190,2)</f>
        <v>0</v>
      </c>
      <c r="K1190" s="251" t="s">
        <v>186</v>
      </c>
      <c r="L1190" s="256"/>
      <c r="M1190" s="257" t="s">
        <v>39</v>
      </c>
      <c r="N1190" s="258" t="s">
        <v>48</v>
      </c>
      <c r="O1190" s="42"/>
      <c r="P1190" s="212">
        <f>O1190*H1190</f>
        <v>0</v>
      </c>
      <c r="Q1190" s="212">
        <v>0.0192</v>
      </c>
      <c r="R1190" s="212">
        <f>Q1190*H1190</f>
        <v>3.5925695999999996</v>
      </c>
      <c r="S1190" s="212">
        <v>0</v>
      </c>
      <c r="T1190" s="213">
        <f>S1190*H1190</f>
        <v>0</v>
      </c>
      <c r="AR1190" s="24" t="s">
        <v>354</v>
      </c>
      <c r="AT1190" s="24" t="s">
        <v>266</v>
      </c>
      <c r="AU1190" s="24" t="s">
        <v>86</v>
      </c>
      <c r="AY1190" s="24" t="s">
        <v>180</v>
      </c>
      <c r="BE1190" s="214">
        <f>IF(N1190="základní",J1190,0)</f>
        <v>0</v>
      </c>
      <c r="BF1190" s="214">
        <f>IF(N1190="snížená",J1190,0)</f>
        <v>0</v>
      </c>
      <c r="BG1190" s="214">
        <f>IF(N1190="zákl. přenesená",J1190,0)</f>
        <v>0</v>
      </c>
      <c r="BH1190" s="214">
        <f>IF(N1190="sníž. přenesená",J1190,0)</f>
        <v>0</v>
      </c>
      <c r="BI1190" s="214">
        <f>IF(N1190="nulová",J1190,0)</f>
        <v>0</v>
      </c>
      <c r="BJ1190" s="24" t="s">
        <v>84</v>
      </c>
      <c r="BK1190" s="214">
        <f>ROUND(I1190*H1190,2)</f>
        <v>0</v>
      </c>
      <c r="BL1190" s="24" t="s">
        <v>265</v>
      </c>
      <c r="BM1190" s="24" t="s">
        <v>2218</v>
      </c>
    </row>
    <row r="1191" spans="2:51" s="12" customFormat="1" ht="12">
      <c r="B1191" s="215"/>
      <c r="C1191" s="216"/>
      <c r="D1191" s="217" t="s">
        <v>189</v>
      </c>
      <c r="E1191" s="218" t="s">
        <v>39</v>
      </c>
      <c r="F1191" s="219" t="s">
        <v>2219</v>
      </c>
      <c r="G1191" s="216"/>
      <c r="H1191" s="220">
        <v>161.216</v>
      </c>
      <c r="I1191" s="221"/>
      <c r="J1191" s="216"/>
      <c r="K1191" s="216"/>
      <c r="L1191" s="222"/>
      <c r="M1191" s="223"/>
      <c r="N1191" s="224"/>
      <c r="O1191" s="224"/>
      <c r="P1191" s="224"/>
      <c r="Q1191" s="224"/>
      <c r="R1191" s="224"/>
      <c r="S1191" s="224"/>
      <c r="T1191" s="225"/>
      <c r="AT1191" s="226" t="s">
        <v>189</v>
      </c>
      <c r="AU1191" s="226" t="s">
        <v>86</v>
      </c>
      <c r="AV1191" s="12" t="s">
        <v>86</v>
      </c>
      <c r="AW1191" s="12" t="s">
        <v>40</v>
      </c>
      <c r="AX1191" s="12" t="s">
        <v>77</v>
      </c>
      <c r="AY1191" s="226" t="s">
        <v>180</v>
      </c>
    </row>
    <row r="1192" spans="2:51" s="12" customFormat="1" ht="12">
      <c r="B1192" s="215"/>
      <c r="C1192" s="216"/>
      <c r="D1192" s="217" t="s">
        <v>189</v>
      </c>
      <c r="E1192" s="218" t="s">
        <v>39</v>
      </c>
      <c r="F1192" s="219" t="s">
        <v>2220</v>
      </c>
      <c r="G1192" s="216"/>
      <c r="H1192" s="220">
        <v>8.887</v>
      </c>
      <c r="I1192" s="221"/>
      <c r="J1192" s="216"/>
      <c r="K1192" s="216"/>
      <c r="L1192" s="222"/>
      <c r="M1192" s="223"/>
      <c r="N1192" s="224"/>
      <c r="O1192" s="224"/>
      <c r="P1192" s="224"/>
      <c r="Q1192" s="224"/>
      <c r="R1192" s="224"/>
      <c r="S1192" s="224"/>
      <c r="T1192" s="225"/>
      <c r="AT1192" s="226" t="s">
        <v>189</v>
      </c>
      <c r="AU1192" s="226" t="s">
        <v>86</v>
      </c>
      <c r="AV1192" s="12" t="s">
        <v>86</v>
      </c>
      <c r="AW1192" s="12" t="s">
        <v>40</v>
      </c>
      <c r="AX1192" s="12" t="s">
        <v>77</v>
      </c>
      <c r="AY1192" s="226" t="s">
        <v>180</v>
      </c>
    </row>
    <row r="1193" spans="2:51" s="13" customFormat="1" ht="12">
      <c r="B1193" s="227"/>
      <c r="C1193" s="228"/>
      <c r="D1193" s="217" t="s">
        <v>189</v>
      </c>
      <c r="E1193" s="229" t="s">
        <v>39</v>
      </c>
      <c r="F1193" s="230" t="s">
        <v>196</v>
      </c>
      <c r="G1193" s="228"/>
      <c r="H1193" s="231">
        <v>170.103</v>
      </c>
      <c r="I1193" s="232"/>
      <c r="J1193" s="228"/>
      <c r="K1193" s="228"/>
      <c r="L1193" s="233"/>
      <c r="M1193" s="234"/>
      <c r="N1193" s="235"/>
      <c r="O1193" s="235"/>
      <c r="P1193" s="235"/>
      <c r="Q1193" s="235"/>
      <c r="R1193" s="235"/>
      <c r="S1193" s="235"/>
      <c r="T1193" s="236"/>
      <c r="AT1193" s="237" t="s">
        <v>189</v>
      </c>
      <c r="AU1193" s="237" t="s">
        <v>86</v>
      </c>
      <c r="AV1193" s="13" t="s">
        <v>187</v>
      </c>
      <c r="AW1193" s="13" t="s">
        <v>40</v>
      </c>
      <c r="AX1193" s="13" t="s">
        <v>84</v>
      </c>
      <c r="AY1193" s="237" t="s">
        <v>180</v>
      </c>
    </row>
    <row r="1194" spans="2:51" s="12" customFormat="1" ht="12">
      <c r="B1194" s="215"/>
      <c r="C1194" s="216"/>
      <c r="D1194" s="217" t="s">
        <v>189</v>
      </c>
      <c r="E1194" s="216"/>
      <c r="F1194" s="219" t="s">
        <v>2221</v>
      </c>
      <c r="G1194" s="216"/>
      <c r="H1194" s="220">
        <v>187.113</v>
      </c>
      <c r="I1194" s="221"/>
      <c r="J1194" s="216"/>
      <c r="K1194" s="216"/>
      <c r="L1194" s="222"/>
      <c r="M1194" s="223"/>
      <c r="N1194" s="224"/>
      <c r="O1194" s="224"/>
      <c r="P1194" s="224"/>
      <c r="Q1194" s="224"/>
      <c r="R1194" s="224"/>
      <c r="S1194" s="224"/>
      <c r="T1194" s="225"/>
      <c r="AT1194" s="226" t="s">
        <v>189</v>
      </c>
      <c r="AU1194" s="226" t="s">
        <v>86</v>
      </c>
      <c r="AV1194" s="12" t="s">
        <v>86</v>
      </c>
      <c r="AW1194" s="12" t="s">
        <v>6</v>
      </c>
      <c r="AX1194" s="12" t="s">
        <v>84</v>
      </c>
      <c r="AY1194" s="226" t="s">
        <v>180</v>
      </c>
    </row>
    <row r="1195" spans="2:65" s="1" customFormat="1" ht="16.5" customHeight="1">
      <c r="B1195" s="41"/>
      <c r="C1195" s="203" t="s">
        <v>2222</v>
      </c>
      <c r="D1195" s="203" t="s">
        <v>182</v>
      </c>
      <c r="E1195" s="204" t="s">
        <v>2223</v>
      </c>
      <c r="F1195" s="205" t="s">
        <v>2224</v>
      </c>
      <c r="G1195" s="206" t="s">
        <v>200</v>
      </c>
      <c r="H1195" s="207">
        <v>87.46</v>
      </c>
      <c r="I1195" s="208"/>
      <c r="J1195" s="209">
        <f>ROUND(I1195*H1195,2)</f>
        <v>0</v>
      </c>
      <c r="K1195" s="205" t="s">
        <v>186</v>
      </c>
      <c r="L1195" s="61"/>
      <c r="M1195" s="210" t="s">
        <v>39</v>
      </c>
      <c r="N1195" s="211" t="s">
        <v>48</v>
      </c>
      <c r="O1195" s="42"/>
      <c r="P1195" s="212">
        <f>O1195*H1195</f>
        <v>0</v>
      </c>
      <c r="Q1195" s="212">
        <v>0.00017</v>
      </c>
      <c r="R1195" s="212">
        <f>Q1195*H1195</f>
        <v>0.0148682</v>
      </c>
      <c r="S1195" s="212">
        <v>0</v>
      </c>
      <c r="T1195" s="213">
        <f>S1195*H1195</f>
        <v>0</v>
      </c>
      <c r="AR1195" s="24" t="s">
        <v>265</v>
      </c>
      <c r="AT1195" s="24" t="s">
        <v>182</v>
      </c>
      <c r="AU1195" s="24" t="s">
        <v>86</v>
      </c>
      <c r="AY1195" s="24" t="s">
        <v>180</v>
      </c>
      <c r="BE1195" s="214">
        <f>IF(N1195="základní",J1195,0)</f>
        <v>0</v>
      </c>
      <c r="BF1195" s="214">
        <f>IF(N1195="snížená",J1195,0)</f>
        <v>0</v>
      </c>
      <c r="BG1195" s="214">
        <f>IF(N1195="zákl. přenesená",J1195,0)</f>
        <v>0</v>
      </c>
      <c r="BH1195" s="214">
        <f>IF(N1195="sníž. přenesená",J1195,0)</f>
        <v>0</v>
      </c>
      <c r="BI1195" s="214">
        <f>IF(N1195="nulová",J1195,0)</f>
        <v>0</v>
      </c>
      <c r="BJ1195" s="24" t="s">
        <v>84</v>
      </c>
      <c r="BK1195" s="214">
        <f>ROUND(I1195*H1195,2)</f>
        <v>0</v>
      </c>
      <c r="BL1195" s="24" t="s">
        <v>265</v>
      </c>
      <c r="BM1195" s="24" t="s">
        <v>2225</v>
      </c>
    </row>
    <row r="1196" spans="2:51" s="12" customFormat="1" ht="12">
      <c r="B1196" s="215"/>
      <c r="C1196" s="216"/>
      <c r="D1196" s="217" t="s">
        <v>189</v>
      </c>
      <c r="E1196" s="218" t="s">
        <v>39</v>
      </c>
      <c r="F1196" s="219" t="s">
        <v>2226</v>
      </c>
      <c r="G1196" s="216"/>
      <c r="H1196" s="220">
        <v>13.6</v>
      </c>
      <c r="I1196" s="221"/>
      <c r="J1196" s="216"/>
      <c r="K1196" s="216"/>
      <c r="L1196" s="222"/>
      <c r="M1196" s="223"/>
      <c r="N1196" s="224"/>
      <c r="O1196" s="224"/>
      <c r="P1196" s="224"/>
      <c r="Q1196" s="224"/>
      <c r="R1196" s="224"/>
      <c r="S1196" s="224"/>
      <c r="T1196" s="225"/>
      <c r="AT1196" s="226" t="s">
        <v>189</v>
      </c>
      <c r="AU1196" s="226" t="s">
        <v>86</v>
      </c>
      <c r="AV1196" s="12" t="s">
        <v>86</v>
      </c>
      <c r="AW1196" s="12" t="s">
        <v>40</v>
      </c>
      <c r="AX1196" s="12" t="s">
        <v>77</v>
      </c>
      <c r="AY1196" s="226" t="s">
        <v>180</v>
      </c>
    </row>
    <row r="1197" spans="2:51" s="12" customFormat="1" ht="12">
      <c r="B1197" s="215"/>
      <c r="C1197" s="216"/>
      <c r="D1197" s="217" t="s">
        <v>189</v>
      </c>
      <c r="E1197" s="218" t="s">
        <v>39</v>
      </c>
      <c r="F1197" s="219" t="s">
        <v>2227</v>
      </c>
      <c r="G1197" s="216"/>
      <c r="H1197" s="220">
        <v>3.4</v>
      </c>
      <c r="I1197" s="221"/>
      <c r="J1197" s="216"/>
      <c r="K1197" s="216"/>
      <c r="L1197" s="222"/>
      <c r="M1197" s="223"/>
      <c r="N1197" s="224"/>
      <c r="O1197" s="224"/>
      <c r="P1197" s="224"/>
      <c r="Q1197" s="224"/>
      <c r="R1197" s="224"/>
      <c r="S1197" s="224"/>
      <c r="T1197" s="225"/>
      <c r="AT1197" s="226" t="s">
        <v>189</v>
      </c>
      <c r="AU1197" s="226" t="s">
        <v>86</v>
      </c>
      <c r="AV1197" s="12" t="s">
        <v>86</v>
      </c>
      <c r="AW1197" s="12" t="s">
        <v>40</v>
      </c>
      <c r="AX1197" s="12" t="s">
        <v>77</v>
      </c>
      <c r="AY1197" s="226" t="s">
        <v>180</v>
      </c>
    </row>
    <row r="1198" spans="2:51" s="12" customFormat="1" ht="12">
      <c r="B1198" s="215"/>
      <c r="C1198" s="216"/>
      <c r="D1198" s="217" t="s">
        <v>189</v>
      </c>
      <c r="E1198" s="218" t="s">
        <v>39</v>
      </c>
      <c r="F1198" s="219" t="s">
        <v>2228</v>
      </c>
      <c r="G1198" s="216"/>
      <c r="H1198" s="220">
        <v>7.8</v>
      </c>
      <c r="I1198" s="221"/>
      <c r="J1198" s="216"/>
      <c r="K1198" s="216"/>
      <c r="L1198" s="222"/>
      <c r="M1198" s="223"/>
      <c r="N1198" s="224"/>
      <c r="O1198" s="224"/>
      <c r="P1198" s="224"/>
      <c r="Q1198" s="224"/>
      <c r="R1198" s="224"/>
      <c r="S1198" s="224"/>
      <c r="T1198" s="225"/>
      <c r="AT1198" s="226" t="s">
        <v>189</v>
      </c>
      <c r="AU1198" s="226" t="s">
        <v>86</v>
      </c>
      <c r="AV1198" s="12" t="s">
        <v>86</v>
      </c>
      <c r="AW1198" s="12" t="s">
        <v>40</v>
      </c>
      <c r="AX1198" s="12" t="s">
        <v>77</v>
      </c>
      <c r="AY1198" s="226" t="s">
        <v>180</v>
      </c>
    </row>
    <row r="1199" spans="2:51" s="12" customFormat="1" ht="12">
      <c r="B1199" s="215"/>
      <c r="C1199" s="216"/>
      <c r="D1199" s="217" t="s">
        <v>189</v>
      </c>
      <c r="E1199" s="218" t="s">
        <v>39</v>
      </c>
      <c r="F1199" s="219" t="s">
        <v>2229</v>
      </c>
      <c r="G1199" s="216"/>
      <c r="H1199" s="220">
        <v>5.5</v>
      </c>
      <c r="I1199" s="221"/>
      <c r="J1199" s="216"/>
      <c r="K1199" s="216"/>
      <c r="L1199" s="222"/>
      <c r="M1199" s="223"/>
      <c r="N1199" s="224"/>
      <c r="O1199" s="224"/>
      <c r="P1199" s="224"/>
      <c r="Q1199" s="224"/>
      <c r="R1199" s="224"/>
      <c r="S1199" s="224"/>
      <c r="T1199" s="225"/>
      <c r="AT1199" s="226" t="s">
        <v>189</v>
      </c>
      <c r="AU1199" s="226" t="s">
        <v>86</v>
      </c>
      <c r="AV1199" s="12" t="s">
        <v>86</v>
      </c>
      <c r="AW1199" s="12" t="s">
        <v>40</v>
      </c>
      <c r="AX1199" s="12" t="s">
        <v>77</v>
      </c>
      <c r="AY1199" s="226" t="s">
        <v>180</v>
      </c>
    </row>
    <row r="1200" spans="2:51" s="12" customFormat="1" ht="12">
      <c r="B1200" s="215"/>
      <c r="C1200" s="216"/>
      <c r="D1200" s="217" t="s">
        <v>189</v>
      </c>
      <c r="E1200" s="218" t="s">
        <v>39</v>
      </c>
      <c r="F1200" s="219" t="s">
        <v>2230</v>
      </c>
      <c r="G1200" s="216"/>
      <c r="H1200" s="220">
        <v>23.26</v>
      </c>
      <c r="I1200" s="221"/>
      <c r="J1200" s="216"/>
      <c r="K1200" s="216"/>
      <c r="L1200" s="222"/>
      <c r="M1200" s="223"/>
      <c r="N1200" s="224"/>
      <c r="O1200" s="224"/>
      <c r="P1200" s="224"/>
      <c r="Q1200" s="224"/>
      <c r="R1200" s="224"/>
      <c r="S1200" s="224"/>
      <c r="T1200" s="225"/>
      <c r="AT1200" s="226" t="s">
        <v>189</v>
      </c>
      <c r="AU1200" s="226" t="s">
        <v>86</v>
      </c>
      <c r="AV1200" s="12" t="s">
        <v>86</v>
      </c>
      <c r="AW1200" s="12" t="s">
        <v>40</v>
      </c>
      <c r="AX1200" s="12" t="s">
        <v>77</v>
      </c>
      <c r="AY1200" s="226" t="s">
        <v>180</v>
      </c>
    </row>
    <row r="1201" spans="2:51" s="12" customFormat="1" ht="12">
      <c r="B1201" s="215"/>
      <c r="C1201" s="216"/>
      <c r="D1201" s="217" t="s">
        <v>189</v>
      </c>
      <c r="E1201" s="218" t="s">
        <v>39</v>
      </c>
      <c r="F1201" s="219" t="s">
        <v>2231</v>
      </c>
      <c r="G1201" s="216"/>
      <c r="H1201" s="220">
        <v>9.8</v>
      </c>
      <c r="I1201" s="221"/>
      <c r="J1201" s="216"/>
      <c r="K1201" s="216"/>
      <c r="L1201" s="222"/>
      <c r="M1201" s="223"/>
      <c r="N1201" s="224"/>
      <c r="O1201" s="224"/>
      <c r="P1201" s="224"/>
      <c r="Q1201" s="224"/>
      <c r="R1201" s="224"/>
      <c r="S1201" s="224"/>
      <c r="T1201" s="225"/>
      <c r="AT1201" s="226" t="s">
        <v>189</v>
      </c>
      <c r="AU1201" s="226" t="s">
        <v>86</v>
      </c>
      <c r="AV1201" s="12" t="s">
        <v>86</v>
      </c>
      <c r="AW1201" s="12" t="s">
        <v>40</v>
      </c>
      <c r="AX1201" s="12" t="s">
        <v>77</v>
      </c>
      <c r="AY1201" s="226" t="s">
        <v>180</v>
      </c>
    </row>
    <row r="1202" spans="2:51" s="12" customFormat="1" ht="12">
      <c r="B1202" s="215"/>
      <c r="C1202" s="216"/>
      <c r="D1202" s="217" t="s">
        <v>189</v>
      </c>
      <c r="E1202" s="218" t="s">
        <v>39</v>
      </c>
      <c r="F1202" s="219" t="s">
        <v>2232</v>
      </c>
      <c r="G1202" s="216"/>
      <c r="H1202" s="220">
        <v>2.74</v>
      </c>
      <c r="I1202" s="221"/>
      <c r="J1202" s="216"/>
      <c r="K1202" s="216"/>
      <c r="L1202" s="222"/>
      <c r="M1202" s="223"/>
      <c r="N1202" s="224"/>
      <c r="O1202" s="224"/>
      <c r="P1202" s="224"/>
      <c r="Q1202" s="224"/>
      <c r="R1202" s="224"/>
      <c r="S1202" s="224"/>
      <c r="T1202" s="225"/>
      <c r="AT1202" s="226" t="s">
        <v>189</v>
      </c>
      <c r="AU1202" s="226" t="s">
        <v>86</v>
      </c>
      <c r="AV1202" s="12" t="s">
        <v>86</v>
      </c>
      <c r="AW1202" s="12" t="s">
        <v>40</v>
      </c>
      <c r="AX1202" s="12" t="s">
        <v>77</v>
      </c>
      <c r="AY1202" s="226" t="s">
        <v>180</v>
      </c>
    </row>
    <row r="1203" spans="2:51" s="12" customFormat="1" ht="12">
      <c r="B1203" s="215"/>
      <c r="C1203" s="216"/>
      <c r="D1203" s="217" t="s">
        <v>189</v>
      </c>
      <c r="E1203" s="218" t="s">
        <v>39</v>
      </c>
      <c r="F1203" s="219" t="s">
        <v>2233</v>
      </c>
      <c r="G1203" s="216"/>
      <c r="H1203" s="220">
        <v>4</v>
      </c>
      <c r="I1203" s="221"/>
      <c r="J1203" s="216"/>
      <c r="K1203" s="216"/>
      <c r="L1203" s="222"/>
      <c r="M1203" s="223"/>
      <c r="N1203" s="224"/>
      <c r="O1203" s="224"/>
      <c r="P1203" s="224"/>
      <c r="Q1203" s="224"/>
      <c r="R1203" s="224"/>
      <c r="S1203" s="224"/>
      <c r="T1203" s="225"/>
      <c r="AT1203" s="226" t="s">
        <v>189</v>
      </c>
      <c r="AU1203" s="226" t="s">
        <v>86</v>
      </c>
      <c r="AV1203" s="12" t="s">
        <v>86</v>
      </c>
      <c r="AW1203" s="12" t="s">
        <v>40</v>
      </c>
      <c r="AX1203" s="12" t="s">
        <v>77</v>
      </c>
      <c r="AY1203" s="226" t="s">
        <v>180</v>
      </c>
    </row>
    <row r="1204" spans="2:51" s="12" customFormat="1" ht="12">
      <c r="B1204" s="215"/>
      <c r="C1204" s="216"/>
      <c r="D1204" s="217" t="s">
        <v>189</v>
      </c>
      <c r="E1204" s="218" t="s">
        <v>39</v>
      </c>
      <c r="F1204" s="219" t="s">
        <v>2234</v>
      </c>
      <c r="G1204" s="216"/>
      <c r="H1204" s="220">
        <v>17.36</v>
      </c>
      <c r="I1204" s="221"/>
      <c r="J1204" s="216"/>
      <c r="K1204" s="216"/>
      <c r="L1204" s="222"/>
      <c r="M1204" s="223"/>
      <c r="N1204" s="224"/>
      <c r="O1204" s="224"/>
      <c r="P1204" s="224"/>
      <c r="Q1204" s="224"/>
      <c r="R1204" s="224"/>
      <c r="S1204" s="224"/>
      <c r="T1204" s="225"/>
      <c r="AT1204" s="226" t="s">
        <v>189</v>
      </c>
      <c r="AU1204" s="226" t="s">
        <v>86</v>
      </c>
      <c r="AV1204" s="12" t="s">
        <v>86</v>
      </c>
      <c r="AW1204" s="12" t="s">
        <v>40</v>
      </c>
      <c r="AX1204" s="12" t="s">
        <v>77</v>
      </c>
      <c r="AY1204" s="226" t="s">
        <v>180</v>
      </c>
    </row>
    <row r="1205" spans="2:51" s="13" customFormat="1" ht="12">
      <c r="B1205" s="227"/>
      <c r="C1205" s="228"/>
      <c r="D1205" s="217" t="s">
        <v>189</v>
      </c>
      <c r="E1205" s="229" t="s">
        <v>39</v>
      </c>
      <c r="F1205" s="230" t="s">
        <v>1273</v>
      </c>
      <c r="G1205" s="228"/>
      <c r="H1205" s="231">
        <v>87.46</v>
      </c>
      <c r="I1205" s="232"/>
      <c r="J1205" s="228"/>
      <c r="K1205" s="228"/>
      <c r="L1205" s="233"/>
      <c r="M1205" s="234"/>
      <c r="N1205" s="235"/>
      <c r="O1205" s="235"/>
      <c r="P1205" s="235"/>
      <c r="Q1205" s="235"/>
      <c r="R1205" s="235"/>
      <c r="S1205" s="235"/>
      <c r="T1205" s="236"/>
      <c r="AT1205" s="237" t="s">
        <v>189</v>
      </c>
      <c r="AU1205" s="237" t="s">
        <v>86</v>
      </c>
      <c r="AV1205" s="13" t="s">
        <v>187</v>
      </c>
      <c r="AW1205" s="13" t="s">
        <v>40</v>
      </c>
      <c r="AX1205" s="13" t="s">
        <v>84</v>
      </c>
      <c r="AY1205" s="237" t="s">
        <v>180</v>
      </c>
    </row>
    <row r="1206" spans="2:65" s="1" customFormat="1" ht="16.5" customHeight="1">
      <c r="B1206" s="41"/>
      <c r="C1206" s="249" t="s">
        <v>2235</v>
      </c>
      <c r="D1206" s="249" t="s">
        <v>266</v>
      </c>
      <c r="E1206" s="250" t="s">
        <v>2236</v>
      </c>
      <c r="F1206" s="251" t="s">
        <v>2237</v>
      </c>
      <c r="G1206" s="252" t="s">
        <v>200</v>
      </c>
      <c r="H1206" s="253">
        <v>96.206</v>
      </c>
      <c r="I1206" s="254"/>
      <c r="J1206" s="255">
        <f>ROUND(I1206*H1206,2)</f>
        <v>0</v>
      </c>
      <c r="K1206" s="251" t="s">
        <v>186</v>
      </c>
      <c r="L1206" s="256"/>
      <c r="M1206" s="257" t="s">
        <v>39</v>
      </c>
      <c r="N1206" s="258" t="s">
        <v>48</v>
      </c>
      <c r="O1206" s="42"/>
      <c r="P1206" s="212">
        <f>O1206*H1206</f>
        <v>0</v>
      </c>
      <c r="Q1206" s="212">
        <v>0.00028</v>
      </c>
      <c r="R1206" s="212">
        <f>Q1206*H1206</f>
        <v>0.02693768</v>
      </c>
      <c r="S1206" s="212">
        <v>0</v>
      </c>
      <c r="T1206" s="213">
        <f>S1206*H1206</f>
        <v>0</v>
      </c>
      <c r="AR1206" s="24" t="s">
        <v>354</v>
      </c>
      <c r="AT1206" s="24" t="s">
        <v>266</v>
      </c>
      <c r="AU1206" s="24" t="s">
        <v>86</v>
      </c>
      <c r="AY1206" s="24" t="s">
        <v>180</v>
      </c>
      <c r="BE1206" s="214">
        <f>IF(N1206="základní",J1206,0)</f>
        <v>0</v>
      </c>
      <c r="BF1206" s="214">
        <f>IF(N1206="snížená",J1206,0)</f>
        <v>0</v>
      </c>
      <c r="BG1206" s="214">
        <f>IF(N1206="zákl. přenesená",J1206,0)</f>
        <v>0</v>
      </c>
      <c r="BH1206" s="214">
        <f>IF(N1206="sníž. přenesená",J1206,0)</f>
        <v>0</v>
      </c>
      <c r="BI1206" s="214">
        <f>IF(N1206="nulová",J1206,0)</f>
        <v>0</v>
      </c>
      <c r="BJ1206" s="24" t="s">
        <v>84</v>
      </c>
      <c r="BK1206" s="214">
        <f>ROUND(I1206*H1206,2)</f>
        <v>0</v>
      </c>
      <c r="BL1206" s="24" t="s">
        <v>265</v>
      </c>
      <c r="BM1206" s="24" t="s">
        <v>2238</v>
      </c>
    </row>
    <row r="1207" spans="2:65" s="1" customFormat="1" ht="25.5" customHeight="1">
      <c r="B1207" s="41"/>
      <c r="C1207" s="203" t="s">
        <v>2239</v>
      </c>
      <c r="D1207" s="203" t="s">
        <v>182</v>
      </c>
      <c r="E1207" s="204" t="s">
        <v>2240</v>
      </c>
      <c r="F1207" s="205" t="s">
        <v>2241</v>
      </c>
      <c r="G1207" s="206" t="s">
        <v>316</v>
      </c>
      <c r="H1207" s="207">
        <v>51</v>
      </c>
      <c r="I1207" s="208"/>
      <c r="J1207" s="209">
        <f>ROUND(I1207*H1207,2)</f>
        <v>0</v>
      </c>
      <c r="K1207" s="205" t="s">
        <v>186</v>
      </c>
      <c r="L1207" s="61"/>
      <c r="M1207" s="210" t="s">
        <v>39</v>
      </c>
      <c r="N1207" s="211" t="s">
        <v>48</v>
      </c>
      <c r="O1207" s="42"/>
      <c r="P1207" s="212">
        <f>O1207*H1207</f>
        <v>0</v>
      </c>
      <c r="Q1207" s="212">
        <v>0.00018</v>
      </c>
      <c r="R1207" s="212">
        <f>Q1207*H1207</f>
        <v>0.00918</v>
      </c>
      <c r="S1207" s="212">
        <v>0</v>
      </c>
      <c r="T1207" s="213">
        <f>S1207*H1207</f>
        <v>0</v>
      </c>
      <c r="AR1207" s="24" t="s">
        <v>265</v>
      </c>
      <c r="AT1207" s="24" t="s">
        <v>182</v>
      </c>
      <c r="AU1207" s="24" t="s">
        <v>86</v>
      </c>
      <c r="AY1207" s="24" t="s">
        <v>180</v>
      </c>
      <c r="BE1207" s="214">
        <f>IF(N1207="základní",J1207,0)</f>
        <v>0</v>
      </c>
      <c r="BF1207" s="214">
        <f>IF(N1207="snížená",J1207,0)</f>
        <v>0</v>
      </c>
      <c r="BG1207" s="214">
        <f>IF(N1207="zákl. přenesená",J1207,0)</f>
        <v>0</v>
      </c>
      <c r="BH1207" s="214">
        <f>IF(N1207="sníž. přenesená",J1207,0)</f>
        <v>0</v>
      </c>
      <c r="BI1207" s="214">
        <f>IF(N1207="nulová",J1207,0)</f>
        <v>0</v>
      </c>
      <c r="BJ1207" s="24" t="s">
        <v>84</v>
      </c>
      <c r="BK1207" s="214">
        <f>ROUND(I1207*H1207,2)</f>
        <v>0</v>
      </c>
      <c r="BL1207" s="24" t="s">
        <v>265</v>
      </c>
      <c r="BM1207" s="24" t="s">
        <v>2242</v>
      </c>
    </row>
    <row r="1208" spans="2:65" s="1" customFormat="1" ht="25.5" customHeight="1">
      <c r="B1208" s="41"/>
      <c r="C1208" s="203" t="s">
        <v>2243</v>
      </c>
      <c r="D1208" s="203" t="s">
        <v>182</v>
      </c>
      <c r="E1208" s="204" t="s">
        <v>2244</v>
      </c>
      <c r="F1208" s="205" t="s">
        <v>2245</v>
      </c>
      <c r="G1208" s="206" t="s">
        <v>316</v>
      </c>
      <c r="H1208" s="207">
        <v>15</v>
      </c>
      <c r="I1208" s="208"/>
      <c r="J1208" s="209">
        <f>ROUND(I1208*H1208,2)</f>
        <v>0</v>
      </c>
      <c r="K1208" s="205" t="s">
        <v>186</v>
      </c>
      <c r="L1208" s="61"/>
      <c r="M1208" s="210" t="s">
        <v>39</v>
      </c>
      <c r="N1208" s="211" t="s">
        <v>48</v>
      </c>
      <c r="O1208" s="42"/>
      <c r="P1208" s="212">
        <f>O1208*H1208</f>
        <v>0</v>
      </c>
      <c r="Q1208" s="212">
        <v>0.00018</v>
      </c>
      <c r="R1208" s="212">
        <f>Q1208*H1208</f>
        <v>0.0027</v>
      </c>
      <c r="S1208" s="212">
        <v>0</v>
      </c>
      <c r="T1208" s="213">
        <f>S1208*H1208</f>
        <v>0</v>
      </c>
      <c r="AR1208" s="24" t="s">
        <v>265</v>
      </c>
      <c r="AT1208" s="24" t="s">
        <v>182</v>
      </c>
      <c r="AU1208" s="24" t="s">
        <v>86</v>
      </c>
      <c r="AY1208" s="24" t="s">
        <v>180</v>
      </c>
      <c r="BE1208" s="214">
        <f>IF(N1208="základní",J1208,0)</f>
        <v>0</v>
      </c>
      <c r="BF1208" s="214">
        <f>IF(N1208="snížená",J1208,0)</f>
        <v>0</v>
      </c>
      <c r="BG1208" s="214">
        <f>IF(N1208="zákl. přenesená",J1208,0)</f>
        <v>0</v>
      </c>
      <c r="BH1208" s="214">
        <f>IF(N1208="sníž. přenesená",J1208,0)</f>
        <v>0</v>
      </c>
      <c r="BI1208" s="214">
        <f>IF(N1208="nulová",J1208,0)</f>
        <v>0</v>
      </c>
      <c r="BJ1208" s="24" t="s">
        <v>84</v>
      </c>
      <c r="BK1208" s="214">
        <f>ROUND(I1208*H1208,2)</f>
        <v>0</v>
      </c>
      <c r="BL1208" s="24" t="s">
        <v>265</v>
      </c>
      <c r="BM1208" s="24" t="s">
        <v>2246</v>
      </c>
    </row>
    <row r="1209" spans="2:51" s="12" customFormat="1" ht="12">
      <c r="B1209" s="215"/>
      <c r="C1209" s="216"/>
      <c r="D1209" s="217" t="s">
        <v>189</v>
      </c>
      <c r="E1209" s="218" t="s">
        <v>39</v>
      </c>
      <c r="F1209" s="219" t="s">
        <v>10</v>
      </c>
      <c r="G1209" s="216"/>
      <c r="H1209" s="220">
        <v>15</v>
      </c>
      <c r="I1209" s="221"/>
      <c r="J1209" s="216"/>
      <c r="K1209" s="216"/>
      <c r="L1209" s="222"/>
      <c r="M1209" s="223"/>
      <c r="N1209" s="224"/>
      <c r="O1209" s="224"/>
      <c r="P1209" s="224"/>
      <c r="Q1209" s="224"/>
      <c r="R1209" s="224"/>
      <c r="S1209" s="224"/>
      <c r="T1209" s="225"/>
      <c r="AT1209" s="226" t="s">
        <v>189</v>
      </c>
      <c r="AU1209" s="226" t="s">
        <v>86</v>
      </c>
      <c r="AV1209" s="12" t="s">
        <v>86</v>
      </c>
      <c r="AW1209" s="12" t="s">
        <v>40</v>
      </c>
      <c r="AX1209" s="12" t="s">
        <v>84</v>
      </c>
      <c r="AY1209" s="226" t="s">
        <v>180</v>
      </c>
    </row>
    <row r="1210" spans="2:65" s="1" customFormat="1" ht="16.5" customHeight="1">
      <c r="B1210" s="41"/>
      <c r="C1210" s="203" t="s">
        <v>2247</v>
      </c>
      <c r="D1210" s="203" t="s">
        <v>182</v>
      </c>
      <c r="E1210" s="204" t="s">
        <v>2248</v>
      </c>
      <c r="F1210" s="205" t="s">
        <v>2249</v>
      </c>
      <c r="G1210" s="206" t="s">
        <v>185</v>
      </c>
      <c r="H1210" s="207">
        <v>146.56</v>
      </c>
      <c r="I1210" s="208"/>
      <c r="J1210" s="209">
        <f>ROUND(I1210*H1210,2)</f>
        <v>0</v>
      </c>
      <c r="K1210" s="205" t="s">
        <v>186</v>
      </c>
      <c r="L1210" s="61"/>
      <c r="M1210" s="210" t="s">
        <v>39</v>
      </c>
      <c r="N1210" s="211" t="s">
        <v>48</v>
      </c>
      <c r="O1210" s="42"/>
      <c r="P1210" s="212">
        <f>O1210*H1210</f>
        <v>0</v>
      </c>
      <c r="Q1210" s="212">
        <v>0.0077</v>
      </c>
      <c r="R1210" s="212">
        <f>Q1210*H1210</f>
        <v>1.128512</v>
      </c>
      <c r="S1210" s="212">
        <v>0</v>
      </c>
      <c r="T1210" s="213">
        <f>S1210*H1210</f>
        <v>0</v>
      </c>
      <c r="AR1210" s="24" t="s">
        <v>265</v>
      </c>
      <c r="AT1210" s="24" t="s">
        <v>182</v>
      </c>
      <c r="AU1210" s="24" t="s">
        <v>86</v>
      </c>
      <c r="AY1210" s="24" t="s">
        <v>180</v>
      </c>
      <c r="BE1210" s="214">
        <f>IF(N1210="základní",J1210,0)</f>
        <v>0</v>
      </c>
      <c r="BF1210" s="214">
        <f>IF(N1210="snížená",J1210,0)</f>
        <v>0</v>
      </c>
      <c r="BG1210" s="214">
        <f>IF(N1210="zákl. přenesená",J1210,0)</f>
        <v>0</v>
      </c>
      <c r="BH1210" s="214">
        <f>IF(N1210="sníž. přenesená",J1210,0)</f>
        <v>0</v>
      </c>
      <c r="BI1210" s="214">
        <f>IF(N1210="nulová",J1210,0)</f>
        <v>0</v>
      </c>
      <c r="BJ1210" s="24" t="s">
        <v>84</v>
      </c>
      <c r="BK1210" s="214">
        <f>ROUND(I1210*H1210,2)</f>
        <v>0</v>
      </c>
      <c r="BL1210" s="24" t="s">
        <v>265</v>
      </c>
      <c r="BM1210" s="24" t="s">
        <v>2250</v>
      </c>
    </row>
    <row r="1211" spans="2:51" s="12" customFormat="1" ht="12">
      <c r="B1211" s="215"/>
      <c r="C1211" s="216"/>
      <c r="D1211" s="217" t="s">
        <v>189</v>
      </c>
      <c r="E1211" s="218" t="s">
        <v>39</v>
      </c>
      <c r="F1211" s="219" t="s">
        <v>2213</v>
      </c>
      <c r="G1211" s="216"/>
      <c r="H1211" s="220">
        <v>47.2</v>
      </c>
      <c r="I1211" s="221"/>
      <c r="J1211" s="216"/>
      <c r="K1211" s="216"/>
      <c r="L1211" s="222"/>
      <c r="M1211" s="223"/>
      <c r="N1211" s="224"/>
      <c r="O1211" s="224"/>
      <c r="P1211" s="224"/>
      <c r="Q1211" s="224"/>
      <c r="R1211" s="224"/>
      <c r="S1211" s="224"/>
      <c r="T1211" s="225"/>
      <c r="AT1211" s="226" t="s">
        <v>189</v>
      </c>
      <c r="AU1211" s="226" t="s">
        <v>86</v>
      </c>
      <c r="AV1211" s="12" t="s">
        <v>86</v>
      </c>
      <c r="AW1211" s="12" t="s">
        <v>40</v>
      </c>
      <c r="AX1211" s="12" t="s">
        <v>77</v>
      </c>
      <c r="AY1211" s="226" t="s">
        <v>180</v>
      </c>
    </row>
    <row r="1212" spans="2:51" s="12" customFormat="1" ht="12">
      <c r="B1212" s="215"/>
      <c r="C1212" s="216"/>
      <c r="D1212" s="217" t="s">
        <v>189</v>
      </c>
      <c r="E1212" s="218" t="s">
        <v>39</v>
      </c>
      <c r="F1212" s="219" t="s">
        <v>2214</v>
      </c>
      <c r="G1212" s="216"/>
      <c r="H1212" s="220">
        <v>99.36</v>
      </c>
      <c r="I1212" s="221"/>
      <c r="J1212" s="216"/>
      <c r="K1212" s="216"/>
      <c r="L1212" s="222"/>
      <c r="M1212" s="223"/>
      <c r="N1212" s="224"/>
      <c r="O1212" s="224"/>
      <c r="P1212" s="224"/>
      <c r="Q1212" s="224"/>
      <c r="R1212" s="224"/>
      <c r="S1212" s="224"/>
      <c r="T1212" s="225"/>
      <c r="AT1212" s="226" t="s">
        <v>189</v>
      </c>
      <c r="AU1212" s="226" t="s">
        <v>86</v>
      </c>
      <c r="AV1212" s="12" t="s">
        <v>86</v>
      </c>
      <c r="AW1212" s="12" t="s">
        <v>40</v>
      </c>
      <c r="AX1212" s="12" t="s">
        <v>77</v>
      </c>
      <c r="AY1212" s="226" t="s">
        <v>180</v>
      </c>
    </row>
    <row r="1213" spans="2:51" s="13" customFormat="1" ht="12">
      <c r="B1213" s="227"/>
      <c r="C1213" s="228"/>
      <c r="D1213" s="217" t="s">
        <v>189</v>
      </c>
      <c r="E1213" s="229" t="s">
        <v>39</v>
      </c>
      <c r="F1213" s="230" t="s">
        <v>196</v>
      </c>
      <c r="G1213" s="228"/>
      <c r="H1213" s="231">
        <v>146.56</v>
      </c>
      <c r="I1213" s="232"/>
      <c r="J1213" s="228"/>
      <c r="K1213" s="228"/>
      <c r="L1213" s="233"/>
      <c r="M1213" s="234"/>
      <c r="N1213" s="235"/>
      <c r="O1213" s="235"/>
      <c r="P1213" s="235"/>
      <c r="Q1213" s="235"/>
      <c r="R1213" s="235"/>
      <c r="S1213" s="235"/>
      <c r="T1213" s="236"/>
      <c r="AT1213" s="237" t="s">
        <v>189</v>
      </c>
      <c r="AU1213" s="237" t="s">
        <v>86</v>
      </c>
      <c r="AV1213" s="13" t="s">
        <v>187</v>
      </c>
      <c r="AW1213" s="13" t="s">
        <v>40</v>
      </c>
      <c r="AX1213" s="13" t="s">
        <v>84</v>
      </c>
      <c r="AY1213" s="237" t="s">
        <v>180</v>
      </c>
    </row>
    <row r="1214" spans="2:65" s="1" customFormat="1" ht="25.5" customHeight="1">
      <c r="B1214" s="41"/>
      <c r="C1214" s="203" t="s">
        <v>2251</v>
      </c>
      <c r="D1214" s="203" t="s">
        <v>182</v>
      </c>
      <c r="E1214" s="204" t="s">
        <v>2252</v>
      </c>
      <c r="F1214" s="205" t="s">
        <v>2253</v>
      </c>
      <c r="G1214" s="206" t="s">
        <v>185</v>
      </c>
      <c r="H1214" s="207">
        <v>99.36</v>
      </c>
      <c r="I1214" s="208"/>
      <c r="J1214" s="209">
        <f>ROUND(I1214*H1214,2)</f>
        <v>0</v>
      </c>
      <c r="K1214" s="205" t="s">
        <v>186</v>
      </c>
      <c r="L1214" s="61"/>
      <c r="M1214" s="210" t="s">
        <v>39</v>
      </c>
      <c r="N1214" s="211" t="s">
        <v>48</v>
      </c>
      <c r="O1214" s="42"/>
      <c r="P1214" s="212">
        <f>O1214*H1214</f>
        <v>0</v>
      </c>
      <c r="Q1214" s="212">
        <v>0.00193</v>
      </c>
      <c r="R1214" s="212">
        <f>Q1214*H1214</f>
        <v>0.1917648</v>
      </c>
      <c r="S1214" s="212">
        <v>0</v>
      </c>
      <c r="T1214" s="213">
        <f>S1214*H1214</f>
        <v>0</v>
      </c>
      <c r="AR1214" s="24" t="s">
        <v>265</v>
      </c>
      <c r="AT1214" s="24" t="s">
        <v>182</v>
      </c>
      <c r="AU1214" s="24" t="s">
        <v>86</v>
      </c>
      <c r="AY1214" s="24" t="s">
        <v>180</v>
      </c>
      <c r="BE1214" s="214">
        <f>IF(N1214="základní",J1214,0)</f>
        <v>0</v>
      </c>
      <c r="BF1214" s="214">
        <f>IF(N1214="snížená",J1214,0)</f>
        <v>0</v>
      </c>
      <c r="BG1214" s="214">
        <f>IF(N1214="zákl. přenesená",J1214,0)</f>
        <v>0</v>
      </c>
      <c r="BH1214" s="214">
        <f>IF(N1214="sníž. přenesená",J1214,0)</f>
        <v>0</v>
      </c>
      <c r="BI1214" s="214">
        <f>IF(N1214="nulová",J1214,0)</f>
        <v>0</v>
      </c>
      <c r="BJ1214" s="24" t="s">
        <v>84</v>
      </c>
      <c r="BK1214" s="214">
        <f>ROUND(I1214*H1214,2)</f>
        <v>0</v>
      </c>
      <c r="BL1214" s="24" t="s">
        <v>265</v>
      </c>
      <c r="BM1214" s="24" t="s">
        <v>2254</v>
      </c>
    </row>
    <row r="1215" spans="2:51" s="12" customFormat="1" ht="12">
      <c r="B1215" s="215"/>
      <c r="C1215" s="216"/>
      <c r="D1215" s="217" t="s">
        <v>189</v>
      </c>
      <c r="E1215" s="218" t="s">
        <v>39</v>
      </c>
      <c r="F1215" s="219" t="s">
        <v>2214</v>
      </c>
      <c r="G1215" s="216"/>
      <c r="H1215" s="220">
        <v>99.36</v>
      </c>
      <c r="I1215" s="221"/>
      <c r="J1215" s="216"/>
      <c r="K1215" s="216"/>
      <c r="L1215" s="222"/>
      <c r="M1215" s="223"/>
      <c r="N1215" s="224"/>
      <c r="O1215" s="224"/>
      <c r="P1215" s="224"/>
      <c r="Q1215" s="224"/>
      <c r="R1215" s="224"/>
      <c r="S1215" s="224"/>
      <c r="T1215" s="225"/>
      <c r="AT1215" s="226" t="s">
        <v>189</v>
      </c>
      <c r="AU1215" s="226" t="s">
        <v>86</v>
      </c>
      <c r="AV1215" s="12" t="s">
        <v>86</v>
      </c>
      <c r="AW1215" s="12" t="s">
        <v>40</v>
      </c>
      <c r="AX1215" s="12" t="s">
        <v>84</v>
      </c>
      <c r="AY1215" s="226" t="s">
        <v>180</v>
      </c>
    </row>
    <row r="1216" spans="2:65" s="1" customFormat="1" ht="16.5" customHeight="1">
      <c r="B1216" s="41"/>
      <c r="C1216" s="203" t="s">
        <v>2255</v>
      </c>
      <c r="D1216" s="203" t="s">
        <v>182</v>
      </c>
      <c r="E1216" s="204" t="s">
        <v>2256</v>
      </c>
      <c r="F1216" s="205" t="s">
        <v>2257</v>
      </c>
      <c r="G1216" s="206" t="s">
        <v>248</v>
      </c>
      <c r="H1216" s="207">
        <v>5.526</v>
      </c>
      <c r="I1216" s="208"/>
      <c r="J1216" s="209">
        <f>ROUND(I1216*H1216,2)</f>
        <v>0</v>
      </c>
      <c r="K1216" s="205" t="s">
        <v>186</v>
      </c>
      <c r="L1216" s="61"/>
      <c r="M1216" s="210" t="s">
        <v>39</v>
      </c>
      <c r="N1216" s="211" t="s">
        <v>48</v>
      </c>
      <c r="O1216" s="42"/>
      <c r="P1216" s="212">
        <f>O1216*H1216</f>
        <v>0</v>
      </c>
      <c r="Q1216" s="212">
        <v>0</v>
      </c>
      <c r="R1216" s="212">
        <f>Q1216*H1216</f>
        <v>0</v>
      </c>
      <c r="S1216" s="212">
        <v>0</v>
      </c>
      <c r="T1216" s="213">
        <f>S1216*H1216</f>
        <v>0</v>
      </c>
      <c r="AR1216" s="24" t="s">
        <v>265</v>
      </c>
      <c r="AT1216" s="24" t="s">
        <v>182</v>
      </c>
      <c r="AU1216" s="24" t="s">
        <v>86</v>
      </c>
      <c r="AY1216" s="24" t="s">
        <v>180</v>
      </c>
      <c r="BE1216" s="214">
        <f>IF(N1216="základní",J1216,0)</f>
        <v>0</v>
      </c>
      <c r="BF1216" s="214">
        <f>IF(N1216="snížená",J1216,0)</f>
        <v>0</v>
      </c>
      <c r="BG1216" s="214">
        <f>IF(N1216="zákl. přenesená",J1216,0)</f>
        <v>0</v>
      </c>
      <c r="BH1216" s="214">
        <f>IF(N1216="sníž. přenesená",J1216,0)</f>
        <v>0</v>
      </c>
      <c r="BI1216" s="214">
        <f>IF(N1216="nulová",J1216,0)</f>
        <v>0</v>
      </c>
      <c r="BJ1216" s="24" t="s">
        <v>84</v>
      </c>
      <c r="BK1216" s="214">
        <f>ROUND(I1216*H1216,2)</f>
        <v>0</v>
      </c>
      <c r="BL1216" s="24" t="s">
        <v>265</v>
      </c>
      <c r="BM1216" s="24" t="s">
        <v>2258</v>
      </c>
    </row>
    <row r="1217" spans="2:65" s="1" customFormat="1" ht="16.5" customHeight="1">
      <c r="B1217" s="41"/>
      <c r="C1217" s="203" t="s">
        <v>2259</v>
      </c>
      <c r="D1217" s="203" t="s">
        <v>182</v>
      </c>
      <c r="E1217" s="204" t="s">
        <v>2260</v>
      </c>
      <c r="F1217" s="205" t="s">
        <v>2261</v>
      </c>
      <c r="G1217" s="206" t="s">
        <v>248</v>
      </c>
      <c r="H1217" s="207">
        <v>5.526</v>
      </c>
      <c r="I1217" s="208"/>
      <c r="J1217" s="209">
        <f>ROUND(I1217*H1217,2)</f>
        <v>0</v>
      </c>
      <c r="K1217" s="205" t="s">
        <v>186</v>
      </c>
      <c r="L1217" s="61"/>
      <c r="M1217" s="210" t="s">
        <v>39</v>
      </c>
      <c r="N1217" s="211" t="s">
        <v>48</v>
      </c>
      <c r="O1217" s="42"/>
      <c r="P1217" s="212">
        <f>O1217*H1217</f>
        <v>0</v>
      </c>
      <c r="Q1217" s="212">
        <v>0</v>
      </c>
      <c r="R1217" s="212">
        <f>Q1217*H1217</f>
        <v>0</v>
      </c>
      <c r="S1217" s="212">
        <v>0</v>
      </c>
      <c r="T1217" s="213">
        <f>S1217*H1217</f>
        <v>0</v>
      </c>
      <c r="AR1217" s="24" t="s">
        <v>265</v>
      </c>
      <c r="AT1217" s="24" t="s">
        <v>182</v>
      </c>
      <c r="AU1217" s="24" t="s">
        <v>86</v>
      </c>
      <c r="AY1217" s="24" t="s">
        <v>180</v>
      </c>
      <c r="BE1217" s="214">
        <f>IF(N1217="základní",J1217,0)</f>
        <v>0</v>
      </c>
      <c r="BF1217" s="214">
        <f>IF(N1217="snížená",J1217,0)</f>
        <v>0</v>
      </c>
      <c r="BG1217" s="214">
        <f>IF(N1217="zákl. přenesená",J1217,0)</f>
        <v>0</v>
      </c>
      <c r="BH1217" s="214">
        <f>IF(N1217="sníž. přenesená",J1217,0)</f>
        <v>0</v>
      </c>
      <c r="BI1217" s="214">
        <f>IF(N1217="nulová",J1217,0)</f>
        <v>0</v>
      </c>
      <c r="BJ1217" s="24" t="s">
        <v>84</v>
      </c>
      <c r="BK1217" s="214">
        <f>ROUND(I1217*H1217,2)</f>
        <v>0</v>
      </c>
      <c r="BL1217" s="24" t="s">
        <v>265</v>
      </c>
      <c r="BM1217" s="24" t="s">
        <v>2262</v>
      </c>
    </row>
    <row r="1218" spans="2:63" s="11" customFormat="1" ht="29.85" customHeight="1">
      <c r="B1218" s="187"/>
      <c r="C1218" s="188"/>
      <c r="D1218" s="189" t="s">
        <v>76</v>
      </c>
      <c r="E1218" s="201" t="s">
        <v>2263</v>
      </c>
      <c r="F1218" s="201" t="s">
        <v>2264</v>
      </c>
      <c r="G1218" s="188"/>
      <c r="H1218" s="188"/>
      <c r="I1218" s="191"/>
      <c r="J1218" s="202">
        <f>BK1218</f>
        <v>0</v>
      </c>
      <c r="K1218" s="188"/>
      <c r="L1218" s="193"/>
      <c r="M1218" s="194"/>
      <c r="N1218" s="195"/>
      <c r="O1218" s="195"/>
      <c r="P1218" s="196">
        <f>SUM(P1219:P1319)</f>
        <v>0</v>
      </c>
      <c r="Q1218" s="195"/>
      <c r="R1218" s="196">
        <f>SUM(R1219:R1319)</f>
        <v>2.638353440000001</v>
      </c>
      <c r="S1218" s="195"/>
      <c r="T1218" s="197">
        <f>SUM(T1219:T1319)</f>
        <v>0.410327</v>
      </c>
      <c r="AR1218" s="198" t="s">
        <v>86</v>
      </c>
      <c r="AT1218" s="199" t="s">
        <v>76</v>
      </c>
      <c r="AU1218" s="199" t="s">
        <v>84</v>
      </c>
      <c r="AY1218" s="198" t="s">
        <v>180</v>
      </c>
      <c r="BK1218" s="200">
        <f>SUM(BK1219:BK1319)</f>
        <v>0</v>
      </c>
    </row>
    <row r="1219" spans="2:65" s="1" customFormat="1" ht="16.5" customHeight="1">
      <c r="B1219" s="41"/>
      <c r="C1219" s="203" t="s">
        <v>2265</v>
      </c>
      <c r="D1219" s="203" t="s">
        <v>182</v>
      </c>
      <c r="E1219" s="204" t="s">
        <v>2266</v>
      </c>
      <c r="F1219" s="205" t="s">
        <v>2267</v>
      </c>
      <c r="G1219" s="206" t="s">
        <v>185</v>
      </c>
      <c r="H1219" s="207">
        <v>131.013</v>
      </c>
      <c r="I1219" s="208"/>
      <c r="J1219" s="209">
        <f>ROUND(I1219*H1219,2)</f>
        <v>0</v>
      </c>
      <c r="K1219" s="205" t="s">
        <v>186</v>
      </c>
      <c r="L1219" s="61"/>
      <c r="M1219" s="210" t="s">
        <v>39</v>
      </c>
      <c r="N1219" s="211" t="s">
        <v>48</v>
      </c>
      <c r="O1219" s="42"/>
      <c r="P1219" s="212">
        <f>O1219*H1219</f>
        <v>0</v>
      </c>
      <c r="Q1219" s="212">
        <v>0</v>
      </c>
      <c r="R1219" s="212">
        <f>Q1219*H1219</f>
        <v>0</v>
      </c>
      <c r="S1219" s="212">
        <v>0</v>
      </c>
      <c r="T1219" s="213">
        <f>S1219*H1219</f>
        <v>0</v>
      </c>
      <c r="AR1219" s="24" t="s">
        <v>265</v>
      </c>
      <c r="AT1219" s="24" t="s">
        <v>182</v>
      </c>
      <c r="AU1219" s="24" t="s">
        <v>86</v>
      </c>
      <c r="AY1219" s="24" t="s">
        <v>180</v>
      </c>
      <c r="BE1219" s="214">
        <f>IF(N1219="základní",J1219,0)</f>
        <v>0</v>
      </c>
      <c r="BF1219" s="214">
        <f>IF(N1219="snížená",J1219,0)</f>
        <v>0</v>
      </c>
      <c r="BG1219" s="214">
        <f>IF(N1219="zákl. přenesená",J1219,0)</f>
        <v>0</v>
      </c>
      <c r="BH1219" s="214">
        <f>IF(N1219="sníž. přenesená",J1219,0)</f>
        <v>0</v>
      </c>
      <c r="BI1219" s="214">
        <f>IF(N1219="nulová",J1219,0)</f>
        <v>0</v>
      </c>
      <c r="BJ1219" s="24" t="s">
        <v>84</v>
      </c>
      <c r="BK1219" s="214">
        <f>ROUND(I1219*H1219,2)</f>
        <v>0</v>
      </c>
      <c r="BL1219" s="24" t="s">
        <v>265</v>
      </c>
      <c r="BM1219" s="24" t="s">
        <v>2268</v>
      </c>
    </row>
    <row r="1220" spans="2:51" s="12" customFormat="1" ht="12">
      <c r="B1220" s="215"/>
      <c r="C1220" s="216"/>
      <c r="D1220" s="217" t="s">
        <v>189</v>
      </c>
      <c r="E1220" s="218" t="s">
        <v>39</v>
      </c>
      <c r="F1220" s="219" t="s">
        <v>2269</v>
      </c>
      <c r="G1220" s="216"/>
      <c r="H1220" s="220">
        <v>127.3</v>
      </c>
      <c r="I1220" s="221"/>
      <c r="J1220" s="216"/>
      <c r="K1220" s="216"/>
      <c r="L1220" s="222"/>
      <c r="M1220" s="223"/>
      <c r="N1220" s="224"/>
      <c r="O1220" s="224"/>
      <c r="P1220" s="224"/>
      <c r="Q1220" s="224"/>
      <c r="R1220" s="224"/>
      <c r="S1220" s="224"/>
      <c r="T1220" s="225"/>
      <c r="AT1220" s="226" t="s">
        <v>189</v>
      </c>
      <c r="AU1220" s="226" t="s">
        <v>86</v>
      </c>
      <c r="AV1220" s="12" t="s">
        <v>86</v>
      </c>
      <c r="AW1220" s="12" t="s">
        <v>40</v>
      </c>
      <c r="AX1220" s="12" t="s">
        <v>77</v>
      </c>
      <c r="AY1220" s="226" t="s">
        <v>180</v>
      </c>
    </row>
    <row r="1221" spans="2:51" s="12" customFormat="1" ht="12">
      <c r="B1221" s="215"/>
      <c r="C1221" s="216"/>
      <c r="D1221" s="217" t="s">
        <v>189</v>
      </c>
      <c r="E1221" s="218" t="s">
        <v>39</v>
      </c>
      <c r="F1221" s="219" t="s">
        <v>838</v>
      </c>
      <c r="G1221" s="216"/>
      <c r="H1221" s="220">
        <v>3.713</v>
      </c>
      <c r="I1221" s="221"/>
      <c r="J1221" s="216"/>
      <c r="K1221" s="216"/>
      <c r="L1221" s="222"/>
      <c r="M1221" s="223"/>
      <c r="N1221" s="224"/>
      <c r="O1221" s="224"/>
      <c r="P1221" s="224"/>
      <c r="Q1221" s="224"/>
      <c r="R1221" s="224"/>
      <c r="S1221" s="224"/>
      <c r="T1221" s="225"/>
      <c r="AT1221" s="226" t="s">
        <v>189</v>
      </c>
      <c r="AU1221" s="226" t="s">
        <v>86</v>
      </c>
      <c r="AV1221" s="12" t="s">
        <v>86</v>
      </c>
      <c r="AW1221" s="12" t="s">
        <v>40</v>
      </c>
      <c r="AX1221" s="12" t="s">
        <v>77</v>
      </c>
      <c r="AY1221" s="226" t="s">
        <v>180</v>
      </c>
    </row>
    <row r="1222" spans="2:51" s="13" customFormat="1" ht="12">
      <c r="B1222" s="227"/>
      <c r="C1222" s="228"/>
      <c r="D1222" s="217" t="s">
        <v>189</v>
      </c>
      <c r="E1222" s="229" t="s">
        <v>39</v>
      </c>
      <c r="F1222" s="230" t="s">
        <v>196</v>
      </c>
      <c r="G1222" s="228"/>
      <c r="H1222" s="231">
        <v>131.013</v>
      </c>
      <c r="I1222" s="232"/>
      <c r="J1222" s="228"/>
      <c r="K1222" s="228"/>
      <c r="L1222" s="233"/>
      <c r="M1222" s="234"/>
      <c r="N1222" s="235"/>
      <c r="O1222" s="235"/>
      <c r="P1222" s="235"/>
      <c r="Q1222" s="235"/>
      <c r="R1222" s="235"/>
      <c r="S1222" s="235"/>
      <c r="T1222" s="236"/>
      <c r="AT1222" s="237" t="s">
        <v>189</v>
      </c>
      <c r="AU1222" s="237" t="s">
        <v>86</v>
      </c>
      <c r="AV1222" s="13" t="s">
        <v>187</v>
      </c>
      <c r="AW1222" s="13" t="s">
        <v>40</v>
      </c>
      <c r="AX1222" s="13" t="s">
        <v>84</v>
      </c>
      <c r="AY1222" s="237" t="s">
        <v>180</v>
      </c>
    </row>
    <row r="1223" spans="2:65" s="1" customFormat="1" ht="16.5" customHeight="1">
      <c r="B1223" s="41"/>
      <c r="C1223" s="203" t="s">
        <v>2270</v>
      </c>
      <c r="D1223" s="203" t="s">
        <v>182</v>
      </c>
      <c r="E1223" s="204" t="s">
        <v>2271</v>
      </c>
      <c r="F1223" s="205" t="s">
        <v>2272</v>
      </c>
      <c r="G1223" s="206" t="s">
        <v>185</v>
      </c>
      <c r="H1223" s="207">
        <v>116.21</v>
      </c>
      <c r="I1223" s="208"/>
      <c r="J1223" s="209">
        <f>ROUND(I1223*H1223,2)</f>
        <v>0</v>
      </c>
      <c r="K1223" s="205" t="s">
        <v>186</v>
      </c>
      <c r="L1223" s="61"/>
      <c r="M1223" s="210" t="s">
        <v>39</v>
      </c>
      <c r="N1223" s="211" t="s">
        <v>48</v>
      </c>
      <c r="O1223" s="42"/>
      <c r="P1223" s="212">
        <f>O1223*H1223</f>
        <v>0</v>
      </c>
      <c r="Q1223" s="212">
        <v>0</v>
      </c>
      <c r="R1223" s="212">
        <f>Q1223*H1223</f>
        <v>0</v>
      </c>
      <c r="S1223" s="212">
        <v>0</v>
      </c>
      <c r="T1223" s="213">
        <f>S1223*H1223</f>
        <v>0</v>
      </c>
      <c r="AR1223" s="24" t="s">
        <v>265</v>
      </c>
      <c r="AT1223" s="24" t="s">
        <v>182</v>
      </c>
      <c r="AU1223" s="24" t="s">
        <v>86</v>
      </c>
      <c r="AY1223" s="24" t="s">
        <v>180</v>
      </c>
      <c r="BE1223" s="214">
        <f>IF(N1223="základní",J1223,0)</f>
        <v>0</v>
      </c>
      <c r="BF1223" s="214">
        <f>IF(N1223="snížená",J1223,0)</f>
        <v>0</v>
      </c>
      <c r="BG1223" s="214">
        <f>IF(N1223="zákl. přenesená",J1223,0)</f>
        <v>0</v>
      </c>
      <c r="BH1223" s="214">
        <f>IF(N1223="sníž. přenesená",J1223,0)</f>
        <v>0</v>
      </c>
      <c r="BI1223" s="214">
        <f>IF(N1223="nulová",J1223,0)</f>
        <v>0</v>
      </c>
      <c r="BJ1223" s="24" t="s">
        <v>84</v>
      </c>
      <c r="BK1223" s="214">
        <f>ROUND(I1223*H1223,2)</f>
        <v>0</v>
      </c>
      <c r="BL1223" s="24" t="s">
        <v>265</v>
      </c>
      <c r="BM1223" s="24" t="s">
        <v>2273</v>
      </c>
    </row>
    <row r="1224" spans="2:51" s="12" customFormat="1" ht="12">
      <c r="B1224" s="215"/>
      <c r="C1224" s="216"/>
      <c r="D1224" s="217" t="s">
        <v>189</v>
      </c>
      <c r="E1224" s="218" t="s">
        <v>39</v>
      </c>
      <c r="F1224" s="219" t="s">
        <v>2274</v>
      </c>
      <c r="G1224" s="216"/>
      <c r="H1224" s="220">
        <v>116.21</v>
      </c>
      <c r="I1224" s="221"/>
      <c r="J1224" s="216"/>
      <c r="K1224" s="216"/>
      <c r="L1224" s="222"/>
      <c r="M1224" s="223"/>
      <c r="N1224" s="224"/>
      <c r="O1224" s="224"/>
      <c r="P1224" s="224"/>
      <c r="Q1224" s="224"/>
      <c r="R1224" s="224"/>
      <c r="S1224" s="224"/>
      <c r="T1224" s="225"/>
      <c r="AT1224" s="226" t="s">
        <v>189</v>
      </c>
      <c r="AU1224" s="226" t="s">
        <v>86</v>
      </c>
      <c r="AV1224" s="12" t="s">
        <v>86</v>
      </c>
      <c r="AW1224" s="12" t="s">
        <v>40</v>
      </c>
      <c r="AX1224" s="12" t="s">
        <v>84</v>
      </c>
      <c r="AY1224" s="226" t="s">
        <v>180</v>
      </c>
    </row>
    <row r="1225" spans="2:65" s="1" customFormat="1" ht="16.5" customHeight="1">
      <c r="B1225" s="41"/>
      <c r="C1225" s="203" t="s">
        <v>2275</v>
      </c>
      <c r="D1225" s="203" t="s">
        <v>182</v>
      </c>
      <c r="E1225" s="204" t="s">
        <v>2276</v>
      </c>
      <c r="F1225" s="205" t="s">
        <v>2277</v>
      </c>
      <c r="G1225" s="206" t="s">
        <v>185</v>
      </c>
      <c r="H1225" s="207">
        <v>11.621</v>
      </c>
      <c r="I1225" s="208"/>
      <c r="J1225" s="209">
        <f>ROUND(I1225*H1225,2)</f>
        <v>0</v>
      </c>
      <c r="K1225" s="205" t="s">
        <v>186</v>
      </c>
      <c r="L1225" s="61"/>
      <c r="M1225" s="210" t="s">
        <v>39</v>
      </c>
      <c r="N1225" s="211" t="s">
        <v>48</v>
      </c>
      <c r="O1225" s="42"/>
      <c r="P1225" s="212">
        <f>O1225*H1225</f>
        <v>0</v>
      </c>
      <c r="Q1225" s="212">
        <v>0</v>
      </c>
      <c r="R1225" s="212">
        <f>Q1225*H1225</f>
        <v>0</v>
      </c>
      <c r="S1225" s="212">
        <v>0</v>
      </c>
      <c r="T1225" s="213">
        <f>S1225*H1225</f>
        <v>0</v>
      </c>
      <c r="AR1225" s="24" t="s">
        <v>265</v>
      </c>
      <c r="AT1225" s="24" t="s">
        <v>182</v>
      </c>
      <c r="AU1225" s="24" t="s">
        <v>86</v>
      </c>
      <c r="AY1225" s="24" t="s">
        <v>180</v>
      </c>
      <c r="BE1225" s="214">
        <f>IF(N1225="základní",J1225,0)</f>
        <v>0</v>
      </c>
      <c r="BF1225" s="214">
        <f>IF(N1225="snížená",J1225,0)</f>
        <v>0</v>
      </c>
      <c r="BG1225" s="214">
        <f>IF(N1225="zákl. přenesená",J1225,0)</f>
        <v>0</v>
      </c>
      <c r="BH1225" s="214">
        <f>IF(N1225="sníž. přenesená",J1225,0)</f>
        <v>0</v>
      </c>
      <c r="BI1225" s="214">
        <f>IF(N1225="nulová",J1225,0)</f>
        <v>0</v>
      </c>
      <c r="BJ1225" s="24" t="s">
        <v>84</v>
      </c>
      <c r="BK1225" s="214">
        <f>ROUND(I1225*H1225,2)</f>
        <v>0</v>
      </c>
      <c r="BL1225" s="24" t="s">
        <v>265</v>
      </c>
      <c r="BM1225" s="24" t="s">
        <v>2278</v>
      </c>
    </row>
    <row r="1226" spans="2:51" s="12" customFormat="1" ht="12">
      <c r="B1226" s="215"/>
      <c r="C1226" s="216"/>
      <c r="D1226" s="217" t="s">
        <v>189</v>
      </c>
      <c r="E1226" s="218" t="s">
        <v>39</v>
      </c>
      <c r="F1226" s="219" t="s">
        <v>2279</v>
      </c>
      <c r="G1226" s="216"/>
      <c r="H1226" s="220">
        <v>11.621</v>
      </c>
      <c r="I1226" s="221"/>
      <c r="J1226" s="216"/>
      <c r="K1226" s="216"/>
      <c r="L1226" s="222"/>
      <c r="M1226" s="223"/>
      <c r="N1226" s="224"/>
      <c r="O1226" s="224"/>
      <c r="P1226" s="224"/>
      <c r="Q1226" s="224"/>
      <c r="R1226" s="224"/>
      <c r="S1226" s="224"/>
      <c r="T1226" s="225"/>
      <c r="AT1226" s="226" t="s">
        <v>189</v>
      </c>
      <c r="AU1226" s="226" t="s">
        <v>86</v>
      </c>
      <c r="AV1226" s="12" t="s">
        <v>86</v>
      </c>
      <c r="AW1226" s="12" t="s">
        <v>40</v>
      </c>
      <c r="AX1226" s="12" t="s">
        <v>84</v>
      </c>
      <c r="AY1226" s="226" t="s">
        <v>180</v>
      </c>
    </row>
    <row r="1227" spans="2:65" s="1" customFormat="1" ht="16.5" customHeight="1">
      <c r="B1227" s="41"/>
      <c r="C1227" s="203" t="s">
        <v>2280</v>
      </c>
      <c r="D1227" s="203" t="s">
        <v>182</v>
      </c>
      <c r="E1227" s="204" t="s">
        <v>2281</v>
      </c>
      <c r="F1227" s="205" t="s">
        <v>2282</v>
      </c>
      <c r="G1227" s="206" t="s">
        <v>185</v>
      </c>
      <c r="H1227" s="207">
        <v>247.223</v>
      </c>
      <c r="I1227" s="208"/>
      <c r="J1227" s="209">
        <f>ROUND(I1227*H1227,2)</f>
        <v>0</v>
      </c>
      <c r="K1227" s="205" t="s">
        <v>186</v>
      </c>
      <c r="L1227" s="61"/>
      <c r="M1227" s="210" t="s">
        <v>39</v>
      </c>
      <c r="N1227" s="211" t="s">
        <v>48</v>
      </c>
      <c r="O1227" s="42"/>
      <c r="P1227" s="212">
        <f>O1227*H1227</f>
        <v>0</v>
      </c>
      <c r="Q1227" s="212">
        <v>0</v>
      </c>
      <c r="R1227" s="212">
        <f>Q1227*H1227</f>
        <v>0</v>
      </c>
      <c r="S1227" s="212">
        <v>0</v>
      </c>
      <c r="T1227" s="213">
        <f>S1227*H1227</f>
        <v>0</v>
      </c>
      <c r="AR1227" s="24" t="s">
        <v>265</v>
      </c>
      <c r="AT1227" s="24" t="s">
        <v>182</v>
      </c>
      <c r="AU1227" s="24" t="s">
        <v>86</v>
      </c>
      <c r="AY1227" s="24" t="s">
        <v>180</v>
      </c>
      <c r="BE1227" s="214">
        <f>IF(N1227="základní",J1227,0)</f>
        <v>0</v>
      </c>
      <c r="BF1227" s="214">
        <f>IF(N1227="snížená",J1227,0)</f>
        <v>0</v>
      </c>
      <c r="BG1227" s="214">
        <f>IF(N1227="zákl. přenesená",J1227,0)</f>
        <v>0</v>
      </c>
      <c r="BH1227" s="214">
        <f>IF(N1227="sníž. přenesená",J1227,0)</f>
        <v>0</v>
      </c>
      <c r="BI1227" s="214">
        <f>IF(N1227="nulová",J1227,0)</f>
        <v>0</v>
      </c>
      <c r="BJ1227" s="24" t="s">
        <v>84</v>
      </c>
      <c r="BK1227" s="214">
        <f>ROUND(I1227*H1227,2)</f>
        <v>0</v>
      </c>
      <c r="BL1227" s="24" t="s">
        <v>265</v>
      </c>
      <c r="BM1227" s="24" t="s">
        <v>2283</v>
      </c>
    </row>
    <row r="1228" spans="2:51" s="12" customFormat="1" ht="12">
      <c r="B1228" s="215"/>
      <c r="C1228" s="216"/>
      <c r="D1228" s="217" t="s">
        <v>189</v>
      </c>
      <c r="E1228" s="218" t="s">
        <v>39</v>
      </c>
      <c r="F1228" s="219" t="s">
        <v>2269</v>
      </c>
      <c r="G1228" s="216"/>
      <c r="H1228" s="220">
        <v>127.3</v>
      </c>
      <c r="I1228" s="221"/>
      <c r="J1228" s="216"/>
      <c r="K1228" s="216"/>
      <c r="L1228" s="222"/>
      <c r="M1228" s="223"/>
      <c r="N1228" s="224"/>
      <c r="O1228" s="224"/>
      <c r="P1228" s="224"/>
      <c r="Q1228" s="224"/>
      <c r="R1228" s="224"/>
      <c r="S1228" s="224"/>
      <c r="T1228" s="225"/>
      <c r="AT1228" s="226" t="s">
        <v>189</v>
      </c>
      <c r="AU1228" s="226" t="s">
        <v>86</v>
      </c>
      <c r="AV1228" s="12" t="s">
        <v>86</v>
      </c>
      <c r="AW1228" s="12" t="s">
        <v>40</v>
      </c>
      <c r="AX1228" s="12" t="s">
        <v>77</v>
      </c>
      <c r="AY1228" s="226" t="s">
        <v>180</v>
      </c>
    </row>
    <row r="1229" spans="2:51" s="12" customFormat="1" ht="12">
      <c r="B1229" s="215"/>
      <c r="C1229" s="216"/>
      <c r="D1229" s="217" t="s">
        <v>189</v>
      </c>
      <c r="E1229" s="218" t="s">
        <v>39</v>
      </c>
      <c r="F1229" s="219" t="s">
        <v>2274</v>
      </c>
      <c r="G1229" s="216"/>
      <c r="H1229" s="220">
        <v>116.21</v>
      </c>
      <c r="I1229" s="221"/>
      <c r="J1229" s="216"/>
      <c r="K1229" s="216"/>
      <c r="L1229" s="222"/>
      <c r="M1229" s="223"/>
      <c r="N1229" s="224"/>
      <c r="O1229" s="224"/>
      <c r="P1229" s="224"/>
      <c r="Q1229" s="224"/>
      <c r="R1229" s="224"/>
      <c r="S1229" s="224"/>
      <c r="T1229" s="225"/>
      <c r="AT1229" s="226" t="s">
        <v>189</v>
      </c>
      <c r="AU1229" s="226" t="s">
        <v>86</v>
      </c>
      <c r="AV1229" s="12" t="s">
        <v>86</v>
      </c>
      <c r="AW1229" s="12" t="s">
        <v>40</v>
      </c>
      <c r="AX1229" s="12" t="s">
        <v>77</v>
      </c>
      <c r="AY1229" s="226" t="s">
        <v>180</v>
      </c>
    </row>
    <row r="1230" spans="2:51" s="12" customFormat="1" ht="12">
      <c r="B1230" s="215"/>
      <c r="C1230" s="216"/>
      <c r="D1230" s="217" t="s">
        <v>189</v>
      </c>
      <c r="E1230" s="218" t="s">
        <v>39</v>
      </c>
      <c r="F1230" s="219" t="s">
        <v>838</v>
      </c>
      <c r="G1230" s="216"/>
      <c r="H1230" s="220">
        <v>3.713</v>
      </c>
      <c r="I1230" s="221"/>
      <c r="J1230" s="216"/>
      <c r="K1230" s="216"/>
      <c r="L1230" s="222"/>
      <c r="M1230" s="223"/>
      <c r="N1230" s="224"/>
      <c r="O1230" s="224"/>
      <c r="P1230" s="224"/>
      <c r="Q1230" s="224"/>
      <c r="R1230" s="224"/>
      <c r="S1230" s="224"/>
      <c r="T1230" s="225"/>
      <c r="AT1230" s="226" t="s">
        <v>189</v>
      </c>
      <c r="AU1230" s="226" t="s">
        <v>86</v>
      </c>
      <c r="AV1230" s="12" t="s">
        <v>86</v>
      </c>
      <c r="AW1230" s="12" t="s">
        <v>40</v>
      </c>
      <c r="AX1230" s="12" t="s">
        <v>77</v>
      </c>
      <c r="AY1230" s="226" t="s">
        <v>180</v>
      </c>
    </row>
    <row r="1231" spans="2:51" s="13" customFormat="1" ht="12">
      <c r="B1231" s="227"/>
      <c r="C1231" s="228"/>
      <c r="D1231" s="217" t="s">
        <v>189</v>
      </c>
      <c r="E1231" s="229" t="s">
        <v>39</v>
      </c>
      <c r="F1231" s="230" t="s">
        <v>196</v>
      </c>
      <c r="G1231" s="228"/>
      <c r="H1231" s="231">
        <v>247.223</v>
      </c>
      <c r="I1231" s="232"/>
      <c r="J1231" s="228"/>
      <c r="K1231" s="228"/>
      <c r="L1231" s="233"/>
      <c r="M1231" s="234"/>
      <c r="N1231" s="235"/>
      <c r="O1231" s="235"/>
      <c r="P1231" s="235"/>
      <c r="Q1231" s="235"/>
      <c r="R1231" s="235"/>
      <c r="S1231" s="235"/>
      <c r="T1231" s="236"/>
      <c r="AT1231" s="237" t="s">
        <v>189</v>
      </c>
      <c r="AU1231" s="237" t="s">
        <v>86</v>
      </c>
      <c r="AV1231" s="13" t="s">
        <v>187</v>
      </c>
      <c r="AW1231" s="13" t="s">
        <v>40</v>
      </c>
      <c r="AX1231" s="13" t="s">
        <v>84</v>
      </c>
      <c r="AY1231" s="237" t="s">
        <v>180</v>
      </c>
    </row>
    <row r="1232" spans="2:65" s="1" customFormat="1" ht="16.5" customHeight="1">
      <c r="B1232" s="41"/>
      <c r="C1232" s="203" t="s">
        <v>2284</v>
      </c>
      <c r="D1232" s="203" t="s">
        <v>182</v>
      </c>
      <c r="E1232" s="204" t="s">
        <v>2285</v>
      </c>
      <c r="F1232" s="205" t="s">
        <v>2286</v>
      </c>
      <c r="G1232" s="206" t="s">
        <v>200</v>
      </c>
      <c r="H1232" s="207">
        <v>28.85</v>
      </c>
      <c r="I1232" s="208"/>
      <c r="J1232" s="209">
        <f>ROUND(I1232*H1232,2)</f>
        <v>0</v>
      </c>
      <c r="K1232" s="205" t="s">
        <v>186</v>
      </c>
      <c r="L1232" s="61"/>
      <c r="M1232" s="210" t="s">
        <v>39</v>
      </c>
      <c r="N1232" s="211" t="s">
        <v>48</v>
      </c>
      <c r="O1232" s="42"/>
      <c r="P1232" s="212">
        <f>O1232*H1232</f>
        <v>0</v>
      </c>
      <c r="Q1232" s="212">
        <v>0</v>
      </c>
      <c r="R1232" s="212">
        <f>Q1232*H1232</f>
        <v>0</v>
      </c>
      <c r="S1232" s="212">
        <v>0</v>
      </c>
      <c r="T1232" s="213">
        <f>S1232*H1232</f>
        <v>0</v>
      </c>
      <c r="AR1232" s="24" t="s">
        <v>265</v>
      </c>
      <c r="AT1232" s="24" t="s">
        <v>182</v>
      </c>
      <c r="AU1232" s="24" t="s">
        <v>86</v>
      </c>
      <c r="AY1232" s="24" t="s">
        <v>180</v>
      </c>
      <c r="BE1232" s="214">
        <f>IF(N1232="základní",J1232,0)</f>
        <v>0</v>
      </c>
      <c r="BF1232" s="214">
        <f>IF(N1232="snížená",J1232,0)</f>
        <v>0</v>
      </c>
      <c r="BG1232" s="214">
        <f>IF(N1232="zákl. přenesená",J1232,0)</f>
        <v>0</v>
      </c>
      <c r="BH1232" s="214">
        <f>IF(N1232="sníž. přenesená",J1232,0)</f>
        <v>0</v>
      </c>
      <c r="BI1232" s="214">
        <f>IF(N1232="nulová",J1232,0)</f>
        <v>0</v>
      </c>
      <c r="BJ1232" s="24" t="s">
        <v>84</v>
      </c>
      <c r="BK1232" s="214">
        <f>ROUND(I1232*H1232,2)</f>
        <v>0</v>
      </c>
      <c r="BL1232" s="24" t="s">
        <v>265</v>
      </c>
      <c r="BM1232" s="24" t="s">
        <v>2287</v>
      </c>
    </row>
    <row r="1233" spans="2:51" s="12" customFormat="1" ht="12">
      <c r="B1233" s="215"/>
      <c r="C1233" s="216"/>
      <c r="D1233" s="217" t="s">
        <v>189</v>
      </c>
      <c r="E1233" s="218" t="s">
        <v>39</v>
      </c>
      <c r="F1233" s="219" t="s">
        <v>2288</v>
      </c>
      <c r="G1233" s="216"/>
      <c r="H1233" s="220">
        <v>28.85</v>
      </c>
      <c r="I1233" s="221"/>
      <c r="J1233" s="216"/>
      <c r="K1233" s="216"/>
      <c r="L1233" s="222"/>
      <c r="M1233" s="223"/>
      <c r="N1233" s="224"/>
      <c r="O1233" s="224"/>
      <c r="P1233" s="224"/>
      <c r="Q1233" s="224"/>
      <c r="R1233" s="224"/>
      <c r="S1233" s="224"/>
      <c r="T1233" s="225"/>
      <c r="AT1233" s="226" t="s">
        <v>189</v>
      </c>
      <c r="AU1233" s="226" t="s">
        <v>86</v>
      </c>
      <c r="AV1233" s="12" t="s">
        <v>86</v>
      </c>
      <c r="AW1233" s="12" t="s">
        <v>40</v>
      </c>
      <c r="AX1233" s="12" t="s">
        <v>84</v>
      </c>
      <c r="AY1233" s="226" t="s">
        <v>180</v>
      </c>
    </row>
    <row r="1234" spans="2:65" s="1" customFormat="1" ht="16.5" customHeight="1">
      <c r="B1234" s="41"/>
      <c r="C1234" s="203" t="s">
        <v>2289</v>
      </c>
      <c r="D1234" s="203" t="s">
        <v>182</v>
      </c>
      <c r="E1234" s="204" t="s">
        <v>2290</v>
      </c>
      <c r="F1234" s="205" t="s">
        <v>2291</v>
      </c>
      <c r="G1234" s="206" t="s">
        <v>200</v>
      </c>
      <c r="H1234" s="207">
        <v>28.85</v>
      </c>
      <c r="I1234" s="208"/>
      <c r="J1234" s="209">
        <f>ROUND(I1234*H1234,2)</f>
        <v>0</v>
      </c>
      <c r="K1234" s="205" t="s">
        <v>186</v>
      </c>
      <c r="L1234" s="61"/>
      <c r="M1234" s="210" t="s">
        <v>39</v>
      </c>
      <c r="N1234" s="211" t="s">
        <v>48</v>
      </c>
      <c r="O1234" s="42"/>
      <c r="P1234" s="212">
        <f>O1234*H1234</f>
        <v>0</v>
      </c>
      <c r="Q1234" s="212">
        <v>0</v>
      </c>
      <c r="R1234" s="212">
        <f>Q1234*H1234</f>
        <v>0</v>
      </c>
      <c r="S1234" s="212">
        <v>0</v>
      </c>
      <c r="T1234" s="213">
        <f>S1234*H1234</f>
        <v>0</v>
      </c>
      <c r="AR1234" s="24" t="s">
        <v>265</v>
      </c>
      <c r="AT1234" s="24" t="s">
        <v>182</v>
      </c>
      <c r="AU1234" s="24" t="s">
        <v>86</v>
      </c>
      <c r="AY1234" s="24" t="s">
        <v>180</v>
      </c>
      <c r="BE1234" s="214">
        <f>IF(N1234="základní",J1234,0)</f>
        <v>0</v>
      </c>
      <c r="BF1234" s="214">
        <f>IF(N1234="snížená",J1234,0)</f>
        <v>0</v>
      </c>
      <c r="BG1234" s="214">
        <f>IF(N1234="zákl. přenesená",J1234,0)</f>
        <v>0</v>
      </c>
      <c r="BH1234" s="214">
        <f>IF(N1234="sníž. přenesená",J1234,0)</f>
        <v>0</v>
      </c>
      <c r="BI1234" s="214">
        <f>IF(N1234="nulová",J1234,0)</f>
        <v>0</v>
      </c>
      <c r="BJ1234" s="24" t="s">
        <v>84</v>
      </c>
      <c r="BK1234" s="214">
        <f>ROUND(I1234*H1234,2)</f>
        <v>0</v>
      </c>
      <c r="BL1234" s="24" t="s">
        <v>265</v>
      </c>
      <c r="BM1234" s="24" t="s">
        <v>2292</v>
      </c>
    </row>
    <row r="1235" spans="2:65" s="1" customFormat="1" ht="25.5" customHeight="1">
      <c r="B1235" s="41"/>
      <c r="C1235" s="203" t="s">
        <v>2293</v>
      </c>
      <c r="D1235" s="203" t="s">
        <v>182</v>
      </c>
      <c r="E1235" s="204" t="s">
        <v>2294</v>
      </c>
      <c r="F1235" s="205" t="s">
        <v>2295</v>
      </c>
      <c r="G1235" s="206" t="s">
        <v>185</v>
      </c>
      <c r="H1235" s="207">
        <v>494.446</v>
      </c>
      <c r="I1235" s="208"/>
      <c r="J1235" s="209">
        <f>ROUND(I1235*H1235,2)</f>
        <v>0</v>
      </c>
      <c r="K1235" s="205" t="s">
        <v>186</v>
      </c>
      <c r="L1235" s="61"/>
      <c r="M1235" s="210" t="s">
        <v>39</v>
      </c>
      <c r="N1235" s="211" t="s">
        <v>48</v>
      </c>
      <c r="O1235" s="42"/>
      <c r="P1235" s="212">
        <f>O1235*H1235</f>
        <v>0</v>
      </c>
      <c r="Q1235" s="212">
        <v>3E-05</v>
      </c>
      <c r="R1235" s="212">
        <f>Q1235*H1235</f>
        <v>0.014833380000000002</v>
      </c>
      <c r="S1235" s="212">
        <v>0</v>
      </c>
      <c r="T1235" s="213">
        <f>S1235*H1235</f>
        <v>0</v>
      </c>
      <c r="AR1235" s="24" t="s">
        <v>265</v>
      </c>
      <c r="AT1235" s="24" t="s">
        <v>182</v>
      </c>
      <c r="AU1235" s="24" t="s">
        <v>86</v>
      </c>
      <c r="AY1235" s="24" t="s">
        <v>180</v>
      </c>
      <c r="BE1235" s="214">
        <f>IF(N1235="základní",J1235,0)</f>
        <v>0</v>
      </c>
      <c r="BF1235" s="214">
        <f>IF(N1235="snížená",J1235,0)</f>
        <v>0</v>
      </c>
      <c r="BG1235" s="214">
        <f>IF(N1235="zákl. přenesená",J1235,0)</f>
        <v>0</v>
      </c>
      <c r="BH1235" s="214">
        <f>IF(N1235="sníž. přenesená",J1235,0)</f>
        <v>0</v>
      </c>
      <c r="BI1235" s="214">
        <f>IF(N1235="nulová",J1235,0)</f>
        <v>0</v>
      </c>
      <c r="BJ1235" s="24" t="s">
        <v>84</v>
      </c>
      <c r="BK1235" s="214">
        <f>ROUND(I1235*H1235,2)</f>
        <v>0</v>
      </c>
      <c r="BL1235" s="24" t="s">
        <v>265</v>
      </c>
      <c r="BM1235" s="24" t="s">
        <v>2296</v>
      </c>
    </row>
    <row r="1236" spans="2:51" s="12" customFormat="1" ht="12">
      <c r="B1236" s="215"/>
      <c r="C1236" s="216"/>
      <c r="D1236" s="217" t="s">
        <v>189</v>
      </c>
      <c r="E1236" s="218" t="s">
        <v>39</v>
      </c>
      <c r="F1236" s="219" t="s">
        <v>2297</v>
      </c>
      <c r="G1236" s="216"/>
      <c r="H1236" s="220">
        <v>494.446</v>
      </c>
      <c r="I1236" s="221"/>
      <c r="J1236" s="216"/>
      <c r="K1236" s="216"/>
      <c r="L1236" s="222"/>
      <c r="M1236" s="223"/>
      <c r="N1236" s="224"/>
      <c r="O1236" s="224"/>
      <c r="P1236" s="224"/>
      <c r="Q1236" s="224"/>
      <c r="R1236" s="224"/>
      <c r="S1236" s="224"/>
      <c r="T1236" s="225"/>
      <c r="AT1236" s="226" t="s">
        <v>189</v>
      </c>
      <c r="AU1236" s="226" t="s">
        <v>86</v>
      </c>
      <c r="AV1236" s="12" t="s">
        <v>86</v>
      </c>
      <c r="AW1236" s="12" t="s">
        <v>40</v>
      </c>
      <c r="AX1236" s="12" t="s">
        <v>84</v>
      </c>
      <c r="AY1236" s="226" t="s">
        <v>180</v>
      </c>
    </row>
    <row r="1237" spans="2:65" s="1" customFormat="1" ht="16.5" customHeight="1">
      <c r="B1237" s="41"/>
      <c r="C1237" s="203" t="s">
        <v>2298</v>
      </c>
      <c r="D1237" s="203" t="s">
        <v>182</v>
      </c>
      <c r="E1237" s="204" t="s">
        <v>2299</v>
      </c>
      <c r="F1237" s="205" t="s">
        <v>2300</v>
      </c>
      <c r="G1237" s="206" t="s">
        <v>200</v>
      </c>
      <c r="H1237" s="207">
        <v>28.85</v>
      </c>
      <c r="I1237" s="208"/>
      <c r="J1237" s="209">
        <f>ROUND(I1237*H1237,2)</f>
        <v>0</v>
      </c>
      <c r="K1237" s="205" t="s">
        <v>186</v>
      </c>
      <c r="L1237" s="61"/>
      <c r="M1237" s="210" t="s">
        <v>39</v>
      </c>
      <c r="N1237" s="211" t="s">
        <v>48</v>
      </c>
      <c r="O1237" s="42"/>
      <c r="P1237" s="212">
        <f>O1237*H1237</f>
        <v>0</v>
      </c>
      <c r="Q1237" s="212">
        <v>4E-05</v>
      </c>
      <c r="R1237" s="212">
        <f>Q1237*H1237</f>
        <v>0.001154</v>
      </c>
      <c r="S1237" s="212">
        <v>0</v>
      </c>
      <c r="T1237" s="213">
        <f>S1237*H1237</f>
        <v>0</v>
      </c>
      <c r="AR1237" s="24" t="s">
        <v>265</v>
      </c>
      <c r="AT1237" s="24" t="s">
        <v>182</v>
      </c>
      <c r="AU1237" s="24" t="s">
        <v>86</v>
      </c>
      <c r="AY1237" s="24" t="s">
        <v>180</v>
      </c>
      <c r="BE1237" s="214">
        <f>IF(N1237="základní",J1237,0)</f>
        <v>0</v>
      </c>
      <c r="BF1237" s="214">
        <f>IF(N1237="snížená",J1237,0)</f>
        <v>0</v>
      </c>
      <c r="BG1237" s="214">
        <f>IF(N1237="zákl. přenesená",J1237,0)</f>
        <v>0</v>
      </c>
      <c r="BH1237" s="214">
        <f>IF(N1237="sníž. přenesená",J1237,0)</f>
        <v>0</v>
      </c>
      <c r="BI1237" s="214">
        <f>IF(N1237="nulová",J1237,0)</f>
        <v>0</v>
      </c>
      <c r="BJ1237" s="24" t="s">
        <v>84</v>
      </c>
      <c r="BK1237" s="214">
        <f>ROUND(I1237*H1237,2)</f>
        <v>0</v>
      </c>
      <c r="BL1237" s="24" t="s">
        <v>265</v>
      </c>
      <c r="BM1237" s="24" t="s">
        <v>2301</v>
      </c>
    </row>
    <row r="1238" spans="2:65" s="1" customFormat="1" ht="16.5" customHeight="1">
      <c r="B1238" s="41"/>
      <c r="C1238" s="203" t="s">
        <v>2302</v>
      </c>
      <c r="D1238" s="203" t="s">
        <v>182</v>
      </c>
      <c r="E1238" s="204" t="s">
        <v>2303</v>
      </c>
      <c r="F1238" s="205" t="s">
        <v>2304</v>
      </c>
      <c r="G1238" s="206" t="s">
        <v>200</v>
      </c>
      <c r="H1238" s="207">
        <v>28.85</v>
      </c>
      <c r="I1238" s="208"/>
      <c r="J1238" s="209">
        <f>ROUND(I1238*H1238,2)</f>
        <v>0</v>
      </c>
      <c r="K1238" s="205" t="s">
        <v>186</v>
      </c>
      <c r="L1238" s="61"/>
      <c r="M1238" s="210" t="s">
        <v>39</v>
      </c>
      <c r="N1238" s="211" t="s">
        <v>48</v>
      </c>
      <c r="O1238" s="42"/>
      <c r="P1238" s="212">
        <f>O1238*H1238</f>
        <v>0</v>
      </c>
      <c r="Q1238" s="212">
        <v>2E-05</v>
      </c>
      <c r="R1238" s="212">
        <f>Q1238*H1238</f>
        <v>0.000577</v>
      </c>
      <c r="S1238" s="212">
        <v>0</v>
      </c>
      <c r="T1238" s="213">
        <f>S1238*H1238</f>
        <v>0</v>
      </c>
      <c r="AR1238" s="24" t="s">
        <v>265</v>
      </c>
      <c r="AT1238" s="24" t="s">
        <v>182</v>
      </c>
      <c r="AU1238" s="24" t="s">
        <v>86</v>
      </c>
      <c r="AY1238" s="24" t="s">
        <v>180</v>
      </c>
      <c r="BE1238" s="214">
        <f>IF(N1238="základní",J1238,0)</f>
        <v>0</v>
      </c>
      <c r="BF1238" s="214">
        <f>IF(N1238="snížená",J1238,0)</f>
        <v>0</v>
      </c>
      <c r="BG1238" s="214">
        <f>IF(N1238="zákl. přenesená",J1238,0)</f>
        <v>0</v>
      </c>
      <c r="BH1238" s="214">
        <f>IF(N1238="sníž. přenesená",J1238,0)</f>
        <v>0</v>
      </c>
      <c r="BI1238" s="214">
        <f>IF(N1238="nulová",J1238,0)</f>
        <v>0</v>
      </c>
      <c r="BJ1238" s="24" t="s">
        <v>84</v>
      </c>
      <c r="BK1238" s="214">
        <f>ROUND(I1238*H1238,2)</f>
        <v>0</v>
      </c>
      <c r="BL1238" s="24" t="s">
        <v>265</v>
      </c>
      <c r="BM1238" s="24" t="s">
        <v>2305</v>
      </c>
    </row>
    <row r="1239" spans="2:65" s="1" customFormat="1" ht="16.5" customHeight="1">
      <c r="B1239" s="41"/>
      <c r="C1239" s="203" t="s">
        <v>2306</v>
      </c>
      <c r="D1239" s="203" t="s">
        <v>182</v>
      </c>
      <c r="E1239" s="204" t="s">
        <v>2307</v>
      </c>
      <c r="F1239" s="205" t="s">
        <v>2308</v>
      </c>
      <c r="G1239" s="206" t="s">
        <v>185</v>
      </c>
      <c r="H1239" s="207">
        <v>131.013</v>
      </c>
      <c r="I1239" s="208"/>
      <c r="J1239" s="209">
        <f>ROUND(I1239*H1239,2)</f>
        <v>0</v>
      </c>
      <c r="K1239" s="205" t="s">
        <v>186</v>
      </c>
      <c r="L1239" s="61"/>
      <c r="M1239" s="210" t="s">
        <v>39</v>
      </c>
      <c r="N1239" s="211" t="s">
        <v>48</v>
      </c>
      <c r="O1239" s="42"/>
      <c r="P1239" s="212">
        <f>O1239*H1239</f>
        <v>0</v>
      </c>
      <c r="Q1239" s="212">
        <v>0.00455</v>
      </c>
      <c r="R1239" s="212">
        <f>Q1239*H1239</f>
        <v>0.5961091500000001</v>
      </c>
      <c r="S1239" s="212">
        <v>0</v>
      </c>
      <c r="T1239" s="213">
        <f>S1239*H1239</f>
        <v>0</v>
      </c>
      <c r="AR1239" s="24" t="s">
        <v>265</v>
      </c>
      <c r="AT1239" s="24" t="s">
        <v>182</v>
      </c>
      <c r="AU1239" s="24" t="s">
        <v>86</v>
      </c>
      <c r="AY1239" s="24" t="s">
        <v>180</v>
      </c>
      <c r="BE1239" s="214">
        <f>IF(N1239="základní",J1239,0)</f>
        <v>0</v>
      </c>
      <c r="BF1239" s="214">
        <f>IF(N1239="snížená",J1239,0)</f>
        <v>0</v>
      </c>
      <c r="BG1239" s="214">
        <f>IF(N1239="zákl. přenesená",J1239,0)</f>
        <v>0</v>
      </c>
      <c r="BH1239" s="214">
        <f>IF(N1239="sníž. přenesená",J1239,0)</f>
        <v>0</v>
      </c>
      <c r="BI1239" s="214">
        <f>IF(N1239="nulová",J1239,0)</f>
        <v>0</v>
      </c>
      <c r="BJ1239" s="24" t="s">
        <v>84</v>
      </c>
      <c r="BK1239" s="214">
        <f>ROUND(I1239*H1239,2)</f>
        <v>0</v>
      </c>
      <c r="BL1239" s="24" t="s">
        <v>265</v>
      </c>
      <c r="BM1239" s="24" t="s">
        <v>2309</v>
      </c>
    </row>
    <row r="1240" spans="2:51" s="12" customFormat="1" ht="12">
      <c r="B1240" s="215"/>
      <c r="C1240" s="216"/>
      <c r="D1240" s="217" t="s">
        <v>189</v>
      </c>
      <c r="E1240" s="218" t="s">
        <v>39</v>
      </c>
      <c r="F1240" s="219" t="s">
        <v>2310</v>
      </c>
      <c r="G1240" s="216"/>
      <c r="H1240" s="220">
        <v>127.3</v>
      </c>
      <c r="I1240" s="221"/>
      <c r="J1240" s="216"/>
      <c r="K1240" s="216"/>
      <c r="L1240" s="222"/>
      <c r="M1240" s="223"/>
      <c r="N1240" s="224"/>
      <c r="O1240" s="224"/>
      <c r="P1240" s="224"/>
      <c r="Q1240" s="224"/>
      <c r="R1240" s="224"/>
      <c r="S1240" s="224"/>
      <c r="T1240" s="225"/>
      <c r="AT1240" s="226" t="s">
        <v>189</v>
      </c>
      <c r="AU1240" s="226" t="s">
        <v>86</v>
      </c>
      <c r="AV1240" s="12" t="s">
        <v>86</v>
      </c>
      <c r="AW1240" s="12" t="s">
        <v>40</v>
      </c>
      <c r="AX1240" s="12" t="s">
        <v>77</v>
      </c>
      <c r="AY1240" s="226" t="s">
        <v>180</v>
      </c>
    </row>
    <row r="1241" spans="2:51" s="12" customFormat="1" ht="12">
      <c r="B1241" s="215"/>
      <c r="C1241" s="216"/>
      <c r="D1241" s="217" t="s">
        <v>189</v>
      </c>
      <c r="E1241" s="218" t="s">
        <v>39</v>
      </c>
      <c r="F1241" s="219" t="s">
        <v>838</v>
      </c>
      <c r="G1241" s="216"/>
      <c r="H1241" s="220">
        <v>3.713</v>
      </c>
      <c r="I1241" s="221"/>
      <c r="J1241" s="216"/>
      <c r="K1241" s="216"/>
      <c r="L1241" s="222"/>
      <c r="M1241" s="223"/>
      <c r="N1241" s="224"/>
      <c r="O1241" s="224"/>
      <c r="P1241" s="224"/>
      <c r="Q1241" s="224"/>
      <c r="R1241" s="224"/>
      <c r="S1241" s="224"/>
      <c r="T1241" s="225"/>
      <c r="AT1241" s="226" t="s">
        <v>189</v>
      </c>
      <c r="AU1241" s="226" t="s">
        <v>86</v>
      </c>
      <c r="AV1241" s="12" t="s">
        <v>86</v>
      </c>
      <c r="AW1241" s="12" t="s">
        <v>40</v>
      </c>
      <c r="AX1241" s="12" t="s">
        <v>77</v>
      </c>
      <c r="AY1241" s="226" t="s">
        <v>180</v>
      </c>
    </row>
    <row r="1242" spans="2:51" s="13" customFormat="1" ht="12">
      <c r="B1242" s="227"/>
      <c r="C1242" s="228"/>
      <c r="D1242" s="217" t="s">
        <v>189</v>
      </c>
      <c r="E1242" s="229" t="s">
        <v>39</v>
      </c>
      <c r="F1242" s="230" t="s">
        <v>196</v>
      </c>
      <c r="G1242" s="228"/>
      <c r="H1242" s="231">
        <v>131.013</v>
      </c>
      <c r="I1242" s="232"/>
      <c r="J1242" s="228"/>
      <c r="K1242" s="228"/>
      <c r="L1242" s="233"/>
      <c r="M1242" s="234"/>
      <c r="N1242" s="235"/>
      <c r="O1242" s="235"/>
      <c r="P1242" s="235"/>
      <c r="Q1242" s="235"/>
      <c r="R1242" s="235"/>
      <c r="S1242" s="235"/>
      <c r="T1242" s="236"/>
      <c r="AT1242" s="237" t="s">
        <v>189</v>
      </c>
      <c r="AU1242" s="237" t="s">
        <v>86</v>
      </c>
      <c r="AV1242" s="13" t="s">
        <v>187</v>
      </c>
      <c r="AW1242" s="13" t="s">
        <v>40</v>
      </c>
      <c r="AX1242" s="13" t="s">
        <v>84</v>
      </c>
      <c r="AY1242" s="237" t="s">
        <v>180</v>
      </c>
    </row>
    <row r="1243" spans="2:65" s="1" customFormat="1" ht="16.5" customHeight="1">
      <c r="B1243" s="41"/>
      <c r="C1243" s="203" t="s">
        <v>2311</v>
      </c>
      <c r="D1243" s="203" t="s">
        <v>182</v>
      </c>
      <c r="E1243" s="204" t="s">
        <v>2312</v>
      </c>
      <c r="F1243" s="205" t="s">
        <v>2313</v>
      </c>
      <c r="G1243" s="206" t="s">
        <v>185</v>
      </c>
      <c r="H1243" s="207">
        <v>116.21</v>
      </c>
      <c r="I1243" s="208"/>
      <c r="J1243" s="209">
        <f>ROUND(I1243*H1243,2)</f>
        <v>0</v>
      </c>
      <c r="K1243" s="205" t="s">
        <v>186</v>
      </c>
      <c r="L1243" s="61"/>
      <c r="M1243" s="210" t="s">
        <v>39</v>
      </c>
      <c r="N1243" s="211" t="s">
        <v>48</v>
      </c>
      <c r="O1243" s="42"/>
      <c r="P1243" s="212">
        <f>O1243*H1243</f>
        <v>0</v>
      </c>
      <c r="Q1243" s="212">
        <v>0.00758</v>
      </c>
      <c r="R1243" s="212">
        <f>Q1243*H1243</f>
        <v>0.8808718</v>
      </c>
      <c r="S1243" s="212">
        <v>0</v>
      </c>
      <c r="T1243" s="213">
        <f>S1243*H1243</f>
        <v>0</v>
      </c>
      <c r="AR1243" s="24" t="s">
        <v>265</v>
      </c>
      <c r="AT1243" s="24" t="s">
        <v>182</v>
      </c>
      <c r="AU1243" s="24" t="s">
        <v>86</v>
      </c>
      <c r="AY1243" s="24" t="s">
        <v>180</v>
      </c>
      <c r="BE1243" s="214">
        <f>IF(N1243="základní",J1243,0)</f>
        <v>0</v>
      </c>
      <c r="BF1243" s="214">
        <f>IF(N1243="snížená",J1243,0)</f>
        <v>0</v>
      </c>
      <c r="BG1243" s="214">
        <f>IF(N1243="zákl. přenesená",J1243,0)</f>
        <v>0</v>
      </c>
      <c r="BH1243" s="214">
        <f>IF(N1243="sníž. přenesená",J1243,0)</f>
        <v>0</v>
      </c>
      <c r="BI1243" s="214">
        <f>IF(N1243="nulová",J1243,0)</f>
        <v>0</v>
      </c>
      <c r="BJ1243" s="24" t="s">
        <v>84</v>
      </c>
      <c r="BK1243" s="214">
        <f>ROUND(I1243*H1243,2)</f>
        <v>0</v>
      </c>
      <c r="BL1243" s="24" t="s">
        <v>265</v>
      </c>
      <c r="BM1243" s="24" t="s">
        <v>2314</v>
      </c>
    </row>
    <row r="1244" spans="2:51" s="12" customFormat="1" ht="12">
      <c r="B1244" s="215"/>
      <c r="C1244" s="216"/>
      <c r="D1244" s="217" t="s">
        <v>189</v>
      </c>
      <c r="E1244" s="218" t="s">
        <v>39</v>
      </c>
      <c r="F1244" s="219" t="s">
        <v>2315</v>
      </c>
      <c r="G1244" s="216"/>
      <c r="H1244" s="220">
        <v>116.21</v>
      </c>
      <c r="I1244" s="221"/>
      <c r="J1244" s="216"/>
      <c r="K1244" s="216"/>
      <c r="L1244" s="222"/>
      <c r="M1244" s="223"/>
      <c r="N1244" s="224"/>
      <c r="O1244" s="224"/>
      <c r="P1244" s="224"/>
      <c r="Q1244" s="224"/>
      <c r="R1244" s="224"/>
      <c r="S1244" s="224"/>
      <c r="T1244" s="225"/>
      <c r="AT1244" s="226" t="s">
        <v>189</v>
      </c>
      <c r="AU1244" s="226" t="s">
        <v>86</v>
      </c>
      <c r="AV1244" s="12" t="s">
        <v>86</v>
      </c>
      <c r="AW1244" s="12" t="s">
        <v>40</v>
      </c>
      <c r="AX1244" s="12" t="s">
        <v>84</v>
      </c>
      <c r="AY1244" s="226" t="s">
        <v>180</v>
      </c>
    </row>
    <row r="1245" spans="2:65" s="1" customFormat="1" ht="25.5" customHeight="1">
      <c r="B1245" s="41"/>
      <c r="C1245" s="203" t="s">
        <v>2316</v>
      </c>
      <c r="D1245" s="203" t="s">
        <v>182</v>
      </c>
      <c r="E1245" s="204" t="s">
        <v>2317</v>
      </c>
      <c r="F1245" s="205" t="s">
        <v>2318</v>
      </c>
      <c r="G1245" s="206" t="s">
        <v>200</v>
      </c>
      <c r="H1245" s="207">
        <v>28.85</v>
      </c>
      <c r="I1245" s="208"/>
      <c r="J1245" s="209">
        <f>ROUND(I1245*H1245,2)</f>
        <v>0</v>
      </c>
      <c r="K1245" s="205" t="s">
        <v>186</v>
      </c>
      <c r="L1245" s="61"/>
      <c r="M1245" s="210" t="s">
        <v>39</v>
      </c>
      <c r="N1245" s="211" t="s">
        <v>48</v>
      </c>
      <c r="O1245" s="42"/>
      <c r="P1245" s="212">
        <f>O1245*H1245</f>
        <v>0</v>
      </c>
      <c r="Q1245" s="212">
        <v>0.00149</v>
      </c>
      <c r="R1245" s="212">
        <f>Q1245*H1245</f>
        <v>0.042986500000000004</v>
      </c>
      <c r="S1245" s="212">
        <v>0</v>
      </c>
      <c r="T1245" s="213">
        <f>S1245*H1245</f>
        <v>0</v>
      </c>
      <c r="AR1245" s="24" t="s">
        <v>265</v>
      </c>
      <c r="AT1245" s="24" t="s">
        <v>182</v>
      </c>
      <c r="AU1245" s="24" t="s">
        <v>86</v>
      </c>
      <c r="AY1245" s="24" t="s">
        <v>180</v>
      </c>
      <c r="BE1245" s="214">
        <f>IF(N1245="základní",J1245,0)</f>
        <v>0</v>
      </c>
      <c r="BF1245" s="214">
        <f>IF(N1245="snížená",J1245,0)</f>
        <v>0</v>
      </c>
      <c r="BG1245" s="214">
        <f>IF(N1245="zákl. přenesená",J1245,0)</f>
        <v>0</v>
      </c>
      <c r="BH1245" s="214">
        <f>IF(N1245="sníž. přenesená",J1245,0)</f>
        <v>0</v>
      </c>
      <c r="BI1245" s="214">
        <f>IF(N1245="nulová",J1245,0)</f>
        <v>0</v>
      </c>
      <c r="BJ1245" s="24" t="s">
        <v>84</v>
      </c>
      <c r="BK1245" s="214">
        <f>ROUND(I1245*H1245,2)</f>
        <v>0</v>
      </c>
      <c r="BL1245" s="24" t="s">
        <v>265</v>
      </c>
      <c r="BM1245" s="24" t="s">
        <v>2319</v>
      </c>
    </row>
    <row r="1246" spans="2:65" s="1" customFormat="1" ht="16.5" customHeight="1">
      <c r="B1246" s="41"/>
      <c r="C1246" s="203" t="s">
        <v>2320</v>
      </c>
      <c r="D1246" s="203" t="s">
        <v>182</v>
      </c>
      <c r="E1246" s="204" t="s">
        <v>2321</v>
      </c>
      <c r="F1246" s="205" t="s">
        <v>2322</v>
      </c>
      <c r="G1246" s="206" t="s">
        <v>200</v>
      </c>
      <c r="H1246" s="207">
        <v>28.85</v>
      </c>
      <c r="I1246" s="208"/>
      <c r="J1246" s="209">
        <f>ROUND(I1246*H1246,2)</f>
        <v>0</v>
      </c>
      <c r="K1246" s="205" t="s">
        <v>186</v>
      </c>
      <c r="L1246" s="61"/>
      <c r="M1246" s="210" t="s">
        <v>39</v>
      </c>
      <c r="N1246" s="211" t="s">
        <v>48</v>
      </c>
      <c r="O1246" s="42"/>
      <c r="P1246" s="212">
        <f>O1246*H1246</f>
        <v>0</v>
      </c>
      <c r="Q1246" s="212">
        <v>0.00086</v>
      </c>
      <c r="R1246" s="212">
        <f>Q1246*H1246</f>
        <v>0.024811</v>
      </c>
      <c r="S1246" s="212">
        <v>0</v>
      </c>
      <c r="T1246" s="213">
        <f>S1246*H1246</f>
        <v>0</v>
      </c>
      <c r="AR1246" s="24" t="s">
        <v>265</v>
      </c>
      <c r="AT1246" s="24" t="s">
        <v>182</v>
      </c>
      <c r="AU1246" s="24" t="s">
        <v>86</v>
      </c>
      <c r="AY1246" s="24" t="s">
        <v>180</v>
      </c>
      <c r="BE1246" s="214">
        <f>IF(N1246="základní",J1246,0)</f>
        <v>0</v>
      </c>
      <c r="BF1246" s="214">
        <f>IF(N1246="snížená",J1246,0)</f>
        <v>0</v>
      </c>
      <c r="BG1246" s="214">
        <f>IF(N1246="zákl. přenesená",J1246,0)</f>
        <v>0</v>
      </c>
      <c r="BH1246" s="214">
        <f>IF(N1246="sníž. přenesená",J1246,0)</f>
        <v>0</v>
      </c>
      <c r="BI1246" s="214">
        <f>IF(N1246="nulová",J1246,0)</f>
        <v>0</v>
      </c>
      <c r="BJ1246" s="24" t="s">
        <v>84</v>
      </c>
      <c r="BK1246" s="214">
        <f>ROUND(I1246*H1246,2)</f>
        <v>0</v>
      </c>
      <c r="BL1246" s="24" t="s">
        <v>265</v>
      </c>
      <c r="BM1246" s="24" t="s">
        <v>2323</v>
      </c>
    </row>
    <row r="1247" spans="2:65" s="1" customFormat="1" ht="16.5" customHeight="1">
      <c r="B1247" s="41"/>
      <c r="C1247" s="203" t="s">
        <v>2324</v>
      </c>
      <c r="D1247" s="203" t="s">
        <v>182</v>
      </c>
      <c r="E1247" s="204" t="s">
        <v>2325</v>
      </c>
      <c r="F1247" s="205" t="s">
        <v>2326</v>
      </c>
      <c r="G1247" s="206" t="s">
        <v>200</v>
      </c>
      <c r="H1247" s="207">
        <v>28.85</v>
      </c>
      <c r="I1247" s="208"/>
      <c r="J1247" s="209">
        <f>ROUND(I1247*H1247,2)</f>
        <v>0</v>
      </c>
      <c r="K1247" s="205" t="s">
        <v>186</v>
      </c>
      <c r="L1247" s="61"/>
      <c r="M1247" s="210" t="s">
        <v>39</v>
      </c>
      <c r="N1247" s="211" t="s">
        <v>48</v>
      </c>
      <c r="O1247" s="42"/>
      <c r="P1247" s="212">
        <f>O1247*H1247</f>
        <v>0</v>
      </c>
      <c r="Q1247" s="212">
        <v>0.0012</v>
      </c>
      <c r="R1247" s="212">
        <f>Q1247*H1247</f>
        <v>0.03462</v>
      </c>
      <c r="S1247" s="212">
        <v>0</v>
      </c>
      <c r="T1247" s="213">
        <f>S1247*H1247</f>
        <v>0</v>
      </c>
      <c r="AR1247" s="24" t="s">
        <v>265</v>
      </c>
      <c r="AT1247" s="24" t="s">
        <v>182</v>
      </c>
      <c r="AU1247" s="24" t="s">
        <v>86</v>
      </c>
      <c r="AY1247" s="24" t="s">
        <v>180</v>
      </c>
      <c r="BE1247" s="214">
        <f>IF(N1247="základní",J1247,0)</f>
        <v>0</v>
      </c>
      <c r="BF1247" s="214">
        <f>IF(N1247="snížená",J1247,0)</f>
        <v>0</v>
      </c>
      <c r="BG1247" s="214">
        <f>IF(N1247="zákl. přenesená",J1247,0)</f>
        <v>0</v>
      </c>
      <c r="BH1247" s="214">
        <f>IF(N1247="sníž. přenesená",J1247,0)</f>
        <v>0</v>
      </c>
      <c r="BI1247" s="214">
        <f>IF(N1247="nulová",J1247,0)</f>
        <v>0</v>
      </c>
      <c r="BJ1247" s="24" t="s">
        <v>84</v>
      </c>
      <c r="BK1247" s="214">
        <f>ROUND(I1247*H1247,2)</f>
        <v>0</v>
      </c>
      <c r="BL1247" s="24" t="s">
        <v>265</v>
      </c>
      <c r="BM1247" s="24" t="s">
        <v>2327</v>
      </c>
    </row>
    <row r="1248" spans="2:65" s="1" customFormat="1" ht="16.5" customHeight="1">
      <c r="B1248" s="41"/>
      <c r="C1248" s="203" t="s">
        <v>2328</v>
      </c>
      <c r="D1248" s="203" t="s">
        <v>182</v>
      </c>
      <c r="E1248" s="204" t="s">
        <v>2329</v>
      </c>
      <c r="F1248" s="205" t="s">
        <v>2330</v>
      </c>
      <c r="G1248" s="206" t="s">
        <v>185</v>
      </c>
      <c r="H1248" s="207">
        <v>144.57</v>
      </c>
      <c r="I1248" s="208"/>
      <c r="J1248" s="209">
        <f>ROUND(I1248*H1248,2)</f>
        <v>0</v>
      </c>
      <c r="K1248" s="205" t="s">
        <v>186</v>
      </c>
      <c r="L1248" s="61"/>
      <c r="M1248" s="210" t="s">
        <v>39</v>
      </c>
      <c r="N1248" s="211" t="s">
        <v>48</v>
      </c>
      <c r="O1248" s="42"/>
      <c r="P1248" s="212">
        <f>O1248*H1248</f>
        <v>0</v>
      </c>
      <c r="Q1248" s="212">
        <v>0</v>
      </c>
      <c r="R1248" s="212">
        <f>Q1248*H1248</f>
        <v>0</v>
      </c>
      <c r="S1248" s="212">
        <v>0.0025</v>
      </c>
      <c r="T1248" s="213">
        <f>S1248*H1248</f>
        <v>0.361425</v>
      </c>
      <c r="AR1248" s="24" t="s">
        <v>265</v>
      </c>
      <c r="AT1248" s="24" t="s">
        <v>182</v>
      </c>
      <c r="AU1248" s="24" t="s">
        <v>86</v>
      </c>
      <c r="AY1248" s="24" t="s">
        <v>180</v>
      </c>
      <c r="BE1248" s="214">
        <f>IF(N1248="základní",J1248,0)</f>
        <v>0</v>
      </c>
      <c r="BF1248" s="214">
        <f>IF(N1248="snížená",J1248,0)</f>
        <v>0</v>
      </c>
      <c r="BG1248" s="214">
        <f>IF(N1248="zákl. přenesená",J1248,0)</f>
        <v>0</v>
      </c>
      <c r="BH1248" s="214">
        <f>IF(N1248="sníž. přenesená",J1248,0)</f>
        <v>0</v>
      </c>
      <c r="BI1248" s="214">
        <f>IF(N1248="nulová",J1248,0)</f>
        <v>0</v>
      </c>
      <c r="BJ1248" s="24" t="s">
        <v>84</v>
      </c>
      <c r="BK1248" s="214">
        <f>ROUND(I1248*H1248,2)</f>
        <v>0</v>
      </c>
      <c r="BL1248" s="24" t="s">
        <v>265</v>
      </c>
      <c r="BM1248" s="24" t="s">
        <v>2331</v>
      </c>
    </row>
    <row r="1249" spans="2:51" s="12" customFormat="1" ht="12">
      <c r="B1249" s="215"/>
      <c r="C1249" s="216"/>
      <c r="D1249" s="217" t="s">
        <v>189</v>
      </c>
      <c r="E1249" s="218" t="s">
        <v>39</v>
      </c>
      <c r="F1249" s="219" t="s">
        <v>2332</v>
      </c>
      <c r="G1249" s="216"/>
      <c r="H1249" s="220">
        <v>144.57</v>
      </c>
      <c r="I1249" s="221"/>
      <c r="J1249" s="216"/>
      <c r="K1249" s="216"/>
      <c r="L1249" s="222"/>
      <c r="M1249" s="223"/>
      <c r="N1249" s="224"/>
      <c r="O1249" s="224"/>
      <c r="P1249" s="224"/>
      <c r="Q1249" s="224"/>
      <c r="R1249" s="224"/>
      <c r="S1249" s="224"/>
      <c r="T1249" s="225"/>
      <c r="AT1249" s="226" t="s">
        <v>189</v>
      </c>
      <c r="AU1249" s="226" t="s">
        <v>86</v>
      </c>
      <c r="AV1249" s="12" t="s">
        <v>86</v>
      </c>
      <c r="AW1249" s="12" t="s">
        <v>40</v>
      </c>
      <c r="AX1249" s="12" t="s">
        <v>84</v>
      </c>
      <c r="AY1249" s="226" t="s">
        <v>180</v>
      </c>
    </row>
    <row r="1250" spans="2:65" s="1" customFormat="1" ht="16.5" customHeight="1">
      <c r="B1250" s="41"/>
      <c r="C1250" s="203" t="s">
        <v>2333</v>
      </c>
      <c r="D1250" s="203" t="s">
        <v>182</v>
      </c>
      <c r="E1250" s="204" t="s">
        <v>2334</v>
      </c>
      <c r="F1250" s="205" t="s">
        <v>2335</v>
      </c>
      <c r="G1250" s="206" t="s">
        <v>316</v>
      </c>
      <c r="H1250" s="207">
        <v>2</v>
      </c>
      <c r="I1250" s="208"/>
      <c r="J1250" s="209">
        <f>ROUND(I1250*H1250,2)</f>
        <v>0</v>
      </c>
      <c r="K1250" s="205" t="s">
        <v>186</v>
      </c>
      <c r="L1250" s="61"/>
      <c r="M1250" s="210" t="s">
        <v>39</v>
      </c>
      <c r="N1250" s="211" t="s">
        <v>48</v>
      </c>
      <c r="O1250" s="42"/>
      <c r="P1250" s="212">
        <f>O1250*H1250</f>
        <v>0</v>
      </c>
      <c r="Q1250" s="212">
        <v>0.00069</v>
      </c>
      <c r="R1250" s="212">
        <f>Q1250*H1250</f>
        <v>0.00138</v>
      </c>
      <c r="S1250" s="212">
        <v>0.005</v>
      </c>
      <c r="T1250" s="213">
        <f>S1250*H1250</f>
        <v>0.01</v>
      </c>
      <c r="AR1250" s="24" t="s">
        <v>265</v>
      </c>
      <c r="AT1250" s="24" t="s">
        <v>182</v>
      </c>
      <c r="AU1250" s="24" t="s">
        <v>86</v>
      </c>
      <c r="AY1250" s="24" t="s">
        <v>180</v>
      </c>
      <c r="BE1250" s="214">
        <f>IF(N1250="základní",J1250,0)</f>
        <v>0</v>
      </c>
      <c r="BF1250" s="214">
        <f>IF(N1250="snížená",J1250,0)</f>
        <v>0</v>
      </c>
      <c r="BG1250" s="214">
        <f>IF(N1250="zákl. přenesená",J1250,0)</f>
        <v>0</v>
      </c>
      <c r="BH1250" s="214">
        <f>IF(N1250="sníž. přenesená",J1250,0)</f>
        <v>0</v>
      </c>
      <c r="BI1250" s="214">
        <f>IF(N1250="nulová",J1250,0)</f>
        <v>0</v>
      </c>
      <c r="BJ1250" s="24" t="s">
        <v>84</v>
      </c>
      <c r="BK1250" s="214">
        <f>ROUND(I1250*H1250,2)</f>
        <v>0</v>
      </c>
      <c r="BL1250" s="24" t="s">
        <v>265</v>
      </c>
      <c r="BM1250" s="24" t="s">
        <v>2336</v>
      </c>
    </row>
    <row r="1251" spans="2:51" s="12" customFormat="1" ht="12">
      <c r="B1251" s="215"/>
      <c r="C1251" s="216"/>
      <c r="D1251" s="217" t="s">
        <v>189</v>
      </c>
      <c r="E1251" s="218" t="s">
        <v>39</v>
      </c>
      <c r="F1251" s="219" t="s">
        <v>2337</v>
      </c>
      <c r="G1251" s="216"/>
      <c r="H1251" s="220">
        <v>2</v>
      </c>
      <c r="I1251" s="221"/>
      <c r="J1251" s="216"/>
      <c r="K1251" s="216"/>
      <c r="L1251" s="222"/>
      <c r="M1251" s="223"/>
      <c r="N1251" s="224"/>
      <c r="O1251" s="224"/>
      <c r="P1251" s="224"/>
      <c r="Q1251" s="224"/>
      <c r="R1251" s="224"/>
      <c r="S1251" s="224"/>
      <c r="T1251" s="225"/>
      <c r="AT1251" s="226" t="s">
        <v>189</v>
      </c>
      <c r="AU1251" s="226" t="s">
        <v>86</v>
      </c>
      <c r="AV1251" s="12" t="s">
        <v>86</v>
      </c>
      <c r="AW1251" s="12" t="s">
        <v>40</v>
      </c>
      <c r="AX1251" s="12" t="s">
        <v>84</v>
      </c>
      <c r="AY1251" s="226" t="s">
        <v>180</v>
      </c>
    </row>
    <row r="1252" spans="2:65" s="1" customFormat="1" ht="16.5" customHeight="1">
      <c r="B1252" s="41"/>
      <c r="C1252" s="203" t="s">
        <v>2338</v>
      </c>
      <c r="D1252" s="203" t="s">
        <v>182</v>
      </c>
      <c r="E1252" s="204" t="s">
        <v>2339</v>
      </c>
      <c r="F1252" s="205" t="s">
        <v>2340</v>
      </c>
      <c r="G1252" s="206" t="s">
        <v>316</v>
      </c>
      <c r="H1252" s="207">
        <v>1</v>
      </c>
      <c r="I1252" s="208"/>
      <c r="J1252" s="209">
        <f>ROUND(I1252*H1252,2)</f>
        <v>0</v>
      </c>
      <c r="K1252" s="205" t="s">
        <v>186</v>
      </c>
      <c r="L1252" s="61"/>
      <c r="M1252" s="210" t="s">
        <v>39</v>
      </c>
      <c r="N1252" s="211" t="s">
        <v>48</v>
      </c>
      <c r="O1252" s="42"/>
      <c r="P1252" s="212">
        <f>O1252*H1252</f>
        <v>0</v>
      </c>
      <c r="Q1252" s="212">
        <v>0.00139</v>
      </c>
      <c r="R1252" s="212">
        <f>Q1252*H1252</f>
        <v>0.00139</v>
      </c>
      <c r="S1252" s="212">
        <v>0.01</v>
      </c>
      <c r="T1252" s="213">
        <f>S1252*H1252</f>
        <v>0.01</v>
      </c>
      <c r="AR1252" s="24" t="s">
        <v>265</v>
      </c>
      <c r="AT1252" s="24" t="s">
        <v>182</v>
      </c>
      <c r="AU1252" s="24" t="s">
        <v>86</v>
      </c>
      <c r="AY1252" s="24" t="s">
        <v>180</v>
      </c>
      <c r="BE1252" s="214">
        <f>IF(N1252="základní",J1252,0)</f>
        <v>0</v>
      </c>
      <c r="BF1252" s="214">
        <f>IF(N1252="snížená",J1252,0)</f>
        <v>0</v>
      </c>
      <c r="BG1252" s="214">
        <f>IF(N1252="zákl. přenesená",J1252,0)</f>
        <v>0</v>
      </c>
      <c r="BH1252" s="214">
        <f>IF(N1252="sníž. přenesená",J1252,0)</f>
        <v>0</v>
      </c>
      <c r="BI1252" s="214">
        <f>IF(N1252="nulová",J1252,0)</f>
        <v>0</v>
      </c>
      <c r="BJ1252" s="24" t="s">
        <v>84</v>
      </c>
      <c r="BK1252" s="214">
        <f>ROUND(I1252*H1252,2)</f>
        <v>0</v>
      </c>
      <c r="BL1252" s="24" t="s">
        <v>265</v>
      </c>
      <c r="BM1252" s="24" t="s">
        <v>2341</v>
      </c>
    </row>
    <row r="1253" spans="2:51" s="12" customFormat="1" ht="12">
      <c r="B1253" s="215"/>
      <c r="C1253" s="216"/>
      <c r="D1253" s="217" t="s">
        <v>189</v>
      </c>
      <c r="E1253" s="218" t="s">
        <v>39</v>
      </c>
      <c r="F1253" s="219" t="s">
        <v>2342</v>
      </c>
      <c r="G1253" s="216"/>
      <c r="H1253" s="220">
        <v>1</v>
      </c>
      <c r="I1253" s="221"/>
      <c r="J1253" s="216"/>
      <c r="K1253" s="216"/>
      <c r="L1253" s="222"/>
      <c r="M1253" s="223"/>
      <c r="N1253" s="224"/>
      <c r="O1253" s="224"/>
      <c r="P1253" s="224"/>
      <c r="Q1253" s="224"/>
      <c r="R1253" s="224"/>
      <c r="S1253" s="224"/>
      <c r="T1253" s="225"/>
      <c r="AT1253" s="226" t="s">
        <v>189</v>
      </c>
      <c r="AU1253" s="226" t="s">
        <v>86</v>
      </c>
      <c r="AV1253" s="12" t="s">
        <v>86</v>
      </c>
      <c r="AW1253" s="12" t="s">
        <v>40</v>
      </c>
      <c r="AX1253" s="12" t="s">
        <v>84</v>
      </c>
      <c r="AY1253" s="226" t="s">
        <v>180</v>
      </c>
    </row>
    <row r="1254" spans="2:65" s="1" customFormat="1" ht="16.5" customHeight="1">
      <c r="B1254" s="41"/>
      <c r="C1254" s="203" t="s">
        <v>2343</v>
      </c>
      <c r="D1254" s="203" t="s">
        <v>182</v>
      </c>
      <c r="E1254" s="204" t="s">
        <v>2344</v>
      </c>
      <c r="F1254" s="205" t="s">
        <v>2345</v>
      </c>
      <c r="G1254" s="206" t="s">
        <v>185</v>
      </c>
      <c r="H1254" s="207">
        <v>247.223</v>
      </c>
      <c r="I1254" s="208"/>
      <c r="J1254" s="209">
        <f>ROUND(I1254*H1254,2)</f>
        <v>0</v>
      </c>
      <c r="K1254" s="205" t="s">
        <v>186</v>
      </c>
      <c r="L1254" s="61"/>
      <c r="M1254" s="210" t="s">
        <v>39</v>
      </c>
      <c r="N1254" s="211" t="s">
        <v>48</v>
      </c>
      <c r="O1254" s="42"/>
      <c r="P1254" s="212">
        <f>O1254*H1254</f>
        <v>0</v>
      </c>
      <c r="Q1254" s="212">
        <v>0.0003</v>
      </c>
      <c r="R1254" s="212">
        <f>Q1254*H1254</f>
        <v>0.0741669</v>
      </c>
      <c r="S1254" s="212">
        <v>0</v>
      </c>
      <c r="T1254" s="213">
        <f>S1254*H1254</f>
        <v>0</v>
      </c>
      <c r="AR1254" s="24" t="s">
        <v>265</v>
      </c>
      <c r="AT1254" s="24" t="s">
        <v>182</v>
      </c>
      <c r="AU1254" s="24" t="s">
        <v>86</v>
      </c>
      <c r="AY1254" s="24" t="s">
        <v>180</v>
      </c>
      <c r="BE1254" s="214">
        <f>IF(N1254="základní",J1254,0)</f>
        <v>0</v>
      </c>
      <c r="BF1254" s="214">
        <f>IF(N1254="snížená",J1254,0)</f>
        <v>0</v>
      </c>
      <c r="BG1254" s="214">
        <f>IF(N1254="zákl. přenesená",J1254,0)</f>
        <v>0</v>
      </c>
      <c r="BH1254" s="214">
        <f>IF(N1254="sníž. přenesená",J1254,0)</f>
        <v>0</v>
      </c>
      <c r="BI1254" s="214">
        <f>IF(N1254="nulová",J1254,0)</f>
        <v>0</v>
      </c>
      <c r="BJ1254" s="24" t="s">
        <v>84</v>
      </c>
      <c r="BK1254" s="214">
        <f>ROUND(I1254*H1254,2)</f>
        <v>0</v>
      </c>
      <c r="BL1254" s="24" t="s">
        <v>265</v>
      </c>
      <c r="BM1254" s="24" t="s">
        <v>2346</v>
      </c>
    </row>
    <row r="1255" spans="2:51" s="12" customFormat="1" ht="12">
      <c r="B1255" s="215"/>
      <c r="C1255" s="216"/>
      <c r="D1255" s="217" t="s">
        <v>189</v>
      </c>
      <c r="E1255" s="218" t="s">
        <v>39</v>
      </c>
      <c r="F1255" s="219" t="s">
        <v>2347</v>
      </c>
      <c r="G1255" s="216"/>
      <c r="H1255" s="220">
        <v>3.713</v>
      </c>
      <c r="I1255" s="221"/>
      <c r="J1255" s="216"/>
      <c r="K1255" s="216"/>
      <c r="L1255" s="222"/>
      <c r="M1255" s="223"/>
      <c r="N1255" s="224"/>
      <c r="O1255" s="224"/>
      <c r="P1255" s="224"/>
      <c r="Q1255" s="224"/>
      <c r="R1255" s="224"/>
      <c r="S1255" s="224"/>
      <c r="T1255" s="225"/>
      <c r="AT1255" s="226" t="s">
        <v>189</v>
      </c>
      <c r="AU1255" s="226" t="s">
        <v>86</v>
      </c>
      <c r="AV1255" s="12" t="s">
        <v>86</v>
      </c>
      <c r="AW1255" s="12" t="s">
        <v>40</v>
      </c>
      <c r="AX1255" s="12" t="s">
        <v>77</v>
      </c>
      <c r="AY1255" s="226" t="s">
        <v>180</v>
      </c>
    </row>
    <row r="1256" spans="2:51" s="12" customFormat="1" ht="12">
      <c r="B1256" s="215"/>
      <c r="C1256" s="216"/>
      <c r="D1256" s="217" t="s">
        <v>189</v>
      </c>
      <c r="E1256" s="218" t="s">
        <v>39</v>
      </c>
      <c r="F1256" s="219" t="s">
        <v>2269</v>
      </c>
      <c r="G1256" s="216"/>
      <c r="H1256" s="220">
        <v>127.3</v>
      </c>
      <c r="I1256" s="221"/>
      <c r="J1256" s="216"/>
      <c r="K1256" s="216"/>
      <c r="L1256" s="222"/>
      <c r="M1256" s="223"/>
      <c r="N1256" s="224"/>
      <c r="O1256" s="224"/>
      <c r="P1256" s="224"/>
      <c r="Q1256" s="224"/>
      <c r="R1256" s="224"/>
      <c r="S1256" s="224"/>
      <c r="T1256" s="225"/>
      <c r="AT1256" s="226" t="s">
        <v>189</v>
      </c>
      <c r="AU1256" s="226" t="s">
        <v>86</v>
      </c>
      <c r="AV1256" s="12" t="s">
        <v>86</v>
      </c>
      <c r="AW1256" s="12" t="s">
        <v>40</v>
      </c>
      <c r="AX1256" s="12" t="s">
        <v>77</v>
      </c>
      <c r="AY1256" s="226" t="s">
        <v>180</v>
      </c>
    </row>
    <row r="1257" spans="2:51" s="12" customFormat="1" ht="12">
      <c r="B1257" s="215"/>
      <c r="C1257" s="216"/>
      <c r="D1257" s="217" t="s">
        <v>189</v>
      </c>
      <c r="E1257" s="218" t="s">
        <v>39</v>
      </c>
      <c r="F1257" s="219" t="s">
        <v>2274</v>
      </c>
      <c r="G1257" s="216"/>
      <c r="H1257" s="220">
        <v>116.21</v>
      </c>
      <c r="I1257" s="221"/>
      <c r="J1257" s="216"/>
      <c r="K1257" s="216"/>
      <c r="L1257" s="222"/>
      <c r="M1257" s="223"/>
      <c r="N1257" s="224"/>
      <c r="O1257" s="224"/>
      <c r="P1257" s="224"/>
      <c r="Q1257" s="224"/>
      <c r="R1257" s="224"/>
      <c r="S1257" s="224"/>
      <c r="T1257" s="225"/>
      <c r="AT1257" s="226" t="s">
        <v>189</v>
      </c>
      <c r="AU1257" s="226" t="s">
        <v>86</v>
      </c>
      <c r="AV1257" s="12" t="s">
        <v>86</v>
      </c>
      <c r="AW1257" s="12" t="s">
        <v>40</v>
      </c>
      <c r="AX1257" s="12" t="s">
        <v>77</v>
      </c>
      <c r="AY1257" s="226" t="s">
        <v>180</v>
      </c>
    </row>
    <row r="1258" spans="2:51" s="13" customFormat="1" ht="12">
      <c r="B1258" s="227"/>
      <c r="C1258" s="228"/>
      <c r="D1258" s="217" t="s">
        <v>189</v>
      </c>
      <c r="E1258" s="229" t="s">
        <v>39</v>
      </c>
      <c r="F1258" s="230" t="s">
        <v>196</v>
      </c>
      <c r="G1258" s="228"/>
      <c r="H1258" s="231">
        <v>247.223</v>
      </c>
      <c r="I1258" s="232"/>
      <c r="J1258" s="228"/>
      <c r="K1258" s="228"/>
      <c r="L1258" s="233"/>
      <c r="M1258" s="234"/>
      <c r="N1258" s="235"/>
      <c r="O1258" s="235"/>
      <c r="P1258" s="235"/>
      <c r="Q1258" s="235"/>
      <c r="R1258" s="235"/>
      <c r="S1258" s="235"/>
      <c r="T1258" s="236"/>
      <c r="AT1258" s="237" t="s">
        <v>189</v>
      </c>
      <c r="AU1258" s="237" t="s">
        <v>86</v>
      </c>
      <c r="AV1258" s="13" t="s">
        <v>187</v>
      </c>
      <c r="AW1258" s="13" t="s">
        <v>40</v>
      </c>
      <c r="AX1258" s="13" t="s">
        <v>84</v>
      </c>
      <c r="AY1258" s="237" t="s">
        <v>180</v>
      </c>
    </row>
    <row r="1259" spans="2:65" s="1" customFormat="1" ht="25.5" customHeight="1">
      <c r="B1259" s="41"/>
      <c r="C1259" s="249" t="s">
        <v>2348</v>
      </c>
      <c r="D1259" s="249" t="s">
        <v>266</v>
      </c>
      <c r="E1259" s="250" t="s">
        <v>2349</v>
      </c>
      <c r="F1259" s="251" t="s">
        <v>2350</v>
      </c>
      <c r="G1259" s="252" t="s">
        <v>185</v>
      </c>
      <c r="H1259" s="253">
        <v>21.354</v>
      </c>
      <c r="I1259" s="254"/>
      <c r="J1259" s="255">
        <f>ROUND(I1259*H1259,2)</f>
        <v>0</v>
      </c>
      <c r="K1259" s="251" t="s">
        <v>1903</v>
      </c>
      <c r="L1259" s="256"/>
      <c r="M1259" s="257" t="s">
        <v>39</v>
      </c>
      <c r="N1259" s="258" t="s">
        <v>48</v>
      </c>
      <c r="O1259" s="42"/>
      <c r="P1259" s="212">
        <f>O1259*H1259</f>
        <v>0</v>
      </c>
      <c r="Q1259" s="212">
        <v>0.00275</v>
      </c>
      <c r="R1259" s="212">
        <f>Q1259*H1259</f>
        <v>0.05872349999999999</v>
      </c>
      <c r="S1259" s="212">
        <v>0</v>
      </c>
      <c r="T1259" s="213">
        <f>S1259*H1259</f>
        <v>0</v>
      </c>
      <c r="AR1259" s="24" t="s">
        <v>354</v>
      </c>
      <c r="AT1259" s="24" t="s">
        <v>266</v>
      </c>
      <c r="AU1259" s="24" t="s">
        <v>86</v>
      </c>
      <c r="AY1259" s="24" t="s">
        <v>180</v>
      </c>
      <c r="BE1259" s="214">
        <f>IF(N1259="základní",J1259,0)</f>
        <v>0</v>
      </c>
      <c r="BF1259" s="214">
        <f>IF(N1259="snížená",J1259,0)</f>
        <v>0</v>
      </c>
      <c r="BG1259" s="214">
        <f>IF(N1259="zákl. přenesená",J1259,0)</f>
        <v>0</v>
      </c>
      <c r="BH1259" s="214">
        <f>IF(N1259="sníž. přenesená",J1259,0)</f>
        <v>0</v>
      </c>
      <c r="BI1259" s="214">
        <f>IF(N1259="nulová",J1259,0)</f>
        <v>0</v>
      </c>
      <c r="BJ1259" s="24" t="s">
        <v>84</v>
      </c>
      <c r="BK1259" s="214">
        <f>ROUND(I1259*H1259,2)</f>
        <v>0</v>
      </c>
      <c r="BL1259" s="24" t="s">
        <v>265</v>
      </c>
      <c r="BM1259" s="24" t="s">
        <v>2351</v>
      </c>
    </row>
    <row r="1260" spans="2:51" s="12" customFormat="1" ht="12">
      <c r="B1260" s="215"/>
      <c r="C1260" s="216"/>
      <c r="D1260" s="217" t="s">
        <v>189</v>
      </c>
      <c r="E1260" s="218" t="s">
        <v>39</v>
      </c>
      <c r="F1260" s="219" t="s">
        <v>2347</v>
      </c>
      <c r="G1260" s="216"/>
      <c r="H1260" s="220">
        <v>3.713</v>
      </c>
      <c r="I1260" s="221"/>
      <c r="J1260" s="216"/>
      <c r="K1260" s="216"/>
      <c r="L1260" s="222"/>
      <c r="M1260" s="223"/>
      <c r="N1260" s="224"/>
      <c r="O1260" s="224"/>
      <c r="P1260" s="224"/>
      <c r="Q1260" s="224"/>
      <c r="R1260" s="224"/>
      <c r="S1260" s="224"/>
      <c r="T1260" s="225"/>
      <c r="AT1260" s="226" t="s">
        <v>189</v>
      </c>
      <c r="AU1260" s="226" t="s">
        <v>86</v>
      </c>
      <c r="AV1260" s="12" t="s">
        <v>86</v>
      </c>
      <c r="AW1260" s="12" t="s">
        <v>40</v>
      </c>
      <c r="AX1260" s="12" t="s">
        <v>77</v>
      </c>
      <c r="AY1260" s="226" t="s">
        <v>180</v>
      </c>
    </row>
    <row r="1261" spans="2:51" s="12" customFormat="1" ht="12">
      <c r="B1261" s="215"/>
      <c r="C1261" s="216"/>
      <c r="D1261" s="217" t="s">
        <v>189</v>
      </c>
      <c r="E1261" s="218" t="s">
        <v>39</v>
      </c>
      <c r="F1261" s="219" t="s">
        <v>2352</v>
      </c>
      <c r="G1261" s="216"/>
      <c r="H1261" s="220">
        <v>15.7</v>
      </c>
      <c r="I1261" s="221"/>
      <c r="J1261" s="216"/>
      <c r="K1261" s="216"/>
      <c r="L1261" s="222"/>
      <c r="M1261" s="223"/>
      <c r="N1261" s="224"/>
      <c r="O1261" s="224"/>
      <c r="P1261" s="224"/>
      <c r="Q1261" s="224"/>
      <c r="R1261" s="224"/>
      <c r="S1261" s="224"/>
      <c r="T1261" s="225"/>
      <c r="AT1261" s="226" t="s">
        <v>189</v>
      </c>
      <c r="AU1261" s="226" t="s">
        <v>86</v>
      </c>
      <c r="AV1261" s="12" t="s">
        <v>86</v>
      </c>
      <c r="AW1261" s="12" t="s">
        <v>40</v>
      </c>
      <c r="AX1261" s="12" t="s">
        <v>77</v>
      </c>
      <c r="AY1261" s="226" t="s">
        <v>180</v>
      </c>
    </row>
    <row r="1262" spans="2:51" s="13" customFormat="1" ht="12">
      <c r="B1262" s="227"/>
      <c r="C1262" s="228"/>
      <c r="D1262" s="217" t="s">
        <v>189</v>
      </c>
      <c r="E1262" s="229" t="s">
        <v>39</v>
      </c>
      <c r="F1262" s="230" t="s">
        <v>196</v>
      </c>
      <c r="G1262" s="228"/>
      <c r="H1262" s="231">
        <v>19.413</v>
      </c>
      <c r="I1262" s="232"/>
      <c r="J1262" s="228"/>
      <c r="K1262" s="228"/>
      <c r="L1262" s="233"/>
      <c r="M1262" s="234"/>
      <c r="N1262" s="235"/>
      <c r="O1262" s="235"/>
      <c r="P1262" s="235"/>
      <c r="Q1262" s="235"/>
      <c r="R1262" s="235"/>
      <c r="S1262" s="235"/>
      <c r="T1262" s="236"/>
      <c r="AT1262" s="237" t="s">
        <v>189</v>
      </c>
      <c r="AU1262" s="237" t="s">
        <v>86</v>
      </c>
      <c r="AV1262" s="13" t="s">
        <v>187</v>
      </c>
      <c r="AW1262" s="13" t="s">
        <v>40</v>
      </c>
      <c r="AX1262" s="13" t="s">
        <v>84</v>
      </c>
      <c r="AY1262" s="237" t="s">
        <v>180</v>
      </c>
    </row>
    <row r="1263" spans="2:51" s="12" customFormat="1" ht="12">
      <c r="B1263" s="215"/>
      <c r="C1263" s="216"/>
      <c r="D1263" s="217" t="s">
        <v>189</v>
      </c>
      <c r="E1263" s="216"/>
      <c r="F1263" s="219" t="s">
        <v>2353</v>
      </c>
      <c r="G1263" s="216"/>
      <c r="H1263" s="220">
        <v>21.354</v>
      </c>
      <c r="I1263" s="221"/>
      <c r="J1263" s="216"/>
      <c r="K1263" s="216"/>
      <c r="L1263" s="222"/>
      <c r="M1263" s="223"/>
      <c r="N1263" s="224"/>
      <c r="O1263" s="224"/>
      <c r="P1263" s="224"/>
      <c r="Q1263" s="224"/>
      <c r="R1263" s="224"/>
      <c r="S1263" s="224"/>
      <c r="T1263" s="225"/>
      <c r="AT1263" s="226" t="s">
        <v>189</v>
      </c>
      <c r="AU1263" s="226" t="s">
        <v>86</v>
      </c>
      <c r="AV1263" s="12" t="s">
        <v>86</v>
      </c>
      <c r="AW1263" s="12" t="s">
        <v>6</v>
      </c>
      <c r="AX1263" s="12" t="s">
        <v>84</v>
      </c>
      <c r="AY1263" s="226" t="s">
        <v>180</v>
      </c>
    </row>
    <row r="1264" spans="2:65" s="1" customFormat="1" ht="38.25" customHeight="1">
      <c r="B1264" s="41"/>
      <c r="C1264" s="249" t="s">
        <v>2354</v>
      </c>
      <c r="D1264" s="249" t="s">
        <v>266</v>
      </c>
      <c r="E1264" s="250" t="s">
        <v>2355</v>
      </c>
      <c r="F1264" s="251" t="s">
        <v>2356</v>
      </c>
      <c r="G1264" s="252" t="s">
        <v>185</v>
      </c>
      <c r="H1264" s="253">
        <v>250.591</v>
      </c>
      <c r="I1264" s="254"/>
      <c r="J1264" s="255">
        <f>ROUND(I1264*H1264,2)</f>
        <v>0</v>
      </c>
      <c r="K1264" s="251" t="s">
        <v>1903</v>
      </c>
      <c r="L1264" s="256"/>
      <c r="M1264" s="257" t="s">
        <v>39</v>
      </c>
      <c r="N1264" s="258" t="s">
        <v>48</v>
      </c>
      <c r="O1264" s="42"/>
      <c r="P1264" s="212">
        <f>O1264*H1264</f>
        <v>0</v>
      </c>
      <c r="Q1264" s="212">
        <v>0.0029</v>
      </c>
      <c r="R1264" s="212">
        <f>Q1264*H1264</f>
        <v>0.7267139</v>
      </c>
      <c r="S1264" s="212">
        <v>0</v>
      </c>
      <c r="T1264" s="213">
        <f>S1264*H1264</f>
        <v>0</v>
      </c>
      <c r="AR1264" s="24" t="s">
        <v>354</v>
      </c>
      <c r="AT1264" s="24" t="s">
        <v>266</v>
      </c>
      <c r="AU1264" s="24" t="s">
        <v>86</v>
      </c>
      <c r="AY1264" s="24" t="s">
        <v>180</v>
      </c>
      <c r="BE1264" s="214">
        <f>IF(N1264="základní",J1264,0)</f>
        <v>0</v>
      </c>
      <c r="BF1264" s="214">
        <f>IF(N1264="snížená",J1264,0)</f>
        <v>0</v>
      </c>
      <c r="BG1264" s="214">
        <f>IF(N1264="zákl. přenesená",J1264,0)</f>
        <v>0</v>
      </c>
      <c r="BH1264" s="214">
        <f>IF(N1264="sníž. přenesená",J1264,0)</f>
        <v>0</v>
      </c>
      <c r="BI1264" s="214">
        <f>IF(N1264="nulová",J1264,0)</f>
        <v>0</v>
      </c>
      <c r="BJ1264" s="24" t="s">
        <v>84</v>
      </c>
      <c r="BK1264" s="214">
        <f>ROUND(I1264*H1264,2)</f>
        <v>0</v>
      </c>
      <c r="BL1264" s="24" t="s">
        <v>265</v>
      </c>
      <c r="BM1264" s="24" t="s">
        <v>2357</v>
      </c>
    </row>
    <row r="1265" spans="2:51" s="12" customFormat="1" ht="12">
      <c r="B1265" s="215"/>
      <c r="C1265" s="216"/>
      <c r="D1265" s="217" t="s">
        <v>189</v>
      </c>
      <c r="E1265" s="218" t="s">
        <v>39</v>
      </c>
      <c r="F1265" s="219" t="s">
        <v>2358</v>
      </c>
      <c r="G1265" s="216"/>
      <c r="H1265" s="220">
        <v>111.6</v>
      </c>
      <c r="I1265" s="221"/>
      <c r="J1265" s="216"/>
      <c r="K1265" s="216"/>
      <c r="L1265" s="222"/>
      <c r="M1265" s="223"/>
      <c r="N1265" s="224"/>
      <c r="O1265" s="224"/>
      <c r="P1265" s="224"/>
      <c r="Q1265" s="224"/>
      <c r="R1265" s="224"/>
      <c r="S1265" s="224"/>
      <c r="T1265" s="225"/>
      <c r="AT1265" s="226" t="s">
        <v>189</v>
      </c>
      <c r="AU1265" s="226" t="s">
        <v>86</v>
      </c>
      <c r="AV1265" s="12" t="s">
        <v>86</v>
      </c>
      <c r="AW1265" s="12" t="s">
        <v>40</v>
      </c>
      <c r="AX1265" s="12" t="s">
        <v>77</v>
      </c>
      <c r="AY1265" s="226" t="s">
        <v>180</v>
      </c>
    </row>
    <row r="1266" spans="2:51" s="12" customFormat="1" ht="12">
      <c r="B1266" s="215"/>
      <c r="C1266" s="216"/>
      <c r="D1266" s="217" t="s">
        <v>189</v>
      </c>
      <c r="E1266" s="218" t="s">
        <v>39</v>
      </c>
      <c r="F1266" s="219" t="s">
        <v>2274</v>
      </c>
      <c r="G1266" s="216"/>
      <c r="H1266" s="220">
        <v>116.21</v>
      </c>
      <c r="I1266" s="221"/>
      <c r="J1266" s="216"/>
      <c r="K1266" s="216"/>
      <c r="L1266" s="222"/>
      <c r="M1266" s="223"/>
      <c r="N1266" s="224"/>
      <c r="O1266" s="224"/>
      <c r="P1266" s="224"/>
      <c r="Q1266" s="224"/>
      <c r="R1266" s="224"/>
      <c r="S1266" s="224"/>
      <c r="T1266" s="225"/>
      <c r="AT1266" s="226" t="s">
        <v>189</v>
      </c>
      <c r="AU1266" s="226" t="s">
        <v>86</v>
      </c>
      <c r="AV1266" s="12" t="s">
        <v>86</v>
      </c>
      <c r="AW1266" s="12" t="s">
        <v>40</v>
      </c>
      <c r="AX1266" s="12" t="s">
        <v>77</v>
      </c>
      <c r="AY1266" s="226" t="s">
        <v>180</v>
      </c>
    </row>
    <row r="1267" spans="2:51" s="13" customFormat="1" ht="12">
      <c r="B1267" s="227"/>
      <c r="C1267" s="228"/>
      <c r="D1267" s="217" t="s">
        <v>189</v>
      </c>
      <c r="E1267" s="229" t="s">
        <v>39</v>
      </c>
      <c r="F1267" s="230" t="s">
        <v>196</v>
      </c>
      <c r="G1267" s="228"/>
      <c r="H1267" s="231">
        <v>227.81</v>
      </c>
      <c r="I1267" s="232"/>
      <c r="J1267" s="228"/>
      <c r="K1267" s="228"/>
      <c r="L1267" s="233"/>
      <c r="M1267" s="234"/>
      <c r="N1267" s="235"/>
      <c r="O1267" s="235"/>
      <c r="P1267" s="235"/>
      <c r="Q1267" s="235"/>
      <c r="R1267" s="235"/>
      <c r="S1267" s="235"/>
      <c r="T1267" s="236"/>
      <c r="AT1267" s="237" t="s">
        <v>189</v>
      </c>
      <c r="AU1267" s="237" t="s">
        <v>86</v>
      </c>
      <c r="AV1267" s="13" t="s">
        <v>187</v>
      </c>
      <c r="AW1267" s="13" t="s">
        <v>40</v>
      </c>
      <c r="AX1267" s="13" t="s">
        <v>84</v>
      </c>
      <c r="AY1267" s="237" t="s">
        <v>180</v>
      </c>
    </row>
    <row r="1268" spans="2:51" s="12" customFormat="1" ht="12">
      <c r="B1268" s="215"/>
      <c r="C1268" s="216"/>
      <c r="D1268" s="217" t="s">
        <v>189</v>
      </c>
      <c r="E1268" s="216"/>
      <c r="F1268" s="219" t="s">
        <v>2359</v>
      </c>
      <c r="G1268" s="216"/>
      <c r="H1268" s="220">
        <v>250.591</v>
      </c>
      <c r="I1268" s="221"/>
      <c r="J1268" s="216"/>
      <c r="K1268" s="216"/>
      <c r="L1268" s="222"/>
      <c r="M1268" s="223"/>
      <c r="N1268" s="224"/>
      <c r="O1268" s="224"/>
      <c r="P1268" s="224"/>
      <c r="Q1268" s="224"/>
      <c r="R1268" s="224"/>
      <c r="S1268" s="224"/>
      <c r="T1268" s="225"/>
      <c r="AT1268" s="226" t="s">
        <v>189</v>
      </c>
      <c r="AU1268" s="226" t="s">
        <v>86</v>
      </c>
      <c r="AV1268" s="12" t="s">
        <v>86</v>
      </c>
      <c r="AW1268" s="12" t="s">
        <v>6</v>
      </c>
      <c r="AX1268" s="12" t="s">
        <v>84</v>
      </c>
      <c r="AY1268" s="226" t="s">
        <v>180</v>
      </c>
    </row>
    <row r="1269" spans="2:65" s="1" customFormat="1" ht="16.5" customHeight="1">
      <c r="B1269" s="41"/>
      <c r="C1269" s="203" t="s">
        <v>2360</v>
      </c>
      <c r="D1269" s="203" t="s">
        <v>182</v>
      </c>
      <c r="E1269" s="204" t="s">
        <v>2361</v>
      </c>
      <c r="F1269" s="205" t="s">
        <v>2362</v>
      </c>
      <c r="G1269" s="206" t="s">
        <v>200</v>
      </c>
      <c r="H1269" s="207">
        <v>27.5</v>
      </c>
      <c r="I1269" s="208"/>
      <c r="J1269" s="209">
        <f>ROUND(I1269*H1269,2)</f>
        <v>0</v>
      </c>
      <c r="K1269" s="205" t="s">
        <v>1903</v>
      </c>
      <c r="L1269" s="61"/>
      <c r="M1269" s="210" t="s">
        <v>39</v>
      </c>
      <c r="N1269" s="211" t="s">
        <v>48</v>
      </c>
      <c r="O1269" s="42"/>
      <c r="P1269" s="212">
        <f>O1269*H1269</f>
        <v>0</v>
      </c>
      <c r="Q1269" s="212">
        <v>0.00016</v>
      </c>
      <c r="R1269" s="212">
        <f>Q1269*H1269</f>
        <v>0.0044</v>
      </c>
      <c r="S1269" s="212">
        <v>0</v>
      </c>
      <c r="T1269" s="213">
        <f>S1269*H1269</f>
        <v>0</v>
      </c>
      <c r="AR1269" s="24" t="s">
        <v>265</v>
      </c>
      <c r="AT1269" s="24" t="s">
        <v>182</v>
      </c>
      <c r="AU1269" s="24" t="s">
        <v>86</v>
      </c>
      <c r="AY1269" s="24" t="s">
        <v>180</v>
      </c>
      <c r="BE1269" s="214">
        <f>IF(N1269="základní",J1269,0)</f>
        <v>0</v>
      </c>
      <c r="BF1269" s="214">
        <f>IF(N1269="snížená",J1269,0)</f>
        <v>0</v>
      </c>
      <c r="BG1269" s="214">
        <f>IF(N1269="zákl. přenesená",J1269,0)</f>
        <v>0</v>
      </c>
      <c r="BH1269" s="214">
        <f>IF(N1269="sníž. přenesená",J1269,0)</f>
        <v>0</v>
      </c>
      <c r="BI1269" s="214">
        <f>IF(N1269="nulová",J1269,0)</f>
        <v>0</v>
      </c>
      <c r="BJ1269" s="24" t="s">
        <v>84</v>
      </c>
      <c r="BK1269" s="214">
        <f>ROUND(I1269*H1269,2)</f>
        <v>0</v>
      </c>
      <c r="BL1269" s="24" t="s">
        <v>265</v>
      </c>
      <c r="BM1269" s="24" t="s">
        <v>2363</v>
      </c>
    </row>
    <row r="1270" spans="2:65" s="1" customFormat="1" ht="25.5" customHeight="1">
      <c r="B1270" s="41"/>
      <c r="C1270" s="249" t="s">
        <v>2364</v>
      </c>
      <c r="D1270" s="249" t="s">
        <v>266</v>
      </c>
      <c r="E1270" s="250" t="s">
        <v>2349</v>
      </c>
      <c r="F1270" s="251" t="s">
        <v>2350</v>
      </c>
      <c r="G1270" s="252" t="s">
        <v>185</v>
      </c>
      <c r="H1270" s="253">
        <v>9.9</v>
      </c>
      <c r="I1270" s="254"/>
      <c r="J1270" s="255">
        <f>ROUND(I1270*H1270,2)</f>
        <v>0</v>
      </c>
      <c r="K1270" s="251" t="s">
        <v>1903</v>
      </c>
      <c r="L1270" s="256"/>
      <c r="M1270" s="257" t="s">
        <v>39</v>
      </c>
      <c r="N1270" s="258" t="s">
        <v>48</v>
      </c>
      <c r="O1270" s="42"/>
      <c r="P1270" s="212">
        <f>O1270*H1270</f>
        <v>0</v>
      </c>
      <c r="Q1270" s="212">
        <v>0.00275</v>
      </c>
      <c r="R1270" s="212">
        <f>Q1270*H1270</f>
        <v>0.027225</v>
      </c>
      <c r="S1270" s="212">
        <v>0</v>
      </c>
      <c r="T1270" s="213">
        <f>S1270*H1270</f>
        <v>0</v>
      </c>
      <c r="AR1270" s="24" t="s">
        <v>354</v>
      </c>
      <c r="AT1270" s="24" t="s">
        <v>266</v>
      </c>
      <c r="AU1270" s="24" t="s">
        <v>86</v>
      </c>
      <c r="AY1270" s="24" t="s">
        <v>180</v>
      </c>
      <c r="BE1270" s="214">
        <f>IF(N1270="základní",J1270,0)</f>
        <v>0</v>
      </c>
      <c r="BF1270" s="214">
        <f>IF(N1270="snížená",J1270,0)</f>
        <v>0</v>
      </c>
      <c r="BG1270" s="214">
        <f>IF(N1270="zákl. přenesená",J1270,0)</f>
        <v>0</v>
      </c>
      <c r="BH1270" s="214">
        <f>IF(N1270="sníž. přenesená",J1270,0)</f>
        <v>0</v>
      </c>
      <c r="BI1270" s="214">
        <f>IF(N1270="nulová",J1270,0)</f>
        <v>0</v>
      </c>
      <c r="BJ1270" s="24" t="s">
        <v>84</v>
      </c>
      <c r="BK1270" s="214">
        <f>ROUND(I1270*H1270,2)</f>
        <v>0</v>
      </c>
      <c r="BL1270" s="24" t="s">
        <v>265</v>
      </c>
      <c r="BM1270" s="24" t="s">
        <v>2365</v>
      </c>
    </row>
    <row r="1271" spans="2:51" s="12" customFormat="1" ht="12">
      <c r="B1271" s="215"/>
      <c r="C1271" s="216"/>
      <c r="D1271" s="217" t="s">
        <v>189</v>
      </c>
      <c r="E1271" s="216"/>
      <c r="F1271" s="219" t="s">
        <v>2366</v>
      </c>
      <c r="G1271" s="216"/>
      <c r="H1271" s="220">
        <v>9.9</v>
      </c>
      <c r="I1271" s="221"/>
      <c r="J1271" s="216"/>
      <c r="K1271" s="216"/>
      <c r="L1271" s="222"/>
      <c r="M1271" s="223"/>
      <c r="N1271" s="224"/>
      <c r="O1271" s="224"/>
      <c r="P1271" s="224"/>
      <c r="Q1271" s="224"/>
      <c r="R1271" s="224"/>
      <c r="S1271" s="224"/>
      <c r="T1271" s="225"/>
      <c r="AT1271" s="226" t="s">
        <v>189</v>
      </c>
      <c r="AU1271" s="226" t="s">
        <v>86</v>
      </c>
      <c r="AV1271" s="12" t="s">
        <v>86</v>
      </c>
      <c r="AW1271" s="12" t="s">
        <v>6</v>
      </c>
      <c r="AX1271" s="12" t="s">
        <v>84</v>
      </c>
      <c r="AY1271" s="226" t="s">
        <v>180</v>
      </c>
    </row>
    <row r="1272" spans="2:65" s="1" customFormat="1" ht="16.5" customHeight="1">
      <c r="B1272" s="41"/>
      <c r="C1272" s="203" t="s">
        <v>2367</v>
      </c>
      <c r="D1272" s="203" t="s">
        <v>182</v>
      </c>
      <c r="E1272" s="204" t="s">
        <v>2368</v>
      </c>
      <c r="F1272" s="205" t="s">
        <v>2369</v>
      </c>
      <c r="G1272" s="206" t="s">
        <v>200</v>
      </c>
      <c r="H1272" s="207">
        <v>28.85</v>
      </c>
      <c r="I1272" s="208"/>
      <c r="J1272" s="209">
        <f>ROUND(I1272*H1272,2)</f>
        <v>0</v>
      </c>
      <c r="K1272" s="205" t="s">
        <v>1903</v>
      </c>
      <c r="L1272" s="61"/>
      <c r="M1272" s="210" t="s">
        <v>39</v>
      </c>
      <c r="N1272" s="211" t="s">
        <v>48</v>
      </c>
      <c r="O1272" s="42"/>
      <c r="P1272" s="212">
        <f>O1272*H1272</f>
        <v>0</v>
      </c>
      <c r="Q1272" s="212">
        <v>8E-05</v>
      </c>
      <c r="R1272" s="212">
        <f>Q1272*H1272</f>
        <v>0.002308</v>
      </c>
      <c r="S1272" s="212">
        <v>0</v>
      </c>
      <c r="T1272" s="213">
        <f>S1272*H1272</f>
        <v>0</v>
      </c>
      <c r="AR1272" s="24" t="s">
        <v>265</v>
      </c>
      <c r="AT1272" s="24" t="s">
        <v>182</v>
      </c>
      <c r="AU1272" s="24" t="s">
        <v>86</v>
      </c>
      <c r="AY1272" s="24" t="s">
        <v>180</v>
      </c>
      <c r="BE1272" s="214">
        <f>IF(N1272="základní",J1272,0)</f>
        <v>0</v>
      </c>
      <c r="BF1272" s="214">
        <f>IF(N1272="snížená",J1272,0)</f>
        <v>0</v>
      </c>
      <c r="BG1272" s="214">
        <f>IF(N1272="zákl. přenesená",J1272,0)</f>
        <v>0</v>
      </c>
      <c r="BH1272" s="214">
        <f>IF(N1272="sníž. přenesená",J1272,0)</f>
        <v>0</v>
      </c>
      <c r="BI1272" s="214">
        <f>IF(N1272="nulová",J1272,0)</f>
        <v>0</v>
      </c>
      <c r="BJ1272" s="24" t="s">
        <v>84</v>
      </c>
      <c r="BK1272" s="214">
        <f>ROUND(I1272*H1272,2)</f>
        <v>0</v>
      </c>
      <c r="BL1272" s="24" t="s">
        <v>265</v>
      </c>
      <c r="BM1272" s="24" t="s">
        <v>2370</v>
      </c>
    </row>
    <row r="1273" spans="2:65" s="1" customFormat="1" ht="25.5" customHeight="1">
      <c r="B1273" s="41"/>
      <c r="C1273" s="249" t="s">
        <v>2371</v>
      </c>
      <c r="D1273" s="249" t="s">
        <v>266</v>
      </c>
      <c r="E1273" s="250" t="s">
        <v>2349</v>
      </c>
      <c r="F1273" s="251" t="s">
        <v>2350</v>
      </c>
      <c r="G1273" s="252" t="s">
        <v>185</v>
      </c>
      <c r="H1273" s="253">
        <v>5.77</v>
      </c>
      <c r="I1273" s="254"/>
      <c r="J1273" s="255">
        <f>ROUND(I1273*H1273,2)</f>
        <v>0</v>
      </c>
      <c r="K1273" s="251" t="s">
        <v>1903</v>
      </c>
      <c r="L1273" s="256"/>
      <c r="M1273" s="257" t="s">
        <v>39</v>
      </c>
      <c r="N1273" s="258" t="s">
        <v>48</v>
      </c>
      <c r="O1273" s="42"/>
      <c r="P1273" s="212">
        <f>O1273*H1273</f>
        <v>0</v>
      </c>
      <c r="Q1273" s="212">
        <v>0.00275</v>
      </c>
      <c r="R1273" s="212">
        <f>Q1273*H1273</f>
        <v>0.015867499999999996</v>
      </c>
      <c r="S1273" s="212">
        <v>0</v>
      </c>
      <c r="T1273" s="213">
        <f>S1273*H1273</f>
        <v>0</v>
      </c>
      <c r="AR1273" s="24" t="s">
        <v>354</v>
      </c>
      <c r="AT1273" s="24" t="s">
        <v>266</v>
      </c>
      <c r="AU1273" s="24" t="s">
        <v>86</v>
      </c>
      <c r="AY1273" s="24" t="s">
        <v>180</v>
      </c>
      <c r="BE1273" s="214">
        <f>IF(N1273="základní",J1273,0)</f>
        <v>0</v>
      </c>
      <c r="BF1273" s="214">
        <f>IF(N1273="snížená",J1273,0)</f>
        <v>0</v>
      </c>
      <c r="BG1273" s="214">
        <f>IF(N1273="zákl. přenesená",J1273,0)</f>
        <v>0</v>
      </c>
      <c r="BH1273" s="214">
        <f>IF(N1273="sníž. přenesená",J1273,0)</f>
        <v>0</v>
      </c>
      <c r="BI1273" s="214">
        <f>IF(N1273="nulová",J1273,0)</f>
        <v>0</v>
      </c>
      <c r="BJ1273" s="24" t="s">
        <v>84</v>
      </c>
      <c r="BK1273" s="214">
        <f>ROUND(I1273*H1273,2)</f>
        <v>0</v>
      </c>
      <c r="BL1273" s="24" t="s">
        <v>265</v>
      </c>
      <c r="BM1273" s="24" t="s">
        <v>2372</v>
      </c>
    </row>
    <row r="1274" spans="2:51" s="12" customFormat="1" ht="12">
      <c r="B1274" s="215"/>
      <c r="C1274" s="216"/>
      <c r="D1274" s="217" t="s">
        <v>189</v>
      </c>
      <c r="E1274" s="216"/>
      <c r="F1274" s="219" t="s">
        <v>2373</v>
      </c>
      <c r="G1274" s="216"/>
      <c r="H1274" s="220">
        <v>5.77</v>
      </c>
      <c r="I1274" s="221"/>
      <c r="J1274" s="216"/>
      <c r="K1274" s="216"/>
      <c r="L1274" s="222"/>
      <c r="M1274" s="223"/>
      <c r="N1274" s="224"/>
      <c r="O1274" s="224"/>
      <c r="P1274" s="224"/>
      <c r="Q1274" s="224"/>
      <c r="R1274" s="224"/>
      <c r="S1274" s="224"/>
      <c r="T1274" s="225"/>
      <c r="AT1274" s="226" t="s">
        <v>189</v>
      </c>
      <c r="AU1274" s="226" t="s">
        <v>86</v>
      </c>
      <c r="AV1274" s="12" t="s">
        <v>86</v>
      </c>
      <c r="AW1274" s="12" t="s">
        <v>6</v>
      </c>
      <c r="AX1274" s="12" t="s">
        <v>84</v>
      </c>
      <c r="AY1274" s="226" t="s">
        <v>180</v>
      </c>
    </row>
    <row r="1275" spans="2:65" s="1" customFormat="1" ht="16.5" customHeight="1">
      <c r="B1275" s="41"/>
      <c r="C1275" s="203" t="s">
        <v>2374</v>
      </c>
      <c r="D1275" s="203" t="s">
        <v>182</v>
      </c>
      <c r="E1275" s="204" t="s">
        <v>2375</v>
      </c>
      <c r="F1275" s="205" t="s">
        <v>2376</v>
      </c>
      <c r="G1275" s="206" t="s">
        <v>200</v>
      </c>
      <c r="H1275" s="207">
        <v>96.34</v>
      </c>
      <c r="I1275" s="208"/>
      <c r="J1275" s="209">
        <f>ROUND(I1275*H1275,2)</f>
        <v>0</v>
      </c>
      <c r="K1275" s="205" t="s">
        <v>186</v>
      </c>
      <c r="L1275" s="61"/>
      <c r="M1275" s="210" t="s">
        <v>39</v>
      </c>
      <c r="N1275" s="211" t="s">
        <v>48</v>
      </c>
      <c r="O1275" s="42"/>
      <c r="P1275" s="212">
        <f>O1275*H1275</f>
        <v>0</v>
      </c>
      <c r="Q1275" s="212">
        <v>0</v>
      </c>
      <c r="R1275" s="212">
        <f>Q1275*H1275</f>
        <v>0</v>
      </c>
      <c r="S1275" s="212">
        <v>0.0003</v>
      </c>
      <c r="T1275" s="213">
        <f>S1275*H1275</f>
        <v>0.028901999999999997</v>
      </c>
      <c r="AR1275" s="24" t="s">
        <v>265</v>
      </c>
      <c r="AT1275" s="24" t="s">
        <v>182</v>
      </c>
      <c r="AU1275" s="24" t="s">
        <v>86</v>
      </c>
      <c r="AY1275" s="24" t="s">
        <v>180</v>
      </c>
      <c r="BE1275" s="214">
        <f>IF(N1275="základní",J1275,0)</f>
        <v>0</v>
      </c>
      <c r="BF1275" s="214">
        <f>IF(N1275="snížená",J1275,0)</f>
        <v>0</v>
      </c>
      <c r="BG1275" s="214">
        <f>IF(N1275="zákl. přenesená",J1275,0)</f>
        <v>0</v>
      </c>
      <c r="BH1275" s="214">
        <f>IF(N1275="sníž. přenesená",J1275,0)</f>
        <v>0</v>
      </c>
      <c r="BI1275" s="214">
        <f>IF(N1275="nulová",J1275,0)</f>
        <v>0</v>
      </c>
      <c r="BJ1275" s="24" t="s">
        <v>84</v>
      </c>
      <c r="BK1275" s="214">
        <f>ROUND(I1275*H1275,2)</f>
        <v>0</v>
      </c>
      <c r="BL1275" s="24" t="s">
        <v>265</v>
      </c>
      <c r="BM1275" s="24" t="s">
        <v>2377</v>
      </c>
    </row>
    <row r="1276" spans="2:51" s="12" customFormat="1" ht="12">
      <c r="B1276" s="215"/>
      <c r="C1276" s="216"/>
      <c r="D1276" s="217" t="s">
        <v>189</v>
      </c>
      <c r="E1276" s="218" t="s">
        <v>39</v>
      </c>
      <c r="F1276" s="219" t="s">
        <v>2378</v>
      </c>
      <c r="G1276" s="216"/>
      <c r="H1276" s="220">
        <v>96.34</v>
      </c>
      <c r="I1276" s="221"/>
      <c r="J1276" s="216"/>
      <c r="K1276" s="216"/>
      <c r="L1276" s="222"/>
      <c r="M1276" s="223"/>
      <c r="N1276" s="224"/>
      <c r="O1276" s="224"/>
      <c r="P1276" s="224"/>
      <c r="Q1276" s="224"/>
      <c r="R1276" s="224"/>
      <c r="S1276" s="224"/>
      <c r="T1276" s="225"/>
      <c r="AT1276" s="226" t="s">
        <v>189</v>
      </c>
      <c r="AU1276" s="226" t="s">
        <v>86</v>
      </c>
      <c r="AV1276" s="12" t="s">
        <v>86</v>
      </c>
      <c r="AW1276" s="12" t="s">
        <v>40</v>
      </c>
      <c r="AX1276" s="12" t="s">
        <v>84</v>
      </c>
      <c r="AY1276" s="226" t="s">
        <v>180</v>
      </c>
    </row>
    <row r="1277" spans="2:65" s="1" customFormat="1" ht="16.5" customHeight="1">
      <c r="B1277" s="41"/>
      <c r="C1277" s="203" t="s">
        <v>2379</v>
      </c>
      <c r="D1277" s="203" t="s">
        <v>182</v>
      </c>
      <c r="E1277" s="204" t="s">
        <v>2380</v>
      </c>
      <c r="F1277" s="205" t="s">
        <v>2381</v>
      </c>
      <c r="G1277" s="206" t="s">
        <v>200</v>
      </c>
      <c r="H1277" s="207">
        <v>144.73</v>
      </c>
      <c r="I1277" s="208"/>
      <c r="J1277" s="209">
        <f>ROUND(I1277*H1277,2)</f>
        <v>0</v>
      </c>
      <c r="K1277" s="205" t="s">
        <v>186</v>
      </c>
      <c r="L1277" s="61"/>
      <c r="M1277" s="210" t="s">
        <v>39</v>
      </c>
      <c r="N1277" s="211" t="s">
        <v>48</v>
      </c>
      <c r="O1277" s="42"/>
      <c r="P1277" s="212">
        <f>O1277*H1277</f>
        <v>0</v>
      </c>
      <c r="Q1277" s="212">
        <v>1E-05</v>
      </c>
      <c r="R1277" s="212">
        <f>Q1277*H1277</f>
        <v>0.0014473</v>
      </c>
      <c r="S1277" s="212">
        <v>0</v>
      </c>
      <c r="T1277" s="213">
        <f>S1277*H1277</f>
        <v>0</v>
      </c>
      <c r="AR1277" s="24" t="s">
        <v>265</v>
      </c>
      <c r="AT1277" s="24" t="s">
        <v>182</v>
      </c>
      <c r="AU1277" s="24" t="s">
        <v>86</v>
      </c>
      <c r="AY1277" s="24" t="s">
        <v>180</v>
      </c>
      <c r="BE1277" s="214">
        <f>IF(N1277="základní",J1277,0)</f>
        <v>0</v>
      </c>
      <c r="BF1277" s="214">
        <f>IF(N1277="snížená",J1277,0)</f>
        <v>0</v>
      </c>
      <c r="BG1277" s="214">
        <f>IF(N1277="zákl. přenesená",J1277,0)</f>
        <v>0</v>
      </c>
      <c r="BH1277" s="214">
        <f>IF(N1277="sníž. přenesená",J1277,0)</f>
        <v>0</v>
      </c>
      <c r="BI1277" s="214">
        <f>IF(N1277="nulová",J1277,0)</f>
        <v>0</v>
      </c>
      <c r="BJ1277" s="24" t="s">
        <v>84</v>
      </c>
      <c r="BK1277" s="214">
        <f>ROUND(I1277*H1277,2)</f>
        <v>0</v>
      </c>
      <c r="BL1277" s="24" t="s">
        <v>265</v>
      </c>
      <c r="BM1277" s="24" t="s">
        <v>2382</v>
      </c>
    </row>
    <row r="1278" spans="2:51" s="12" customFormat="1" ht="12">
      <c r="B1278" s="215"/>
      <c r="C1278" s="216"/>
      <c r="D1278" s="217" t="s">
        <v>189</v>
      </c>
      <c r="E1278" s="218" t="s">
        <v>39</v>
      </c>
      <c r="F1278" s="219" t="s">
        <v>2383</v>
      </c>
      <c r="G1278" s="216"/>
      <c r="H1278" s="220">
        <v>5.45</v>
      </c>
      <c r="I1278" s="221"/>
      <c r="J1278" s="216"/>
      <c r="K1278" s="216"/>
      <c r="L1278" s="222"/>
      <c r="M1278" s="223"/>
      <c r="N1278" s="224"/>
      <c r="O1278" s="224"/>
      <c r="P1278" s="224"/>
      <c r="Q1278" s="224"/>
      <c r="R1278" s="224"/>
      <c r="S1278" s="224"/>
      <c r="T1278" s="225"/>
      <c r="AT1278" s="226" t="s">
        <v>189</v>
      </c>
      <c r="AU1278" s="226" t="s">
        <v>86</v>
      </c>
      <c r="AV1278" s="12" t="s">
        <v>86</v>
      </c>
      <c r="AW1278" s="12" t="s">
        <v>40</v>
      </c>
      <c r="AX1278" s="12" t="s">
        <v>77</v>
      </c>
      <c r="AY1278" s="226" t="s">
        <v>180</v>
      </c>
    </row>
    <row r="1279" spans="2:51" s="12" customFormat="1" ht="12">
      <c r="B1279" s="215"/>
      <c r="C1279" s="216"/>
      <c r="D1279" s="217" t="s">
        <v>189</v>
      </c>
      <c r="E1279" s="218" t="s">
        <v>39</v>
      </c>
      <c r="F1279" s="219" t="s">
        <v>2384</v>
      </c>
      <c r="G1279" s="216"/>
      <c r="H1279" s="220">
        <v>75.14</v>
      </c>
      <c r="I1279" s="221"/>
      <c r="J1279" s="216"/>
      <c r="K1279" s="216"/>
      <c r="L1279" s="222"/>
      <c r="M1279" s="223"/>
      <c r="N1279" s="224"/>
      <c r="O1279" s="224"/>
      <c r="P1279" s="224"/>
      <c r="Q1279" s="224"/>
      <c r="R1279" s="224"/>
      <c r="S1279" s="224"/>
      <c r="T1279" s="225"/>
      <c r="AT1279" s="226" t="s">
        <v>189</v>
      </c>
      <c r="AU1279" s="226" t="s">
        <v>86</v>
      </c>
      <c r="AV1279" s="12" t="s">
        <v>86</v>
      </c>
      <c r="AW1279" s="12" t="s">
        <v>40</v>
      </c>
      <c r="AX1279" s="12" t="s">
        <v>77</v>
      </c>
      <c r="AY1279" s="226" t="s">
        <v>180</v>
      </c>
    </row>
    <row r="1280" spans="2:51" s="12" customFormat="1" ht="12">
      <c r="B1280" s="215"/>
      <c r="C1280" s="216"/>
      <c r="D1280" s="217" t="s">
        <v>189</v>
      </c>
      <c r="E1280" s="218" t="s">
        <v>39</v>
      </c>
      <c r="F1280" s="219" t="s">
        <v>2385</v>
      </c>
      <c r="G1280" s="216"/>
      <c r="H1280" s="220">
        <v>64.14</v>
      </c>
      <c r="I1280" s="221"/>
      <c r="J1280" s="216"/>
      <c r="K1280" s="216"/>
      <c r="L1280" s="222"/>
      <c r="M1280" s="223"/>
      <c r="N1280" s="224"/>
      <c r="O1280" s="224"/>
      <c r="P1280" s="224"/>
      <c r="Q1280" s="224"/>
      <c r="R1280" s="224"/>
      <c r="S1280" s="224"/>
      <c r="T1280" s="225"/>
      <c r="AT1280" s="226" t="s">
        <v>189</v>
      </c>
      <c r="AU1280" s="226" t="s">
        <v>86</v>
      </c>
      <c r="AV1280" s="12" t="s">
        <v>86</v>
      </c>
      <c r="AW1280" s="12" t="s">
        <v>40</v>
      </c>
      <c r="AX1280" s="12" t="s">
        <v>77</v>
      </c>
      <c r="AY1280" s="226" t="s">
        <v>180</v>
      </c>
    </row>
    <row r="1281" spans="2:51" s="13" customFormat="1" ht="12">
      <c r="B1281" s="227"/>
      <c r="C1281" s="228"/>
      <c r="D1281" s="217" t="s">
        <v>189</v>
      </c>
      <c r="E1281" s="229" t="s">
        <v>39</v>
      </c>
      <c r="F1281" s="230" t="s">
        <v>196</v>
      </c>
      <c r="G1281" s="228"/>
      <c r="H1281" s="231">
        <v>144.73</v>
      </c>
      <c r="I1281" s="232"/>
      <c r="J1281" s="228"/>
      <c r="K1281" s="228"/>
      <c r="L1281" s="233"/>
      <c r="M1281" s="234"/>
      <c r="N1281" s="235"/>
      <c r="O1281" s="235"/>
      <c r="P1281" s="235"/>
      <c r="Q1281" s="235"/>
      <c r="R1281" s="235"/>
      <c r="S1281" s="235"/>
      <c r="T1281" s="236"/>
      <c r="AT1281" s="237" t="s">
        <v>189</v>
      </c>
      <c r="AU1281" s="237" t="s">
        <v>86</v>
      </c>
      <c r="AV1281" s="13" t="s">
        <v>187</v>
      </c>
      <c r="AW1281" s="13" t="s">
        <v>40</v>
      </c>
      <c r="AX1281" s="13" t="s">
        <v>84</v>
      </c>
      <c r="AY1281" s="237" t="s">
        <v>180</v>
      </c>
    </row>
    <row r="1282" spans="2:65" s="1" customFormat="1" ht="38.25" customHeight="1">
      <c r="B1282" s="41"/>
      <c r="C1282" s="249" t="s">
        <v>2386</v>
      </c>
      <c r="D1282" s="249" t="s">
        <v>266</v>
      </c>
      <c r="E1282" s="250" t="s">
        <v>2355</v>
      </c>
      <c r="F1282" s="251" t="s">
        <v>2356</v>
      </c>
      <c r="G1282" s="252" t="s">
        <v>185</v>
      </c>
      <c r="H1282" s="253">
        <v>10.783</v>
      </c>
      <c r="I1282" s="254"/>
      <c r="J1282" s="255">
        <f>ROUND(I1282*H1282,2)</f>
        <v>0</v>
      </c>
      <c r="K1282" s="251" t="s">
        <v>1903</v>
      </c>
      <c r="L1282" s="256"/>
      <c r="M1282" s="257" t="s">
        <v>39</v>
      </c>
      <c r="N1282" s="258" t="s">
        <v>48</v>
      </c>
      <c r="O1282" s="42"/>
      <c r="P1282" s="212">
        <f>O1282*H1282</f>
        <v>0</v>
      </c>
      <c r="Q1282" s="212">
        <v>0.0029</v>
      </c>
      <c r="R1282" s="212">
        <f>Q1282*H1282</f>
        <v>0.0312707</v>
      </c>
      <c r="S1282" s="212">
        <v>0</v>
      </c>
      <c r="T1282" s="213">
        <f>S1282*H1282</f>
        <v>0</v>
      </c>
      <c r="AR1282" s="24" t="s">
        <v>354</v>
      </c>
      <c r="AT1282" s="24" t="s">
        <v>266</v>
      </c>
      <c r="AU1282" s="24" t="s">
        <v>86</v>
      </c>
      <c r="AY1282" s="24" t="s">
        <v>180</v>
      </c>
      <c r="BE1282" s="214">
        <f>IF(N1282="základní",J1282,0)</f>
        <v>0</v>
      </c>
      <c r="BF1282" s="214">
        <f>IF(N1282="snížená",J1282,0)</f>
        <v>0</v>
      </c>
      <c r="BG1282" s="214">
        <f>IF(N1282="zákl. přenesená",J1282,0)</f>
        <v>0</v>
      </c>
      <c r="BH1282" s="214">
        <f>IF(N1282="sníž. přenesená",J1282,0)</f>
        <v>0</v>
      </c>
      <c r="BI1282" s="214">
        <f>IF(N1282="nulová",J1282,0)</f>
        <v>0</v>
      </c>
      <c r="BJ1282" s="24" t="s">
        <v>84</v>
      </c>
      <c r="BK1282" s="214">
        <f>ROUND(I1282*H1282,2)</f>
        <v>0</v>
      </c>
      <c r="BL1282" s="24" t="s">
        <v>265</v>
      </c>
      <c r="BM1282" s="24" t="s">
        <v>2387</v>
      </c>
    </row>
    <row r="1283" spans="2:51" s="12" customFormat="1" ht="12">
      <c r="B1283" s="215"/>
      <c r="C1283" s="216"/>
      <c r="D1283" s="217" t="s">
        <v>189</v>
      </c>
      <c r="E1283" s="218" t="s">
        <v>39</v>
      </c>
      <c r="F1283" s="219" t="s">
        <v>2388</v>
      </c>
      <c r="G1283" s="216"/>
      <c r="H1283" s="220">
        <v>4.672</v>
      </c>
      <c r="I1283" s="221"/>
      <c r="J1283" s="216"/>
      <c r="K1283" s="216"/>
      <c r="L1283" s="222"/>
      <c r="M1283" s="223"/>
      <c r="N1283" s="224"/>
      <c r="O1283" s="224"/>
      <c r="P1283" s="224"/>
      <c r="Q1283" s="224"/>
      <c r="R1283" s="224"/>
      <c r="S1283" s="224"/>
      <c r="T1283" s="225"/>
      <c r="AT1283" s="226" t="s">
        <v>189</v>
      </c>
      <c r="AU1283" s="226" t="s">
        <v>86</v>
      </c>
      <c r="AV1283" s="12" t="s">
        <v>86</v>
      </c>
      <c r="AW1283" s="12" t="s">
        <v>40</v>
      </c>
      <c r="AX1283" s="12" t="s">
        <v>77</v>
      </c>
      <c r="AY1283" s="226" t="s">
        <v>180</v>
      </c>
    </row>
    <row r="1284" spans="2:51" s="12" customFormat="1" ht="12">
      <c r="B1284" s="215"/>
      <c r="C1284" s="216"/>
      <c r="D1284" s="217" t="s">
        <v>189</v>
      </c>
      <c r="E1284" s="218" t="s">
        <v>39</v>
      </c>
      <c r="F1284" s="219" t="s">
        <v>2389</v>
      </c>
      <c r="G1284" s="216"/>
      <c r="H1284" s="220">
        <v>5.131</v>
      </c>
      <c r="I1284" s="221"/>
      <c r="J1284" s="216"/>
      <c r="K1284" s="216"/>
      <c r="L1284" s="222"/>
      <c r="M1284" s="223"/>
      <c r="N1284" s="224"/>
      <c r="O1284" s="224"/>
      <c r="P1284" s="224"/>
      <c r="Q1284" s="224"/>
      <c r="R1284" s="224"/>
      <c r="S1284" s="224"/>
      <c r="T1284" s="225"/>
      <c r="AT1284" s="226" t="s">
        <v>189</v>
      </c>
      <c r="AU1284" s="226" t="s">
        <v>86</v>
      </c>
      <c r="AV1284" s="12" t="s">
        <v>86</v>
      </c>
      <c r="AW1284" s="12" t="s">
        <v>40</v>
      </c>
      <c r="AX1284" s="12" t="s">
        <v>77</v>
      </c>
      <c r="AY1284" s="226" t="s">
        <v>180</v>
      </c>
    </row>
    <row r="1285" spans="2:51" s="13" customFormat="1" ht="12">
      <c r="B1285" s="227"/>
      <c r="C1285" s="228"/>
      <c r="D1285" s="217" t="s">
        <v>189</v>
      </c>
      <c r="E1285" s="229" t="s">
        <v>39</v>
      </c>
      <c r="F1285" s="230" t="s">
        <v>196</v>
      </c>
      <c r="G1285" s="228"/>
      <c r="H1285" s="231">
        <v>9.803</v>
      </c>
      <c r="I1285" s="232"/>
      <c r="J1285" s="228"/>
      <c r="K1285" s="228"/>
      <c r="L1285" s="233"/>
      <c r="M1285" s="234"/>
      <c r="N1285" s="235"/>
      <c r="O1285" s="235"/>
      <c r="P1285" s="235"/>
      <c r="Q1285" s="235"/>
      <c r="R1285" s="235"/>
      <c r="S1285" s="235"/>
      <c r="T1285" s="236"/>
      <c r="AT1285" s="237" t="s">
        <v>189</v>
      </c>
      <c r="AU1285" s="237" t="s">
        <v>86</v>
      </c>
      <c r="AV1285" s="13" t="s">
        <v>187</v>
      </c>
      <c r="AW1285" s="13" t="s">
        <v>40</v>
      </c>
      <c r="AX1285" s="13" t="s">
        <v>84</v>
      </c>
      <c r="AY1285" s="237" t="s">
        <v>180</v>
      </c>
    </row>
    <row r="1286" spans="2:51" s="12" customFormat="1" ht="12">
      <c r="B1286" s="215"/>
      <c r="C1286" s="216"/>
      <c r="D1286" s="217" t="s">
        <v>189</v>
      </c>
      <c r="E1286" s="216"/>
      <c r="F1286" s="219" t="s">
        <v>2390</v>
      </c>
      <c r="G1286" s="216"/>
      <c r="H1286" s="220">
        <v>10.783</v>
      </c>
      <c r="I1286" s="221"/>
      <c r="J1286" s="216"/>
      <c r="K1286" s="216"/>
      <c r="L1286" s="222"/>
      <c r="M1286" s="223"/>
      <c r="N1286" s="224"/>
      <c r="O1286" s="224"/>
      <c r="P1286" s="224"/>
      <c r="Q1286" s="224"/>
      <c r="R1286" s="224"/>
      <c r="S1286" s="224"/>
      <c r="T1286" s="225"/>
      <c r="AT1286" s="226" t="s">
        <v>189</v>
      </c>
      <c r="AU1286" s="226" t="s">
        <v>86</v>
      </c>
      <c r="AV1286" s="12" t="s">
        <v>86</v>
      </c>
      <c r="AW1286" s="12" t="s">
        <v>6</v>
      </c>
      <c r="AX1286" s="12" t="s">
        <v>84</v>
      </c>
      <c r="AY1286" s="226" t="s">
        <v>180</v>
      </c>
    </row>
    <row r="1287" spans="2:65" s="1" customFormat="1" ht="25.5" customHeight="1">
      <c r="B1287" s="41"/>
      <c r="C1287" s="249" t="s">
        <v>2391</v>
      </c>
      <c r="D1287" s="249" t="s">
        <v>266</v>
      </c>
      <c r="E1287" s="250" t="s">
        <v>2349</v>
      </c>
      <c r="F1287" s="251" t="s">
        <v>2350</v>
      </c>
      <c r="G1287" s="252" t="s">
        <v>185</v>
      </c>
      <c r="H1287" s="253">
        <v>1.829</v>
      </c>
      <c r="I1287" s="254"/>
      <c r="J1287" s="255">
        <f>ROUND(I1287*H1287,2)</f>
        <v>0</v>
      </c>
      <c r="K1287" s="251" t="s">
        <v>1903</v>
      </c>
      <c r="L1287" s="256"/>
      <c r="M1287" s="257" t="s">
        <v>39</v>
      </c>
      <c r="N1287" s="258" t="s">
        <v>48</v>
      </c>
      <c r="O1287" s="42"/>
      <c r="P1287" s="212">
        <f>O1287*H1287</f>
        <v>0</v>
      </c>
      <c r="Q1287" s="212">
        <v>0.00275</v>
      </c>
      <c r="R1287" s="212">
        <f>Q1287*H1287</f>
        <v>0.0050297499999999995</v>
      </c>
      <c r="S1287" s="212">
        <v>0</v>
      </c>
      <c r="T1287" s="213">
        <f>S1287*H1287</f>
        <v>0</v>
      </c>
      <c r="AR1287" s="24" t="s">
        <v>354</v>
      </c>
      <c r="AT1287" s="24" t="s">
        <v>266</v>
      </c>
      <c r="AU1287" s="24" t="s">
        <v>86</v>
      </c>
      <c r="AY1287" s="24" t="s">
        <v>180</v>
      </c>
      <c r="BE1287" s="214">
        <f>IF(N1287="základní",J1287,0)</f>
        <v>0</v>
      </c>
      <c r="BF1287" s="214">
        <f>IF(N1287="snížená",J1287,0)</f>
        <v>0</v>
      </c>
      <c r="BG1287" s="214">
        <f>IF(N1287="zákl. přenesená",J1287,0)</f>
        <v>0</v>
      </c>
      <c r="BH1287" s="214">
        <f>IF(N1287="sníž. přenesená",J1287,0)</f>
        <v>0</v>
      </c>
      <c r="BI1287" s="214">
        <f>IF(N1287="nulová",J1287,0)</f>
        <v>0</v>
      </c>
      <c r="BJ1287" s="24" t="s">
        <v>84</v>
      </c>
      <c r="BK1287" s="214">
        <f>ROUND(I1287*H1287,2)</f>
        <v>0</v>
      </c>
      <c r="BL1287" s="24" t="s">
        <v>265</v>
      </c>
      <c r="BM1287" s="24" t="s">
        <v>2392</v>
      </c>
    </row>
    <row r="1288" spans="2:51" s="12" customFormat="1" ht="12">
      <c r="B1288" s="215"/>
      <c r="C1288" s="216"/>
      <c r="D1288" s="217" t="s">
        <v>189</v>
      </c>
      <c r="E1288" s="218" t="s">
        <v>39</v>
      </c>
      <c r="F1288" s="219" t="s">
        <v>2393</v>
      </c>
      <c r="G1288" s="216"/>
      <c r="H1288" s="220">
        <v>0.436</v>
      </c>
      <c r="I1288" s="221"/>
      <c r="J1288" s="216"/>
      <c r="K1288" s="216"/>
      <c r="L1288" s="222"/>
      <c r="M1288" s="223"/>
      <c r="N1288" s="224"/>
      <c r="O1288" s="224"/>
      <c r="P1288" s="224"/>
      <c r="Q1288" s="224"/>
      <c r="R1288" s="224"/>
      <c r="S1288" s="224"/>
      <c r="T1288" s="225"/>
      <c r="AT1288" s="226" t="s">
        <v>189</v>
      </c>
      <c r="AU1288" s="226" t="s">
        <v>86</v>
      </c>
      <c r="AV1288" s="12" t="s">
        <v>86</v>
      </c>
      <c r="AW1288" s="12" t="s">
        <v>40</v>
      </c>
      <c r="AX1288" s="12" t="s">
        <v>77</v>
      </c>
      <c r="AY1288" s="226" t="s">
        <v>180</v>
      </c>
    </row>
    <row r="1289" spans="2:51" s="12" customFormat="1" ht="12">
      <c r="B1289" s="215"/>
      <c r="C1289" s="216"/>
      <c r="D1289" s="217" t="s">
        <v>189</v>
      </c>
      <c r="E1289" s="218" t="s">
        <v>39</v>
      </c>
      <c r="F1289" s="219" t="s">
        <v>2394</v>
      </c>
      <c r="G1289" s="216"/>
      <c r="H1289" s="220">
        <v>1.227</v>
      </c>
      <c r="I1289" s="221"/>
      <c r="J1289" s="216"/>
      <c r="K1289" s="216"/>
      <c r="L1289" s="222"/>
      <c r="M1289" s="223"/>
      <c r="N1289" s="224"/>
      <c r="O1289" s="224"/>
      <c r="P1289" s="224"/>
      <c r="Q1289" s="224"/>
      <c r="R1289" s="224"/>
      <c r="S1289" s="224"/>
      <c r="T1289" s="225"/>
      <c r="AT1289" s="226" t="s">
        <v>189</v>
      </c>
      <c r="AU1289" s="226" t="s">
        <v>86</v>
      </c>
      <c r="AV1289" s="12" t="s">
        <v>86</v>
      </c>
      <c r="AW1289" s="12" t="s">
        <v>40</v>
      </c>
      <c r="AX1289" s="12" t="s">
        <v>77</v>
      </c>
      <c r="AY1289" s="226" t="s">
        <v>180</v>
      </c>
    </row>
    <row r="1290" spans="2:51" s="13" customFormat="1" ht="12">
      <c r="B1290" s="227"/>
      <c r="C1290" s="228"/>
      <c r="D1290" s="217" t="s">
        <v>189</v>
      </c>
      <c r="E1290" s="229" t="s">
        <v>39</v>
      </c>
      <c r="F1290" s="230" t="s">
        <v>196</v>
      </c>
      <c r="G1290" s="228"/>
      <c r="H1290" s="231">
        <v>1.663</v>
      </c>
      <c r="I1290" s="232"/>
      <c r="J1290" s="228"/>
      <c r="K1290" s="228"/>
      <c r="L1290" s="233"/>
      <c r="M1290" s="234"/>
      <c r="N1290" s="235"/>
      <c r="O1290" s="235"/>
      <c r="P1290" s="235"/>
      <c r="Q1290" s="235"/>
      <c r="R1290" s="235"/>
      <c r="S1290" s="235"/>
      <c r="T1290" s="236"/>
      <c r="AT1290" s="237" t="s">
        <v>189</v>
      </c>
      <c r="AU1290" s="237" t="s">
        <v>86</v>
      </c>
      <c r="AV1290" s="13" t="s">
        <v>187</v>
      </c>
      <c r="AW1290" s="13" t="s">
        <v>40</v>
      </c>
      <c r="AX1290" s="13" t="s">
        <v>84</v>
      </c>
      <c r="AY1290" s="237" t="s">
        <v>180</v>
      </c>
    </row>
    <row r="1291" spans="2:51" s="12" customFormat="1" ht="12">
      <c r="B1291" s="215"/>
      <c r="C1291" s="216"/>
      <c r="D1291" s="217" t="s">
        <v>189</v>
      </c>
      <c r="E1291" s="216"/>
      <c r="F1291" s="219" t="s">
        <v>2395</v>
      </c>
      <c r="G1291" s="216"/>
      <c r="H1291" s="220">
        <v>1.829</v>
      </c>
      <c r="I1291" s="221"/>
      <c r="J1291" s="216"/>
      <c r="K1291" s="216"/>
      <c r="L1291" s="222"/>
      <c r="M1291" s="223"/>
      <c r="N1291" s="224"/>
      <c r="O1291" s="224"/>
      <c r="P1291" s="224"/>
      <c r="Q1291" s="224"/>
      <c r="R1291" s="224"/>
      <c r="S1291" s="224"/>
      <c r="T1291" s="225"/>
      <c r="AT1291" s="226" t="s">
        <v>189</v>
      </c>
      <c r="AU1291" s="226" t="s">
        <v>86</v>
      </c>
      <c r="AV1291" s="12" t="s">
        <v>86</v>
      </c>
      <c r="AW1291" s="12" t="s">
        <v>6</v>
      </c>
      <c r="AX1291" s="12" t="s">
        <v>84</v>
      </c>
      <c r="AY1291" s="226" t="s">
        <v>180</v>
      </c>
    </row>
    <row r="1292" spans="2:65" s="1" customFormat="1" ht="16.5" customHeight="1">
      <c r="B1292" s="41"/>
      <c r="C1292" s="203" t="s">
        <v>2396</v>
      </c>
      <c r="D1292" s="203" t="s">
        <v>182</v>
      </c>
      <c r="E1292" s="204" t="s">
        <v>2397</v>
      </c>
      <c r="F1292" s="205" t="s">
        <v>2398</v>
      </c>
      <c r="G1292" s="206" t="s">
        <v>200</v>
      </c>
      <c r="H1292" s="207">
        <v>9</v>
      </c>
      <c r="I1292" s="208"/>
      <c r="J1292" s="209">
        <f>ROUND(I1292*H1292,2)</f>
        <v>0</v>
      </c>
      <c r="K1292" s="205" t="s">
        <v>1903</v>
      </c>
      <c r="L1292" s="61"/>
      <c r="M1292" s="210" t="s">
        <v>39</v>
      </c>
      <c r="N1292" s="211" t="s">
        <v>48</v>
      </c>
      <c r="O1292" s="42"/>
      <c r="P1292" s="212">
        <f>O1292*H1292</f>
        <v>0</v>
      </c>
      <c r="Q1292" s="212">
        <v>1E-05</v>
      </c>
      <c r="R1292" s="212">
        <f>Q1292*H1292</f>
        <v>9E-05</v>
      </c>
      <c r="S1292" s="212">
        <v>0</v>
      </c>
      <c r="T1292" s="213">
        <f>S1292*H1292</f>
        <v>0</v>
      </c>
      <c r="AR1292" s="24" t="s">
        <v>265</v>
      </c>
      <c r="AT1292" s="24" t="s">
        <v>182</v>
      </c>
      <c r="AU1292" s="24" t="s">
        <v>86</v>
      </c>
      <c r="AY1292" s="24" t="s">
        <v>180</v>
      </c>
      <c r="BE1292" s="214">
        <f>IF(N1292="základní",J1292,0)</f>
        <v>0</v>
      </c>
      <c r="BF1292" s="214">
        <f>IF(N1292="snížená",J1292,0)</f>
        <v>0</v>
      </c>
      <c r="BG1292" s="214">
        <f>IF(N1292="zákl. přenesená",J1292,0)</f>
        <v>0</v>
      </c>
      <c r="BH1292" s="214">
        <f>IF(N1292="sníž. přenesená",J1292,0)</f>
        <v>0</v>
      </c>
      <c r="BI1292" s="214">
        <f>IF(N1292="nulová",J1292,0)</f>
        <v>0</v>
      </c>
      <c r="BJ1292" s="24" t="s">
        <v>84</v>
      </c>
      <c r="BK1292" s="214">
        <f>ROUND(I1292*H1292,2)</f>
        <v>0</v>
      </c>
      <c r="BL1292" s="24" t="s">
        <v>265</v>
      </c>
      <c r="BM1292" s="24" t="s">
        <v>2399</v>
      </c>
    </row>
    <row r="1293" spans="2:51" s="12" customFormat="1" ht="12">
      <c r="B1293" s="215"/>
      <c r="C1293" s="216"/>
      <c r="D1293" s="217" t="s">
        <v>189</v>
      </c>
      <c r="E1293" s="218" t="s">
        <v>39</v>
      </c>
      <c r="F1293" s="219" t="s">
        <v>2400</v>
      </c>
      <c r="G1293" s="216"/>
      <c r="H1293" s="220">
        <v>9</v>
      </c>
      <c r="I1293" s="221"/>
      <c r="J1293" s="216"/>
      <c r="K1293" s="216"/>
      <c r="L1293" s="222"/>
      <c r="M1293" s="223"/>
      <c r="N1293" s="224"/>
      <c r="O1293" s="224"/>
      <c r="P1293" s="224"/>
      <c r="Q1293" s="224"/>
      <c r="R1293" s="224"/>
      <c r="S1293" s="224"/>
      <c r="T1293" s="225"/>
      <c r="AT1293" s="226" t="s">
        <v>189</v>
      </c>
      <c r="AU1293" s="226" t="s">
        <v>86</v>
      </c>
      <c r="AV1293" s="12" t="s">
        <v>86</v>
      </c>
      <c r="AW1293" s="12" t="s">
        <v>40</v>
      </c>
      <c r="AX1293" s="12" t="s">
        <v>84</v>
      </c>
      <c r="AY1293" s="226" t="s">
        <v>180</v>
      </c>
    </row>
    <row r="1294" spans="2:65" s="1" customFormat="1" ht="25.5" customHeight="1">
      <c r="B1294" s="41"/>
      <c r="C1294" s="249" t="s">
        <v>2401</v>
      </c>
      <c r="D1294" s="249" t="s">
        <v>266</v>
      </c>
      <c r="E1294" s="250" t="s">
        <v>2349</v>
      </c>
      <c r="F1294" s="251" t="s">
        <v>2350</v>
      </c>
      <c r="G1294" s="252" t="s">
        <v>185</v>
      </c>
      <c r="H1294" s="253">
        <v>0.871</v>
      </c>
      <c r="I1294" s="254"/>
      <c r="J1294" s="255">
        <f>ROUND(I1294*H1294,2)</f>
        <v>0</v>
      </c>
      <c r="K1294" s="251" t="s">
        <v>1903</v>
      </c>
      <c r="L1294" s="256"/>
      <c r="M1294" s="257" t="s">
        <v>39</v>
      </c>
      <c r="N1294" s="258" t="s">
        <v>48</v>
      </c>
      <c r="O1294" s="42"/>
      <c r="P1294" s="212">
        <f>O1294*H1294</f>
        <v>0</v>
      </c>
      <c r="Q1294" s="212">
        <v>0.00275</v>
      </c>
      <c r="R1294" s="212">
        <f>Q1294*H1294</f>
        <v>0.00239525</v>
      </c>
      <c r="S1294" s="212">
        <v>0</v>
      </c>
      <c r="T1294" s="213">
        <f>S1294*H1294</f>
        <v>0</v>
      </c>
      <c r="AR1294" s="24" t="s">
        <v>354</v>
      </c>
      <c r="AT1294" s="24" t="s">
        <v>266</v>
      </c>
      <c r="AU1294" s="24" t="s">
        <v>86</v>
      </c>
      <c r="AY1294" s="24" t="s">
        <v>180</v>
      </c>
      <c r="BE1294" s="214">
        <f>IF(N1294="základní",J1294,0)</f>
        <v>0</v>
      </c>
      <c r="BF1294" s="214">
        <f>IF(N1294="snížená",J1294,0)</f>
        <v>0</v>
      </c>
      <c r="BG1294" s="214">
        <f>IF(N1294="zákl. přenesená",J1294,0)</f>
        <v>0</v>
      </c>
      <c r="BH1294" s="214">
        <f>IF(N1294="sníž. přenesená",J1294,0)</f>
        <v>0</v>
      </c>
      <c r="BI1294" s="214">
        <f>IF(N1294="nulová",J1294,0)</f>
        <v>0</v>
      </c>
      <c r="BJ1294" s="24" t="s">
        <v>84</v>
      </c>
      <c r="BK1294" s="214">
        <f>ROUND(I1294*H1294,2)</f>
        <v>0</v>
      </c>
      <c r="BL1294" s="24" t="s">
        <v>265</v>
      </c>
      <c r="BM1294" s="24" t="s">
        <v>2402</v>
      </c>
    </row>
    <row r="1295" spans="2:51" s="12" customFormat="1" ht="12">
      <c r="B1295" s="215"/>
      <c r="C1295" s="216"/>
      <c r="D1295" s="217" t="s">
        <v>189</v>
      </c>
      <c r="E1295" s="218" t="s">
        <v>39</v>
      </c>
      <c r="F1295" s="219" t="s">
        <v>2403</v>
      </c>
      <c r="G1295" s="216"/>
      <c r="H1295" s="220">
        <v>0.792</v>
      </c>
      <c r="I1295" s="221"/>
      <c r="J1295" s="216"/>
      <c r="K1295" s="216"/>
      <c r="L1295" s="222"/>
      <c r="M1295" s="223"/>
      <c r="N1295" s="224"/>
      <c r="O1295" s="224"/>
      <c r="P1295" s="224"/>
      <c r="Q1295" s="224"/>
      <c r="R1295" s="224"/>
      <c r="S1295" s="224"/>
      <c r="T1295" s="225"/>
      <c r="AT1295" s="226" t="s">
        <v>189</v>
      </c>
      <c r="AU1295" s="226" t="s">
        <v>86</v>
      </c>
      <c r="AV1295" s="12" t="s">
        <v>86</v>
      </c>
      <c r="AW1295" s="12" t="s">
        <v>40</v>
      </c>
      <c r="AX1295" s="12" t="s">
        <v>84</v>
      </c>
      <c r="AY1295" s="226" t="s">
        <v>180</v>
      </c>
    </row>
    <row r="1296" spans="2:51" s="12" customFormat="1" ht="12">
      <c r="B1296" s="215"/>
      <c r="C1296" s="216"/>
      <c r="D1296" s="217" t="s">
        <v>189</v>
      </c>
      <c r="E1296" s="216"/>
      <c r="F1296" s="219" t="s">
        <v>2404</v>
      </c>
      <c r="G1296" s="216"/>
      <c r="H1296" s="220">
        <v>0.871</v>
      </c>
      <c r="I1296" s="221"/>
      <c r="J1296" s="216"/>
      <c r="K1296" s="216"/>
      <c r="L1296" s="222"/>
      <c r="M1296" s="223"/>
      <c r="N1296" s="224"/>
      <c r="O1296" s="224"/>
      <c r="P1296" s="224"/>
      <c r="Q1296" s="224"/>
      <c r="R1296" s="224"/>
      <c r="S1296" s="224"/>
      <c r="T1296" s="225"/>
      <c r="AT1296" s="226" t="s">
        <v>189</v>
      </c>
      <c r="AU1296" s="226" t="s">
        <v>86</v>
      </c>
      <c r="AV1296" s="12" t="s">
        <v>86</v>
      </c>
      <c r="AW1296" s="12" t="s">
        <v>6</v>
      </c>
      <c r="AX1296" s="12" t="s">
        <v>84</v>
      </c>
      <c r="AY1296" s="226" t="s">
        <v>180</v>
      </c>
    </row>
    <row r="1297" spans="2:65" s="1" customFormat="1" ht="16.5" customHeight="1">
      <c r="B1297" s="41"/>
      <c r="C1297" s="203" t="s">
        <v>2405</v>
      </c>
      <c r="D1297" s="203" t="s">
        <v>182</v>
      </c>
      <c r="E1297" s="204" t="s">
        <v>2406</v>
      </c>
      <c r="F1297" s="205" t="s">
        <v>2407</v>
      </c>
      <c r="G1297" s="206" t="s">
        <v>200</v>
      </c>
      <c r="H1297" s="207">
        <v>307.46</v>
      </c>
      <c r="I1297" s="208"/>
      <c r="J1297" s="209">
        <f>ROUND(I1297*H1297,2)</f>
        <v>0</v>
      </c>
      <c r="K1297" s="205" t="s">
        <v>186</v>
      </c>
      <c r="L1297" s="61"/>
      <c r="M1297" s="210" t="s">
        <v>39</v>
      </c>
      <c r="N1297" s="211" t="s">
        <v>48</v>
      </c>
      <c r="O1297" s="42"/>
      <c r="P1297" s="212">
        <f>O1297*H1297</f>
        <v>0</v>
      </c>
      <c r="Q1297" s="212">
        <v>1E-05</v>
      </c>
      <c r="R1297" s="212">
        <f>Q1297*H1297</f>
        <v>0.0030746000000000002</v>
      </c>
      <c r="S1297" s="212">
        <v>0</v>
      </c>
      <c r="T1297" s="213">
        <f>S1297*H1297</f>
        <v>0</v>
      </c>
      <c r="AR1297" s="24" t="s">
        <v>265</v>
      </c>
      <c r="AT1297" s="24" t="s">
        <v>182</v>
      </c>
      <c r="AU1297" s="24" t="s">
        <v>86</v>
      </c>
      <c r="AY1297" s="24" t="s">
        <v>180</v>
      </c>
      <c r="BE1297" s="214">
        <f>IF(N1297="základní",J1297,0)</f>
        <v>0</v>
      </c>
      <c r="BF1297" s="214">
        <f>IF(N1297="snížená",J1297,0)</f>
        <v>0</v>
      </c>
      <c r="BG1297" s="214">
        <f>IF(N1297="zákl. přenesená",J1297,0)</f>
        <v>0</v>
      </c>
      <c r="BH1297" s="214">
        <f>IF(N1297="sníž. přenesená",J1297,0)</f>
        <v>0</v>
      </c>
      <c r="BI1297" s="214">
        <f>IF(N1297="nulová",J1297,0)</f>
        <v>0</v>
      </c>
      <c r="BJ1297" s="24" t="s">
        <v>84</v>
      </c>
      <c r="BK1297" s="214">
        <f>ROUND(I1297*H1297,2)</f>
        <v>0</v>
      </c>
      <c r="BL1297" s="24" t="s">
        <v>265</v>
      </c>
      <c r="BM1297" s="24" t="s">
        <v>2408</v>
      </c>
    </row>
    <row r="1298" spans="2:51" s="12" customFormat="1" ht="12">
      <c r="B1298" s="215"/>
      <c r="C1298" s="216"/>
      <c r="D1298" s="217" t="s">
        <v>189</v>
      </c>
      <c r="E1298" s="218" t="s">
        <v>39</v>
      </c>
      <c r="F1298" s="219" t="s">
        <v>2409</v>
      </c>
      <c r="G1298" s="216"/>
      <c r="H1298" s="220">
        <v>307.46</v>
      </c>
      <c r="I1298" s="221"/>
      <c r="J1298" s="216"/>
      <c r="K1298" s="216"/>
      <c r="L1298" s="222"/>
      <c r="M1298" s="223"/>
      <c r="N1298" s="224"/>
      <c r="O1298" s="224"/>
      <c r="P1298" s="224"/>
      <c r="Q1298" s="224"/>
      <c r="R1298" s="224"/>
      <c r="S1298" s="224"/>
      <c r="T1298" s="225"/>
      <c r="AT1298" s="226" t="s">
        <v>189</v>
      </c>
      <c r="AU1298" s="226" t="s">
        <v>86</v>
      </c>
      <c r="AV1298" s="12" t="s">
        <v>86</v>
      </c>
      <c r="AW1298" s="12" t="s">
        <v>40</v>
      </c>
      <c r="AX1298" s="12" t="s">
        <v>77</v>
      </c>
      <c r="AY1298" s="226" t="s">
        <v>180</v>
      </c>
    </row>
    <row r="1299" spans="2:51" s="13" customFormat="1" ht="12">
      <c r="B1299" s="227"/>
      <c r="C1299" s="228"/>
      <c r="D1299" s="217" t="s">
        <v>189</v>
      </c>
      <c r="E1299" s="229" t="s">
        <v>39</v>
      </c>
      <c r="F1299" s="230" t="s">
        <v>2410</v>
      </c>
      <c r="G1299" s="228"/>
      <c r="H1299" s="231">
        <v>307.46</v>
      </c>
      <c r="I1299" s="232"/>
      <c r="J1299" s="228"/>
      <c r="K1299" s="228"/>
      <c r="L1299" s="233"/>
      <c r="M1299" s="234"/>
      <c r="N1299" s="235"/>
      <c r="O1299" s="235"/>
      <c r="P1299" s="235"/>
      <c r="Q1299" s="235"/>
      <c r="R1299" s="235"/>
      <c r="S1299" s="235"/>
      <c r="T1299" s="236"/>
      <c r="AT1299" s="237" t="s">
        <v>189</v>
      </c>
      <c r="AU1299" s="237" t="s">
        <v>86</v>
      </c>
      <c r="AV1299" s="13" t="s">
        <v>187</v>
      </c>
      <c r="AW1299" s="13" t="s">
        <v>40</v>
      </c>
      <c r="AX1299" s="13" t="s">
        <v>84</v>
      </c>
      <c r="AY1299" s="237" t="s">
        <v>180</v>
      </c>
    </row>
    <row r="1300" spans="2:65" s="1" customFormat="1" ht="16.5" customHeight="1">
      <c r="B1300" s="41"/>
      <c r="C1300" s="249" t="s">
        <v>2411</v>
      </c>
      <c r="D1300" s="249" t="s">
        <v>266</v>
      </c>
      <c r="E1300" s="250" t="s">
        <v>2412</v>
      </c>
      <c r="F1300" s="251" t="s">
        <v>2413</v>
      </c>
      <c r="G1300" s="252" t="s">
        <v>200</v>
      </c>
      <c r="H1300" s="253">
        <v>169.103</v>
      </c>
      <c r="I1300" s="254"/>
      <c r="J1300" s="255">
        <f>ROUND(I1300*H1300,2)</f>
        <v>0</v>
      </c>
      <c r="K1300" s="251" t="s">
        <v>39</v>
      </c>
      <c r="L1300" s="256"/>
      <c r="M1300" s="257" t="s">
        <v>39</v>
      </c>
      <c r="N1300" s="258" t="s">
        <v>48</v>
      </c>
      <c r="O1300" s="42"/>
      <c r="P1300" s="212">
        <f>O1300*H1300</f>
        <v>0</v>
      </c>
      <c r="Q1300" s="212">
        <v>0.00025</v>
      </c>
      <c r="R1300" s="212">
        <f>Q1300*H1300</f>
        <v>0.04227575</v>
      </c>
      <c r="S1300" s="212">
        <v>0</v>
      </c>
      <c r="T1300" s="213">
        <f>S1300*H1300</f>
        <v>0</v>
      </c>
      <c r="AR1300" s="24" t="s">
        <v>354</v>
      </c>
      <c r="AT1300" s="24" t="s">
        <v>266</v>
      </c>
      <c r="AU1300" s="24" t="s">
        <v>86</v>
      </c>
      <c r="AY1300" s="24" t="s">
        <v>180</v>
      </c>
      <c r="BE1300" s="214">
        <f>IF(N1300="základní",J1300,0)</f>
        <v>0</v>
      </c>
      <c r="BF1300" s="214">
        <f>IF(N1300="snížená",J1300,0)</f>
        <v>0</v>
      </c>
      <c r="BG1300" s="214">
        <f>IF(N1300="zákl. přenesená",J1300,0)</f>
        <v>0</v>
      </c>
      <c r="BH1300" s="214">
        <f>IF(N1300="sníž. přenesená",J1300,0)</f>
        <v>0</v>
      </c>
      <c r="BI1300" s="214">
        <f>IF(N1300="nulová",J1300,0)</f>
        <v>0</v>
      </c>
      <c r="BJ1300" s="24" t="s">
        <v>84</v>
      </c>
      <c r="BK1300" s="214">
        <f>ROUND(I1300*H1300,2)</f>
        <v>0</v>
      </c>
      <c r="BL1300" s="24" t="s">
        <v>265</v>
      </c>
      <c r="BM1300" s="24" t="s">
        <v>2414</v>
      </c>
    </row>
    <row r="1301" spans="2:51" s="12" customFormat="1" ht="12">
      <c r="B1301" s="215"/>
      <c r="C1301" s="216"/>
      <c r="D1301" s="217" t="s">
        <v>189</v>
      </c>
      <c r="E1301" s="218" t="s">
        <v>39</v>
      </c>
      <c r="F1301" s="219" t="s">
        <v>2415</v>
      </c>
      <c r="G1301" s="216"/>
      <c r="H1301" s="220">
        <v>169.103</v>
      </c>
      <c r="I1301" s="221"/>
      <c r="J1301" s="216"/>
      <c r="K1301" s="216"/>
      <c r="L1301" s="222"/>
      <c r="M1301" s="223"/>
      <c r="N1301" s="224"/>
      <c r="O1301" s="224"/>
      <c r="P1301" s="224"/>
      <c r="Q1301" s="224"/>
      <c r="R1301" s="224"/>
      <c r="S1301" s="224"/>
      <c r="T1301" s="225"/>
      <c r="AT1301" s="226" t="s">
        <v>189</v>
      </c>
      <c r="AU1301" s="226" t="s">
        <v>86</v>
      </c>
      <c r="AV1301" s="12" t="s">
        <v>86</v>
      </c>
      <c r="AW1301" s="12" t="s">
        <v>40</v>
      </c>
      <c r="AX1301" s="12" t="s">
        <v>77</v>
      </c>
      <c r="AY1301" s="226" t="s">
        <v>180</v>
      </c>
    </row>
    <row r="1302" spans="2:51" s="13" customFormat="1" ht="12">
      <c r="B1302" s="227"/>
      <c r="C1302" s="228"/>
      <c r="D1302" s="217" t="s">
        <v>189</v>
      </c>
      <c r="E1302" s="229" t="s">
        <v>39</v>
      </c>
      <c r="F1302" s="230" t="s">
        <v>196</v>
      </c>
      <c r="G1302" s="228"/>
      <c r="H1302" s="231">
        <v>169.103</v>
      </c>
      <c r="I1302" s="232"/>
      <c r="J1302" s="228"/>
      <c r="K1302" s="228"/>
      <c r="L1302" s="233"/>
      <c r="M1302" s="234"/>
      <c r="N1302" s="235"/>
      <c r="O1302" s="235"/>
      <c r="P1302" s="235"/>
      <c r="Q1302" s="235"/>
      <c r="R1302" s="235"/>
      <c r="S1302" s="235"/>
      <c r="T1302" s="236"/>
      <c r="AT1302" s="237" t="s">
        <v>189</v>
      </c>
      <c r="AU1302" s="237" t="s">
        <v>86</v>
      </c>
      <c r="AV1302" s="13" t="s">
        <v>187</v>
      </c>
      <c r="AW1302" s="13" t="s">
        <v>40</v>
      </c>
      <c r="AX1302" s="13" t="s">
        <v>84</v>
      </c>
      <c r="AY1302" s="237" t="s">
        <v>180</v>
      </c>
    </row>
    <row r="1303" spans="2:65" s="1" customFormat="1" ht="16.5" customHeight="1">
      <c r="B1303" s="41"/>
      <c r="C1303" s="249" t="s">
        <v>2416</v>
      </c>
      <c r="D1303" s="249" t="s">
        <v>266</v>
      </c>
      <c r="E1303" s="250" t="s">
        <v>2417</v>
      </c>
      <c r="F1303" s="251" t="s">
        <v>2418</v>
      </c>
      <c r="G1303" s="252" t="s">
        <v>200</v>
      </c>
      <c r="H1303" s="253">
        <v>169.103</v>
      </c>
      <c r="I1303" s="254"/>
      <c r="J1303" s="255">
        <f>ROUND(I1303*H1303,2)</f>
        <v>0</v>
      </c>
      <c r="K1303" s="251" t="s">
        <v>39</v>
      </c>
      <c r="L1303" s="256"/>
      <c r="M1303" s="257" t="s">
        <v>39</v>
      </c>
      <c r="N1303" s="258" t="s">
        <v>48</v>
      </c>
      <c r="O1303" s="42"/>
      <c r="P1303" s="212">
        <f>O1303*H1303</f>
        <v>0</v>
      </c>
      <c r="Q1303" s="212">
        <v>0.00025</v>
      </c>
      <c r="R1303" s="212">
        <f>Q1303*H1303</f>
        <v>0.04227575</v>
      </c>
      <c r="S1303" s="212">
        <v>0</v>
      </c>
      <c r="T1303" s="213">
        <f>S1303*H1303</f>
        <v>0</v>
      </c>
      <c r="AR1303" s="24" t="s">
        <v>354</v>
      </c>
      <c r="AT1303" s="24" t="s">
        <v>266</v>
      </c>
      <c r="AU1303" s="24" t="s">
        <v>86</v>
      </c>
      <c r="AY1303" s="24" t="s">
        <v>180</v>
      </c>
      <c r="BE1303" s="214">
        <f>IF(N1303="základní",J1303,0)</f>
        <v>0</v>
      </c>
      <c r="BF1303" s="214">
        <f>IF(N1303="snížená",J1303,0)</f>
        <v>0</v>
      </c>
      <c r="BG1303" s="214">
        <f>IF(N1303="zákl. přenesená",J1303,0)</f>
        <v>0</v>
      </c>
      <c r="BH1303" s="214">
        <f>IF(N1303="sníž. přenesená",J1303,0)</f>
        <v>0</v>
      </c>
      <c r="BI1303" s="214">
        <f>IF(N1303="nulová",J1303,0)</f>
        <v>0</v>
      </c>
      <c r="BJ1303" s="24" t="s">
        <v>84</v>
      </c>
      <c r="BK1303" s="214">
        <f>ROUND(I1303*H1303,2)</f>
        <v>0</v>
      </c>
      <c r="BL1303" s="24" t="s">
        <v>265</v>
      </c>
      <c r="BM1303" s="24" t="s">
        <v>2419</v>
      </c>
    </row>
    <row r="1304" spans="2:51" s="12" customFormat="1" ht="12">
      <c r="B1304" s="215"/>
      <c r="C1304" s="216"/>
      <c r="D1304" s="217" t="s">
        <v>189</v>
      </c>
      <c r="E1304" s="218" t="s">
        <v>39</v>
      </c>
      <c r="F1304" s="219" t="s">
        <v>2415</v>
      </c>
      <c r="G1304" s="216"/>
      <c r="H1304" s="220">
        <v>169.103</v>
      </c>
      <c r="I1304" s="221"/>
      <c r="J1304" s="216"/>
      <c r="K1304" s="216"/>
      <c r="L1304" s="222"/>
      <c r="M1304" s="223"/>
      <c r="N1304" s="224"/>
      <c r="O1304" s="224"/>
      <c r="P1304" s="224"/>
      <c r="Q1304" s="224"/>
      <c r="R1304" s="224"/>
      <c r="S1304" s="224"/>
      <c r="T1304" s="225"/>
      <c r="AT1304" s="226" t="s">
        <v>189</v>
      </c>
      <c r="AU1304" s="226" t="s">
        <v>86</v>
      </c>
      <c r="AV1304" s="12" t="s">
        <v>86</v>
      </c>
      <c r="AW1304" s="12" t="s">
        <v>40</v>
      </c>
      <c r="AX1304" s="12" t="s">
        <v>77</v>
      </c>
      <c r="AY1304" s="226" t="s">
        <v>180</v>
      </c>
    </row>
    <row r="1305" spans="2:51" s="13" customFormat="1" ht="12">
      <c r="B1305" s="227"/>
      <c r="C1305" s="228"/>
      <c r="D1305" s="217" t="s">
        <v>189</v>
      </c>
      <c r="E1305" s="229" t="s">
        <v>39</v>
      </c>
      <c r="F1305" s="230" t="s">
        <v>196</v>
      </c>
      <c r="G1305" s="228"/>
      <c r="H1305" s="231">
        <v>169.103</v>
      </c>
      <c r="I1305" s="232"/>
      <c r="J1305" s="228"/>
      <c r="K1305" s="228"/>
      <c r="L1305" s="233"/>
      <c r="M1305" s="234"/>
      <c r="N1305" s="235"/>
      <c r="O1305" s="235"/>
      <c r="P1305" s="235"/>
      <c r="Q1305" s="235"/>
      <c r="R1305" s="235"/>
      <c r="S1305" s="235"/>
      <c r="T1305" s="236"/>
      <c r="AT1305" s="237" t="s">
        <v>189</v>
      </c>
      <c r="AU1305" s="237" t="s">
        <v>86</v>
      </c>
      <c r="AV1305" s="13" t="s">
        <v>187</v>
      </c>
      <c r="AW1305" s="13" t="s">
        <v>40</v>
      </c>
      <c r="AX1305" s="13" t="s">
        <v>84</v>
      </c>
      <c r="AY1305" s="237" t="s">
        <v>180</v>
      </c>
    </row>
    <row r="1306" spans="2:65" s="1" customFormat="1" ht="16.5" customHeight="1">
      <c r="B1306" s="41"/>
      <c r="C1306" s="203" t="s">
        <v>2420</v>
      </c>
      <c r="D1306" s="203" t="s">
        <v>182</v>
      </c>
      <c r="E1306" s="204" t="s">
        <v>2421</v>
      </c>
      <c r="F1306" s="205" t="s">
        <v>2422</v>
      </c>
      <c r="G1306" s="206" t="s">
        <v>200</v>
      </c>
      <c r="H1306" s="207">
        <v>8.5</v>
      </c>
      <c r="I1306" s="208"/>
      <c r="J1306" s="209">
        <f>ROUND(I1306*H1306,2)</f>
        <v>0</v>
      </c>
      <c r="K1306" s="205" t="s">
        <v>186</v>
      </c>
      <c r="L1306" s="61"/>
      <c r="M1306" s="210" t="s">
        <v>39</v>
      </c>
      <c r="N1306" s="211" t="s">
        <v>48</v>
      </c>
      <c r="O1306" s="42"/>
      <c r="P1306" s="212">
        <f>O1306*H1306</f>
        <v>0</v>
      </c>
      <c r="Q1306" s="212">
        <v>0</v>
      </c>
      <c r="R1306" s="212">
        <f>Q1306*H1306</f>
        <v>0</v>
      </c>
      <c r="S1306" s="212">
        <v>0</v>
      </c>
      <c r="T1306" s="213">
        <f>S1306*H1306</f>
        <v>0</v>
      </c>
      <c r="AR1306" s="24" t="s">
        <v>265</v>
      </c>
      <c r="AT1306" s="24" t="s">
        <v>182</v>
      </c>
      <c r="AU1306" s="24" t="s">
        <v>86</v>
      </c>
      <c r="AY1306" s="24" t="s">
        <v>180</v>
      </c>
      <c r="BE1306" s="214">
        <f>IF(N1306="základní",J1306,0)</f>
        <v>0</v>
      </c>
      <c r="BF1306" s="214">
        <f>IF(N1306="snížená",J1306,0)</f>
        <v>0</v>
      </c>
      <c r="BG1306" s="214">
        <f>IF(N1306="zákl. přenesená",J1306,0)</f>
        <v>0</v>
      </c>
      <c r="BH1306" s="214">
        <f>IF(N1306="sníž. přenesená",J1306,0)</f>
        <v>0</v>
      </c>
      <c r="BI1306" s="214">
        <f>IF(N1306="nulová",J1306,0)</f>
        <v>0</v>
      </c>
      <c r="BJ1306" s="24" t="s">
        <v>84</v>
      </c>
      <c r="BK1306" s="214">
        <f>ROUND(I1306*H1306,2)</f>
        <v>0</v>
      </c>
      <c r="BL1306" s="24" t="s">
        <v>265</v>
      </c>
      <c r="BM1306" s="24" t="s">
        <v>2423</v>
      </c>
    </row>
    <row r="1307" spans="2:51" s="12" customFormat="1" ht="12">
      <c r="B1307" s="215"/>
      <c r="C1307" s="216"/>
      <c r="D1307" s="217" t="s">
        <v>189</v>
      </c>
      <c r="E1307" s="218" t="s">
        <v>39</v>
      </c>
      <c r="F1307" s="219" t="s">
        <v>2424</v>
      </c>
      <c r="G1307" s="216"/>
      <c r="H1307" s="220">
        <v>6.1</v>
      </c>
      <c r="I1307" s="221"/>
      <c r="J1307" s="216"/>
      <c r="K1307" s="216"/>
      <c r="L1307" s="222"/>
      <c r="M1307" s="223"/>
      <c r="N1307" s="224"/>
      <c r="O1307" s="224"/>
      <c r="P1307" s="224"/>
      <c r="Q1307" s="224"/>
      <c r="R1307" s="224"/>
      <c r="S1307" s="224"/>
      <c r="T1307" s="225"/>
      <c r="AT1307" s="226" t="s">
        <v>189</v>
      </c>
      <c r="AU1307" s="226" t="s">
        <v>86</v>
      </c>
      <c r="AV1307" s="12" t="s">
        <v>86</v>
      </c>
      <c r="AW1307" s="12" t="s">
        <v>40</v>
      </c>
      <c r="AX1307" s="12" t="s">
        <v>77</v>
      </c>
      <c r="AY1307" s="226" t="s">
        <v>180</v>
      </c>
    </row>
    <row r="1308" spans="2:51" s="12" customFormat="1" ht="12">
      <c r="B1308" s="215"/>
      <c r="C1308" s="216"/>
      <c r="D1308" s="217" t="s">
        <v>189</v>
      </c>
      <c r="E1308" s="218" t="s">
        <v>39</v>
      </c>
      <c r="F1308" s="219" t="s">
        <v>2425</v>
      </c>
      <c r="G1308" s="216"/>
      <c r="H1308" s="220">
        <v>2.4</v>
      </c>
      <c r="I1308" s="221"/>
      <c r="J1308" s="216"/>
      <c r="K1308" s="216"/>
      <c r="L1308" s="222"/>
      <c r="M1308" s="223"/>
      <c r="N1308" s="224"/>
      <c r="O1308" s="224"/>
      <c r="P1308" s="224"/>
      <c r="Q1308" s="224"/>
      <c r="R1308" s="224"/>
      <c r="S1308" s="224"/>
      <c r="T1308" s="225"/>
      <c r="AT1308" s="226" t="s">
        <v>189</v>
      </c>
      <c r="AU1308" s="226" t="s">
        <v>86</v>
      </c>
      <c r="AV1308" s="12" t="s">
        <v>86</v>
      </c>
      <c r="AW1308" s="12" t="s">
        <v>40</v>
      </c>
      <c r="AX1308" s="12" t="s">
        <v>77</v>
      </c>
      <c r="AY1308" s="226" t="s">
        <v>180</v>
      </c>
    </row>
    <row r="1309" spans="2:51" s="13" customFormat="1" ht="12">
      <c r="B1309" s="227"/>
      <c r="C1309" s="228"/>
      <c r="D1309" s="217" t="s">
        <v>189</v>
      </c>
      <c r="E1309" s="229" t="s">
        <v>39</v>
      </c>
      <c r="F1309" s="230" t="s">
        <v>2426</v>
      </c>
      <c r="G1309" s="228"/>
      <c r="H1309" s="231">
        <v>8.5</v>
      </c>
      <c r="I1309" s="232"/>
      <c r="J1309" s="228"/>
      <c r="K1309" s="228"/>
      <c r="L1309" s="233"/>
      <c r="M1309" s="234"/>
      <c r="N1309" s="235"/>
      <c r="O1309" s="235"/>
      <c r="P1309" s="235"/>
      <c r="Q1309" s="235"/>
      <c r="R1309" s="235"/>
      <c r="S1309" s="235"/>
      <c r="T1309" s="236"/>
      <c r="AT1309" s="237" t="s">
        <v>189</v>
      </c>
      <c r="AU1309" s="237" t="s">
        <v>86</v>
      </c>
      <c r="AV1309" s="13" t="s">
        <v>187</v>
      </c>
      <c r="AW1309" s="13" t="s">
        <v>40</v>
      </c>
      <c r="AX1309" s="13" t="s">
        <v>84</v>
      </c>
      <c r="AY1309" s="237" t="s">
        <v>180</v>
      </c>
    </row>
    <row r="1310" spans="2:65" s="1" customFormat="1" ht="16.5" customHeight="1">
      <c r="B1310" s="41"/>
      <c r="C1310" s="249" t="s">
        <v>2427</v>
      </c>
      <c r="D1310" s="249" t="s">
        <v>266</v>
      </c>
      <c r="E1310" s="250" t="s">
        <v>2428</v>
      </c>
      <c r="F1310" s="251" t="s">
        <v>2429</v>
      </c>
      <c r="G1310" s="252" t="s">
        <v>200</v>
      </c>
      <c r="H1310" s="253">
        <v>8.67</v>
      </c>
      <c r="I1310" s="254"/>
      <c r="J1310" s="255">
        <f>ROUND(I1310*H1310,2)</f>
        <v>0</v>
      </c>
      <c r="K1310" s="251" t="s">
        <v>186</v>
      </c>
      <c r="L1310" s="256"/>
      <c r="M1310" s="257" t="s">
        <v>39</v>
      </c>
      <c r="N1310" s="258" t="s">
        <v>48</v>
      </c>
      <c r="O1310" s="42"/>
      <c r="P1310" s="212">
        <f>O1310*H1310</f>
        <v>0</v>
      </c>
      <c r="Q1310" s="212">
        <v>0.00017</v>
      </c>
      <c r="R1310" s="212">
        <f>Q1310*H1310</f>
        <v>0.0014739</v>
      </c>
      <c r="S1310" s="212">
        <v>0</v>
      </c>
      <c r="T1310" s="213">
        <f>S1310*H1310</f>
        <v>0</v>
      </c>
      <c r="AR1310" s="24" t="s">
        <v>354</v>
      </c>
      <c r="AT1310" s="24" t="s">
        <v>266</v>
      </c>
      <c r="AU1310" s="24" t="s">
        <v>86</v>
      </c>
      <c r="AY1310" s="24" t="s">
        <v>180</v>
      </c>
      <c r="BE1310" s="214">
        <f>IF(N1310="základní",J1310,0)</f>
        <v>0</v>
      </c>
      <c r="BF1310" s="214">
        <f>IF(N1310="snížená",J1310,0)</f>
        <v>0</v>
      </c>
      <c r="BG1310" s="214">
        <f>IF(N1310="zákl. přenesená",J1310,0)</f>
        <v>0</v>
      </c>
      <c r="BH1310" s="214">
        <f>IF(N1310="sníž. přenesená",J1310,0)</f>
        <v>0</v>
      </c>
      <c r="BI1310" s="214">
        <f>IF(N1310="nulová",J1310,0)</f>
        <v>0</v>
      </c>
      <c r="BJ1310" s="24" t="s">
        <v>84</v>
      </c>
      <c r="BK1310" s="214">
        <f>ROUND(I1310*H1310,2)</f>
        <v>0</v>
      </c>
      <c r="BL1310" s="24" t="s">
        <v>265</v>
      </c>
      <c r="BM1310" s="24" t="s">
        <v>2430</v>
      </c>
    </row>
    <row r="1311" spans="2:51" s="12" customFormat="1" ht="12">
      <c r="B1311" s="215"/>
      <c r="C1311" s="216"/>
      <c r="D1311" s="217" t="s">
        <v>189</v>
      </c>
      <c r="E1311" s="216"/>
      <c r="F1311" s="219" t="s">
        <v>2431</v>
      </c>
      <c r="G1311" s="216"/>
      <c r="H1311" s="220">
        <v>8.67</v>
      </c>
      <c r="I1311" s="221"/>
      <c r="J1311" s="216"/>
      <c r="K1311" s="216"/>
      <c r="L1311" s="222"/>
      <c r="M1311" s="223"/>
      <c r="N1311" s="224"/>
      <c r="O1311" s="224"/>
      <c r="P1311" s="224"/>
      <c r="Q1311" s="224"/>
      <c r="R1311" s="224"/>
      <c r="S1311" s="224"/>
      <c r="T1311" s="225"/>
      <c r="AT1311" s="226" t="s">
        <v>189</v>
      </c>
      <c r="AU1311" s="226" t="s">
        <v>86</v>
      </c>
      <c r="AV1311" s="12" t="s">
        <v>86</v>
      </c>
      <c r="AW1311" s="12" t="s">
        <v>6</v>
      </c>
      <c r="AX1311" s="12" t="s">
        <v>84</v>
      </c>
      <c r="AY1311" s="226" t="s">
        <v>180</v>
      </c>
    </row>
    <row r="1312" spans="2:65" s="1" customFormat="1" ht="16.5" customHeight="1">
      <c r="B1312" s="41"/>
      <c r="C1312" s="203" t="s">
        <v>2432</v>
      </c>
      <c r="D1312" s="203" t="s">
        <v>182</v>
      </c>
      <c r="E1312" s="204" t="s">
        <v>2433</v>
      </c>
      <c r="F1312" s="205" t="s">
        <v>2434</v>
      </c>
      <c r="G1312" s="206" t="s">
        <v>200</v>
      </c>
      <c r="H1312" s="207">
        <v>28.85</v>
      </c>
      <c r="I1312" s="208"/>
      <c r="J1312" s="209">
        <f>ROUND(I1312*H1312,2)</f>
        <v>0</v>
      </c>
      <c r="K1312" s="205" t="s">
        <v>186</v>
      </c>
      <c r="L1312" s="61"/>
      <c r="M1312" s="210" t="s">
        <v>39</v>
      </c>
      <c r="N1312" s="211" t="s">
        <v>48</v>
      </c>
      <c r="O1312" s="42"/>
      <c r="P1312" s="212">
        <f>O1312*H1312</f>
        <v>0</v>
      </c>
      <c r="Q1312" s="212">
        <v>0</v>
      </c>
      <c r="R1312" s="212">
        <f>Q1312*H1312</f>
        <v>0</v>
      </c>
      <c r="S1312" s="212">
        <v>0</v>
      </c>
      <c r="T1312" s="213">
        <f>S1312*H1312</f>
        <v>0</v>
      </c>
      <c r="AR1312" s="24" t="s">
        <v>265</v>
      </c>
      <c r="AT1312" s="24" t="s">
        <v>182</v>
      </c>
      <c r="AU1312" s="24" t="s">
        <v>86</v>
      </c>
      <c r="AY1312" s="24" t="s">
        <v>180</v>
      </c>
      <c r="BE1312" s="214">
        <f>IF(N1312="základní",J1312,0)</f>
        <v>0</v>
      </c>
      <c r="BF1312" s="214">
        <f>IF(N1312="snížená",J1312,0)</f>
        <v>0</v>
      </c>
      <c r="BG1312" s="214">
        <f>IF(N1312="zákl. přenesená",J1312,0)</f>
        <v>0</v>
      </c>
      <c r="BH1312" s="214">
        <f>IF(N1312="sníž. přenesená",J1312,0)</f>
        <v>0</v>
      </c>
      <c r="BI1312" s="214">
        <f>IF(N1312="nulová",J1312,0)</f>
        <v>0</v>
      </c>
      <c r="BJ1312" s="24" t="s">
        <v>84</v>
      </c>
      <c r="BK1312" s="214">
        <f>ROUND(I1312*H1312,2)</f>
        <v>0</v>
      </c>
      <c r="BL1312" s="24" t="s">
        <v>265</v>
      </c>
      <c r="BM1312" s="24" t="s">
        <v>2435</v>
      </c>
    </row>
    <row r="1313" spans="2:51" s="12" customFormat="1" ht="12">
      <c r="B1313" s="215"/>
      <c r="C1313" s="216"/>
      <c r="D1313" s="217" t="s">
        <v>189</v>
      </c>
      <c r="E1313" s="218" t="s">
        <v>39</v>
      </c>
      <c r="F1313" s="219" t="s">
        <v>2288</v>
      </c>
      <c r="G1313" s="216"/>
      <c r="H1313" s="220">
        <v>28.85</v>
      </c>
      <c r="I1313" s="221"/>
      <c r="J1313" s="216"/>
      <c r="K1313" s="216"/>
      <c r="L1313" s="222"/>
      <c r="M1313" s="223"/>
      <c r="N1313" s="224"/>
      <c r="O1313" s="224"/>
      <c r="P1313" s="224"/>
      <c r="Q1313" s="224"/>
      <c r="R1313" s="224"/>
      <c r="S1313" s="224"/>
      <c r="T1313" s="225"/>
      <c r="AT1313" s="226" t="s">
        <v>189</v>
      </c>
      <c r="AU1313" s="226" t="s">
        <v>86</v>
      </c>
      <c r="AV1313" s="12" t="s">
        <v>86</v>
      </c>
      <c r="AW1313" s="12" t="s">
        <v>40</v>
      </c>
      <c r="AX1313" s="12" t="s">
        <v>84</v>
      </c>
      <c r="AY1313" s="226" t="s">
        <v>180</v>
      </c>
    </row>
    <row r="1314" spans="2:65" s="1" customFormat="1" ht="16.5" customHeight="1">
      <c r="B1314" s="41"/>
      <c r="C1314" s="249" t="s">
        <v>2436</v>
      </c>
      <c r="D1314" s="249" t="s">
        <v>266</v>
      </c>
      <c r="E1314" s="250" t="s">
        <v>2437</v>
      </c>
      <c r="F1314" s="251" t="s">
        <v>2438</v>
      </c>
      <c r="G1314" s="252" t="s">
        <v>200</v>
      </c>
      <c r="H1314" s="253">
        <v>29.427</v>
      </c>
      <c r="I1314" s="254"/>
      <c r="J1314" s="255">
        <f>ROUND(I1314*H1314,2)</f>
        <v>0</v>
      </c>
      <c r="K1314" s="251" t="s">
        <v>1903</v>
      </c>
      <c r="L1314" s="256"/>
      <c r="M1314" s="257" t="s">
        <v>39</v>
      </c>
      <c r="N1314" s="258" t="s">
        <v>48</v>
      </c>
      <c r="O1314" s="42"/>
      <c r="P1314" s="212">
        <f>O1314*H1314</f>
        <v>0</v>
      </c>
      <c r="Q1314" s="212">
        <v>3E-05</v>
      </c>
      <c r="R1314" s="212">
        <f>Q1314*H1314</f>
        <v>0.00088281</v>
      </c>
      <c r="S1314" s="212">
        <v>0</v>
      </c>
      <c r="T1314" s="213">
        <f>S1314*H1314</f>
        <v>0</v>
      </c>
      <c r="AR1314" s="24" t="s">
        <v>354</v>
      </c>
      <c r="AT1314" s="24" t="s">
        <v>266</v>
      </c>
      <c r="AU1314" s="24" t="s">
        <v>86</v>
      </c>
      <c r="AY1314" s="24" t="s">
        <v>180</v>
      </c>
      <c r="BE1314" s="214">
        <f>IF(N1314="základní",J1314,0)</f>
        <v>0</v>
      </c>
      <c r="BF1314" s="214">
        <f>IF(N1314="snížená",J1314,0)</f>
        <v>0</v>
      </c>
      <c r="BG1314" s="214">
        <f>IF(N1314="zákl. přenesená",J1314,0)</f>
        <v>0</v>
      </c>
      <c r="BH1314" s="214">
        <f>IF(N1314="sníž. přenesená",J1314,0)</f>
        <v>0</v>
      </c>
      <c r="BI1314" s="214">
        <f>IF(N1314="nulová",J1314,0)</f>
        <v>0</v>
      </c>
      <c r="BJ1314" s="24" t="s">
        <v>84</v>
      </c>
      <c r="BK1314" s="214">
        <f>ROUND(I1314*H1314,2)</f>
        <v>0</v>
      </c>
      <c r="BL1314" s="24" t="s">
        <v>265</v>
      </c>
      <c r="BM1314" s="24" t="s">
        <v>2439</v>
      </c>
    </row>
    <row r="1315" spans="2:51" s="12" customFormat="1" ht="12">
      <c r="B1315" s="215"/>
      <c r="C1315" s="216"/>
      <c r="D1315" s="217" t="s">
        <v>189</v>
      </c>
      <c r="E1315" s="216"/>
      <c r="F1315" s="219" t="s">
        <v>2440</v>
      </c>
      <c r="G1315" s="216"/>
      <c r="H1315" s="220">
        <v>29.427</v>
      </c>
      <c r="I1315" s="221"/>
      <c r="J1315" s="216"/>
      <c r="K1315" s="216"/>
      <c r="L1315" s="222"/>
      <c r="M1315" s="223"/>
      <c r="N1315" s="224"/>
      <c r="O1315" s="224"/>
      <c r="P1315" s="224"/>
      <c r="Q1315" s="224"/>
      <c r="R1315" s="224"/>
      <c r="S1315" s="224"/>
      <c r="T1315" s="225"/>
      <c r="AT1315" s="226" t="s">
        <v>189</v>
      </c>
      <c r="AU1315" s="226" t="s">
        <v>86</v>
      </c>
      <c r="AV1315" s="12" t="s">
        <v>86</v>
      </c>
      <c r="AW1315" s="12" t="s">
        <v>6</v>
      </c>
      <c r="AX1315" s="12" t="s">
        <v>84</v>
      </c>
      <c r="AY1315" s="226" t="s">
        <v>180</v>
      </c>
    </row>
    <row r="1316" spans="2:65" s="1" customFormat="1" ht="16.5" customHeight="1">
      <c r="B1316" s="41"/>
      <c r="C1316" s="203" t="s">
        <v>2441</v>
      </c>
      <c r="D1316" s="203" t="s">
        <v>182</v>
      </c>
      <c r="E1316" s="204" t="s">
        <v>2442</v>
      </c>
      <c r="F1316" s="205" t="s">
        <v>2443</v>
      </c>
      <c r="G1316" s="206" t="s">
        <v>185</v>
      </c>
      <c r="H1316" s="207">
        <v>144.57</v>
      </c>
      <c r="I1316" s="208"/>
      <c r="J1316" s="209">
        <f>ROUND(I1316*H1316,2)</f>
        <v>0</v>
      </c>
      <c r="K1316" s="205" t="s">
        <v>186</v>
      </c>
      <c r="L1316" s="61"/>
      <c r="M1316" s="210" t="s">
        <v>39</v>
      </c>
      <c r="N1316" s="211" t="s">
        <v>48</v>
      </c>
      <c r="O1316" s="42"/>
      <c r="P1316" s="212">
        <f>O1316*H1316</f>
        <v>0</v>
      </c>
      <c r="Q1316" s="212">
        <v>0</v>
      </c>
      <c r="R1316" s="212">
        <f>Q1316*H1316</f>
        <v>0</v>
      </c>
      <c r="S1316" s="212">
        <v>0</v>
      </c>
      <c r="T1316" s="213">
        <f>S1316*H1316</f>
        <v>0</v>
      </c>
      <c r="AR1316" s="24" t="s">
        <v>265</v>
      </c>
      <c r="AT1316" s="24" t="s">
        <v>182</v>
      </c>
      <c r="AU1316" s="24" t="s">
        <v>86</v>
      </c>
      <c r="AY1316" s="24" t="s">
        <v>180</v>
      </c>
      <c r="BE1316" s="214">
        <f>IF(N1316="základní",J1316,0)</f>
        <v>0</v>
      </c>
      <c r="BF1316" s="214">
        <f>IF(N1316="snížená",J1316,0)</f>
        <v>0</v>
      </c>
      <c r="BG1316" s="214">
        <f>IF(N1316="zákl. přenesená",J1316,0)</f>
        <v>0</v>
      </c>
      <c r="BH1316" s="214">
        <f>IF(N1316="sníž. přenesená",J1316,0)</f>
        <v>0</v>
      </c>
      <c r="BI1316" s="214">
        <f>IF(N1316="nulová",J1316,0)</f>
        <v>0</v>
      </c>
      <c r="BJ1316" s="24" t="s">
        <v>84</v>
      </c>
      <c r="BK1316" s="214">
        <f>ROUND(I1316*H1316,2)</f>
        <v>0</v>
      </c>
      <c r="BL1316" s="24" t="s">
        <v>265</v>
      </c>
      <c r="BM1316" s="24" t="s">
        <v>2444</v>
      </c>
    </row>
    <row r="1317" spans="2:51" s="12" customFormat="1" ht="12">
      <c r="B1317" s="215"/>
      <c r="C1317" s="216"/>
      <c r="D1317" s="217" t="s">
        <v>189</v>
      </c>
      <c r="E1317" s="218" t="s">
        <v>39</v>
      </c>
      <c r="F1317" s="219" t="s">
        <v>2332</v>
      </c>
      <c r="G1317" s="216"/>
      <c r="H1317" s="220">
        <v>144.57</v>
      </c>
      <c r="I1317" s="221"/>
      <c r="J1317" s="216"/>
      <c r="K1317" s="216"/>
      <c r="L1317" s="222"/>
      <c r="M1317" s="223"/>
      <c r="N1317" s="224"/>
      <c r="O1317" s="224"/>
      <c r="P1317" s="224"/>
      <c r="Q1317" s="224"/>
      <c r="R1317" s="224"/>
      <c r="S1317" s="224"/>
      <c r="T1317" s="225"/>
      <c r="AT1317" s="226" t="s">
        <v>189</v>
      </c>
      <c r="AU1317" s="226" t="s">
        <v>86</v>
      </c>
      <c r="AV1317" s="12" t="s">
        <v>86</v>
      </c>
      <c r="AW1317" s="12" t="s">
        <v>40</v>
      </c>
      <c r="AX1317" s="12" t="s">
        <v>84</v>
      </c>
      <c r="AY1317" s="226" t="s">
        <v>180</v>
      </c>
    </row>
    <row r="1318" spans="2:65" s="1" customFormat="1" ht="16.5" customHeight="1">
      <c r="B1318" s="41"/>
      <c r="C1318" s="203" t="s">
        <v>2445</v>
      </c>
      <c r="D1318" s="203" t="s">
        <v>182</v>
      </c>
      <c r="E1318" s="204" t="s">
        <v>2446</v>
      </c>
      <c r="F1318" s="205" t="s">
        <v>2447</v>
      </c>
      <c r="G1318" s="206" t="s">
        <v>248</v>
      </c>
      <c r="H1318" s="207">
        <v>2.638</v>
      </c>
      <c r="I1318" s="208"/>
      <c r="J1318" s="209">
        <f>ROUND(I1318*H1318,2)</f>
        <v>0</v>
      </c>
      <c r="K1318" s="205" t="s">
        <v>186</v>
      </c>
      <c r="L1318" s="61"/>
      <c r="M1318" s="210" t="s">
        <v>39</v>
      </c>
      <c r="N1318" s="211" t="s">
        <v>48</v>
      </c>
      <c r="O1318" s="42"/>
      <c r="P1318" s="212">
        <f>O1318*H1318</f>
        <v>0</v>
      </c>
      <c r="Q1318" s="212">
        <v>0</v>
      </c>
      <c r="R1318" s="212">
        <f>Q1318*H1318</f>
        <v>0</v>
      </c>
      <c r="S1318" s="212">
        <v>0</v>
      </c>
      <c r="T1318" s="213">
        <f>S1318*H1318</f>
        <v>0</v>
      </c>
      <c r="AR1318" s="24" t="s">
        <v>265</v>
      </c>
      <c r="AT1318" s="24" t="s">
        <v>182</v>
      </c>
      <c r="AU1318" s="24" t="s">
        <v>86</v>
      </c>
      <c r="AY1318" s="24" t="s">
        <v>180</v>
      </c>
      <c r="BE1318" s="214">
        <f>IF(N1318="základní",J1318,0)</f>
        <v>0</v>
      </c>
      <c r="BF1318" s="214">
        <f>IF(N1318="snížená",J1318,0)</f>
        <v>0</v>
      </c>
      <c r="BG1318" s="214">
        <f>IF(N1318="zákl. přenesená",J1318,0)</f>
        <v>0</v>
      </c>
      <c r="BH1318" s="214">
        <f>IF(N1318="sníž. přenesená",J1318,0)</f>
        <v>0</v>
      </c>
      <c r="BI1318" s="214">
        <f>IF(N1318="nulová",J1318,0)</f>
        <v>0</v>
      </c>
      <c r="BJ1318" s="24" t="s">
        <v>84</v>
      </c>
      <c r="BK1318" s="214">
        <f>ROUND(I1318*H1318,2)</f>
        <v>0</v>
      </c>
      <c r="BL1318" s="24" t="s">
        <v>265</v>
      </c>
      <c r="BM1318" s="24" t="s">
        <v>2448</v>
      </c>
    </row>
    <row r="1319" spans="2:65" s="1" customFormat="1" ht="16.5" customHeight="1">
      <c r="B1319" s="41"/>
      <c r="C1319" s="203" t="s">
        <v>2449</v>
      </c>
      <c r="D1319" s="203" t="s">
        <v>182</v>
      </c>
      <c r="E1319" s="204" t="s">
        <v>2450</v>
      </c>
      <c r="F1319" s="205" t="s">
        <v>2451</v>
      </c>
      <c r="G1319" s="206" t="s">
        <v>248</v>
      </c>
      <c r="H1319" s="207">
        <v>2.638</v>
      </c>
      <c r="I1319" s="208"/>
      <c r="J1319" s="209">
        <f>ROUND(I1319*H1319,2)</f>
        <v>0</v>
      </c>
      <c r="K1319" s="205" t="s">
        <v>186</v>
      </c>
      <c r="L1319" s="61"/>
      <c r="M1319" s="210" t="s">
        <v>39</v>
      </c>
      <c r="N1319" s="211" t="s">
        <v>48</v>
      </c>
      <c r="O1319" s="42"/>
      <c r="P1319" s="212">
        <f>O1319*H1319</f>
        <v>0</v>
      </c>
      <c r="Q1319" s="212">
        <v>0</v>
      </c>
      <c r="R1319" s="212">
        <f>Q1319*H1319</f>
        <v>0</v>
      </c>
      <c r="S1319" s="212">
        <v>0</v>
      </c>
      <c r="T1319" s="213">
        <f>S1319*H1319</f>
        <v>0</v>
      </c>
      <c r="AR1319" s="24" t="s">
        <v>265</v>
      </c>
      <c r="AT1319" s="24" t="s">
        <v>182</v>
      </c>
      <c r="AU1319" s="24" t="s">
        <v>86</v>
      </c>
      <c r="AY1319" s="24" t="s">
        <v>180</v>
      </c>
      <c r="BE1319" s="214">
        <f>IF(N1319="základní",J1319,0)</f>
        <v>0</v>
      </c>
      <c r="BF1319" s="214">
        <f>IF(N1319="snížená",J1319,0)</f>
        <v>0</v>
      </c>
      <c r="BG1319" s="214">
        <f>IF(N1319="zákl. přenesená",J1319,0)</f>
        <v>0</v>
      </c>
      <c r="BH1319" s="214">
        <f>IF(N1319="sníž. přenesená",J1319,0)</f>
        <v>0</v>
      </c>
      <c r="BI1319" s="214">
        <f>IF(N1319="nulová",J1319,0)</f>
        <v>0</v>
      </c>
      <c r="BJ1319" s="24" t="s">
        <v>84</v>
      </c>
      <c r="BK1319" s="214">
        <f>ROUND(I1319*H1319,2)</f>
        <v>0</v>
      </c>
      <c r="BL1319" s="24" t="s">
        <v>265</v>
      </c>
      <c r="BM1319" s="24" t="s">
        <v>2452</v>
      </c>
    </row>
    <row r="1320" spans="2:63" s="11" customFormat="1" ht="29.85" customHeight="1">
      <c r="B1320" s="187"/>
      <c r="C1320" s="188"/>
      <c r="D1320" s="189" t="s">
        <v>76</v>
      </c>
      <c r="E1320" s="201" t="s">
        <v>2453</v>
      </c>
      <c r="F1320" s="201" t="s">
        <v>2454</v>
      </c>
      <c r="G1320" s="188"/>
      <c r="H1320" s="188"/>
      <c r="I1320" s="191"/>
      <c r="J1320" s="202">
        <f>BK1320</f>
        <v>0</v>
      </c>
      <c r="K1320" s="188"/>
      <c r="L1320" s="193"/>
      <c r="M1320" s="194"/>
      <c r="N1320" s="195"/>
      <c r="O1320" s="195"/>
      <c r="P1320" s="196">
        <f>SUM(P1321:P1328)</f>
        <v>0</v>
      </c>
      <c r="Q1320" s="195"/>
      <c r="R1320" s="196">
        <f>SUM(R1321:R1328)</f>
        <v>0.03211359</v>
      </c>
      <c r="S1320" s="195"/>
      <c r="T1320" s="197">
        <f>SUM(T1321:T1328)</f>
        <v>0</v>
      </c>
      <c r="AR1320" s="198" t="s">
        <v>86</v>
      </c>
      <c r="AT1320" s="199" t="s">
        <v>76</v>
      </c>
      <c r="AU1320" s="199" t="s">
        <v>84</v>
      </c>
      <c r="AY1320" s="198" t="s">
        <v>180</v>
      </c>
      <c r="BK1320" s="200">
        <f>SUM(BK1321:BK1328)</f>
        <v>0</v>
      </c>
    </row>
    <row r="1321" spans="2:65" s="1" customFormat="1" ht="16.5" customHeight="1">
      <c r="B1321" s="41"/>
      <c r="C1321" s="203" t="s">
        <v>2455</v>
      </c>
      <c r="D1321" s="203" t="s">
        <v>182</v>
      </c>
      <c r="E1321" s="204" t="s">
        <v>2456</v>
      </c>
      <c r="F1321" s="205" t="s">
        <v>2457</v>
      </c>
      <c r="G1321" s="206" t="s">
        <v>185</v>
      </c>
      <c r="H1321" s="207">
        <v>5.673</v>
      </c>
      <c r="I1321" s="208"/>
      <c r="J1321" s="209">
        <f>ROUND(I1321*H1321,2)</f>
        <v>0</v>
      </c>
      <c r="K1321" s="205" t="s">
        <v>186</v>
      </c>
      <c r="L1321" s="61"/>
      <c r="M1321" s="210" t="s">
        <v>39</v>
      </c>
      <c r="N1321" s="211" t="s">
        <v>48</v>
      </c>
      <c r="O1321" s="42"/>
      <c r="P1321" s="212">
        <f>O1321*H1321</f>
        <v>0</v>
      </c>
      <c r="Q1321" s="212">
        <v>0.00054</v>
      </c>
      <c r="R1321" s="212">
        <f>Q1321*H1321</f>
        <v>0.00306342</v>
      </c>
      <c r="S1321" s="212">
        <v>0</v>
      </c>
      <c r="T1321" s="213">
        <f>S1321*H1321</f>
        <v>0</v>
      </c>
      <c r="AR1321" s="24" t="s">
        <v>265</v>
      </c>
      <c r="AT1321" s="24" t="s">
        <v>182</v>
      </c>
      <c r="AU1321" s="24" t="s">
        <v>86</v>
      </c>
      <c r="AY1321" s="24" t="s">
        <v>180</v>
      </c>
      <c r="BE1321" s="214">
        <f>IF(N1321="základní",J1321,0)</f>
        <v>0</v>
      </c>
      <c r="BF1321" s="214">
        <f>IF(N1321="snížená",J1321,0)</f>
        <v>0</v>
      </c>
      <c r="BG1321" s="214">
        <f>IF(N1321="zákl. přenesená",J1321,0)</f>
        <v>0</v>
      </c>
      <c r="BH1321" s="214">
        <f>IF(N1321="sníž. přenesená",J1321,0)</f>
        <v>0</v>
      </c>
      <c r="BI1321" s="214">
        <f>IF(N1321="nulová",J1321,0)</f>
        <v>0</v>
      </c>
      <c r="BJ1321" s="24" t="s">
        <v>84</v>
      </c>
      <c r="BK1321" s="214">
        <f>ROUND(I1321*H1321,2)</f>
        <v>0</v>
      </c>
      <c r="BL1321" s="24" t="s">
        <v>265</v>
      </c>
      <c r="BM1321" s="24" t="s">
        <v>2458</v>
      </c>
    </row>
    <row r="1322" spans="2:51" s="12" customFormat="1" ht="12">
      <c r="B1322" s="215"/>
      <c r="C1322" s="216"/>
      <c r="D1322" s="217" t="s">
        <v>189</v>
      </c>
      <c r="E1322" s="218" t="s">
        <v>39</v>
      </c>
      <c r="F1322" s="219" t="s">
        <v>2459</v>
      </c>
      <c r="G1322" s="216"/>
      <c r="H1322" s="220">
        <v>5.673</v>
      </c>
      <c r="I1322" s="221"/>
      <c r="J1322" s="216"/>
      <c r="K1322" s="216"/>
      <c r="L1322" s="222"/>
      <c r="M1322" s="223"/>
      <c r="N1322" s="224"/>
      <c r="O1322" s="224"/>
      <c r="P1322" s="224"/>
      <c r="Q1322" s="224"/>
      <c r="R1322" s="224"/>
      <c r="S1322" s="224"/>
      <c r="T1322" s="225"/>
      <c r="AT1322" s="226" t="s">
        <v>189</v>
      </c>
      <c r="AU1322" s="226" t="s">
        <v>86</v>
      </c>
      <c r="AV1322" s="12" t="s">
        <v>86</v>
      </c>
      <c r="AW1322" s="12" t="s">
        <v>40</v>
      </c>
      <c r="AX1322" s="12" t="s">
        <v>84</v>
      </c>
      <c r="AY1322" s="226" t="s">
        <v>180</v>
      </c>
    </row>
    <row r="1323" spans="2:65" s="1" customFormat="1" ht="16.5" customHeight="1">
      <c r="B1323" s="41"/>
      <c r="C1323" s="203" t="s">
        <v>2460</v>
      </c>
      <c r="D1323" s="203" t="s">
        <v>182</v>
      </c>
      <c r="E1323" s="204" t="s">
        <v>2461</v>
      </c>
      <c r="F1323" s="205" t="s">
        <v>2462</v>
      </c>
      <c r="G1323" s="206" t="s">
        <v>185</v>
      </c>
      <c r="H1323" s="207">
        <v>5.673</v>
      </c>
      <c r="I1323" s="208"/>
      <c r="J1323" s="209">
        <f>ROUND(I1323*H1323,2)</f>
        <v>0</v>
      </c>
      <c r="K1323" s="205" t="s">
        <v>186</v>
      </c>
      <c r="L1323" s="61"/>
      <c r="M1323" s="210" t="s">
        <v>39</v>
      </c>
      <c r="N1323" s="211" t="s">
        <v>48</v>
      </c>
      <c r="O1323" s="42"/>
      <c r="P1323" s="212">
        <f>O1323*H1323</f>
        <v>0</v>
      </c>
      <c r="Q1323" s="212">
        <v>0.00024</v>
      </c>
      <c r="R1323" s="212">
        <f>Q1323*H1323</f>
        <v>0.00136152</v>
      </c>
      <c r="S1323" s="212">
        <v>0</v>
      </c>
      <c r="T1323" s="213">
        <f>S1323*H1323</f>
        <v>0</v>
      </c>
      <c r="AR1323" s="24" t="s">
        <v>265</v>
      </c>
      <c r="AT1323" s="24" t="s">
        <v>182</v>
      </c>
      <c r="AU1323" s="24" t="s">
        <v>86</v>
      </c>
      <c r="AY1323" s="24" t="s">
        <v>180</v>
      </c>
      <c r="BE1323" s="214">
        <f>IF(N1323="základní",J1323,0)</f>
        <v>0</v>
      </c>
      <c r="BF1323" s="214">
        <f>IF(N1323="snížená",J1323,0)</f>
        <v>0</v>
      </c>
      <c r="BG1323" s="214">
        <f>IF(N1323="zákl. přenesená",J1323,0)</f>
        <v>0</v>
      </c>
      <c r="BH1323" s="214">
        <f>IF(N1323="sníž. přenesená",J1323,0)</f>
        <v>0</v>
      </c>
      <c r="BI1323" s="214">
        <f>IF(N1323="nulová",J1323,0)</f>
        <v>0</v>
      </c>
      <c r="BJ1323" s="24" t="s">
        <v>84</v>
      </c>
      <c r="BK1323" s="214">
        <f>ROUND(I1323*H1323,2)</f>
        <v>0</v>
      </c>
      <c r="BL1323" s="24" t="s">
        <v>265</v>
      </c>
      <c r="BM1323" s="24" t="s">
        <v>2463</v>
      </c>
    </row>
    <row r="1324" spans="2:65" s="1" customFormat="1" ht="16.5" customHeight="1">
      <c r="B1324" s="41"/>
      <c r="C1324" s="203" t="s">
        <v>2464</v>
      </c>
      <c r="D1324" s="203" t="s">
        <v>182</v>
      </c>
      <c r="E1324" s="204" t="s">
        <v>2465</v>
      </c>
      <c r="F1324" s="205" t="s">
        <v>2466</v>
      </c>
      <c r="G1324" s="206" t="s">
        <v>185</v>
      </c>
      <c r="H1324" s="207">
        <v>5.673</v>
      </c>
      <c r="I1324" s="208"/>
      <c r="J1324" s="209">
        <f>ROUND(I1324*H1324,2)</f>
        <v>0</v>
      </c>
      <c r="K1324" s="205" t="s">
        <v>186</v>
      </c>
      <c r="L1324" s="61"/>
      <c r="M1324" s="210" t="s">
        <v>39</v>
      </c>
      <c r="N1324" s="211" t="s">
        <v>48</v>
      </c>
      <c r="O1324" s="42"/>
      <c r="P1324" s="212">
        <f>O1324*H1324</f>
        <v>0</v>
      </c>
      <c r="Q1324" s="212">
        <v>0.00025</v>
      </c>
      <c r="R1324" s="212">
        <f>Q1324*H1324</f>
        <v>0.00141825</v>
      </c>
      <c r="S1324" s="212">
        <v>0</v>
      </c>
      <c r="T1324" s="213">
        <f>S1324*H1324</f>
        <v>0</v>
      </c>
      <c r="AR1324" s="24" t="s">
        <v>265</v>
      </c>
      <c r="AT1324" s="24" t="s">
        <v>182</v>
      </c>
      <c r="AU1324" s="24" t="s">
        <v>86</v>
      </c>
      <c r="AY1324" s="24" t="s">
        <v>180</v>
      </c>
      <c r="BE1324" s="214">
        <f>IF(N1324="základní",J1324,0)</f>
        <v>0</v>
      </c>
      <c r="BF1324" s="214">
        <f>IF(N1324="snížená",J1324,0)</f>
        <v>0</v>
      </c>
      <c r="BG1324" s="214">
        <f>IF(N1324="zákl. přenesená",J1324,0)</f>
        <v>0</v>
      </c>
      <c r="BH1324" s="214">
        <f>IF(N1324="sníž. přenesená",J1324,0)</f>
        <v>0</v>
      </c>
      <c r="BI1324" s="214">
        <f>IF(N1324="nulová",J1324,0)</f>
        <v>0</v>
      </c>
      <c r="BJ1324" s="24" t="s">
        <v>84</v>
      </c>
      <c r="BK1324" s="214">
        <f>ROUND(I1324*H1324,2)</f>
        <v>0</v>
      </c>
      <c r="BL1324" s="24" t="s">
        <v>265</v>
      </c>
      <c r="BM1324" s="24" t="s">
        <v>2467</v>
      </c>
    </row>
    <row r="1325" spans="2:65" s="1" customFormat="1" ht="16.5" customHeight="1">
      <c r="B1325" s="41"/>
      <c r="C1325" s="203" t="s">
        <v>2468</v>
      </c>
      <c r="D1325" s="203" t="s">
        <v>182</v>
      </c>
      <c r="E1325" s="204" t="s">
        <v>2469</v>
      </c>
      <c r="F1325" s="205" t="s">
        <v>2470</v>
      </c>
      <c r="G1325" s="206" t="s">
        <v>200</v>
      </c>
      <c r="H1325" s="207">
        <v>8.42</v>
      </c>
      <c r="I1325" s="208"/>
      <c r="J1325" s="209">
        <f>ROUND(I1325*H1325,2)</f>
        <v>0</v>
      </c>
      <c r="K1325" s="205" t="s">
        <v>186</v>
      </c>
      <c r="L1325" s="61"/>
      <c r="M1325" s="210" t="s">
        <v>39</v>
      </c>
      <c r="N1325" s="211" t="s">
        <v>48</v>
      </c>
      <c r="O1325" s="42"/>
      <c r="P1325" s="212">
        <f>O1325*H1325</f>
        <v>0</v>
      </c>
      <c r="Q1325" s="212">
        <v>0.00312</v>
      </c>
      <c r="R1325" s="212">
        <f>Q1325*H1325</f>
        <v>0.0262704</v>
      </c>
      <c r="S1325" s="212">
        <v>0</v>
      </c>
      <c r="T1325" s="213">
        <f>S1325*H1325</f>
        <v>0</v>
      </c>
      <c r="AR1325" s="24" t="s">
        <v>265</v>
      </c>
      <c r="AT1325" s="24" t="s">
        <v>182</v>
      </c>
      <c r="AU1325" s="24" t="s">
        <v>86</v>
      </c>
      <c r="AY1325" s="24" t="s">
        <v>180</v>
      </c>
      <c r="BE1325" s="214">
        <f>IF(N1325="základní",J1325,0)</f>
        <v>0</v>
      </c>
      <c r="BF1325" s="214">
        <f>IF(N1325="snížená",J1325,0)</f>
        <v>0</v>
      </c>
      <c r="BG1325" s="214">
        <f>IF(N1325="zákl. přenesená",J1325,0)</f>
        <v>0</v>
      </c>
      <c r="BH1325" s="214">
        <f>IF(N1325="sníž. přenesená",J1325,0)</f>
        <v>0</v>
      </c>
      <c r="BI1325" s="214">
        <f>IF(N1325="nulová",J1325,0)</f>
        <v>0</v>
      </c>
      <c r="BJ1325" s="24" t="s">
        <v>84</v>
      </c>
      <c r="BK1325" s="214">
        <f>ROUND(I1325*H1325,2)</f>
        <v>0</v>
      </c>
      <c r="BL1325" s="24" t="s">
        <v>265</v>
      </c>
      <c r="BM1325" s="24" t="s">
        <v>2471</v>
      </c>
    </row>
    <row r="1326" spans="2:51" s="12" customFormat="1" ht="12">
      <c r="B1326" s="215"/>
      <c r="C1326" s="216"/>
      <c r="D1326" s="217" t="s">
        <v>189</v>
      </c>
      <c r="E1326" s="218" t="s">
        <v>39</v>
      </c>
      <c r="F1326" s="219" t="s">
        <v>2472</v>
      </c>
      <c r="G1326" s="216"/>
      <c r="H1326" s="220">
        <v>8.42</v>
      </c>
      <c r="I1326" s="221"/>
      <c r="J1326" s="216"/>
      <c r="K1326" s="216"/>
      <c r="L1326" s="222"/>
      <c r="M1326" s="223"/>
      <c r="N1326" s="224"/>
      <c r="O1326" s="224"/>
      <c r="P1326" s="224"/>
      <c r="Q1326" s="224"/>
      <c r="R1326" s="224"/>
      <c r="S1326" s="224"/>
      <c r="T1326" s="225"/>
      <c r="AT1326" s="226" t="s">
        <v>189</v>
      </c>
      <c r="AU1326" s="226" t="s">
        <v>86</v>
      </c>
      <c r="AV1326" s="12" t="s">
        <v>86</v>
      </c>
      <c r="AW1326" s="12" t="s">
        <v>40</v>
      </c>
      <c r="AX1326" s="12" t="s">
        <v>84</v>
      </c>
      <c r="AY1326" s="226" t="s">
        <v>180</v>
      </c>
    </row>
    <row r="1327" spans="2:65" s="1" customFormat="1" ht="16.5" customHeight="1">
      <c r="B1327" s="41"/>
      <c r="C1327" s="203" t="s">
        <v>2473</v>
      </c>
      <c r="D1327" s="203" t="s">
        <v>182</v>
      </c>
      <c r="E1327" s="204" t="s">
        <v>2474</v>
      </c>
      <c r="F1327" s="205" t="s">
        <v>2475</v>
      </c>
      <c r="G1327" s="206" t="s">
        <v>248</v>
      </c>
      <c r="H1327" s="207">
        <v>0.032</v>
      </c>
      <c r="I1327" s="208"/>
      <c r="J1327" s="209">
        <f>ROUND(I1327*H1327,2)</f>
        <v>0</v>
      </c>
      <c r="K1327" s="205" t="s">
        <v>186</v>
      </c>
      <c r="L1327" s="61"/>
      <c r="M1327" s="210" t="s">
        <v>39</v>
      </c>
      <c r="N1327" s="211" t="s">
        <v>48</v>
      </c>
      <c r="O1327" s="42"/>
      <c r="P1327" s="212">
        <f>O1327*H1327</f>
        <v>0</v>
      </c>
      <c r="Q1327" s="212">
        <v>0</v>
      </c>
      <c r="R1327" s="212">
        <f>Q1327*H1327</f>
        <v>0</v>
      </c>
      <c r="S1327" s="212">
        <v>0</v>
      </c>
      <c r="T1327" s="213">
        <f>S1327*H1327</f>
        <v>0</v>
      </c>
      <c r="AR1327" s="24" t="s">
        <v>265</v>
      </c>
      <c r="AT1327" s="24" t="s">
        <v>182</v>
      </c>
      <c r="AU1327" s="24" t="s">
        <v>86</v>
      </c>
      <c r="AY1327" s="24" t="s">
        <v>180</v>
      </c>
      <c r="BE1327" s="214">
        <f>IF(N1327="základní",J1327,0)</f>
        <v>0</v>
      </c>
      <c r="BF1327" s="214">
        <f>IF(N1327="snížená",J1327,0)</f>
        <v>0</v>
      </c>
      <c r="BG1327" s="214">
        <f>IF(N1327="zákl. přenesená",J1327,0)</f>
        <v>0</v>
      </c>
      <c r="BH1327" s="214">
        <f>IF(N1327="sníž. přenesená",J1327,0)</f>
        <v>0</v>
      </c>
      <c r="BI1327" s="214">
        <f>IF(N1327="nulová",J1327,0)</f>
        <v>0</v>
      </c>
      <c r="BJ1327" s="24" t="s">
        <v>84</v>
      </c>
      <c r="BK1327" s="214">
        <f>ROUND(I1327*H1327,2)</f>
        <v>0</v>
      </c>
      <c r="BL1327" s="24" t="s">
        <v>265</v>
      </c>
      <c r="BM1327" s="24" t="s">
        <v>2476</v>
      </c>
    </row>
    <row r="1328" spans="2:65" s="1" customFormat="1" ht="16.5" customHeight="1">
      <c r="B1328" s="41"/>
      <c r="C1328" s="203" t="s">
        <v>2477</v>
      </c>
      <c r="D1328" s="203" t="s">
        <v>182</v>
      </c>
      <c r="E1328" s="204" t="s">
        <v>2478</v>
      </c>
      <c r="F1328" s="205" t="s">
        <v>2479</v>
      </c>
      <c r="G1328" s="206" t="s">
        <v>248</v>
      </c>
      <c r="H1328" s="207">
        <v>0.032</v>
      </c>
      <c r="I1328" s="208"/>
      <c r="J1328" s="209">
        <f>ROUND(I1328*H1328,2)</f>
        <v>0</v>
      </c>
      <c r="K1328" s="205" t="s">
        <v>186</v>
      </c>
      <c r="L1328" s="61"/>
      <c r="M1328" s="210" t="s">
        <v>39</v>
      </c>
      <c r="N1328" s="211" t="s">
        <v>48</v>
      </c>
      <c r="O1328" s="42"/>
      <c r="P1328" s="212">
        <f>O1328*H1328</f>
        <v>0</v>
      </c>
      <c r="Q1328" s="212">
        <v>0</v>
      </c>
      <c r="R1328" s="212">
        <f>Q1328*H1328</f>
        <v>0</v>
      </c>
      <c r="S1328" s="212">
        <v>0</v>
      </c>
      <c r="T1328" s="213">
        <f>S1328*H1328</f>
        <v>0</v>
      </c>
      <c r="AR1328" s="24" t="s">
        <v>265</v>
      </c>
      <c r="AT1328" s="24" t="s">
        <v>182</v>
      </c>
      <c r="AU1328" s="24" t="s">
        <v>86</v>
      </c>
      <c r="AY1328" s="24" t="s">
        <v>180</v>
      </c>
      <c r="BE1328" s="214">
        <f>IF(N1328="základní",J1328,0)</f>
        <v>0</v>
      </c>
      <c r="BF1328" s="214">
        <f>IF(N1328="snížená",J1328,0)</f>
        <v>0</v>
      </c>
      <c r="BG1328" s="214">
        <f>IF(N1328="zákl. přenesená",J1328,0)</f>
        <v>0</v>
      </c>
      <c r="BH1328" s="214">
        <f>IF(N1328="sníž. přenesená",J1328,0)</f>
        <v>0</v>
      </c>
      <c r="BI1328" s="214">
        <f>IF(N1328="nulová",J1328,0)</f>
        <v>0</v>
      </c>
      <c r="BJ1328" s="24" t="s">
        <v>84</v>
      </c>
      <c r="BK1328" s="214">
        <f>ROUND(I1328*H1328,2)</f>
        <v>0</v>
      </c>
      <c r="BL1328" s="24" t="s">
        <v>265</v>
      </c>
      <c r="BM1328" s="24" t="s">
        <v>2480</v>
      </c>
    </row>
    <row r="1329" spans="2:63" s="11" customFormat="1" ht="29.85" customHeight="1">
      <c r="B1329" s="187"/>
      <c r="C1329" s="188"/>
      <c r="D1329" s="189" t="s">
        <v>76</v>
      </c>
      <c r="E1329" s="201" t="s">
        <v>2481</v>
      </c>
      <c r="F1329" s="201" t="s">
        <v>2482</v>
      </c>
      <c r="G1329" s="188"/>
      <c r="H1329" s="188"/>
      <c r="I1329" s="191"/>
      <c r="J1329" s="202">
        <f>BK1329</f>
        <v>0</v>
      </c>
      <c r="K1329" s="188"/>
      <c r="L1329" s="193"/>
      <c r="M1329" s="194"/>
      <c r="N1329" s="195"/>
      <c r="O1329" s="195"/>
      <c r="P1329" s="196">
        <f>SUM(P1330:P1373)</f>
        <v>0</v>
      </c>
      <c r="Q1329" s="195"/>
      <c r="R1329" s="196">
        <f>SUM(R1330:R1373)</f>
        <v>3.0779330499999995</v>
      </c>
      <c r="S1329" s="195"/>
      <c r="T1329" s="197">
        <f>SUM(T1330:T1373)</f>
        <v>1.8785</v>
      </c>
      <c r="AR1329" s="198" t="s">
        <v>86</v>
      </c>
      <c r="AT1329" s="199" t="s">
        <v>76</v>
      </c>
      <c r="AU1329" s="199" t="s">
        <v>84</v>
      </c>
      <c r="AY1329" s="198" t="s">
        <v>180</v>
      </c>
      <c r="BK1329" s="200">
        <f>SUM(BK1330:BK1373)</f>
        <v>0</v>
      </c>
    </row>
    <row r="1330" spans="2:65" s="1" customFormat="1" ht="16.5" customHeight="1">
      <c r="B1330" s="41"/>
      <c r="C1330" s="203" t="s">
        <v>2483</v>
      </c>
      <c r="D1330" s="203" t="s">
        <v>182</v>
      </c>
      <c r="E1330" s="204" t="s">
        <v>2484</v>
      </c>
      <c r="F1330" s="205" t="s">
        <v>2485</v>
      </c>
      <c r="G1330" s="206" t="s">
        <v>316</v>
      </c>
      <c r="H1330" s="207">
        <v>150</v>
      </c>
      <c r="I1330" s="208"/>
      <c r="J1330" s="209">
        <f>ROUND(I1330*H1330,2)</f>
        <v>0</v>
      </c>
      <c r="K1330" s="205" t="s">
        <v>186</v>
      </c>
      <c r="L1330" s="61"/>
      <c r="M1330" s="210" t="s">
        <v>39</v>
      </c>
      <c r="N1330" s="211" t="s">
        <v>48</v>
      </c>
      <c r="O1330" s="42"/>
      <c r="P1330" s="212">
        <f>O1330*H1330</f>
        <v>0</v>
      </c>
      <c r="Q1330" s="212">
        <v>0.00113</v>
      </c>
      <c r="R1330" s="212">
        <f>Q1330*H1330</f>
        <v>0.16949999999999998</v>
      </c>
      <c r="S1330" s="212">
        <v>0.0022</v>
      </c>
      <c r="T1330" s="213">
        <f>S1330*H1330</f>
        <v>0.33</v>
      </c>
      <c r="AR1330" s="24" t="s">
        <v>265</v>
      </c>
      <c r="AT1330" s="24" t="s">
        <v>182</v>
      </c>
      <c r="AU1330" s="24" t="s">
        <v>86</v>
      </c>
      <c r="AY1330" s="24" t="s">
        <v>180</v>
      </c>
      <c r="BE1330" s="214">
        <f>IF(N1330="základní",J1330,0)</f>
        <v>0</v>
      </c>
      <c r="BF1330" s="214">
        <f>IF(N1330="snížená",J1330,0)</f>
        <v>0</v>
      </c>
      <c r="BG1330" s="214">
        <f>IF(N1330="zákl. přenesená",J1330,0)</f>
        <v>0</v>
      </c>
      <c r="BH1330" s="214">
        <f>IF(N1330="sníž. přenesená",J1330,0)</f>
        <v>0</v>
      </c>
      <c r="BI1330" s="214">
        <f>IF(N1330="nulová",J1330,0)</f>
        <v>0</v>
      </c>
      <c r="BJ1330" s="24" t="s">
        <v>84</v>
      </c>
      <c r="BK1330" s="214">
        <f>ROUND(I1330*H1330,2)</f>
        <v>0</v>
      </c>
      <c r="BL1330" s="24" t="s">
        <v>265</v>
      </c>
      <c r="BM1330" s="24" t="s">
        <v>2486</v>
      </c>
    </row>
    <row r="1331" spans="2:51" s="12" customFormat="1" ht="12">
      <c r="B1331" s="215"/>
      <c r="C1331" s="216"/>
      <c r="D1331" s="217" t="s">
        <v>189</v>
      </c>
      <c r="E1331" s="218" t="s">
        <v>39</v>
      </c>
      <c r="F1331" s="219" t="s">
        <v>2487</v>
      </c>
      <c r="G1331" s="216"/>
      <c r="H1331" s="220">
        <v>75</v>
      </c>
      <c r="I1331" s="221"/>
      <c r="J1331" s="216"/>
      <c r="K1331" s="216"/>
      <c r="L1331" s="222"/>
      <c r="M1331" s="223"/>
      <c r="N1331" s="224"/>
      <c r="O1331" s="224"/>
      <c r="P1331" s="224"/>
      <c r="Q1331" s="224"/>
      <c r="R1331" s="224"/>
      <c r="S1331" s="224"/>
      <c r="T1331" s="225"/>
      <c r="AT1331" s="226" t="s">
        <v>189</v>
      </c>
      <c r="AU1331" s="226" t="s">
        <v>86</v>
      </c>
      <c r="AV1331" s="12" t="s">
        <v>86</v>
      </c>
      <c r="AW1331" s="12" t="s">
        <v>40</v>
      </c>
      <c r="AX1331" s="12" t="s">
        <v>77</v>
      </c>
      <c r="AY1331" s="226" t="s">
        <v>180</v>
      </c>
    </row>
    <row r="1332" spans="2:51" s="12" customFormat="1" ht="12">
      <c r="B1332" s="215"/>
      <c r="C1332" s="216"/>
      <c r="D1332" s="217" t="s">
        <v>189</v>
      </c>
      <c r="E1332" s="218" t="s">
        <v>39</v>
      </c>
      <c r="F1332" s="219" t="s">
        <v>2488</v>
      </c>
      <c r="G1332" s="216"/>
      <c r="H1332" s="220">
        <v>50</v>
      </c>
      <c r="I1332" s="221"/>
      <c r="J1332" s="216"/>
      <c r="K1332" s="216"/>
      <c r="L1332" s="222"/>
      <c r="M1332" s="223"/>
      <c r="N1332" s="224"/>
      <c r="O1332" s="224"/>
      <c r="P1332" s="224"/>
      <c r="Q1332" s="224"/>
      <c r="R1332" s="224"/>
      <c r="S1332" s="224"/>
      <c r="T1332" s="225"/>
      <c r="AT1332" s="226" t="s">
        <v>189</v>
      </c>
      <c r="AU1332" s="226" t="s">
        <v>86</v>
      </c>
      <c r="AV1332" s="12" t="s">
        <v>86</v>
      </c>
      <c r="AW1332" s="12" t="s">
        <v>40</v>
      </c>
      <c r="AX1332" s="12" t="s">
        <v>77</v>
      </c>
      <c r="AY1332" s="226" t="s">
        <v>180</v>
      </c>
    </row>
    <row r="1333" spans="2:51" s="12" customFormat="1" ht="12">
      <c r="B1333" s="215"/>
      <c r="C1333" s="216"/>
      <c r="D1333" s="217" t="s">
        <v>189</v>
      </c>
      <c r="E1333" s="218" t="s">
        <v>39</v>
      </c>
      <c r="F1333" s="219" t="s">
        <v>2489</v>
      </c>
      <c r="G1333" s="216"/>
      <c r="H1333" s="220">
        <v>25</v>
      </c>
      <c r="I1333" s="221"/>
      <c r="J1333" s="216"/>
      <c r="K1333" s="216"/>
      <c r="L1333" s="222"/>
      <c r="M1333" s="223"/>
      <c r="N1333" s="224"/>
      <c r="O1333" s="224"/>
      <c r="P1333" s="224"/>
      <c r="Q1333" s="224"/>
      <c r="R1333" s="224"/>
      <c r="S1333" s="224"/>
      <c r="T1333" s="225"/>
      <c r="AT1333" s="226" t="s">
        <v>189</v>
      </c>
      <c r="AU1333" s="226" t="s">
        <v>86</v>
      </c>
      <c r="AV1333" s="12" t="s">
        <v>86</v>
      </c>
      <c r="AW1333" s="12" t="s">
        <v>40</v>
      </c>
      <c r="AX1333" s="12" t="s">
        <v>77</v>
      </c>
      <c r="AY1333" s="226" t="s">
        <v>180</v>
      </c>
    </row>
    <row r="1334" spans="2:51" s="13" customFormat="1" ht="12">
      <c r="B1334" s="227"/>
      <c r="C1334" s="228"/>
      <c r="D1334" s="217" t="s">
        <v>189</v>
      </c>
      <c r="E1334" s="229" t="s">
        <v>39</v>
      </c>
      <c r="F1334" s="230" t="s">
        <v>196</v>
      </c>
      <c r="G1334" s="228"/>
      <c r="H1334" s="231">
        <v>150</v>
      </c>
      <c r="I1334" s="232"/>
      <c r="J1334" s="228"/>
      <c r="K1334" s="228"/>
      <c r="L1334" s="233"/>
      <c r="M1334" s="234"/>
      <c r="N1334" s="235"/>
      <c r="O1334" s="235"/>
      <c r="P1334" s="235"/>
      <c r="Q1334" s="235"/>
      <c r="R1334" s="235"/>
      <c r="S1334" s="235"/>
      <c r="T1334" s="236"/>
      <c r="AT1334" s="237" t="s">
        <v>189</v>
      </c>
      <c r="AU1334" s="237" t="s">
        <v>86</v>
      </c>
      <c r="AV1334" s="13" t="s">
        <v>187</v>
      </c>
      <c r="AW1334" s="13" t="s">
        <v>40</v>
      </c>
      <c r="AX1334" s="13" t="s">
        <v>84</v>
      </c>
      <c r="AY1334" s="237" t="s">
        <v>180</v>
      </c>
    </row>
    <row r="1335" spans="2:65" s="1" customFormat="1" ht="16.5" customHeight="1">
      <c r="B1335" s="41"/>
      <c r="C1335" s="249" t="s">
        <v>2490</v>
      </c>
      <c r="D1335" s="249" t="s">
        <v>266</v>
      </c>
      <c r="E1335" s="250" t="s">
        <v>2491</v>
      </c>
      <c r="F1335" s="251" t="s">
        <v>2492</v>
      </c>
      <c r="G1335" s="252" t="s">
        <v>185</v>
      </c>
      <c r="H1335" s="253">
        <v>6</v>
      </c>
      <c r="I1335" s="254"/>
      <c r="J1335" s="255">
        <f>ROUND(I1335*H1335,2)</f>
        <v>0</v>
      </c>
      <c r="K1335" s="251" t="s">
        <v>186</v>
      </c>
      <c r="L1335" s="256"/>
      <c r="M1335" s="257" t="s">
        <v>39</v>
      </c>
      <c r="N1335" s="258" t="s">
        <v>48</v>
      </c>
      <c r="O1335" s="42"/>
      <c r="P1335" s="212">
        <f>O1335*H1335</f>
        <v>0</v>
      </c>
      <c r="Q1335" s="212">
        <v>0.0098</v>
      </c>
      <c r="R1335" s="212">
        <f>Q1335*H1335</f>
        <v>0.0588</v>
      </c>
      <c r="S1335" s="212">
        <v>0</v>
      </c>
      <c r="T1335" s="213">
        <f>S1335*H1335</f>
        <v>0</v>
      </c>
      <c r="AR1335" s="24" t="s">
        <v>354</v>
      </c>
      <c r="AT1335" s="24" t="s">
        <v>266</v>
      </c>
      <c r="AU1335" s="24" t="s">
        <v>86</v>
      </c>
      <c r="AY1335" s="24" t="s">
        <v>180</v>
      </c>
      <c r="BE1335" s="214">
        <f>IF(N1335="základní",J1335,0)</f>
        <v>0</v>
      </c>
      <c r="BF1335" s="214">
        <f>IF(N1335="snížená",J1335,0)</f>
        <v>0</v>
      </c>
      <c r="BG1335" s="214">
        <f>IF(N1335="zákl. přenesená",J1335,0)</f>
        <v>0</v>
      </c>
      <c r="BH1335" s="214">
        <f>IF(N1335="sníž. přenesená",J1335,0)</f>
        <v>0</v>
      </c>
      <c r="BI1335" s="214">
        <f>IF(N1335="nulová",J1335,0)</f>
        <v>0</v>
      </c>
      <c r="BJ1335" s="24" t="s">
        <v>84</v>
      </c>
      <c r="BK1335" s="214">
        <f>ROUND(I1335*H1335,2)</f>
        <v>0</v>
      </c>
      <c r="BL1335" s="24" t="s">
        <v>265</v>
      </c>
      <c r="BM1335" s="24" t="s">
        <v>2493</v>
      </c>
    </row>
    <row r="1336" spans="2:65" s="1" customFormat="1" ht="16.5" customHeight="1">
      <c r="B1336" s="41"/>
      <c r="C1336" s="203" t="s">
        <v>2494</v>
      </c>
      <c r="D1336" s="203" t="s">
        <v>182</v>
      </c>
      <c r="E1336" s="204" t="s">
        <v>2495</v>
      </c>
      <c r="F1336" s="205" t="s">
        <v>2496</v>
      </c>
      <c r="G1336" s="206" t="s">
        <v>185</v>
      </c>
      <c r="H1336" s="207">
        <v>19</v>
      </c>
      <c r="I1336" s="208"/>
      <c r="J1336" s="209">
        <f>ROUND(I1336*H1336,2)</f>
        <v>0</v>
      </c>
      <c r="K1336" s="205" t="s">
        <v>186</v>
      </c>
      <c r="L1336" s="61"/>
      <c r="M1336" s="210" t="s">
        <v>39</v>
      </c>
      <c r="N1336" s="211" t="s">
        <v>48</v>
      </c>
      <c r="O1336" s="42"/>
      <c r="P1336" s="212">
        <f>O1336*H1336</f>
        <v>0</v>
      </c>
      <c r="Q1336" s="212">
        <v>0</v>
      </c>
      <c r="R1336" s="212">
        <f>Q1336*H1336</f>
        <v>0</v>
      </c>
      <c r="S1336" s="212">
        <v>0.0815</v>
      </c>
      <c r="T1336" s="213">
        <f>S1336*H1336</f>
        <v>1.5485</v>
      </c>
      <c r="AR1336" s="24" t="s">
        <v>265</v>
      </c>
      <c r="AT1336" s="24" t="s">
        <v>182</v>
      </c>
      <c r="AU1336" s="24" t="s">
        <v>86</v>
      </c>
      <c r="AY1336" s="24" t="s">
        <v>180</v>
      </c>
      <c r="BE1336" s="214">
        <f>IF(N1336="základní",J1336,0)</f>
        <v>0</v>
      </c>
      <c r="BF1336" s="214">
        <f>IF(N1336="snížená",J1336,0)</f>
        <v>0</v>
      </c>
      <c r="BG1336" s="214">
        <f>IF(N1336="zákl. přenesená",J1336,0)</f>
        <v>0</v>
      </c>
      <c r="BH1336" s="214">
        <f>IF(N1336="sníž. přenesená",J1336,0)</f>
        <v>0</v>
      </c>
      <c r="BI1336" s="214">
        <f>IF(N1336="nulová",J1336,0)</f>
        <v>0</v>
      </c>
      <c r="BJ1336" s="24" t="s">
        <v>84</v>
      </c>
      <c r="BK1336" s="214">
        <f>ROUND(I1336*H1336,2)</f>
        <v>0</v>
      </c>
      <c r="BL1336" s="24" t="s">
        <v>265</v>
      </c>
      <c r="BM1336" s="24" t="s">
        <v>2497</v>
      </c>
    </row>
    <row r="1337" spans="2:51" s="12" customFormat="1" ht="12">
      <c r="B1337" s="215"/>
      <c r="C1337" s="216"/>
      <c r="D1337" s="217" t="s">
        <v>189</v>
      </c>
      <c r="E1337" s="218" t="s">
        <v>39</v>
      </c>
      <c r="F1337" s="219" t="s">
        <v>2498</v>
      </c>
      <c r="G1337" s="216"/>
      <c r="H1337" s="220">
        <v>12.2</v>
      </c>
      <c r="I1337" s="221"/>
      <c r="J1337" s="216"/>
      <c r="K1337" s="216"/>
      <c r="L1337" s="222"/>
      <c r="M1337" s="223"/>
      <c r="N1337" s="224"/>
      <c r="O1337" s="224"/>
      <c r="P1337" s="224"/>
      <c r="Q1337" s="224"/>
      <c r="R1337" s="224"/>
      <c r="S1337" s="224"/>
      <c r="T1337" s="225"/>
      <c r="AT1337" s="226" t="s">
        <v>189</v>
      </c>
      <c r="AU1337" s="226" t="s">
        <v>86</v>
      </c>
      <c r="AV1337" s="12" t="s">
        <v>86</v>
      </c>
      <c r="AW1337" s="12" t="s">
        <v>40</v>
      </c>
      <c r="AX1337" s="12" t="s">
        <v>77</v>
      </c>
      <c r="AY1337" s="226" t="s">
        <v>180</v>
      </c>
    </row>
    <row r="1338" spans="2:51" s="12" customFormat="1" ht="12">
      <c r="B1338" s="215"/>
      <c r="C1338" s="216"/>
      <c r="D1338" s="217" t="s">
        <v>189</v>
      </c>
      <c r="E1338" s="218" t="s">
        <v>39</v>
      </c>
      <c r="F1338" s="219" t="s">
        <v>2499</v>
      </c>
      <c r="G1338" s="216"/>
      <c r="H1338" s="220">
        <v>6.8</v>
      </c>
      <c r="I1338" s="221"/>
      <c r="J1338" s="216"/>
      <c r="K1338" s="216"/>
      <c r="L1338" s="222"/>
      <c r="M1338" s="223"/>
      <c r="N1338" s="224"/>
      <c r="O1338" s="224"/>
      <c r="P1338" s="224"/>
      <c r="Q1338" s="224"/>
      <c r="R1338" s="224"/>
      <c r="S1338" s="224"/>
      <c r="T1338" s="225"/>
      <c r="AT1338" s="226" t="s">
        <v>189</v>
      </c>
      <c r="AU1338" s="226" t="s">
        <v>86</v>
      </c>
      <c r="AV1338" s="12" t="s">
        <v>86</v>
      </c>
      <c r="AW1338" s="12" t="s">
        <v>40</v>
      </c>
      <c r="AX1338" s="12" t="s">
        <v>77</v>
      </c>
      <c r="AY1338" s="226" t="s">
        <v>180</v>
      </c>
    </row>
    <row r="1339" spans="2:51" s="13" customFormat="1" ht="12">
      <c r="B1339" s="227"/>
      <c r="C1339" s="228"/>
      <c r="D1339" s="217" t="s">
        <v>189</v>
      </c>
      <c r="E1339" s="229" t="s">
        <v>39</v>
      </c>
      <c r="F1339" s="230" t="s">
        <v>196</v>
      </c>
      <c r="G1339" s="228"/>
      <c r="H1339" s="231">
        <v>19</v>
      </c>
      <c r="I1339" s="232"/>
      <c r="J1339" s="228"/>
      <c r="K1339" s="228"/>
      <c r="L1339" s="233"/>
      <c r="M1339" s="234"/>
      <c r="N1339" s="235"/>
      <c r="O1339" s="235"/>
      <c r="P1339" s="235"/>
      <c r="Q1339" s="235"/>
      <c r="R1339" s="235"/>
      <c r="S1339" s="235"/>
      <c r="T1339" s="236"/>
      <c r="AT1339" s="237" t="s">
        <v>189</v>
      </c>
      <c r="AU1339" s="237" t="s">
        <v>86</v>
      </c>
      <c r="AV1339" s="13" t="s">
        <v>187</v>
      </c>
      <c r="AW1339" s="13" t="s">
        <v>40</v>
      </c>
      <c r="AX1339" s="13" t="s">
        <v>84</v>
      </c>
      <c r="AY1339" s="237" t="s">
        <v>180</v>
      </c>
    </row>
    <row r="1340" spans="2:65" s="1" customFormat="1" ht="25.5" customHeight="1">
      <c r="B1340" s="41"/>
      <c r="C1340" s="203" t="s">
        <v>2500</v>
      </c>
      <c r="D1340" s="203" t="s">
        <v>182</v>
      </c>
      <c r="E1340" s="204" t="s">
        <v>2501</v>
      </c>
      <c r="F1340" s="205" t="s">
        <v>2502</v>
      </c>
      <c r="G1340" s="206" t="s">
        <v>185</v>
      </c>
      <c r="H1340" s="207">
        <v>138.332</v>
      </c>
      <c r="I1340" s="208"/>
      <c r="J1340" s="209">
        <f>ROUND(I1340*H1340,2)</f>
        <v>0</v>
      </c>
      <c r="K1340" s="205" t="s">
        <v>186</v>
      </c>
      <c r="L1340" s="61"/>
      <c r="M1340" s="210" t="s">
        <v>39</v>
      </c>
      <c r="N1340" s="211" t="s">
        <v>48</v>
      </c>
      <c r="O1340" s="42"/>
      <c r="P1340" s="212">
        <f>O1340*H1340</f>
        <v>0</v>
      </c>
      <c r="Q1340" s="212">
        <v>0.003</v>
      </c>
      <c r="R1340" s="212">
        <f>Q1340*H1340</f>
        <v>0.414996</v>
      </c>
      <c r="S1340" s="212">
        <v>0</v>
      </c>
      <c r="T1340" s="213">
        <f>S1340*H1340</f>
        <v>0</v>
      </c>
      <c r="AR1340" s="24" t="s">
        <v>265</v>
      </c>
      <c r="AT1340" s="24" t="s">
        <v>182</v>
      </c>
      <c r="AU1340" s="24" t="s">
        <v>86</v>
      </c>
      <c r="AY1340" s="24" t="s">
        <v>180</v>
      </c>
      <c r="BE1340" s="214">
        <f>IF(N1340="základní",J1340,0)</f>
        <v>0</v>
      </c>
      <c r="BF1340" s="214">
        <f>IF(N1340="snížená",J1340,0)</f>
        <v>0</v>
      </c>
      <c r="BG1340" s="214">
        <f>IF(N1340="zákl. přenesená",J1340,0)</f>
        <v>0</v>
      </c>
      <c r="BH1340" s="214">
        <f>IF(N1340="sníž. přenesená",J1340,0)</f>
        <v>0</v>
      </c>
      <c r="BI1340" s="214">
        <f>IF(N1340="nulová",J1340,0)</f>
        <v>0</v>
      </c>
      <c r="BJ1340" s="24" t="s">
        <v>84</v>
      </c>
      <c r="BK1340" s="214">
        <f>ROUND(I1340*H1340,2)</f>
        <v>0</v>
      </c>
      <c r="BL1340" s="24" t="s">
        <v>265</v>
      </c>
      <c r="BM1340" s="24" t="s">
        <v>2503</v>
      </c>
    </row>
    <row r="1341" spans="2:51" s="12" customFormat="1" ht="12">
      <c r="B1341" s="215"/>
      <c r="C1341" s="216"/>
      <c r="D1341" s="217" t="s">
        <v>189</v>
      </c>
      <c r="E1341" s="218" t="s">
        <v>39</v>
      </c>
      <c r="F1341" s="219" t="s">
        <v>2504</v>
      </c>
      <c r="G1341" s="216"/>
      <c r="H1341" s="220">
        <v>19.2</v>
      </c>
      <c r="I1341" s="221"/>
      <c r="J1341" s="216"/>
      <c r="K1341" s="216"/>
      <c r="L1341" s="222"/>
      <c r="M1341" s="223"/>
      <c r="N1341" s="224"/>
      <c r="O1341" s="224"/>
      <c r="P1341" s="224"/>
      <c r="Q1341" s="224"/>
      <c r="R1341" s="224"/>
      <c r="S1341" s="224"/>
      <c r="T1341" s="225"/>
      <c r="AT1341" s="226" t="s">
        <v>189</v>
      </c>
      <c r="AU1341" s="226" t="s">
        <v>86</v>
      </c>
      <c r="AV1341" s="12" t="s">
        <v>86</v>
      </c>
      <c r="AW1341" s="12" t="s">
        <v>40</v>
      </c>
      <c r="AX1341" s="12" t="s">
        <v>77</v>
      </c>
      <c r="AY1341" s="226" t="s">
        <v>180</v>
      </c>
    </row>
    <row r="1342" spans="2:51" s="12" customFormat="1" ht="12">
      <c r="B1342" s="215"/>
      <c r="C1342" s="216"/>
      <c r="D1342" s="217" t="s">
        <v>189</v>
      </c>
      <c r="E1342" s="218" t="s">
        <v>39</v>
      </c>
      <c r="F1342" s="219" t="s">
        <v>2499</v>
      </c>
      <c r="G1342" s="216"/>
      <c r="H1342" s="220">
        <v>6.8</v>
      </c>
      <c r="I1342" s="221"/>
      <c r="J1342" s="216"/>
      <c r="K1342" s="216"/>
      <c r="L1342" s="222"/>
      <c r="M1342" s="223"/>
      <c r="N1342" s="224"/>
      <c r="O1342" s="224"/>
      <c r="P1342" s="224"/>
      <c r="Q1342" s="224"/>
      <c r="R1342" s="224"/>
      <c r="S1342" s="224"/>
      <c r="T1342" s="225"/>
      <c r="AT1342" s="226" t="s">
        <v>189</v>
      </c>
      <c r="AU1342" s="226" t="s">
        <v>86</v>
      </c>
      <c r="AV1342" s="12" t="s">
        <v>86</v>
      </c>
      <c r="AW1342" s="12" t="s">
        <v>40</v>
      </c>
      <c r="AX1342" s="12" t="s">
        <v>77</v>
      </c>
      <c r="AY1342" s="226" t="s">
        <v>180</v>
      </c>
    </row>
    <row r="1343" spans="2:51" s="12" customFormat="1" ht="12">
      <c r="B1343" s="215"/>
      <c r="C1343" s="216"/>
      <c r="D1343" s="217" t="s">
        <v>189</v>
      </c>
      <c r="E1343" s="218" t="s">
        <v>39</v>
      </c>
      <c r="F1343" s="219" t="s">
        <v>2505</v>
      </c>
      <c r="G1343" s="216"/>
      <c r="H1343" s="220">
        <v>14.04</v>
      </c>
      <c r="I1343" s="221"/>
      <c r="J1343" s="216"/>
      <c r="K1343" s="216"/>
      <c r="L1343" s="222"/>
      <c r="M1343" s="223"/>
      <c r="N1343" s="224"/>
      <c r="O1343" s="224"/>
      <c r="P1343" s="224"/>
      <c r="Q1343" s="224"/>
      <c r="R1343" s="224"/>
      <c r="S1343" s="224"/>
      <c r="T1343" s="225"/>
      <c r="AT1343" s="226" t="s">
        <v>189</v>
      </c>
      <c r="AU1343" s="226" t="s">
        <v>86</v>
      </c>
      <c r="AV1343" s="12" t="s">
        <v>86</v>
      </c>
      <c r="AW1343" s="12" t="s">
        <v>40</v>
      </c>
      <c r="AX1343" s="12" t="s">
        <v>77</v>
      </c>
      <c r="AY1343" s="226" t="s">
        <v>180</v>
      </c>
    </row>
    <row r="1344" spans="2:51" s="12" customFormat="1" ht="12">
      <c r="B1344" s="215"/>
      <c r="C1344" s="216"/>
      <c r="D1344" s="217" t="s">
        <v>189</v>
      </c>
      <c r="E1344" s="218" t="s">
        <v>39</v>
      </c>
      <c r="F1344" s="219" t="s">
        <v>2506</v>
      </c>
      <c r="G1344" s="216"/>
      <c r="H1344" s="220">
        <v>3.24</v>
      </c>
      <c r="I1344" s="221"/>
      <c r="J1344" s="216"/>
      <c r="K1344" s="216"/>
      <c r="L1344" s="222"/>
      <c r="M1344" s="223"/>
      <c r="N1344" s="224"/>
      <c r="O1344" s="224"/>
      <c r="P1344" s="224"/>
      <c r="Q1344" s="224"/>
      <c r="R1344" s="224"/>
      <c r="S1344" s="224"/>
      <c r="T1344" s="225"/>
      <c r="AT1344" s="226" t="s">
        <v>189</v>
      </c>
      <c r="AU1344" s="226" t="s">
        <v>86</v>
      </c>
      <c r="AV1344" s="12" t="s">
        <v>86</v>
      </c>
      <c r="AW1344" s="12" t="s">
        <v>40</v>
      </c>
      <c r="AX1344" s="12" t="s">
        <v>77</v>
      </c>
      <c r="AY1344" s="226" t="s">
        <v>180</v>
      </c>
    </row>
    <row r="1345" spans="2:51" s="12" customFormat="1" ht="12">
      <c r="B1345" s="215"/>
      <c r="C1345" s="216"/>
      <c r="D1345" s="217" t="s">
        <v>189</v>
      </c>
      <c r="E1345" s="218" t="s">
        <v>39</v>
      </c>
      <c r="F1345" s="219" t="s">
        <v>2507</v>
      </c>
      <c r="G1345" s="216"/>
      <c r="H1345" s="220">
        <v>38.268</v>
      </c>
      <c r="I1345" s="221"/>
      <c r="J1345" s="216"/>
      <c r="K1345" s="216"/>
      <c r="L1345" s="222"/>
      <c r="M1345" s="223"/>
      <c r="N1345" s="224"/>
      <c r="O1345" s="224"/>
      <c r="P1345" s="224"/>
      <c r="Q1345" s="224"/>
      <c r="R1345" s="224"/>
      <c r="S1345" s="224"/>
      <c r="T1345" s="225"/>
      <c r="AT1345" s="226" t="s">
        <v>189</v>
      </c>
      <c r="AU1345" s="226" t="s">
        <v>86</v>
      </c>
      <c r="AV1345" s="12" t="s">
        <v>86</v>
      </c>
      <c r="AW1345" s="12" t="s">
        <v>40</v>
      </c>
      <c r="AX1345" s="12" t="s">
        <v>77</v>
      </c>
      <c r="AY1345" s="226" t="s">
        <v>180</v>
      </c>
    </row>
    <row r="1346" spans="2:51" s="12" customFormat="1" ht="12">
      <c r="B1346" s="215"/>
      <c r="C1346" s="216"/>
      <c r="D1346" s="217" t="s">
        <v>189</v>
      </c>
      <c r="E1346" s="218" t="s">
        <v>39</v>
      </c>
      <c r="F1346" s="219" t="s">
        <v>2508</v>
      </c>
      <c r="G1346" s="216"/>
      <c r="H1346" s="220">
        <v>14.04</v>
      </c>
      <c r="I1346" s="221"/>
      <c r="J1346" s="216"/>
      <c r="K1346" s="216"/>
      <c r="L1346" s="222"/>
      <c r="M1346" s="223"/>
      <c r="N1346" s="224"/>
      <c r="O1346" s="224"/>
      <c r="P1346" s="224"/>
      <c r="Q1346" s="224"/>
      <c r="R1346" s="224"/>
      <c r="S1346" s="224"/>
      <c r="T1346" s="225"/>
      <c r="AT1346" s="226" t="s">
        <v>189</v>
      </c>
      <c r="AU1346" s="226" t="s">
        <v>86</v>
      </c>
      <c r="AV1346" s="12" t="s">
        <v>86</v>
      </c>
      <c r="AW1346" s="12" t="s">
        <v>40</v>
      </c>
      <c r="AX1346" s="12" t="s">
        <v>77</v>
      </c>
      <c r="AY1346" s="226" t="s">
        <v>180</v>
      </c>
    </row>
    <row r="1347" spans="2:51" s="12" customFormat="1" ht="12">
      <c r="B1347" s="215"/>
      <c r="C1347" s="216"/>
      <c r="D1347" s="217" t="s">
        <v>189</v>
      </c>
      <c r="E1347" s="218" t="s">
        <v>39</v>
      </c>
      <c r="F1347" s="219" t="s">
        <v>2509</v>
      </c>
      <c r="G1347" s="216"/>
      <c r="H1347" s="220">
        <v>4.932</v>
      </c>
      <c r="I1347" s="221"/>
      <c r="J1347" s="216"/>
      <c r="K1347" s="216"/>
      <c r="L1347" s="222"/>
      <c r="M1347" s="223"/>
      <c r="N1347" s="224"/>
      <c r="O1347" s="224"/>
      <c r="P1347" s="224"/>
      <c r="Q1347" s="224"/>
      <c r="R1347" s="224"/>
      <c r="S1347" s="224"/>
      <c r="T1347" s="225"/>
      <c r="AT1347" s="226" t="s">
        <v>189</v>
      </c>
      <c r="AU1347" s="226" t="s">
        <v>86</v>
      </c>
      <c r="AV1347" s="12" t="s">
        <v>86</v>
      </c>
      <c r="AW1347" s="12" t="s">
        <v>40</v>
      </c>
      <c r="AX1347" s="12" t="s">
        <v>77</v>
      </c>
      <c r="AY1347" s="226" t="s">
        <v>180</v>
      </c>
    </row>
    <row r="1348" spans="2:51" s="12" customFormat="1" ht="12">
      <c r="B1348" s="215"/>
      <c r="C1348" s="216"/>
      <c r="D1348" s="217" t="s">
        <v>189</v>
      </c>
      <c r="E1348" s="218" t="s">
        <v>39</v>
      </c>
      <c r="F1348" s="219" t="s">
        <v>2510</v>
      </c>
      <c r="G1348" s="216"/>
      <c r="H1348" s="220">
        <v>7.2</v>
      </c>
      <c r="I1348" s="221"/>
      <c r="J1348" s="216"/>
      <c r="K1348" s="216"/>
      <c r="L1348" s="222"/>
      <c r="M1348" s="223"/>
      <c r="N1348" s="224"/>
      <c r="O1348" s="224"/>
      <c r="P1348" s="224"/>
      <c r="Q1348" s="224"/>
      <c r="R1348" s="224"/>
      <c r="S1348" s="224"/>
      <c r="T1348" s="225"/>
      <c r="AT1348" s="226" t="s">
        <v>189</v>
      </c>
      <c r="AU1348" s="226" t="s">
        <v>86</v>
      </c>
      <c r="AV1348" s="12" t="s">
        <v>86</v>
      </c>
      <c r="AW1348" s="12" t="s">
        <v>40</v>
      </c>
      <c r="AX1348" s="12" t="s">
        <v>77</v>
      </c>
      <c r="AY1348" s="226" t="s">
        <v>180</v>
      </c>
    </row>
    <row r="1349" spans="2:51" s="12" customFormat="1" ht="12">
      <c r="B1349" s="215"/>
      <c r="C1349" s="216"/>
      <c r="D1349" s="217" t="s">
        <v>189</v>
      </c>
      <c r="E1349" s="218" t="s">
        <v>39</v>
      </c>
      <c r="F1349" s="219" t="s">
        <v>2511</v>
      </c>
      <c r="G1349" s="216"/>
      <c r="H1349" s="220">
        <v>33.852</v>
      </c>
      <c r="I1349" s="221"/>
      <c r="J1349" s="216"/>
      <c r="K1349" s="216"/>
      <c r="L1349" s="222"/>
      <c r="M1349" s="223"/>
      <c r="N1349" s="224"/>
      <c r="O1349" s="224"/>
      <c r="P1349" s="224"/>
      <c r="Q1349" s="224"/>
      <c r="R1349" s="224"/>
      <c r="S1349" s="224"/>
      <c r="T1349" s="225"/>
      <c r="AT1349" s="226" t="s">
        <v>189</v>
      </c>
      <c r="AU1349" s="226" t="s">
        <v>86</v>
      </c>
      <c r="AV1349" s="12" t="s">
        <v>86</v>
      </c>
      <c r="AW1349" s="12" t="s">
        <v>40</v>
      </c>
      <c r="AX1349" s="12" t="s">
        <v>77</v>
      </c>
      <c r="AY1349" s="226" t="s">
        <v>180</v>
      </c>
    </row>
    <row r="1350" spans="2:51" s="12" customFormat="1" ht="12">
      <c r="B1350" s="215"/>
      <c r="C1350" s="216"/>
      <c r="D1350" s="217" t="s">
        <v>189</v>
      </c>
      <c r="E1350" s="218" t="s">
        <v>39</v>
      </c>
      <c r="F1350" s="219" t="s">
        <v>2512</v>
      </c>
      <c r="G1350" s="216"/>
      <c r="H1350" s="220">
        <v>-3.24</v>
      </c>
      <c r="I1350" s="221"/>
      <c r="J1350" s="216"/>
      <c r="K1350" s="216"/>
      <c r="L1350" s="222"/>
      <c r="M1350" s="223"/>
      <c r="N1350" s="224"/>
      <c r="O1350" s="224"/>
      <c r="P1350" s="224"/>
      <c r="Q1350" s="224"/>
      <c r="R1350" s="224"/>
      <c r="S1350" s="224"/>
      <c r="T1350" s="225"/>
      <c r="AT1350" s="226" t="s">
        <v>189</v>
      </c>
      <c r="AU1350" s="226" t="s">
        <v>86</v>
      </c>
      <c r="AV1350" s="12" t="s">
        <v>86</v>
      </c>
      <c r="AW1350" s="12" t="s">
        <v>40</v>
      </c>
      <c r="AX1350" s="12" t="s">
        <v>77</v>
      </c>
      <c r="AY1350" s="226" t="s">
        <v>180</v>
      </c>
    </row>
    <row r="1351" spans="2:51" s="13" customFormat="1" ht="12">
      <c r="B1351" s="227"/>
      <c r="C1351" s="228"/>
      <c r="D1351" s="217" t="s">
        <v>189</v>
      </c>
      <c r="E1351" s="229" t="s">
        <v>39</v>
      </c>
      <c r="F1351" s="230" t="s">
        <v>2513</v>
      </c>
      <c r="G1351" s="228"/>
      <c r="H1351" s="231">
        <v>138.332</v>
      </c>
      <c r="I1351" s="232"/>
      <c r="J1351" s="228"/>
      <c r="K1351" s="228"/>
      <c r="L1351" s="233"/>
      <c r="M1351" s="234"/>
      <c r="N1351" s="235"/>
      <c r="O1351" s="235"/>
      <c r="P1351" s="235"/>
      <c r="Q1351" s="235"/>
      <c r="R1351" s="235"/>
      <c r="S1351" s="235"/>
      <c r="T1351" s="236"/>
      <c r="AT1351" s="237" t="s">
        <v>189</v>
      </c>
      <c r="AU1351" s="237" t="s">
        <v>86</v>
      </c>
      <c r="AV1351" s="13" t="s">
        <v>187</v>
      </c>
      <c r="AW1351" s="13" t="s">
        <v>40</v>
      </c>
      <c r="AX1351" s="13" t="s">
        <v>84</v>
      </c>
      <c r="AY1351" s="237" t="s">
        <v>180</v>
      </c>
    </row>
    <row r="1352" spans="2:65" s="1" customFormat="1" ht="16.5" customHeight="1">
      <c r="B1352" s="41"/>
      <c r="C1352" s="249" t="s">
        <v>2514</v>
      </c>
      <c r="D1352" s="249" t="s">
        <v>266</v>
      </c>
      <c r="E1352" s="250" t="s">
        <v>2515</v>
      </c>
      <c r="F1352" s="251" t="s">
        <v>2516</v>
      </c>
      <c r="G1352" s="252" t="s">
        <v>185</v>
      </c>
      <c r="H1352" s="253">
        <v>152.165</v>
      </c>
      <c r="I1352" s="254"/>
      <c r="J1352" s="255">
        <f>ROUND(I1352*H1352,2)</f>
        <v>0</v>
      </c>
      <c r="K1352" s="251" t="s">
        <v>186</v>
      </c>
      <c r="L1352" s="256"/>
      <c r="M1352" s="257" t="s">
        <v>39</v>
      </c>
      <c r="N1352" s="258" t="s">
        <v>48</v>
      </c>
      <c r="O1352" s="42"/>
      <c r="P1352" s="212">
        <f>O1352*H1352</f>
        <v>0</v>
      </c>
      <c r="Q1352" s="212">
        <v>0.0126</v>
      </c>
      <c r="R1352" s="212">
        <f>Q1352*H1352</f>
        <v>1.917279</v>
      </c>
      <c r="S1352" s="212">
        <v>0</v>
      </c>
      <c r="T1352" s="213">
        <f>S1352*H1352</f>
        <v>0</v>
      </c>
      <c r="AR1352" s="24" t="s">
        <v>354</v>
      </c>
      <c r="AT1352" s="24" t="s">
        <v>266</v>
      </c>
      <c r="AU1352" s="24" t="s">
        <v>86</v>
      </c>
      <c r="AY1352" s="24" t="s">
        <v>180</v>
      </c>
      <c r="BE1352" s="214">
        <f>IF(N1352="základní",J1352,0)</f>
        <v>0</v>
      </c>
      <c r="BF1352" s="214">
        <f>IF(N1352="snížená",J1352,0)</f>
        <v>0</v>
      </c>
      <c r="BG1352" s="214">
        <f>IF(N1352="zákl. přenesená",J1352,0)</f>
        <v>0</v>
      </c>
      <c r="BH1352" s="214">
        <f>IF(N1352="sníž. přenesená",J1352,0)</f>
        <v>0</v>
      </c>
      <c r="BI1352" s="214">
        <f>IF(N1352="nulová",J1352,0)</f>
        <v>0</v>
      </c>
      <c r="BJ1352" s="24" t="s">
        <v>84</v>
      </c>
      <c r="BK1352" s="214">
        <f>ROUND(I1352*H1352,2)</f>
        <v>0</v>
      </c>
      <c r="BL1352" s="24" t="s">
        <v>265</v>
      </c>
      <c r="BM1352" s="24" t="s">
        <v>2517</v>
      </c>
    </row>
    <row r="1353" spans="2:51" s="12" customFormat="1" ht="12">
      <c r="B1353" s="215"/>
      <c r="C1353" s="216"/>
      <c r="D1353" s="217" t="s">
        <v>189</v>
      </c>
      <c r="E1353" s="216"/>
      <c r="F1353" s="219" t="s">
        <v>2518</v>
      </c>
      <c r="G1353" s="216"/>
      <c r="H1353" s="220">
        <v>152.165</v>
      </c>
      <c r="I1353" s="221"/>
      <c r="J1353" s="216"/>
      <c r="K1353" s="216"/>
      <c r="L1353" s="222"/>
      <c r="M1353" s="223"/>
      <c r="N1353" s="224"/>
      <c r="O1353" s="224"/>
      <c r="P1353" s="224"/>
      <c r="Q1353" s="224"/>
      <c r="R1353" s="224"/>
      <c r="S1353" s="224"/>
      <c r="T1353" s="225"/>
      <c r="AT1353" s="226" t="s">
        <v>189</v>
      </c>
      <c r="AU1353" s="226" t="s">
        <v>86</v>
      </c>
      <c r="AV1353" s="12" t="s">
        <v>86</v>
      </c>
      <c r="AW1353" s="12" t="s">
        <v>6</v>
      </c>
      <c r="AX1353" s="12" t="s">
        <v>84</v>
      </c>
      <c r="AY1353" s="226" t="s">
        <v>180</v>
      </c>
    </row>
    <row r="1354" spans="2:65" s="1" customFormat="1" ht="25.5" customHeight="1">
      <c r="B1354" s="41"/>
      <c r="C1354" s="203" t="s">
        <v>2519</v>
      </c>
      <c r="D1354" s="203" t="s">
        <v>182</v>
      </c>
      <c r="E1354" s="204" t="s">
        <v>2520</v>
      </c>
      <c r="F1354" s="205" t="s">
        <v>2521</v>
      </c>
      <c r="G1354" s="206" t="s">
        <v>185</v>
      </c>
      <c r="H1354" s="207">
        <v>1.08</v>
      </c>
      <c r="I1354" s="208"/>
      <c r="J1354" s="209">
        <f>ROUND(I1354*H1354,2)</f>
        <v>0</v>
      </c>
      <c r="K1354" s="205" t="s">
        <v>186</v>
      </c>
      <c r="L1354" s="61"/>
      <c r="M1354" s="210" t="s">
        <v>39</v>
      </c>
      <c r="N1354" s="211" t="s">
        <v>48</v>
      </c>
      <c r="O1354" s="42"/>
      <c r="P1354" s="212">
        <f>O1354*H1354</f>
        <v>0</v>
      </c>
      <c r="Q1354" s="212">
        <v>0.00058</v>
      </c>
      <c r="R1354" s="212">
        <f>Q1354*H1354</f>
        <v>0.0006264</v>
      </c>
      <c r="S1354" s="212">
        <v>0</v>
      </c>
      <c r="T1354" s="213">
        <f>S1354*H1354</f>
        <v>0</v>
      </c>
      <c r="AR1354" s="24" t="s">
        <v>265</v>
      </c>
      <c r="AT1354" s="24" t="s">
        <v>182</v>
      </c>
      <c r="AU1354" s="24" t="s">
        <v>86</v>
      </c>
      <c r="AY1354" s="24" t="s">
        <v>180</v>
      </c>
      <c r="BE1354" s="214">
        <f>IF(N1354="základní",J1354,0)</f>
        <v>0</v>
      </c>
      <c r="BF1354" s="214">
        <f>IF(N1354="snížená",J1354,0)</f>
        <v>0</v>
      </c>
      <c r="BG1354" s="214">
        <f>IF(N1354="zákl. přenesená",J1354,0)</f>
        <v>0</v>
      </c>
      <c r="BH1354" s="214">
        <f>IF(N1354="sníž. přenesená",J1354,0)</f>
        <v>0</v>
      </c>
      <c r="BI1354" s="214">
        <f>IF(N1354="nulová",J1354,0)</f>
        <v>0</v>
      </c>
      <c r="BJ1354" s="24" t="s">
        <v>84</v>
      </c>
      <c r="BK1354" s="214">
        <f>ROUND(I1354*H1354,2)</f>
        <v>0</v>
      </c>
      <c r="BL1354" s="24" t="s">
        <v>265</v>
      </c>
      <c r="BM1354" s="24" t="s">
        <v>2522</v>
      </c>
    </row>
    <row r="1355" spans="2:51" s="12" customFormat="1" ht="12">
      <c r="B1355" s="215"/>
      <c r="C1355" s="216"/>
      <c r="D1355" s="217" t="s">
        <v>189</v>
      </c>
      <c r="E1355" s="218" t="s">
        <v>39</v>
      </c>
      <c r="F1355" s="219" t="s">
        <v>2523</v>
      </c>
      <c r="G1355" s="216"/>
      <c r="H1355" s="220">
        <v>1.08</v>
      </c>
      <c r="I1355" s="221"/>
      <c r="J1355" s="216"/>
      <c r="K1355" s="216"/>
      <c r="L1355" s="222"/>
      <c r="M1355" s="223"/>
      <c r="N1355" s="224"/>
      <c r="O1355" s="224"/>
      <c r="P1355" s="224"/>
      <c r="Q1355" s="224"/>
      <c r="R1355" s="224"/>
      <c r="S1355" s="224"/>
      <c r="T1355" s="225"/>
      <c r="AT1355" s="226" t="s">
        <v>189</v>
      </c>
      <c r="AU1355" s="226" t="s">
        <v>86</v>
      </c>
      <c r="AV1355" s="12" t="s">
        <v>86</v>
      </c>
      <c r="AW1355" s="12" t="s">
        <v>40</v>
      </c>
      <c r="AX1355" s="12" t="s">
        <v>84</v>
      </c>
      <c r="AY1355" s="226" t="s">
        <v>180</v>
      </c>
    </row>
    <row r="1356" spans="2:65" s="1" customFormat="1" ht="25.5" customHeight="1">
      <c r="B1356" s="41"/>
      <c r="C1356" s="203" t="s">
        <v>2524</v>
      </c>
      <c r="D1356" s="203" t="s">
        <v>182</v>
      </c>
      <c r="E1356" s="204" t="s">
        <v>2525</v>
      </c>
      <c r="F1356" s="205" t="s">
        <v>2526</v>
      </c>
      <c r="G1356" s="206" t="s">
        <v>185</v>
      </c>
      <c r="H1356" s="207">
        <v>2.16</v>
      </c>
      <c r="I1356" s="208"/>
      <c r="J1356" s="209">
        <f>ROUND(I1356*H1356,2)</f>
        <v>0</v>
      </c>
      <c r="K1356" s="205" t="s">
        <v>186</v>
      </c>
      <c r="L1356" s="61"/>
      <c r="M1356" s="210" t="s">
        <v>39</v>
      </c>
      <c r="N1356" s="211" t="s">
        <v>48</v>
      </c>
      <c r="O1356" s="42"/>
      <c r="P1356" s="212">
        <f>O1356*H1356</f>
        <v>0</v>
      </c>
      <c r="Q1356" s="212">
        <v>0.00052</v>
      </c>
      <c r="R1356" s="212">
        <f>Q1356*H1356</f>
        <v>0.0011232</v>
      </c>
      <c r="S1356" s="212">
        <v>0</v>
      </c>
      <c r="T1356" s="213">
        <f>S1356*H1356</f>
        <v>0</v>
      </c>
      <c r="AR1356" s="24" t="s">
        <v>265</v>
      </c>
      <c r="AT1356" s="24" t="s">
        <v>182</v>
      </c>
      <c r="AU1356" s="24" t="s">
        <v>86</v>
      </c>
      <c r="AY1356" s="24" t="s">
        <v>180</v>
      </c>
      <c r="BE1356" s="214">
        <f>IF(N1356="základní",J1356,0)</f>
        <v>0</v>
      </c>
      <c r="BF1356" s="214">
        <f>IF(N1356="snížená",J1356,0)</f>
        <v>0</v>
      </c>
      <c r="BG1356" s="214">
        <f>IF(N1356="zákl. přenesená",J1356,0)</f>
        <v>0</v>
      </c>
      <c r="BH1356" s="214">
        <f>IF(N1356="sníž. přenesená",J1356,0)</f>
        <v>0</v>
      </c>
      <c r="BI1356" s="214">
        <f>IF(N1356="nulová",J1356,0)</f>
        <v>0</v>
      </c>
      <c r="BJ1356" s="24" t="s">
        <v>84</v>
      </c>
      <c r="BK1356" s="214">
        <f>ROUND(I1356*H1356,2)</f>
        <v>0</v>
      </c>
      <c r="BL1356" s="24" t="s">
        <v>265</v>
      </c>
      <c r="BM1356" s="24" t="s">
        <v>2527</v>
      </c>
    </row>
    <row r="1357" spans="2:51" s="12" customFormat="1" ht="12">
      <c r="B1357" s="215"/>
      <c r="C1357" s="216"/>
      <c r="D1357" s="217" t="s">
        <v>189</v>
      </c>
      <c r="E1357" s="218" t="s">
        <v>39</v>
      </c>
      <c r="F1357" s="219" t="s">
        <v>2528</v>
      </c>
      <c r="G1357" s="216"/>
      <c r="H1357" s="220">
        <v>2.16</v>
      </c>
      <c r="I1357" s="221"/>
      <c r="J1357" s="216"/>
      <c r="K1357" s="216"/>
      <c r="L1357" s="222"/>
      <c r="M1357" s="223"/>
      <c r="N1357" s="224"/>
      <c r="O1357" s="224"/>
      <c r="P1357" s="224"/>
      <c r="Q1357" s="224"/>
      <c r="R1357" s="224"/>
      <c r="S1357" s="224"/>
      <c r="T1357" s="225"/>
      <c r="AT1357" s="226" t="s">
        <v>189</v>
      </c>
      <c r="AU1357" s="226" t="s">
        <v>86</v>
      </c>
      <c r="AV1357" s="12" t="s">
        <v>86</v>
      </c>
      <c r="AW1357" s="12" t="s">
        <v>40</v>
      </c>
      <c r="AX1357" s="12" t="s">
        <v>84</v>
      </c>
      <c r="AY1357" s="226" t="s">
        <v>180</v>
      </c>
    </row>
    <row r="1358" spans="2:65" s="1" customFormat="1" ht="16.5" customHeight="1">
      <c r="B1358" s="41"/>
      <c r="C1358" s="249" t="s">
        <v>2529</v>
      </c>
      <c r="D1358" s="249" t="s">
        <v>266</v>
      </c>
      <c r="E1358" s="250" t="s">
        <v>2530</v>
      </c>
      <c r="F1358" s="251" t="s">
        <v>2531</v>
      </c>
      <c r="G1358" s="252" t="s">
        <v>185</v>
      </c>
      <c r="H1358" s="253">
        <v>3.564</v>
      </c>
      <c r="I1358" s="254"/>
      <c r="J1358" s="255">
        <f>ROUND(I1358*H1358,2)</f>
        <v>0</v>
      </c>
      <c r="K1358" s="251" t="s">
        <v>186</v>
      </c>
      <c r="L1358" s="256"/>
      <c r="M1358" s="257" t="s">
        <v>39</v>
      </c>
      <c r="N1358" s="258" t="s">
        <v>48</v>
      </c>
      <c r="O1358" s="42"/>
      <c r="P1358" s="212">
        <f>O1358*H1358</f>
        <v>0</v>
      </c>
      <c r="Q1358" s="212">
        <v>0.012</v>
      </c>
      <c r="R1358" s="212">
        <f>Q1358*H1358</f>
        <v>0.042768</v>
      </c>
      <c r="S1358" s="212">
        <v>0</v>
      </c>
      <c r="T1358" s="213">
        <f>S1358*H1358</f>
        <v>0</v>
      </c>
      <c r="AR1358" s="24" t="s">
        <v>354</v>
      </c>
      <c r="AT1358" s="24" t="s">
        <v>266</v>
      </c>
      <c r="AU1358" s="24" t="s">
        <v>86</v>
      </c>
      <c r="AY1358" s="24" t="s">
        <v>180</v>
      </c>
      <c r="BE1358" s="214">
        <f>IF(N1358="základní",J1358,0)</f>
        <v>0</v>
      </c>
      <c r="BF1358" s="214">
        <f>IF(N1358="snížená",J1358,0)</f>
        <v>0</v>
      </c>
      <c r="BG1358" s="214">
        <f>IF(N1358="zákl. přenesená",J1358,0)</f>
        <v>0</v>
      </c>
      <c r="BH1358" s="214">
        <f>IF(N1358="sníž. přenesená",J1358,0)</f>
        <v>0</v>
      </c>
      <c r="BI1358" s="214">
        <f>IF(N1358="nulová",J1358,0)</f>
        <v>0</v>
      </c>
      <c r="BJ1358" s="24" t="s">
        <v>84</v>
      </c>
      <c r="BK1358" s="214">
        <f>ROUND(I1358*H1358,2)</f>
        <v>0</v>
      </c>
      <c r="BL1358" s="24" t="s">
        <v>265</v>
      </c>
      <c r="BM1358" s="24" t="s">
        <v>2532</v>
      </c>
    </row>
    <row r="1359" spans="2:51" s="12" customFormat="1" ht="12">
      <c r="B1359" s="215"/>
      <c r="C1359" s="216"/>
      <c r="D1359" s="217" t="s">
        <v>189</v>
      </c>
      <c r="E1359" s="218" t="s">
        <v>39</v>
      </c>
      <c r="F1359" s="219" t="s">
        <v>2533</v>
      </c>
      <c r="G1359" s="216"/>
      <c r="H1359" s="220">
        <v>3.564</v>
      </c>
      <c r="I1359" s="221"/>
      <c r="J1359" s="216"/>
      <c r="K1359" s="216"/>
      <c r="L1359" s="222"/>
      <c r="M1359" s="223"/>
      <c r="N1359" s="224"/>
      <c r="O1359" s="224"/>
      <c r="P1359" s="224"/>
      <c r="Q1359" s="224"/>
      <c r="R1359" s="224"/>
      <c r="S1359" s="224"/>
      <c r="T1359" s="225"/>
      <c r="AT1359" s="226" t="s">
        <v>189</v>
      </c>
      <c r="AU1359" s="226" t="s">
        <v>86</v>
      </c>
      <c r="AV1359" s="12" t="s">
        <v>86</v>
      </c>
      <c r="AW1359" s="12" t="s">
        <v>40</v>
      </c>
      <c r="AX1359" s="12" t="s">
        <v>84</v>
      </c>
      <c r="AY1359" s="226" t="s">
        <v>180</v>
      </c>
    </row>
    <row r="1360" spans="2:65" s="1" customFormat="1" ht="16.5" customHeight="1">
      <c r="B1360" s="41"/>
      <c r="C1360" s="203" t="s">
        <v>2534</v>
      </c>
      <c r="D1360" s="203" t="s">
        <v>182</v>
      </c>
      <c r="E1360" s="204" t="s">
        <v>2535</v>
      </c>
      <c r="F1360" s="205" t="s">
        <v>2536</v>
      </c>
      <c r="G1360" s="206" t="s">
        <v>200</v>
      </c>
      <c r="H1360" s="207">
        <v>57.8</v>
      </c>
      <c r="I1360" s="208"/>
      <c r="J1360" s="209">
        <f>ROUND(I1360*H1360,2)</f>
        <v>0</v>
      </c>
      <c r="K1360" s="205" t="s">
        <v>186</v>
      </c>
      <c r="L1360" s="61"/>
      <c r="M1360" s="210" t="s">
        <v>39</v>
      </c>
      <c r="N1360" s="211" t="s">
        <v>48</v>
      </c>
      <c r="O1360" s="42"/>
      <c r="P1360" s="212">
        <f>O1360*H1360</f>
        <v>0</v>
      </c>
      <c r="Q1360" s="212">
        <v>0.00031</v>
      </c>
      <c r="R1360" s="212">
        <f>Q1360*H1360</f>
        <v>0.017918</v>
      </c>
      <c r="S1360" s="212">
        <v>0</v>
      </c>
      <c r="T1360" s="213">
        <f>S1360*H1360</f>
        <v>0</v>
      </c>
      <c r="AR1360" s="24" t="s">
        <v>265</v>
      </c>
      <c r="AT1360" s="24" t="s">
        <v>182</v>
      </c>
      <c r="AU1360" s="24" t="s">
        <v>86</v>
      </c>
      <c r="AY1360" s="24" t="s">
        <v>180</v>
      </c>
      <c r="BE1360" s="214">
        <f>IF(N1360="základní",J1360,0)</f>
        <v>0</v>
      </c>
      <c r="BF1360" s="214">
        <f>IF(N1360="snížená",J1360,0)</f>
        <v>0</v>
      </c>
      <c r="BG1360" s="214">
        <f>IF(N1360="zákl. přenesená",J1360,0)</f>
        <v>0</v>
      </c>
      <c r="BH1360" s="214">
        <f>IF(N1360="sníž. přenesená",J1360,0)</f>
        <v>0</v>
      </c>
      <c r="BI1360" s="214">
        <f>IF(N1360="nulová",J1360,0)</f>
        <v>0</v>
      </c>
      <c r="BJ1360" s="24" t="s">
        <v>84</v>
      </c>
      <c r="BK1360" s="214">
        <f>ROUND(I1360*H1360,2)</f>
        <v>0</v>
      </c>
      <c r="BL1360" s="24" t="s">
        <v>265</v>
      </c>
      <c r="BM1360" s="24" t="s">
        <v>2537</v>
      </c>
    </row>
    <row r="1361" spans="2:51" s="12" customFormat="1" ht="12">
      <c r="B1361" s="215"/>
      <c r="C1361" s="216"/>
      <c r="D1361" s="217" t="s">
        <v>189</v>
      </c>
      <c r="E1361" s="218" t="s">
        <v>39</v>
      </c>
      <c r="F1361" s="219" t="s">
        <v>2538</v>
      </c>
      <c r="G1361" s="216"/>
      <c r="H1361" s="220">
        <v>57.8</v>
      </c>
      <c r="I1361" s="221"/>
      <c r="J1361" s="216"/>
      <c r="K1361" s="216"/>
      <c r="L1361" s="222"/>
      <c r="M1361" s="223"/>
      <c r="N1361" s="224"/>
      <c r="O1361" s="224"/>
      <c r="P1361" s="224"/>
      <c r="Q1361" s="224"/>
      <c r="R1361" s="224"/>
      <c r="S1361" s="224"/>
      <c r="T1361" s="225"/>
      <c r="AT1361" s="226" t="s">
        <v>189</v>
      </c>
      <c r="AU1361" s="226" t="s">
        <v>86</v>
      </c>
      <c r="AV1361" s="12" t="s">
        <v>86</v>
      </c>
      <c r="AW1361" s="12" t="s">
        <v>40</v>
      </c>
      <c r="AX1361" s="12" t="s">
        <v>84</v>
      </c>
      <c r="AY1361" s="226" t="s">
        <v>180</v>
      </c>
    </row>
    <row r="1362" spans="2:65" s="1" customFormat="1" ht="16.5" customHeight="1">
      <c r="B1362" s="41"/>
      <c r="C1362" s="203" t="s">
        <v>2539</v>
      </c>
      <c r="D1362" s="203" t="s">
        <v>182</v>
      </c>
      <c r="E1362" s="204" t="s">
        <v>2540</v>
      </c>
      <c r="F1362" s="205" t="s">
        <v>2541</v>
      </c>
      <c r="G1362" s="206" t="s">
        <v>200</v>
      </c>
      <c r="H1362" s="207">
        <v>146.86</v>
      </c>
      <c r="I1362" s="208"/>
      <c r="J1362" s="209">
        <f>ROUND(I1362*H1362,2)</f>
        <v>0</v>
      </c>
      <c r="K1362" s="205" t="s">
        <v>186</v>
      </c>
      <c r="L1362" s="61"/>
      <c r="M1362" s="210" t="s">
        <v>39</v>
      </c>
      <c r="N1362" s="211" t="s">
        <v>48</v>
      </c>
      <c r="O1362" s="42"/>
      <c r="P1362" s="212">
        <f>O1362*H1362</f>
        <v>0</v>
      </c>
      <c r="Q1362" s="212">
        <v>0.00026</v>
      </c>
      <c r="R1362" s="212">
        <f>Q1362*H1362</f>
        <v>0.0381836</v>
      </c>
      <c r="S1362" s="212">
        <v>0</v>
      </c>
      <c r="T1362" s="213">
        <f>S1362*H1362</f>
        <v>0</v>
      </c>
      <c r="AR1362" s="24" t="s">
        <v>265</v>
      </c>
      <c r="AT1362" s="24" t="s">
        <v>182</v>
      </c>
      <c r="AU1362" s="24" t="s">
        <v>86</v>
      </c>
      <c r="AY1362" s="24" t="s">
        <v>180</v>
      </c>
      <c r="BE1362" s="214">
        <f>IF(N1362="základní",J1362,0)</f>
        <v>0</v>
      </c>
      <c r="BF1362" s="214">
        <f>IF(N1362="snížená",J1362,0)</f>
        <v>0</v>
      </c>
      <c r="BG1362" s="214">
        <f>IF(N1362="zákl. přenesená",J1362,0)</f>
        <v>0</v>
      </c>
      <c r="BH1362" s="214">
        <f>IF(N1362="sníž. přenesená",J1362,0)</f>
        <v>0</v>
      </c>
      <c r="BI1362" s="214">
        <f>IF(N1362="nulová",J1362,0)</f>
        <v>0</v>
      </c>
      <c r="BJ1362" s="24" t="s">
        <v>84</v>
      </c>
      <c r="BK1362" s="214">
        <f>ROUND(I1362*H1362,2)</f>
        <v>0</v>
      </c>
      <c r="BL1362" s="24" t="s">
        <v>265</v>
      </c>
      <c r="BM1362" s="24" t="s">
        <v>2542</v>
      </c>
    </row>
    <row r="1363" spans="2:51" s="12" customFormat="1" ht="12">
      <c r="B1363" s="215"/>
      <c r="C1363" s="216"/>
      <c r="D1363" s="217" t="s">
        <v>189</v>
      </c>
      <c r="E1363" s="218" t="s">
        <v>39</v>
      </c>
      <c r="F1363" s="219" t="s">
        <v>2543</v>
      </c>
      <c r="G1363" s="216"/>
      <c r="H1363" s="220">
        <v>146.86</v>
      </c>
      <c r="I1363" s="221"/>
      <c r="J1363" s="216"/>
      <c r="K1363" s="216"/>
      <c r="L1363" s="222"/>
      <c r="M1363" s="223"/>
      <c r="N1363" s="224"/>
      <c r="O1363" s="224"/>
      <c r="P1363" s="224"/>
      <c r="Q1363" s="224"/>
      <c r="R1363" s="224"/>
      <c r="S1363" s="224"/>
      <c r="T1363" s="225"/>
      <c r="AT1363" s="226" t="s">
        <v>189</v>
      </c>
      <c r="AU1363" s="226" t="s">
        <v>86</v>
      </c>
      <c r="AV1363" s="12" t="s">
        <v>86</v>
      </c>
      <c r="AW1363" s="12" t="s">
        <v>40</v>
      </c>
      <c r="AX1363" s="12" t="s">
        <v>84</v>
      </c>
      <c r="AY1363" s="226" t="s">
        <v>180</v>
      </c>
    </row>
    <row r="1364" spans="2:65" s="1" customFormat="1" ht="16.5" customHeight="1">
      <c r="B1364" s="41"/>
      <c r="C1364" s="203" t="s">
        <v>2544</v>
      </c>
      <c r="D1364" s="203" t="s">
        <v>182</v>
      </c>
      <c r="E1364" s="204" t="s">
        <v>2545</v>
      </c>
      <c r="F1364" s="205" t="s">
        <v>2546</v>
      </c>
      <c r="G1364" s="206" t="s">
        <v>185</v>
      </c>
      <c r="H1364" s="207">
        <v>141.432</v>
      </c>
      <c r="I1364" s="208"/>
      <c r="J1364" s="209">
        <f>ROUND(I1364*H1364,2)</f>
        <v>0</v>
      </c>
      <c r="K1364" s="205" t="s">
        <v>186</v>
      </c>
      <c r="L1364" s="61"/>
      <c r="M1364" s="210" t="s">
        <v>39</v>
      </c>
      <c r="N1364" s="211" t="s">
        <v>48</v>
      </c>
      <c r="O1364" s="42"/>
      <c r="P1364" s="212">
        <f>O1364*H1364</f>
        <v>0</v>
      </c>
      <c r="Q1364" s="212">
        <v>0.0003</v>
      </c>
      <c r="R1364" s="212">
        <f>Q1364*H1364</f>
        <v>0.04242959999999999</v>
      </c>
      <c r="S1364" s="212">
        <v>0</v>
      </c>
      <c r="T1364" s="213">
        <f>S1364*H1364</f>
        <v>0</v>
      </c>
      <c r="AR1364" s="24" t="s">
        <v>265</v>
      </c>
      <c r="AT1364" s="24" t="s">
        <v>182</v>
      </c>
      <c r="AU1364" s="24" t="s">
        <v>86</v>
      </c>
      <c r="AY1364" s="24" t="s">
        <v>180</v>
      </c>
      <c r="BE1364" s="214">
        <f>IF(N1364="základní",J1364,0)</f>
        <v>0</v>
      </c>
      <c r="BF1364" s="214">
        <f>IF(N1364="snížená",J1364,0)</f>
        <v>0</v>
      </c>
      <c r="BG1364" s="214">
        <f>IF(N1364="zákl. přenesená",J1364,0)</f>
        <v>0</v>
      </c>
      <c r="BH1364" s="214">
        <f>IF(N1364="sníž. přenesená",J1364,0)</f>
        <v>0</v>
      </c>
      <c r="BI1364" s="214">
        <f>IF(N1364="nulová",J1364,0)</f>
        <v>0</v>
      </c>
      <c r="BJ1364" s="24" t="s">
        <v>84</v>
      </c>
      <c r="BK1364" s="214">
        <f>ROUND(I1364*H1364,2)</f>
        <v>0</v>
      </c>
      <c r="BL1364" s="24" t="s">
        <v>265</v>
      </c>
      <c r="BM1364" s="24" t="s">
        <v>2547</v>
      </c>
    </row>
    <row r="1365" spans="2:65" s="1" customFormat="1" ht="16.5" customHeight="1">
      <c r="B1365" s="41"/>
      <c r="C1365" s="203" t="s">
        <v>2548</v>
      </c>
      <c r="D1365" s="203" t="s">
        <v>182</v>
      </c>
      <c r="E1365" s="204" t="s">
        <v>2549</v>
      </c>
      <c r="F1365" s="205" t="s">
        <v>2550</v>
      </c>
      <c r="G1365" s="206" t="s">
        <v>200</v>
      </c>
      <c r="H1365" s="207">
        <v>178</v>
      </c>
      <c r="I1365" s="208"/>
      <c r="J1365" s="209">
        <f>ROUND(I1365*H1365,2)</f>
        <v>0</v>
      </c>
      <c r="K1365" s="205" t="s">
        <v>186</v>
      </c>
      <c r="L1365" s="61"/>
      <c r="M1365" s="210" t="s">
        <v>39</v>
      </c>
      <c r="N1365" s="211" t="s">
        <v>48</v>
      </c>
      <c r="O1365" s="42"/>
      <c r="P1365" s="212">
        <f>O1365*H1365</f>
        <v>0</v>
      </c>
      <c r="Q1365" s="212">
        <v>3E-05</v>
      </c>
      <c r="R1365" s="212">
        <f>Q1365*H1365</f>
        <v>0.00534</v>
      </c>
      <c r="S1365" s="212">
        <v>0</v>
      </c>
      <c r="T1365" s="213">
        <f>S1365*H1365</f>
        <v>0</v>
      </c>
      <c r="AR1365" s="24" t="s">
        <v>265</v>
      </c>
      <c r="AT1365" s="24" t="s">
        <v>182</v>
      </c>
      <c r="AU1365" s="24" t="s">
        <v>86</v>
      </c>
      <c r="AY1365" s="24" t="s">
        <v>180</v>
      </c>
      <c r="BE1365" s="214">
        <f>IF(N1365="základní",J1365,0)</f>
        <v>0</v>
      </c>
      <c r="BF1365" s="214">
        <f>IF(N1365="snížená",J1365,0)</f>
        <v>0</v>
      </c>
      <c r="BG1365" s="214">
        <f>IF(N1365="zákl. přenesená",J1365,0)</f>
        <v>0</v>
      </c>
      <c r="BH1365" s="214">
        <f>IF(N1365="sníž. přenesená",J1365,0)</f>
        <v>0</v>
      </c>
      <c r="BI1365" s="214">
        <f>IF(N1365="nulová",J1365,0)</f>
        <v>0</v>
      </c>
      <c r="BJ1365" s="24" t="s">
        <v>84</v>
      </c>
      <c r="BK1365" s="214">
        <f>ROUND(I1365*H1365,2)</f>
        <v>0</v>
      </c>
      <c r="BL1365" s="24" t="s">
        <v>265</v>
      </c>
      <c r="BM1365" s="24" t="s">
        <v>2551</v>
      </c>
    </row>
    <row r="1366" spans="2:51" s="12" customFormat="1" ht="12">
      <c r="B1366" s="215"/>
      <c r="C1366" s="216"/>
      <c r="D1366" s="217" t="s">
        <v>189</v>
      </c>
      <c r="E1366" s="218" t="s">
        <v>39</v>
      </c>
      <c r="F1366" s="219" t="s">
        <v>1108</v>
      </c>
      <c r="G1366" s="216"/>
      <c r="H1366" s="220">
        <v>178</v>
      </c>
      <c r="I1366" s="221"/>
      <c r="J1366" s="216"/>
      <c r="K1366" s="216"/>
      <c r="L1366" s="222"/>
      <c r="M1366" s="223"/>
      <c r="N1366" s="224"/>
      <c r="O1366" s="224"/>
      <c r="P1366" s="224"/>
      <c r="Q1366" s="224"/>
      <c r="R1366" s="224"/>
      <c r="S1366" s="224"/>
      <c r="T1366" s="225"/>
      <c r="AT1366" s="226" t="s">
        <v>189</v>
      </c>
      <c r="AU1366" s="226" t="s">
        <v>86</v>
      </c>
      <c r="AV1366" s="12" t="s">
        <v>86</v>
      </c>
      <c r="AW1366" s="12" t="s">
        <v>40</v>
      </c>
      <c r="AX1366" s="12" t="s">
        <v>84</v>
      </c>
      <c r="AY1366" s="226" t="s">
        <v>180</v>
      </c>
    </row>
    <row r="1367" spans="2:65" s="1" customFormat="1" ht="25.5" customHeight="1">
      <c r="B1367" s="41"/>
      <c r="C1367" s="203" t="s">
        <v>2552</v>
      </c>
      <c r="D1367" s="203" t="s">
        <v>182</v>
      </c>
      <c r="E1367" s="204" t="s">
        <v>2553</v>
      </c>
      <c r="F1367" s="205" t="s">
        <v>2554</v>
      </c>
      <c r="G1367" s="206" t="s">
        <v>185</v>
      </c>
      <c r="H1367" s="207">
        <v>4.615</v>
      </c>
      <c r="I1367" s="208"/>
      <c r="J1367" s="209">
        <f>ROUND(I1367*H1367,2)</f>
        <v>0</v>
      </c>
      <c r="K1367" s="205" t="s">
        <v>186</v>
      </c>
      <c r="L1367" s="61"/>
      <c r="M1367" s="210" t="s">
        <v>39</v>
      </c>
      <c r="N1367" s="211" t="s">
        <v>48</v>
      </c>
      <c r="O1367" s="42"/>
      <c r="P1367" s="212">
        <f>O1367*H1367</f>
        <v>0</v>
      </c>
      <c r="Q1367" s="212">
        <v>0.00295</v>
      </c>
      <c r="R1367" s="212">
        <f>Q1367*H1367</f>
        <v>0.01361425</v>
      </c>
      <c r="S1367" s="212">
        <v>0</v>
      </c>
      <c r="T1367" s="213">
        <f>S1367*H1367</f>
        <v>0</v>
      </c>
      <c r="AR1367" s="24" t="s">
        <v>265</v>
      </c>
      <c r="AT1367" s="24" t="s">
        <v>182</v>
      </c>
      <c r="AU1367" s="24" t="s">
        <v>86</v>
      </c>
      <c r="AY1367" s="24" t="s">
        <v>180</v>
      </c>
      <c r="BE1367" s="214">
        <f>IF(N1367="základní",J1367,0)</f>
        <v>0</v>
      </c>
      <c r="BF1367" s="214">
        <f>IF(N1367="snížená",J1367,0)</f>
        <v>0</v>
      </c>
      <c r="BG1367" s="214">
        <f>IF(N1367="zákl. přenesená",J1367,0)</f>
        <v>0</v>
      </c>
      <c r="BH1367" s="214">
        <f>IF(N1367="sníž. přenesená",J1367,0)</f>
        <v>0</v>
      </c>
      <c r="BI1367" s="214">
        <f>IF(N1367="nulová",J1367,0)</f>
        <v>0</v>
      </c>
      <c r="BJ1367" s="24" t="s">
        <v>84</v>
      </c>
      <c r="BK1367" s="214">
        <f>ROUND(I1367*H1367,2)</f>
        <v>0</v>
      </c>
      <c r="BL1367" s="24" t="s">
        <v>265</v>
      </c>
      <c r="BM1367" s="24" t="s">
        <v>2555</v>
      </c>
    </row>
    <row r="1368" spans="2:51" s="12" customFormat="1" ht="24">
      <c r="B1368" s="215"/>
      <c r="C1368" s="216"/>
      <c r="D1368" s="217" t="s">
        <v>189</v>
      </c>
      <c r="E1368" s="218" t="s">
        <v>39</v>
      </c>
      <c r="F1368" s="219" t="s">
        <v>2556</v>
      </c>
      <c r="G1368" s="216"/>
      <c r="H1368" s="220">
        <v>4.615</v>
      </c>
      <c r="I1368" s="221"/>
      <c r="J1368" s="216"/>
      <c r="K1368" s="216"/>
      <c r="L1368" s="222"/>
      <c r="M1368" s="223"/>
      <c r="N1368" s="224"/>
      <c r="O1368" s="224"/>
      <c r="P1368" s="224"/>
      <c r="Q1368" s="224"/>
      <c r="R1368" s="224"/>
      <c r="S1368" s="224"/>
      <c r="T1368" s="225"/>
      <c r="AT1368" s="226" t="s">
        <v>189</v>
      </c>
      <c r="AU1368" s="226" t="s">
        <v>86</v>
      </c>
      <c r="AV1368" s="12" t="s">
        <v>86</v>
      </c>
      <c r="AW1368" s="12" t="s">
        <v>40</v>
      </c>
      <c r="AX1368" s="12" t="s">
        <v>84</v>
      </c>
      <c r="AY1368" s="226" t="s">
        <v>180</v>
      </c>
    </row>
    <row r="1369" spans="2:65" s="1" customFormat="1" ht="16.5" customHeight="1">
      <c r="B1369" s="41"/>
      <c r="C1369" s="249" t="s">
        <v>2557</v>
      </c>
      <c r="D1369" s="249" t="s">
        <v>266</v>
      </c>
      <c r="E1369" s="250" t="s">
        <v>2558</v>
      </c>
      <c r="F1369" s="251" t="s">
        <v>2559</v>
      </c>
      <c r="G1369" s="252" t="s">
        <v>316</v>
      </c>
      <c r="H1369" s="253">
        <v>323.05</v>
      </c>
      <c r="I1369" s="254"/>
      <c r="J1369" s="255">
        <f>ROUND(I1369*H1369,2)</f>
        <v>0</v>
      </c>
      <c r="K1369" s="251" t="s">
        <v>39</v>
      </c>
      <c r="L1369" s="256"/>
      <c r="M1369" s="257" t="s">
        <v>39</v>
      </c>
      <c r="N1369" s="258" t="s">
        <v>48</v>
      </c>
      <c r="O1369" s="42"/>
      <c r="P1369" s="212">
        <f>O1369*H1369</f>
        <v>0</v>
      </c>
      <c r="Q1369" s="212">
        <v>0.0011</v>
      </c>
      <c r="R1369" s="212">
        <f>Q1369*H1369</f>
        <v>0.35535500000000003</v>
      </c>
      <c r="S1369" s="212">
        <v>0</v>
      </c>
      <c r="T1369" s="213">
        <f>S1369*H1369</f>
        <v>0</v>
      </c>
      <c r="AR1369" s="24" t="s">
        <v>354</v>
      </c>
      <c r="AT1369" s="24" t="s">
        <v>266</v>
      </c>
      <c r="AU1369" s="24" t="s">
        <v>86</v>
      </c>
      <c r="AY1369" s="24" t="s">
        <v>180</v>
      </c>
      <c r="BE1369" s="214">
        <f>IF(N1369="základní",J1369,0)</f>
        <v>0</v>
      </c>
      <c r="BF1369" s="214">
        <f>IF(N1369="snížená",J1369,0)</f>
        <v>0</v>
      </c>
      <c r="BG1369" s="214">
        <f>IF(N1369="zákl. přenesená",J1369,0)</f>
        <v>0</v>
      </c>
      <c r="BH1369" s="214">
        <f>IF(N1369="sníž. přenesená",J1369,0)</f>
        <v>0</v>
      </c>
      <c r="BI1369" s="214">
        <f>IF(N1369="nulová",J1369,0)</f>
        <v>0</v>
      </c>
      <c r="BJ1369" s="24" t="s">
        <v>84</v>
      </c>
      <c r="BK1369" s="214">
        <f>ROUND(I1369*H1369,2)</f>
        <v>0</v>
      </c>
      <c r="BL1369" s="24" t="s">
        <v>265</v>
      </c>
      <c r="BM1369" s="24" t="s">
        <v>2560</v>
      </c>
    </row>
    <row r="1370" spans="2:51" s="12" customFormat="1" ht="12">
      <c r="B1370" s="215"/>
      <c r="C1370" s="216"/>
      <c r="D1370" s="217" t="s">
        <v>189</v>
      </c>
      <c r="E1370" s="216"/>
      <c r="F1370" s="219" t="s">
        <v>2561</v>
      </c>
      <c r="G1370" s="216"/>
      <c r="H1370" s="220">
        <v>323.05</v>
      </c>
      <c r="I1370" s="221"/>
      <c r="J1370" s="216"/>
      <c r="K1370" s="216"/>
      <c r="L1370" s="222"/>
      <c r="M1370" s="223"/>
      <c r="N1370" s="224"/>
      <c r="O1370" s="224"/>
      <c r="P1370" s="224"/>
      <c r="Q1370" s="224"/>
      <c r="R1370" s="224"/>
      <c r="S1370" s="224"/>
      <c r="T1370" s="225"/>
      <c r="AT1370" s="226" t="s">
        <v>189</v>
      </c>
      <c r="AU1370" s="226" t="s">
        <v>86</v>
      </c>
      <c r="AV1370" s="12" t="s">
        <v>86</v>
      </c>
      <c r="AW1370" s="12" t="s">
        <v>6</v>
      </c>
      <c r="AX1370" s="12" t="s">
        <v>84</v>
      </c>
      <c r="AY1370" s="226" t="s">
        <v>180</v>
      </c>
    </row>
    <row r="1371" spans="2:65" s="1" customFormat="1" ht="25.5" customHeight="1">
      <c r="B1371" s="41"/>
      <c r="C1371" s="203" t="s">
        <v>2562</v>
      </c>
      <c r="D1371" s="203" t="s">
        <v>182</v>
      </c>
      <c r="E1371" s="204" t="s">
        <v>2563</v>
      </c>
      <c r="F1371" s="205" t="s">
        <v>2564</v>
      </c>
      <c r="G1371" s="206" t="s">
        <v>185</v>
      </c>
      <c r="H1371" s="207">
        <v>4.615</v>
      </c>
      <c r="I1371" s="208"/>
      <c r="J1371" s="209">
        <f>ROUND(I1371*H1371,2)</f>
        <v>0</v>
      </c>
      <c r="K1371" s="205" t="s">
        <v>186</v>
      </c>
      <c r="L1371" s="61"/>
      <c r="M1371" s="210" t="s">
        <v>39</v>
      </c>
      <c r="N1371" s="211" t="s">
        <v>48</v>
      </c>
      <c r="O1371" s="42"/>
      <c r="P1371" s="212">
        <f>O1371*H1371</f>
        <v>0</v>
      </c>
      <c r="Q1371" s="212">
        <v>0</v>
      </c>
      <c r="R1371" s="212">
        <f>Q1371*H1371</f>
        <v>0</v>
      </c>
      <c r="S1371" s="212">
        <v>0</v>
      </c>
      <c r="T1371" s="213">
        <f>S1371*H1371</f>
        <v>0</v>
      </c>
      <c r="AR1371" s="24" t="s">
        <v>265</v>
      </c>
      <c r="AT1371" s="24" t="s">
        <v>182</v>
      </c>
      <c r="AU1371" s="24" t="s">
        <v>86</v>
      </c>
      <c r="AY1371" s="24" t="s">
        <v>180</v>
      </c>
      <c r="BE1371" s="214">
        <f>IF(N1371="základní",J1371,0)</f>
        <v>0</v>
      </c>
      <c r="BF1371" s="214">
        <f>IF(N1371="snížená",J1371,0)</f>
        <v>0</v>
      </c>
      <c r="BG1371" s="214">
        <f>IF(N1371="zákl. přenesená",J1371,0)</f>
        <v>0</v>
      </c>
      <c r="BH1371" s="214">
        <f>IF(N1371="sníž. přenesená",J1371,0)</f>
        <v>0</v>
      </c>
      <c r="BI1371" s="214">
        <f>IF(N1371="nulová",J1371,0)</f>
        <v>0</v>
      </c>
      <c r="BJ1371" s="24" t="s">
        <v>84</v>
      </c>
      <c r="BK1371" s="214">
        <f>ROUND(I1371*H1371,2)</f>
        <v>0</v>
      </c>
      <c r="BL1371" s="24" t="s">
        <v>265</v>
      </c>
      <c r="BM1371" s="24" t="s">
        <v>2565</v>
      </c>
    </row>
    <row r="1372" spans="2:65" s="1" customFormat="1" ht="16.5" customHeight="1">
      <c r="B1372" s="41"/>
      <c r="C1372" s="203" t="s">
        <v>2566</v>
      </c>
      <c r="D1372" s="203" t="s">
        <v>182</v>
      </c>
      <c r="E1372" s="204" t="s">
        <v>2567</v>
      </c>
      <c r="F1372" s="205" t="s">
        <v>2568</v>
      </c>
      <c r="G1372" s="206" t="s">
        <v>248</v>
      </c>
      <c r="H1372" s="207">
        <v>3.078</v>
      </c>
      <c r="I1372" s="208"/>
      <c r="J1372" s="209">
        <f>ROUND(I1372*H1372,2)</f>
        <v>0</v>
      </c>
      <c r="K1372" s="205" t="s">
        <v>186</v>
      </c>
      <c r="L1372" s="61"/>
      <c r="M1372" s="210" t="s">
        <v>39</v>
      </c>
      <c r="N1372" s="211" t="s">
        <v>48</v>
      </c>
      <c r="O1372" s="42"/>
      <c r="P1372" s="212">
        <f>O1372*H1372</f>
        <v>0</v>
      </c>
      <c r="Q1372" s="212">
        <v>0</v>
      </c>
      <c r="R1372" s="212">
        <f>Q1372*H1372</f>
        <v>0</v>
      </c>
      <c r="S1372" s="212">
        <v>0</v>
      </c>
      <c r="T1372" s="213">
        <f>S1372*H1372</f>
        <v>0</v>
      </c>
      <c r="AR1372" s="24" t="s">
        <v>265</v>
      </c>
      <c r="AT1372" s="24" t="s">
        <v>182</v>
      </c>
      <c r="AU1372" s="24" t="s">
        <v>86</v>
      </c>
      <c r="AY1372" s="24" t="s">
        <v>180</v>
      </c>
      <c r="BE1372" s="214">
        <f>IF(N1372="základní",J1372,0)</f>
        <v>0</v>
      </c>
      <c r="BF1372" s="214">
        <f>IF(N1372="snížená",J1372,0)</f>
        <v>0</v>
      </c>
      <c r="BG1372" s="214">
        <f>IF(N1372="zákl. přenesená",J1372,0)</f>
        <v>0</v>
      </c>
      <c r="BH1372" s="214">
        <f>IF(N1372="sníž. přenesená",J1372,0)</f>
        <v>0</v>
      </c>
      <c r="BI1372" s="214">
        <f>IF(N1372="nulová",J1372,0)</f>
        <v>0</v>
      </c>
      <c r="BJ1372" s="24" t="s">
        <v>84</v>
      </c>
      <c r="BK1372" s="214">
        <f>ROUND(I1372*H1372,2)</f>
        <v>0</v>
      </c>
      <c r="BL1372" s="24" t="s">
        <v>265</v>
      </c>
      <c r="BM1372" s="24" t="s">
        <v>2569</v>
      </c>
    </row>
    <row r="1373" spans="2:65" s="1" customFormat="1" ht="16.5" customHeight="1">
      <c r="B1373" s="41"/>
      <c r="C1373" s="203" t="s">
        <v>2570</v>
      </c>
      <c r="D1373" s="203" t="s">
        <v>182</v>
      </c>
      <c r="E1373" s="204" t="s">
        <v>2571</v>
      </c>
      <c r="F1373" s="205" t="s">
        <v>2572</v>
      </c>
      <c r="G1373" s="206" t="s">
        <v>248</v>
      </c>
      <c r="H1373" s="207">
        <v>3.078</v>
      </c>
      <c r="I1373" s="208"/>
      <c r="J1373" s="209">
        <f>ROUND(I1373*H1373,2)</f>
        <v>0</v>
      </c>
      <c r="K1373" s="205" t="s">
        <v>186</v>
      </c>
      <c r="L1373" s="61"/>
      <c r="M1373" s="210" t="s">
        <v>39</v>
      </c>
      <c r="N1373" s="211" t="s">
        <v>48</v>
      </c>
      <c r="O1373" s="42"/>
      <c r="P1373" s="212">
        <f>O1373*H1373</f>
        <v>0</v>
      </c>
      <c r="Q1373" s="212">
        <v>0</v>
      </c>
      <c r="R1373" s="212">
        <f>Q1373*H1373</f>
        <v>0</v>
      </c>
      <c r="S1373" s="212">
        <v>0</v>
      </c>
      <c r="T1373" s="213">
        <f>S1373*H1373</f>
        <v>0</v>
      </c>
      <c r="AR1373" s="24" t="s">
        <v>265</v>
      </c>
      <c r="AT1373" s="24" t="s">
        <v>182</v>
      </c>
      <c r="AU1373" s="24" t="s">
        <v>86</v>
      </c>
      <c r="AY1373" s="24" t="s">
        <v>180</v>
      </c>
      <c r="BE1373" s="214">
        <f>IF(N1373="základní",J1373,0)</f>
        <v>0</v>
      </c>
      <c r="BF1373" s="214">
        <f>IF(N1373="snížená",J1373,0)</f>
        <v>0</v>
      </c>
      <c r="BG1373" s="214">
        <f>IF(N1373="zákl. přenesená",J1373,0)</f>
        <v>0</v>
      </c>
      <c r="BH1373" s="214">
        <f>IF(N1373="sníž. přenesená",J1373,0)</f>
        <v>0</v>
      </c>
      <c r="BI1373" s="214">
        <f>IF(N1373="nulová",J1373,0)</f>
        <v>0</v>
      </c>
      <c r="BJ1373" s="24" t="s">
        <v>84</v>
      </c>
      <c r="BK1373" s="214">
        <f>ROUND(I1373*H1373,2)</f>
        <v>0</v>
      </c>
      <c r="BL1373" s="24" t="s">
        <v>265</v>
      </c>
      <c r="BM1373" s="24" t="s">
        <v>2573</v>
      </c>
    </row>
    <row r="1374" spans="2:63" s="11" customFormat="1" ht="29.85" customHeight="1">
      <c r="B1374" s="187"/>
      <c r="C1374" s="188"/>
      <c r="D1374" s="189" t="s">
        <v>76</v>
      </c>
      <c r="E1374" s="201" t="s">
        <v>2574</v>
      </c>
      <c r="F1374" s="201" t="s">
        <v>2575</v>
      </c>
      <c r="G1374" s="188"/>
      <c r="H1374" s="188"/>
      <c r="I1374" s="191"/>
      <c r="J1374" s="202">
        <f>BK1374</f>
        <v>0</v>
      </c>
      <c r="K1374" s="188"/>
      <c r="L1374" s="193"/>
      <c r="M1374" s="194"/>
      <c r="N1374" s="195"/>
      <c r="O1374" s="195"/>
      <c r="P1374" s="196">
        <f>SUM(P1375:P1393)</f>
        <v>0</v>
      </c>
      <c r="Q1374" s="195"/>
      <c r="R1374" s="196">
        <f>SUM(R1375:R1393)</f>
        <v>0.01250316</v>
      </c>
      <c r="S1374" s="195"/>
      <c r="T1374" s="197">
        <f>SUM(T1375:T1393)</f>
        <v>0</v>
      </c>
      <c r="AR1374" s="198" t="s">
        <v>86</v>
      </c>
      <c r="AT1374" s="199" t="s">
        <v>76</v>
      </c>
      <c r="AU1374" s="199" t="s">
        <v>84</v>
      </c>
      <c r="AY1374" s="198" t="s">
        <v>180</v>
      </c>
      <c r="BK1374" s="200">
        <f>SUM(BK1375:BK1393)</f>
        <v>0</v>
      </c>
    </row>
    <row r="1375" spans="2:65" s="1" customFormat="1" ht="16.5" customHeight="1">
      <c r="B1375" s="41"/>
      <c r="C1375" s="203" t="s">
        <v>2576</v>
      </c>
      <c r="D1375" s="203" t="s">
        <v>182</v>
      </c>
      <c r="E1375" s="204" t="s">
        <v>2577</v>
      </c>
      <c r="F1375" s="205" t="s">
        <v>2578</v>
      </c>
      <c r="G1375" s="206" t="s">
        <v>185</v>
      </c>
      <c r="H1375" s="207">
        <v>28.674</v>
      </c>
      <c r="I1375" s="208"/>
      <c r="J1375" s="209">
        <f>ROUND(I1375*H1375,2)</f>
        <v>0</v>
      </c>
      <c r="K1375" s="205" t="s">
        <v>186</v>
      </c>
      <c r="L1375" s="61"/>
      <c r="M1375" s="210" t="s">
        <v>39</v>
      </c>
      <c r="N1375" s="211" t="s">
        <v>48</v>
      </c>
      <c r="O1375" s="42"/>
      <c r="P1375" s="212">
        <f>O1375*H1375</f>
        <v>0</v>
      </c>
      <c r="Q1375" s="212">
        <v>0</v>
      </c>
      <c r="R1375" s="212">
        <f>Q1375*H1375</f>
        <v>0</v>
      </c>
      <c r="S1375" s="212">
        <v>0</v>
      </c>
      <c r="T1375" s="213">
        <f>S1375*H1375</f>
        <v>0</v>
      </c>
      <c r="AR1375" s="24" t="s">
        <v>265</v>
      </c>
      <c r="AT1375" s="24" t="s">
        <v>182</v>
      </c>
      <c r="AU1375" s="24" t="s">
        <v>86</v>
      </c>
      <c r="AY1375" s="24" t="s">
        <v>180</v>
      </c>
      <c r="BE1375" s="214">
        <f>IF(N1375="základní",J1375,0)</f>
        <v>0</v>
      </c>
      <c r="BF1375" s="214">
        <f>IF(N1375="snížená",J1375,0)</f>
        <v>0</v>
      </c>
      <c r="BG1375" s="214">
        <f>IF(N1375="zákl. přenesená",J1375,0)</f>
        <v>0</v>
      </c>
      <c r="BH1375" s="214">
        <f>IF(N1375="sníž. přenesená",J1375,0)</f>
        <v>0</v>
      </c>
      <c r="BI1375" s="214">
        <f>IF(N1375="nulová",J1375,0)</f>
        <v>0</v>
      </c>
      <c r="BJ1375" s="24" t="s">
        <v>84</v>
      </c>
      <c r="BK1375" s="214">
        <f>ROUND(I1375*H1375,2)</f>
        <v>0</v>
      </c>
      <c r="BL1375" s="24" t="s">
        <v>265</v>
      </c>
      <c r="BM1375" s="24" t="s">
        <v>2579</v>
      </c>
    </row>
    <row r="1376" spans="2:51" s="12" customFormat="1" ht="12">
      <c r="B1376" s="215"/>
      <c r="C1376" s="216"/>
      <c r="D1376" s="217" t="s">
        <v>189</v>
      </c>
      <c r="E1376" s="218" t="s">
        <v>39</v>
      </c>
      <c r="F1376" s="219" t="s">
        <v>2580</v>
      </c>
      <c r="G1376" s="216"/>
      <c r="H1376" s="220">
        <v>5.184</v>
      </c>
      <c r="I1376" s="221"/>
      <c r="J1376" s="216"/>
      <c r="K1376" s="216"/>
      <c r="L1376" s="222"/>
      <c r="M1376" s="223"/>
      <c r="N1376" s="224"/>
      <c r="O1376" s="224"/>
      <c r="P1376" s="224"/>
      <c r="Q1376" s="224"/>
      <c r="R1376" s="224"/>
      <c r="S1376" s="224"/>
      <c r="T1376" s="225"/>
      <c r="AT1376" s="226" t="s">
        <v>189</v>
      </c>
      <c r="AU1376" s="226" t="s">
        <v>86</v>
      </c>
      <c r="AV1376" s="12" t="s">
        <v>86</v>
      </c>
      <c r="AW1376" s="12" t="s">
        <v>40</v>
      </c>
      <c r="AX1376" s="12" t="s">
        <v>77</v>
      </c>
      <c r="AY1376" s="226" t="s">
        <v>180</v>
      </c>
    </row>
    <row r="1377" spans="2:51" s="12" customFormat="1" ht="12">
      <c r="B1377" s="215"/>
      <c r="C1377" s="216"/>
      <c r="D1377" s="217" t="s">
        <v>189</v>
      </c>
      <c r="E1377" s="218" t="s">
        <v>39</v>
      </c>
      <c r="F1377" s="219" t="s">
        <v>2581</v>
      </c>
      <c r="G1377" s="216"/>
      <c r="H1377" s="220">
        <v>1.323</v>
      </c>
      <c r="I1377" s="221"/>
      <c r="J1377" s="216"/>
      <c r="K1377" s="216"/>
      <c r="L1377" s="222"/>
      <c r="M1377" s="223"/>
      <c r="N1377" s="224"/>
      <c r="O1377" s="224"/>
      <c r="P1377" s="224"/>
      <c r="Q1377" s="224"/>
      <c r="R1377" s="224"/>
      <c r="S1377" s="224"/>
      <c r="T1377" s="225"/>
      <c r="AT1377" s="226" t="s">
        <v>189</v>
      </c>
      <c r="AU1377" s="226" t="s">
        <v>86</v>
      </c>
      <c r="AV1377" s="12" t="s">
        <v>86</v>
      </c>
      <c r="AW1377" s="12" t="s">
        <v>40</v>
      </c>
      <c r="AX1377" s="12" t="s">
        <v>77</v>
      </c>
      <c r="AY1377" s="226" t="s">
        <v>180</v>
      </c>
    </row>
    <row r="1378" spans="2:51" s="12" customFormat="1" ht="12">
      <c r="B1378" s="215"/>
      <c r="C1378" s="216"/>
      <c r="D1378" s="217" t="s">
        <v>189</v>
      </c>
      <c r="E1378" s="218" t="s">
        <v>39</v>
      </c>
      <c r="F1378" s="219" t="s">
        <v>2582</v>
      </c>
      <c r="G1378" s="216"/>
      <c r="H1378" s="220">
        <v>1.269</v>
      </c>
      <c r="I1378" s="221"/>
      <c r="J1378" s="216"/>
      <c r="K1378" s="216"/>
      <c r="L1378" s="222"/>
      <c r="M1378" s="223"/>
      <c r="N1378" s="224"/>
      <c r="O1378" s="224"/>
      <c r="P1378" s="224"/>
      <c r="Q1378" s="224"/>
      <c r="R1378" s="224"/>
      <c r="S1378" s="224"/>
      <c r="T1378" s="225"/>
      <c r="AT1378" s="226" t="s">
        <v>189</v>
      </c>
      <c r="AU1378" s="226" t="s">
        <v>86</v>
      </c>
      <c r="AV1378" s="12" t="s">
        <v>86</v>
      </c>
      <c r="AW1378" s="12" t="s">
        <v>40</v>
      </c>
      <c r="AX1378" s="12" t="s">
        <v>77</v>
      </c>
      <c r="AY1378" s="226" t="s">
        <v>180</v>
      </c>
    </row>
    <row r="1379" spans="2:51" s="12" customFormat="1" ht="12">
      <c r="B1379" s="215"/>
      <c r="C1379" s="216"/>
      <c r="D1379" s="217" t="s">
        <v>189</v>
      </c>
      <c r="E1379" s="218" t="s">
        <v>39</v>
      </c>
      <c r="F1379" s="219" t="s">
        <v>2583</v>
      </c>
      <c r="G1379" s="216"/>
      <c r="H1379" s="220">
        <v>1.458</v>
      </c>
      <c r="I1379" s="221"/>
      <c r="J1379" s="216"/>
      <c r="K1379" s="216"/>
      <c r="L1379" s="222"/>
      <c r="M1379" s="223"/>
      <c r="N1379" s="224"/>
      <c r="O1379" s="224"/>
      <c r="P1379" s="224"/>
      <c r="Q1379" s="224"/>
      <c r="R1379" s="224"/>
      <c r="S1379" s="224"/>
      <c r="T1379" s="225"/>
      <c r="AT1379" s="226" t="s">
        <v>189</v>
      </c>
      <c r="AU1379" s="226" t="s">
        <v>86</v>
      </c>
      <c r="AV1379" s="12" t="s">
        <v>86</v>
      </c>
      <c r="AW1379" s="12" t="s">
        <v>40</v>
      </c>
      <c r="AX1379" s="12" t="s">
        <v>77</v>
      </c>
      <c r="AY1379" s="226" t="s">
        <v>180</v>
      </c>
    </row>
    <row r="1380" spans="2:51" s="12" customFormat="1" ht="12">
      <c r="B1380" s="215"/>
      <c r="C1380" s="216"/>
      <c r="D1380" s="217" t="s">
        <v>189</v>
      </c>
      <c r="E1380" s="218" t="s">
        <v>39</v>
      </c>
      <c r="F1380" s="219" t="s">
        <v>2584</v>
      </c>
      <c r="G1380" s="216"/>
      <c r="H1380" s="220">
        <v>5.184</v>
      </c>
      <c r="I1380" s="221"/>
      <c r="J1380" s="216"/>
      <c r="K1380" s="216"/>
      <c r="L1380" s="222"/>
      <c r="M1380" s="223"/>
      <c r="N1380" s="224"/>
      <c r="O1380" s="224"/>
      <c r="P1380" s="224"/>
      <c r="Q1380" s="224"/>
      <c r="R1380" s="224"/>
      <c r="S1380" s="224"/>
      <c r="T1380" s="225"/>
      <c r="AT1380" s="226" t="s">
        <v>189</v>
      </c>
      <c r="AU1380" s="226" t="s">
        <v>86</v>
      </c>
      <c r="AV1380" s="12" t="s">
        <v>86</v>
      </c>
      <c r="AW1380" s="12" t="s">
        <v>40</v>
      </c>
      <c r="AX1380" s="12" t="s">
        <v>77</v>
      </c>
      <c r="AY1380" s="226" t="s">
        <v>180</v>
      </c>
    </row>
    <row r="1381" spans="2:51" s="12" customFormat="1" ht="12">
      <c r="B1381" s="215"/>
      <c r="C1381" s="216"/>
      <c r="D1381" s="217" t="s">
        <v>189</v>
      </c>
      <c r="E1381" s="218" t="s">
        <v>39</v>
      </c>
      <c r="F1381" s="219" t="s">
        <v>2585</v>
      </c>
      <c r="G1381" s="216"/>
      <c r="H1381" s="220">
        <v>2.484</v>
      </c>
      <c r="I1381" s="221"/>
      <c r="J1381" s="216"/>
      <c r="K1381" s="216"/>
      <c r="L1381" s="222"/>
      <c r="M1381" s="223"/>
      <c r="N1381" s="224"/>
      <c r="O1381" s="224"/>
      <c r="P1381" s="224"/>
      <c r="Q1381" s="224"/>
      <c r="R1381" s="224"/>
      <c r="S1381" s="224"/>
      <c r="T1381" s="225"/>
      <c r="AT1381" s="226" t="s">
        <v>189</v>
      </c>
      <c r="AU1381" s="226" t="s">
        <v>86</v>
      </c>
      <c r="AV1381" s="12" t="s">
        <v>86</v>
      </c>
      <c r="AW1381" s="12" t="s">
        <v>40</v>
      </c>
      <c r="AX1381" s="12" t="s">
        <v>77</v>
      </c>
      <c r="AY1381" s="226" t="s">
        <v>180</v>
      </c>
    </row>
    <row r="1382" spans="2:51" s="12" customFormat="1" ht="12">
      <c r="B1382" s="215"/>
      <c r="C1382" s="216"/>
      <c r="D1382" s="217" t="s">
        <v>189</v>
      </c>
      <c r="E1382" s="218" t="s">
        <v>39</v>
      </c>
      <c r="F1382" s="219" t="s">
        <v>2586</v>
      </c>
      <c r="G1382" s="216"/>
      <c r="H1382" s="220">
        <v>5.184</v>
      </c>
      <c r="I1382" s="221"/>
      <c r="J1382" s="216"/>
      <c r="K1382" s="216"/>
      <c r="L1382" s="222"/>
      <c r="M1382" s="223"/>
      <c r="N1382" s="224"/>
      <c r="O1382" s="224"/>
      <c r="P1382" s="224"/>
      <c r="Q1382" s="224"/>
      <c r="R1382" s="224"/>
      <c r="S1382" s="224"/>
      <c r="T1382" s="225"/>
      <c r="AT1382" s="226" t="s">
        <v>189</v>
      </c>
      <c r="AU1382" s="226" t="s">
        <v>86</v>
      </c>
      <c r="AV1382" s="12" t="s">
        <v>86</v>
      </c>
      <c r="AW1382" s="12" t="s">
        <v>40</v>
      </c>
      <c r="AX1382" s="12" t="s">
        <v>77</v>
      </c>
      <c r="AY1382" s="226" t="s">
        <v>180</v>
      </c>
    </row>
    <row r="1383" spans="2:51" s="12" customFormat="1" ht="12">
      <c r="B1383" s="215"/>
      <c r="C1383" s="216"/>
      <c r="D1383" s="217" t="s">
        <v>189</v>
      </c>
      <c r="E1383" s="218" t="s">
        <v>39</v>
      </c>
      <c r="F1383" s="219" t="s">
        <v>2587</v>
      </c>
      <c r="G1383" s="216"/>
      <c r="H1383" s="220">
        <v>3.807</v>
      </c>
      <c r="I1383" s="221"/>
      <c r="J1383" s="216"/>
      <c r="K1383" s="216"/>
      <c r="L1383" s="222"/>
      <c r="M1383" s="223"/>
      <c r="N1383" s="224"/>
      <c r="O1383" s="224"/>
      <c r="P1383" s="224"/>
      <c r="Q1383" s="224"/>
      <c r="R1383" s="224"/>
      <c r="S1383" s="224"/>
      <c r="T1383" s="225"/>
      <c r="AT1383" s="226" t="s">
        <v>189</v>
      </c>
      <c r="AU1383" s="226" t="s">
        <v>86</v>
      </c>
      <c r="AV1383" s="12" t="s">
        <v>86</v>
      </c>
      <c r="AW1383" s="12" t="s">
        <v>40</v>
      </c>
      <c r="AX1383" s="12" t="s">
        <v>77</v>
      </c>
      <c r="AY1383" s="226" t="s">
        <v>180</v>
      </c>
    </row>
    <row r="1384" spans="2:51" s="12" customFormat="1" ht="12">
      <c r="B1384" s="215"/>
      <c r="C1384" s="216"/>
      <c r="D1384" s="217" t="s">
        <v>189</v>
      </c>
      <c r="E1384" s="218" t="s">
        <v>39</v>
      </c>
      <c r="F1384" s="219" t="s">
        <v>2588</v>
      </c>
      <c r="G1384" s="216"/>
      <c r="H1384" s="220">
        <v>1.458</v>
      </c>
      <c r="I1384" s="221"/>
      <c r="J1384" s="216"/>
      <c r="K1384" s="216"/>
      <c r="L1384" s="222"/>
      <c r="M1384" s="223"/>
      <c r="N1384" s="224"/>
      <c r="O1384" s="224"/>
      <c r="P1384" s="224"/>
      <c r="Q1384" s="224"/>
      <c r="R1384" s="224"/>
      <c r="S1384" s="224"/>
      <c r="T1384" s="225"/>
      <c r="AT1384" s="226" t="s">
        <v>189</v>
      </c>
      <c r="AU1384" s="226" t="s">
        <v>86</v>
      </c>
      <c r="AV1384" s="12" t="s">
        <v>86</v>
      </c>
      <c r="AW1384" s="12" t="s">
        <v>40</v>
      </c>
      <c r="AX1384" s="12" t="s">
        <v>77</v>
      </c>
      <c r="AY1384" s="226" t="s">
        <v>180</v>
      </c>
    </row>
    <row r="1385" spans="2:51" s="12" customFormat="1" ht="12">
      <c r="B1385" s="215"/>
      <c r="C1385" s="216"/>
      <c r="D1385" s="217" t="s">
        <v>189</v>
      </c>
      <c r="E1385" s="218" t="s">
        <v>39</v>
      </c>
      <c r="F1385" s="219" t="s">
        <v>2589</v>
      </c>
      <c r="G1385" s="216"/>
      <c r="H1385" s="220">
        <v>1.323</v>
      </c>
      <c r="I1385" s="221"/>
      <c r="J1385" s="216"/>
      <c r="K1385" s="216"/>
      <c r="L1385" s="222"/>
      <c r="M1385" s="223"/>
      <c r="N1385" s="224"/>
      <c r="O1385" s="224"/>
      <c r="P1385" s="224"/>
      <c r="Q1385" s="224"/>
      <c r="R1385" s="224"/>
      <c r="S1385" s="224"/>
      <c r="T1385" s="225"/>
      <c r="AT1385" s="226" t="s">
        <v>189</v>
      </c>
      <c r="AU1385" s="226" t="s">
        <v>86</v>
      </c>
      <c r="AV1385" s="12" t="s">
        <v>86</v>
      </c>
      <c r="AW1385" s="12" t="s">
        <v>40</v>
      </c>
      <c r="AX1385" s="12" t="s">
        <v>77</v>
      </c>
      <c r="AY1385" s="226" t="s">
        <v>180</v>
      </c>
    </row>
    <row r="1386" spans="2:51" s="13" customFormat="1" ht="12">
      <c r="B1386" s="227"/>
      <c r="C1386" s="228"/>
      <c r="D1386" s="217" t="s">
        <v>189</v>
      </c>
      <c r="E1386" s="229" t="s">
        <v>39</v>
      </c>
      <c r="F1386" s="230" t="s">
        <v>2590</v>
      </c>
      <c r="G1386" s="228"/>
      <c r="H1386" s="231">
        <v>28.674</v>
      </c>
      <c r="I1386" s="232"/>
      <c r="J1386" s="228"/>
      <c r="K1386" s="228"/>
      <c r="L1386" s="233"/>
      <c r="M1386" s="234"/>
      <c r="N1386" s="235"/>
      <c r="O1386" s="235"/>
      <c r="P1386" s="235"/>
      <c r="Q1386" s="235"/>
      <c r="R1386" s="235"/>
      <c r="S1386" s="235"/>
      <c r="T1386" s="236"/>
      <c r="AT1386" s="237" t="s">
        <v>189</v>
      </c>
      <c r="AU1386" s="237" t="s">
        <v>86</v>
      </c>
      <c r="AV1386" s="13" t="s">
        <v>187</v>
      </c>
      <c r="AW1386" s="13" t="s">
        <v>40</v>
      </c>
      <c r="AX1386" s="13" t="s">
        <v>84</v>
      </c>
      <c r="AY1386" s="237" t="s">
        <v>180</v>
      </c>
    </row>
    <row r="1387" spans="2:65" s="1" customFormat="1" ht="16.5" customHeight="1">
      <c r="B1387" s="41"/>
      <c r="C1387" s="203" t="s">
        <v>2591</v>
      </c>
      <c r="D1387" s="203" t="s">
        <v>182</v>
      </c>
      <c r="E1387" s="204" t="s">
        <v>2592</v>
      </c>
      <c r="F1387" s="205" t="s">
        <v>2593</v>
      </c>
      <c r="G1387" s="206" t="s">
        <v>185</v>
      </c>
      <c r="H1387" s="207">
        <v>7.668</v>
      </c>
      <c r="I1387" s="208"/>
      <c r="J1387" s="209">
        <f>ROUND(I1387*H1387,2)</f>
        <v>0</v>
      </c>
      <c r="K1387" s="205" t="s">
        <v>186</v>
      </c>
      <c r="L1387" s="61"/>
      <c r="M1387" s="210" t="s">
        <v>39</v>
      </c>
      <c r="N1387" s="211" t="s">
        <v>48</v>
      </c>
      <c r="O1387" s="42"/>
      <c r="P1387" s="212">
        <f>O1387*H1387</f>
        <v>0</v>
      </c>
      <c r="Q1387" s="212">
        <v>6E-05</v>
      </c>
      <c r="R1387" s="212">
        <f>Q1387*H1387</f>
        <v>0.00046008</v>
      </c>
      <c r="S1387" s="212">
        <v>0</v>
      </c>
      <c r="T1387" s="213">
        <f>S1387*H1387</f>
        <v>0</v>
      </c>
      <c r="AR1387" s="24" t="s">
        <v>265</v>
      </c>
      <c r="AT1387" s="24" t="s">
        <v>182</v>
      </c>
      <c r="AU1387" s="24" t="s">
        <v>86</v>
      </c>
      <c r="AY1387" s="24" t="s">
        <v>180</v>
      </c>
      <c r="BE1387" s="214">
        <f>IF(N1387="základní",J1387,0)</f>
        <v>0</v>
      </c>
      <c r="BF1387" s="214">
        <f>IF(N1387="snížená",J1387,0)</f>
        <v>0</v>
      </c>
      <c r="BG1387" s="214">
        <f>IF(N1387="zákl. přenesená",J1387,0)</f>
        <v>0</v>
      </c>
      <c r="BH1387" s="214">
        <f>IF(N1387="sníž. přenesená",J1387,0)</f>
        <v>0</v>
      </c>
      <c r="BI1387" s="214">
        <f>IF(N1387="nulová",J1387,0)</f>
        <v>0</v>
      </c>
      <c r="BJ1387" s="24" t="s">
        <v>84</v>
      </c>
      <c r="BK1387" s="214">
        <f>ROUND(I1387*H1387,2)</f>
        <v>0</v>
      </c>
      <c r="BL1387" s="24" t="s">
        <v>265</v>
      </c>
      <c r="BM1387" s="24" t="s">
        <v>2594</v>
      </c>
    </row>
    <row r="1388" spans="2:51" s="12" customFormat="1" ht="12">
      <c r="B1388" s="215"/>
      <c r="C1388" s="216"/>
      <c r="D1388" s="217" t="s">
        <v>189</v>
      </c>
      <c r="E1388" s="218" t="s">
        <v>39</v>
      </c>
      <c r="F1388" s="219" t="s">
        <v>2580</v>
      </c>
      <c r="G1388" s="216"/>
      <c r="H1388" s="220">
        <v>5.184</v>
      </c>
      <c r="I1388" s="221"/>
      <c r="J1388" s="216"/>
      <c r="K1388" s="216"/>
      <c r="L1388" s="222"/>
      <c r="M1388" s="223"/>
      <c r="N1388" s="224"/>
      <c r="O1388" s="224"/>
      <c r="P1388" s="224"/>
      <c r="Q1388" s="224"/>
      <c r="R1388" s="224"/>
      <c r="S1388" s="224"/>
      <c r="T1388" s="225"/>
      <c r="AT1388" s="226" t="s">
        <v>189</v>
      </c>
      <c r="AU1388" s="226" t="s">
        <v>86</v>
      </c>
      <c r="AV1388" s="12" t="s">
        <v>86</v>
      </c>
      <c r="AW1388" s="12" t="s">
        <v>40</v>
      </c>
      <c r="AX1388" s="12" t="s">
        <v>77</v>
      </c>
      <c r="AY1388" s="226" t="s">
        <v>180</v>
      </c>
    </row>
    <row r="1389" spans="2:51" s="12" customFormat="1" ht="12">
      <c r="B1389" s="215"/>
      <c r="C1389" s="216"/>
      <c r="D1389" s="217" t="s">
        <v>189</v>
      </c>
      <c r="E1389" s="218" t="s">
        <v>39</v>
      </c>
      <c r="F1389" s="219" t="s">
        <v>2585</v>
      </c>
      <c r="G1389" s="216"/>
      <c r="H1389" s="220">
        <v>2.484</v>
      </c>
      <c r="I1389" s="221"/>
      <c r="J1389" s="216"/>
      <c r="K1389" s="216"/>
      <c r="L1389" s="222"/>
      <c r="M1389" s="223"/>
      <c r="N1389" s="224"/>
      <c r="O1389" s="224"/>
      <c r="P1389" s="224"/>
      <c r="Q1389" s="224"/>
      <c r="R1389" s="224"/>
      <c r="S1389" s="224"/>
      <c r="T1389" s="225"/>
      <c r="AT1389" s="226" t="s">
        <v>189</v>
      </c>
      <c r="AU1389" s="226" t="s">
        <v>86</v>
      </c>
      <c r="AV1389" s="12" t="s">
        <v>86</v>
      </c>
      <c r="AW1389" s="12" t="s">
        <v>40</v>
      </c>
      <c r="AX1389" s="12" t="s">
        <v>77</v>
      </c>
      <c r="AY1389" s="226" t="s">
        <v>180</v>
      </c>
    </row>
    <row r="1390" spans="2:51" s="13" customFormat="1" ht="12">
      <c r="B1390" s="227"/>
      <c r="C1390" s="228"/>
      <c r="D1390" s="217" t="s">
        <v>189</v>
      </c>
      <c r="E1390" s="229" t="s">
        <v>39</v>
      </c>
      <c r="F1390" s="230" t="s">
        <v>2590</v>
      </c>
      <c r="G1390" s="228"/>
      <c r="H1390" s="231">
        <v>7.668</v>
      </c>
      <c r="I1390" s="232"/>
      <c r="J1390" s="228"/>
      <c r="K1390" s="228"/>
      <c r="L1390" s="233"/>
      <c r="M1390" s="234"/>
      <c r="N1390" s="235"/>
      <c r="O1390" s="235"/>
      <c r="P1390" s="235"/>
      <c r="Q1390" s="235"/>
      <c r="R1390" s="235"/>
      <c r="S1390" s="235"/>
      <c r="T1390" s="236"/>
      <c r="AT1390" s="237" t="s">
        <v>189</v>
      </c>
      <c r="AU1390" s="237" t="s">
        <v>86</v>
      </c>
      <c r="AV1390" s="13" t="s">
        <v>187</v>
      </c>
      <c r="AW1390" s="13" t="s">
        <v>40</v>
      </c>
      <c r="AX1390" s="13" t="s">
        <v>84</v>
      </c>
      <c r="AY1390" s="237" t="s">
        <v>180</v>
      </c>
    </row>
    <row r="1391" spans="2:65" s="1" customFormat="1" ht="25.5" customHeight="1">
      <c r="B1391" s="41"/>
      <c r="C1391" s="203" t="s">
        <v>2595</v>
      </c>
      <c r="D1391" s="203" t="s">
        <v>182</v>
      </c>
      <c r="E1391" s="204" t="s">
        <v>2596</v>
      </c>
      <c r="F1391" s="205" t="s">
        <v>2597</v>
      </c>
      <c r="G1391" s="206" t="s">
        <v>185</v>
      </c>
      <c r="H1391" s="207">
        <v>28.674</v>
      </c>
      <c r="I1391" s="208"/>
      <c r="J1391" s="209">
        <f>ROUND(I1391*H1391,2)</f>
        <v>0</v>
      </c>
      <c r="K1391" s="205" t="s">
        <v>186</v>
      </c>
      <c r="L1391" s="61"/>
      <c r="M1391" s="210" t="s">
        <v>39</v>
      </c>
      <c r="N1391" s="211" t="s">
        <v>48</v>
      </c>
      <c r="O1391" s="42"/>
      <c r="P1391" s="212">
        <f>O1391*H1391</f>
        <v>0</v>
      </c>
      <c r="Q1391" s="212">
        <v>0.00014</v>
      </c>
      <c r="R1391" s="212">
        <f>Q1391*H1391</f>
        <v>0.00401436</v>
      </c>
      <c r="S1391" s="212">
        <v>0</v>
      </c>
      <c r="T1391" s="213">
        <f>S1391*H1391</f>
        <v>0</v>
      </c>
      <c r="AR1391" s="24" t="s">
        <v>265</v>
      </c>
      <c r="AT1391" s="24" t="s">
        <v>182</v>
      </c>
      <c r="AU1391" s="24" t="s">
        <v>86</v>
      </c>
      <c r="AY1391" s="24" t="s">
        <v>180</v>
      </c>
      <c r="BE1391" s="214">
        <f>IF(N1391="základní",J1391,0)</f>
        <v>0</v>
      </c>
      <c r="BF1391" s="214">
        <f>IF(N1391="snížená",J1391,0)</f>
        <v>0</v>
      </c>
      <c r="BG1391" s="214">
        <f>IF(N1391="zákl. přenesená",J1391,0)</f>
        <v>0</v>
      </c>
      <c r="BH1391" s="214">
        <f>IF(N1391="sníž. přenesená",J1391,0)</f>
        <v>0</v>
      </c>
      <c r="BI1391" s="214">
        <f>IF(N1391="nulová",J1391,0)</f>
        <v>0</v>
      </c>
      <c r="BJ1391" s="24" t="s">
        <v>84</v>
      </c>
      <c r="BK1391" s="214">
        <f>ROUND(I1391*H1391,2)</f>
        <v>0</v>
      </c>
      <c r="BL1391" s="24" t="s">
        <v>265</v>
      </c>
      <c r="BM1391" s="24" t="s">
        <v>2598</v>
      </c>
    </row>
    <row r="1392" spans="2:65" s="1" customFormat="1" ht="16.5" customHeight="1">
      <c r="B1392" s="41"/>
      <c r="C1392" s="203" t="s">
        <v>2599</v>
      </c>
      <c r="D1392" s="203" t="s">
        <v>182</v>
      </c>
      <c r="E1392" s="204" t="s">
        <v>2600</v>
      </c>
      <c r="F1392" s="205" t="s">
        <v>2601</v>
      </c>
      <c r="G1392" s="206" t="s">
        <v>185</v>
      </c>
      <c r="H1392" s="207">
        <v>28.674</v>
      </c>
      <c r="I1392" s="208"/>
      <c r="J1392" s="209">
        <f>ROUND(I1392*H1392,2)</f>
        <v>0</v>
      </c>
      <c r="K1392" s="205" t="s">
        <v>186</v>
      </c>
      <c r="L1392" s="61"/>
      <c r="M1392" s="210" t="s">
        <v>39</v>
      </c>
      <c r="N1392" s="211" t="s">
        <v>48</v>
      </c>
      <c r="O1392" s="42"/>
      <c r="P1392" s="212">
        <f>O1392*H1392</f>
        <v>0</v>
      </c>
      <c r="Q1392" s="212">
        <v>0.00014</v>
      </c>
      <c r="R1392" s="212">
        <f>Q1392*H1392</f>
        <v>0.00401436</v>
      </c>
      <c r="S1392" s="212">
        <v>0</v>
      </c>
      <c r="T1392" s="213">
        <f>S1392*H1392</f>
        <v>0</v>
      </c>
      <c r="AR1392" s="24" t="s">
        <v>265</v>
      </c>
      <c r="AT1392" s="24" t="s">
        <v>182</v>
      </c>
      <c r="AU1392" s="24" t="s">
        <v>86</v>
      </c>
      <c r="AY1392" s="24" t="s">
        <v>180</v>
      </c>
      <c r="BE1392" s="214">
        <f>IF(N1392="základní",J1392,0)</f>
        <v>0</v>
      </c>
      <c r="BF1392" s="214">
        <f>IF(N1392="snížená",J1392,0)</f>
        <v>0</v>
      </c>
      <c r="BG1392" s="214">
        <f>IF(N1392="zákl. přenesená",J1392,0)</f>
        <v>0</v>
      </c>
      <c r="BH1392" s="214">
        <f>IF(N1392="sníž. přenesená",J1392,0)</f>
        <v>0</v>
      </c>
      <c r="BI1392" s="214">
        <f>IF(N1392="nulová",J1392,0)</f>
        <v>0</v>
      </c>
      <c r="BJ1392" s="24" t="s">
        <v>84</v>
      </c>
      <c r="BK1392" s="214">
        <f>ROUND(I1392*H1392,2)</f>
        <v>0</v>
      </c>
      <c r="BL1392" s="24" t="s">
        <v>265</v>
      </c>
      <c r="BM1392" s="24" t="s">
        <v>2602</v>
      </c>
    </row>
    <row r="1393" spans="2:65" s="1" customFormat="1" ht="16.5" customHeight="1">
      <c r="B1393" s="41"/>
      <c r="C1393" s="203" t="s">
        <v>2603</v>
      </c>
      <c r="D1393" s="203" t="s">
        <v>182</v>
      </c>
      <c r="E1393" s="204" t="s">
        <v>2604</v>
      </c>
      <c r="F1393" s="205" t="s">
        <v>2605</v>
      </c>
      <c r="G1393" s="206" t="s">
        <v>185</v>
      </c>
      <c r="H1393" s="207">
        <v>28.674</v>
      </c>
      <c r="I1393" s="208"/>
      <c r="J1393" s="209">
        <f>ROUND(I1393*H1393,2)</f>
        <v>0</v>
      </c>
      <c r="K1393" s="205" t="s">
        <v>186</v>
      </c>
      <c r="L1393" s="61"/>
      <c r="M1393" s="210" t="s">
        <v>39</v>
      </c>
      <c r="N1393" s="211" t="s">
        <v>48</v>
      </c>
      <c r="O1393" s="42"/>
      <c r="P1393" s="212">
        <f>O1393*H1393</f>
        <v>0</v>
      </c>
      <c r="Q1393" s="212">
        <v>0.00014</v>
      </c>
      <c r="R1393" s="212">
        <f>Q1393*H1393</f>
        <v>0.00401436</v>
      </c>
      <c r="S1393" s="212">
        <v>0</v>
      </c>
      <c r="T1393" s="213">
        <f>S1393*H1393</f>
        <v>0</v>
      </c>
      <c r="AR1393" s="24" t="s">
        <v>265</v>
      </c>
      <c r="AT1393" s="24" t="s">
        <v>182</v>
      </c>
      <c r="AU1393" s="24" t="s">
        <v>86</v>
      </c>
      <c r="AY1393" s="24" t="s">
        <v>180</v>
      </c>
      <c r="BE1393" s="214">
        <f>IF(N1393="základní",J1393,0)</f>
        <v>0</v>
      </c>
      <c r="BF1393" s="214">
        <f>IF(N1393="snížená",J1393,0)</f>
        <v>0</v>
      </c>
      <c r="BG1393" s="214">
        <f>IF(N1393="zákl. přenesená",J1393,0)</f>
        <v>0</v>
      </c>
      <c r="BH1393" s="214">
        <f>IF(N1393="sníž. přenesená",J1393,0)</f>
        <v>0</v>
      </c>
      <c r="BI1393" s="214">
        <f>IF(N1393="nulová",J1393,0)</f>
        <v>0</v>
      </c>
      <c r="BJ1393" s="24" t="s">
        <v>84</v>
      </c>
      <c r="BK1393" s="214">
        <f>ROUND(I1393*H1393,2)</f>
        <v>0</v>
      </c>
      <c r="BL1393" s="24" t="s">
        <v>265</v>
      </c>
      <c r="BM1393" s="24" t="s">
        <v>2606</v>
      </c>
    </row>
    <row r="1394" spans="2:63" s="11" customFormat="1" ht="29.85" customHeight="1">
      <c r="B1394" s="187"/>
      <c r="C1394" s="188"/>
      <c r="D1394" s="189" t="s">
        <v>76</v>
      </c>
      <c r="E1394" s="201" t="s">
        <v>2607</v>
      </c>
      <c r="F1394" s="201" t="s">
        <v>2608</v>
      </c>
      <c r="G1394" s="188"/>
      <c r="H1394" s="188"/>
      <c r="I1394" s="191"/>
      <c r="J1394" s="202">
        <f>BK1394</f>
        <v>0</v>
      </c>
      <c r="K1394" s="188"/>
      <c r="L1394" s="193"/>
      <c r="M1394" s="194"/>
      <c r="N1394" s="195"/>
      <c r="O1394" s="195"/>
      <c r="P1394" s="196">
        <f>SUM(P1395:P1424)</f>
        <v>0</v>
      </c>
      <c r="Q1394" s="195"/>
      <c r="R1394" s="196">
        <f>SUM(R1395:R1424)</f>
        <v>0.5695161200000001</v>
      </c>
      <c r="S1394" s="195"/>
      <c r="T1394" s="197">
        <f>SUM(T1395:T1424)</f>
        <v>0</v>
      </c>
      <c r="AR1394" s="198" t="s">
        <v>86</v>
      </c>
      <c r="AT1394" s="199" t="s">
        <v>76</v>
      </c>
      <c r="AU1394" s="199" t="s">
        <v>84</v>
      </c>
      <c r="AY1394" s="198" t="s">
        <v>180</v>
      </c>
      <c r="BK1394" s="200">
        <f>SUM(BK1395:BK1424)</f>
        <v>0</v>
      </c>
    </row>
    <row r="1395" spans="2:65" s="1" customFormat="1" ht="25.5" customHeight="1">
      <c r="B1395" s="41"/>
      <c r="C1395" s="203" t="s">
        <v>2609</v>
      </c>
      <c r="D1395" s="203" t="s">
        <v>182</v>
      </c>
      <c r="E1395" s="204" t="s">
        <v>2610</v>
      </c>
      <c r="F1395" s="205" t="s">
        <v>2611</v>
      </c>
      <c r="G1395" s="206" t="s">
        <v>185</v>
      </c>
      <c r="H1395" s="207">
        <v>1065.539</v>
      </c>
      <c r="I1395" s="208"/>
      <c r="J1395" s="209">
        <f>ROUND(I1395*H1395,2)</f>
        <v>0</v>
      </c>
      <c r="K1395" s="205" t="s">
        <v>186</v>
      </c>
      <c r="L1395" s="61"/>
      <c r="M1395" s="210" t="s">
        <v>39</v>
      </c>
      <c r="N1395" s="211" t="s">
        <v>48</v>
      </c>
      <c r="O1395" s="42"/>
      <c r="P1395" s="212">
        <f>O1395*H1395</f>
        <v>0</v>
      </c>
      <c r="Q1395" s="212">
        <v>0.0002</v>
      </c>
      <c r="R1395" s="212">
        <f>Q1395*H1395</f>
        <v>0.21310780000000001</v>
      </c>
      <c r="S1395" s="212">
        <v>0</v>
      </c>
      <c r="T1395" s="213">
        <f>S1395*H1395</f>
        <v>0</v>
      </c>
      <c r="AR1395" s="24" t="s">
        <v>265</v>
      </c>
      <c r="AT1395" s="24" t="s">
        <v>182</v>
      </c>
      <c r="AU1395" s="24" t="s">
        <v>86</v>
      </c>
      <c r="AY1395" s="24" t="s">
        <v>180</v>
      </c>
      <c r="BE1395" s="214">
        <f>IF(N1395="základní",J1395,0)</f>
        <v>0</v>
      </c>
      <c r="BF1395" s="214">
        <f>IF(N1395="snížená",J1395,0)</f>
        <v>0</v>
      </c>
      <c r="BG1395" s="214">
        <f>IF(N1395="zákl. přenesená",J1395,0)</f>
        <v>0</v>
      </c>
      <c r="BH1395" s="214">
        <f>IF(N1395="sníž. přenesená",J1395,0)</f>
        <v>0</v>
      </c>
      <c r="BI1395" s="214">
        <f>IF(N1395="nulová",J1395,0)</f>
        <v>0</v>
      </c>
      <c r="BJ1395" s="24" t="s">
        <v>84</v>
      </c>
      <c r="BK1395" s="214">
        <f>ROUND(I1395*H1395,2)</f>
        <v>0</v>
      </c>
      <c r="BL1395" s="24" t="s">
        <v>265</v>
      </c>
      <c r="BM1395" s="24" t="s">
        <v>2612</v>
      </c>
    </row>
    <row r="1396" spans="2:51" s="12" customFormat="1" ht="12">
      <c r="B1396" s="215"/>
      <c r="C1396" s="216"/>
      <c r="D1396" s="217" t="s">
        <v>189</v>
      </c>
      <c r="E1396" s="218" t="s">
        <v>39</v>
      </c>
      <c r="F1396" s="219" t="s">
        <v>628</v>
      </c>
      <c r="G1396" s="216"/>
      <c r="H1396" s="220">
        <v>17.15</v>
      </c>
      <c r="I1396" s="221"/>
      <c r="J1396" s="216"/>
      <c r="K1396" s="216"/>
      <c r="L1396" s="222"/>
      <c r="M1396" s="223"/>
      <c r="N1396" s="224"/>
      <c r="O1396" s="224"/>
      <c r="P1396" s="224"/>
      <c r="Q1396" s="224"/>
      <c r="R1396" s="224"/>
      <c r="S1396" s="224"/>
      <c r="T1396" s="225"/>
      <c r="AT1396" s="226" t="s">
        <v>189</v>
      </c>
      <c r="AU1396" s="226" t="s">
        <v>86</v>
      </c>
      <c r="AV1396" s="12" t="s">
        <v>86</v>
      </c>
      <c r="AW1396" s="12" t="s">
        <v>40</v>
      </c>
      <c r="AX1396" s="12" t="s">
        <v>77</v>
      </c>
      <c r="AY1396" s="226" t="s">
        <v>180</v>
      </c>
    </row>
    <row r="1397" spans="2:51" s="14" customFormat="1" ht="12">
      <c r="B1397" s="238"/>
      <c r="C1397" s="239"/>
      <c r="D1397" s="217" t="s">
        <v>189</v>
      </c>
      <c r="E1397" s="240" t="s">
        <v>39</v>
      </c>
      <c r="F1397" s="241" t="s">
        <v>2613</v>
      </c>
      <c r="G1397" s="239"/>
      <c r="H1397" s="242">
        <v>17.15</v>
      </c>
      <c r="I1397" s="243"/>
      <c r="J1397" s="239"/>
      <c r="K1397" s="239"/>
      <c r="L1397" s="244"/>
      <c r="M1397" s="245"/>
      <c r="N1397" s="246"/>
      <c r="O1397" s="246"/>
      <c r="P1397" s="246"/>
      <c r="Q1397" s="246"/>
      <c r="R1397" s="246"/>
      <c r="S1397" s="246"/>
      <c r="T1397" s="247"/>
      <c r="AT1397" s="248" t="s">
        <v>189</v>
      </c>
      <c r="AU1397" s="248" t="s">
        <v>86</v>
      </c>
      <c r="AV1397" s="14" t="s">
        <v>197</v>
      </c>
      <c r="AW1397" s="14" t="s">
        <v>40</v>
      </c>
      <c r="AX1397" s="14" t="s">
        <v>77</v>
      </c>
      <c r="AY1397" s="248" t="s">
        <v>180</v>
      </c>
    </row>
    <row r="1398" spans="2:51" s="12" customFormat="1" ht="24">
      <c r="B1398" s="215"/>
      <c r="C1398" s="216"/>
      <c r="D1398" s="217" t="s">
        <v>189</v>
      </c>
      <c r="E1398" s="218" t="s">
        <v>39</v>
      </c>
      <c r="F1398" s="219" t="s">
        <v>2614</v>
      </c>
      <c r="G1398" s="216"/>
      <c r="H1398" s="220">
        <v>506.7</v>
      </c>
      <c r="I1398" s="221"/>
      <c r="J1398" s="216"/>
      <c r="K1398" s="216"/>
      <c r="L1398" s="222"/>
      <c r="M1398" s="223"/>
      <c r="N1398" s="224"/>
      <c r="O1398" s="224"/>
      <c r="P1398" s="224"/>
      <c r="Q1398" s="224"/>
      <c r="R1398" s="224"/>
      <c r="S1398" s="224"/>
      <c r="T1398" s="225"/>
      <c r="AT1398" s="226" t="s">
        <v>189</v>
      </c>
      <c r="AU1398" s="226" t="s">
        <v>86</v>
      </c>
      <c r="AV1398" s="12" t="s">
        <v>86</v>
      </c>
      <c r="AW1398" s="12" t="s">
        <v>40</v>
      </c>
      <c r="AX1398" s="12" t="s">
        <v>77</v>
      </c>
      <c r="AY1398" s="226" t="s">
        <v>180</v>
      </c>
    </row>
    <row r="1399" spans="2:51" s="14" customFormat="1" ht="12">
      <c r="B1399" s="238"/>
      <c r="C1399" s="239"/>
      <c r="D1399" s="217" t="s">
        <v>189</v>
      </c>
      <c r="E1399" s="240" t="s">
        <v>39</v>
      </c>
      <c r="F1399" s="241" t="s">
        <v>2615</v>
      </c>
      <c r="G1399" s="239"/>
      <c r="H1399" s="242">
        <v>506.7</v>
      </c>
      <c r="I1399" s="243"/>
      <c r="J1399" s="239"/>
      <c r="K1399" s="239"/>
      <c r="L1399" s="244"/>
      <c r="M1399" s="245"/>
      <c r="N1399" s="246"/>
      <c r="O1399" s="246"/>
      <c r="P1399" s="246"/>
      <c r="Q1399" s="246"/>
      <c r="R1399" s="246"/>
      <c r="S1399" s="246"/>
      <c r="T1399" s="247"/>
      <c r="AT1399" s="248" t="s">
        <v>189</v>
      </c>
      <c r="AU1399" s="248" t="s">
        <v>86</v>
      </c>
      <c r="AV1399" s="14" t="s">
        <v>197</v>
      </c>
      <c r="AW1399" s="14" t="s">
        <v>40</v>
      </c>
      <c r="AX1399" s="14" t="s">
        <v>77</v>
      </c>
      <c r="AY1399" s="248" t="s">
        <v>180</v>
      </c>
    </row>
    <row r="1400" spans="2:51" s="12" customFormat="1" ht="24">
      <c r="B1400" s="215"/>
      <c r="C1400" s="216"/>
      <c r="D1400" s="217" t="s">
        <v>189</v>
      </c>
      <c r="E1400" s="218" t="s">
        <v>39</v>
      </c>
      <c r="F1400" s="219" t="s">
        <v>2616</v>
      </c>
      <c r="G1400" s="216"/>
      <c r="H1400" s="220">
        <v>567.836</v>
      </c>
      <c r="I1400" s="221"/>
      <c r="J1400" s="216"/>
      <c r="K1400" s="216"/>
      <c r="L1400" s="222"/>
      <c r="M1400" s="223"/>
      <c r="N1400" s="224"/>
      <c r="O1400" s="224"/>
      <c r="P1400" s="224"/>
      <c r="Q1400" s="224"/>
      <c r="R1400" s="224"/>
      <c r="S1400" s="224"/>
      <c r="T1400" s="225"/>
      <c r="AT1400" s="226" t="s">
        <v>189</v>
      </c>
      <c r="AU1400" s="226" t="s">
        <v>86</v>
      </c>
      <c r="AV1400" s="12" t="s">
        <v>86</v>
      </c>
      <c r="AW1400" s="12" t="s">
        <v>40</v>
      </c>
      <c r="AX1400" s="12" t="s">
        <v>77</v>
      </c>
      <c r="AY1400" s="226" t="s">
        <v>180</v>
      </c>
    </row>
    <row r="1401" spans="2:51" s="12" customFormat="1" ht="12">
      <c r="B1401" s="215"/>
      <c r="C1401" s="216"/>
      <c r="D1401" s="217" t="s">
        <v>189</v>
      </c>
      <c r="E1401" s="218" t="s">
        <v>39</v>
      </c>
      <c r="F1401" s="219" t="s">
        <v>2617</v>
      </c>
      <c r="G1401" s="216"/>
      <c r="H1401" s="220">
        <v>40.595</v>
      </c>
      <c r="I1401" s="221"/>
      <c r="J1401" s="216"/>
      <c r="K1401" s="216"/>
      <c r="L1401" s="222"/>
      <c r="M1401" s="223"/>
      <c r="N1401" s="224"/>
      <c r="O1401" s="224"/>
      <c r="P1401" s="224"/>
      <c r="Q1401" s="224"/>
      <c r="R1401" s="224"/>
      <c r="S1401" s="224"/>
      <c r="T1401" s="225"/>
      <c r="AT1401" s="226" t="s">
        <v>189</v>
      </c>
      <c r="AU1401" s="226" t="s">
        <v>86</v>
      </c>
      <c r="AV1401" s="12" t="s">
        <v>86</v>
      </c>
      <c r="AW1401" s="12" t="s">
        <v>40</v>
      </c>
      <c r="AX1401" s="12" t="s">
        <v>77</v>
      </c>
      <c r="AY1401" s="226" t="s">
        <v>180</v>
      </c>
    </row>
    <row r="1402" spans="2:51" s="14" customFormat="1" ht="12">
      <c r="B1402" s="238"/>
      <c r="C1402" s="239"/>
      <c r="D1402" s="217" t="s">
        <v>189</v>
      </c>
      <c r="E1402" s="240" t="s">
        <v>39</v>
      </c>
      <c r="F1402" s="241" t="s">
        <v>2618</v>
      </c>
      <c r="G1402" s="239"/>
      <c r="H1402" s="242">
        <v>608.431</v>
      </c>
      <c r="I1402" s="243"/>
      <c r="J1402" s="239"/>
      <c r="K1402" s="239"/>
      <c r="L1402" s="244"/>
      <c r="M1402" s="245"/>
      <c r="N1402" s="246"/>
      <c r="O1402" s="246"/>
      <c r="P1402" s="246"/>
      <c r="Q1402" s="246"/>
      <c r="R1402" s="246"/>
      <c r="S1402" s="246"/>
      <c r="T1402" s="247"/>
      <c r="AT1402" s="248" t="s">
        <v>189</v>
      </c>
      <c r="AU1402" s="248" t="s">
        <v>86</v>
      </c>
      <c r="AV1402" s="14" t="s">
        <v>197</v>
      </c>
      <c r="AW1402" s="14" t="s">
        <v>40</v>
      </c>
      <c r="AX1402" s="14" t="s">
        <v>77</v>
      </c>
      <c r="AY1402" s="248" t="s">
        <v>180</v>
      </c>
    </row>
    <row r="1403" spans="2:51" s="12" customFormat="1" ht="12">
      <c r="B1403" s="215"/>
      <c r="C1403" s="216"/>
      <c r="D1403" s="217" t="s">
        <v>189</v>
      </c>
      <c r="E1403" s="218" t="s">
        <v>39</v>
      </c>
      <c r="F1403" s="219" t="s">
        <v>2619</v>
      </c>
      <c r="G1403" s="216"/>
      <c r="H1403" s="220">
        <v>71.59</v>
      </c>
      <c r="I1403" s="221"/>
      <c r="J1403" s="216"/>
      <c r="K1403" s="216"/>
      <c r="L1403" s="222"/>
      <c r="M1403" s="223"/>
      <c r="N1403" s="224"/>
      <c r="O1403" s="224"/>
      <c r="P1403" s="224"/>
      <c r="Q1403" s="224"/>
      <c r="R1403" s="224"/>
      <c r="S1403" s="224"/>
      <c r="T1403" s="225"/>
      <c r="AT1403" s="226" t="s">
        <v>189</v>
      </c>
      <c r="AU1403" s="226" t="s">
        <v>86</v>
      </c>
      <c r="AV1403" s="12" t="s">
        <v>86</v>
      </c>
      <c r="AW1403" s="12" t="s">
        <v>40</v>
      </c>
      <c r="AX1403" s="12" t="s">
        <v>77</v>
      </c>
      <c r="AY1403" s="226" t="s">
        <v>180</v>
      </c>
    </row>
    <row r="1404" spans="2:51" s="14" customFormat="1" ht="12">
      <c r="B1404" s="238"/>
      <c r="C1404" s="239"/>
      <c r="D1404" s="217" t="s">
        <v>189</v>
      </c>
      <c r="E1404" s="240" t="s">
        <v>39</v>
      </c>
      <c r="F1404" s="241" t="s">
        <v>657</v>
      </c>
      <c r="G1404" s="239"/>
      <c r="H1404" s="242">
        <v>71.59</v>
      </c>
      <c r="I1404" s="243"/>
      <c r="J1404" s="239"/>
      <c r="K1404" s="239"/>
      <c r="L1404" s="244"/>
      <c r="M1404" s="245"/>
      <c r="N1404" s="246"/>
      <c r="O1404" s="246"/>
      <c r="P1404" s="246"/>
      <c r="Q1404" s="246"/>
      <c r="R1404" s="246"/>
      <c r="S1404" s="246"/>
      <c r="T1404" s="247"/>
      <c r="AT1404" s="248" t="s">
        <v>189</v>
      </c>
      <c r="AU1404" s="248" t="s">
        <v>86</v>
      </c>
      <c r="AV1404" s="14" t="s">
        <v>197</v>
      </c>
      <c r="AW1404" s="14" t="s">
        <v>40</v>
      </c>
      <c r="AX1404" s="14" t="s">
        <v>77</v>
      </c>
      <c r="AY1404" s="248" t="s">
        <v>180</v>
      </c>
    </row>
    <row r="1405" spans="2:51" s="12" customFormat="1" ht="12">
      <c r="B1405" s="215"/>
      <c r="C1405" s="216"/>
      <c r="D1405" s="217" t="s">
        <v>189</v>
      </c>
      <c r="E1405" s="218" t="s">
        <v>39</v>
      </c>
      <c r="F1405" s="219" t="s">
        <v>2620</v>
      </c>
      <c r="G1405" s="216"/>
      <c r="H1405" s="220">
        <v>-138.332</v>
      </c>
      <c r="I1405" s="221"/>
      <c r="J1405" s="216"/>
      <c r="K1405" s="216"/>
      <c r="L1405" s="222"/>
      <c r="M1405" s="223"/>
      <c r="N1405" s="224"/>
      <c r="O1405" s="224"/>
      <c r="P1405" s="224"/>
      <c r="Q1405" s="224"/>
      <c r="R1405" s="224"/>
      <c r="S1405" s="224"/>
      <c r="T1405" s="225"/>
      <c r="AT1405" s="226" t="s">
        <v>189</v>
      </c>
      <c r="AU1405" s="226" t="s">
        <v>86</v>
      </c>
      <c r="AV1405" s="12" t="s">
        <v>86</v>
      </c>
      <c r="AW1405" s="12" t="s">
        <v>40</v>
      </c>
      <c r="AX1405" s="12" t="s">
        <v>77</v>
      </c>
      <c r="AY1405" s="226" t="s">
        <v>180</v>
      </c>
    </row>
    <row r="1406" spans="2:51" s="13" customFormat="1" ht="12">
      <c r="B1406" s="227"/>
      <c r="C1406" s="228"/>
      <c r="D1406" s="217" t="s">
        <v>189</v>
      </c>
      <c r="E1406" s="229" t="s">
        <v>39</v>
      </c>
      <c r="F1406" s="230" t="s">
        <v>196</v>
      </c>
      <c r="G1406" s="228"/>
      <c r="H1406" s="231">
        <v>1065.539</v>
      </c>
      <c r="I1406" s="232"/>
      <c r="J1406" s="228"/>
      <c r="K1406" s="228"/>
      <c r="L1406" s="233"/>
      <c r="M1406" s="234"/>
      <c r="N1406" s="235"/>
      <c r="O1406" s="235"/>
      <c r="P1406" s="235"/>
      <c r="Q1406" s="235"/>
      <c r="R1406" s="235"/>
      <c r="S1406" s="235"/>
      <c r="T1406" s="236"/>
      <c r="AT1406" s="237" t="s">
        <v>189</v>
      </c>
      <c r="AU1406" s="237" t="s">
        <v>86</v>
      </c>
      <c r="AV1406" s="13" t="s">
        <v>187</v>
      </c>
      <c r="AW1406" s="13" t="s">
        <v>40</v>
      </c>
      <c r="AX1406" s="13" t="s">
        <v>84</v>
      </c>
      <c r="AY1406" s="237" t="s">
        <v>180</v>
      </c>
    </row>
    <row r="1407" spans="2:65" s="1" customFormat="1" ht="25.5" customHeight="1">
      <c r="B1407" s="41"/>
      <c r="C1407" s="203" t="s">
        <v>2621</v>
      </c>
      <c r="D1407" s="203" t="s">
        <v>182</v>
      </c>
      <c r="E1407" s="204" t="s">
        <v>2622</v>
      </c>
      <c r="F1407" s="205" t="s">
        <v>2623</v>
      </c>
      <c r="G1407" s="206" t="s">
        <v>185</v>
      </c>
      <c r="H1407" s="207">
        <v>1113.776</v>
      </c>
      <c r="I1407" s="208"/>
      <c r="J1407" s="209">
        <f>ROUND(I1407*H1407,2)</f>
        <v>0</v>
      </c>
      <c r="K1407" s="205" t="s">
        <v>186</v>
      </c>
      <c r="L1407" s="61"/>
      <c r="M1407" s="210" t="s">
        <v>39</v>
      </c>
      <c r="N1407" s="211" t="s">
        <v>48</v>
      </c>
      <c r="O1407" s="42"/>
      <c r="P1407" s="212">
        <f>O1407*H1407</f>
        <v>0</v>
      </c>
      <c r="Q1407" s="212">
        <v>0.00032</v>
      </c>
      <c r="R1407" s="212">
        <f>Q1407*H1407</f>
        <v>0.35640832000000006</v>
      </c>
      <c r="S1407" s="212">
        <v>0</v>
      </c>
      <c r="T1407" s="213">
        <f>S1407*H1407</f>
        <v>0</v>
      </c>
      <c r="AR1407" s="24" t="s">
        <v>265</v>
      </c>
      <c r="AT1407" s="24" t="s">
        <v>182</v>
      </c>
      <c r="AU1407" s="24" t="s">
        <v>86</v>
      </c>
      <c r="AY1407" s="24" t="s">
        <v>180</v>
      </c>
      <c r="BE1407" s="214">
        <f>IF(N1407="základní",J1407,0)</f>
        <v>0</v>
      </c>
      <c r="BF1407" s="214">
        <f>IF(N1407="snížená",J1407,0)</f>
        <v>0</v>
      </c>
      <c r="BG1407" s="214">
        <f>IF(N1407="zákl. přenesená",J1407,0)</f>
        <v>0</v>
      </c>
      <c r="BH1407" s="214">
        <f>IF(N1407="sníž. přenesená",J1407,0)</f>
        <v>0</v>
      </c>
      <c r="BI1407" s="214">
        <f>IF(N1407="nulová",J1407,0)</f>
        <v>0</v>
      </c>
      <c r="BJ1407" s="24" t="s">
        <v>84</v>
      </c>
      <c r="BK1407" s="214">
        <f>ROUND(I1407*H1407,2)</f>
        <v>0</v>
      </c>
      <c r="BL1407" s="24" t="s">
        <v>265</v>
      </c>
      <c r="BM1407" s="24" t="s">
        <v>2624</v>
      </c>
    </row>
    <row r="1408" spans="2:51" s="12" customFormat="1" ht="12">
      <c r="B1408" s="215"/>
      <c r="C1408" s="216"/>
      <c r="D1408" s="217" t="s">
        <v>189</v>
      </c>
      <c r="E1408" s="218" t="s">
        <v>39</v>
      </c>
      <c r="F1408" s="219" t="s">
        <v>628</v>
      </c>
      <c r="G1408" s="216"/>
      <c r="H1408" s="220">
        <v>17.15</v>
      </c>
      <c r="I1408" s="221"/>
      <c r="J1408" s="216"/>
      <c r="K1408" s="216"/>
      <c r="L1408" s="222"/>
      <c r="M1408" s="223"/>
      <c r="N1408" s="224"/>
      <c r="O1408" s="224"/>
      <c r="P1408" s="224"/>
      <c r="Q1408" s="224"/>
      <c r="R1408" s="224"/>
      <c r="S1408" s="224"/>
      <c r="T1408" s="225"/>
      <c r="AT1408" s="226" t="s">
        <v>189</v>
      </c>
      <c r="AU1408" s="226" t="s">
        <v>86</v>
      </c>
      <c r="AV1408" s="12" t="s">
        <v>86</v>
      </c>
      <c r="AW1408" s="12" t="s">
        <v>40</v>
      </c>
      <c r="AX1408" s="12" t="s">
        <v>77</v>
      </c>
      <c r="AY1408" s="226" t="s">
        <v>180</v>
      </c>
    </row>
    <row r="1409" spans="2:51" s="12" customFormat="1" ht="12">
      <c r="B1409" s="215"/>
      <c r="C1409" s="216"/>
      <c r="D1409" s="217" t="s">
        <v>189</v>
      </c>
      <c r="E1409" s="218" t="s">
        <v>39</v>
      </c>
      <c r="F1409" s="219" t="s">
        <v>642</v>
      </c>
      <c r="G1409" s="216"/>
      <c r="H1409" s="220">
        <v>12.91</v>
      </c>
      <c r="I1409" s="221"/>
      <c r="J1409" s="216"/>
      <c r="K1409" s="216"/>
      <c r="L1409" s="222"/>
      <c r="M1409" s="223"/>
      <c r="N1409" s="224"/>
      <c r="O1409" s="224"/>
      <c r="P1409" s="224"/>
      <c r="Q1409" s="224"/>
      <c r="R1409" s="224"/>
      <c r="S1409" s="224"/>
      <c r="T1409" s="225"/>
      <c r="AT1409" s="226" t="s">
        <v>189</v>
      </c>
      <c r="AU1409" s="226" t="s">
        <v>86</v>
      </c>
      <c r="AV1409" s="12" t="s">
        <v>86</v>
      </c>
      <c r="AW1409" s="12" t="s">
        <v>40</v>
      </c>
      <c r="AX1409" s="12" t="s">
        <v>77</v>
      </c>
      <c r="AY1409" s="226" t="s">
        <v>180</v>
      </c>
    </row>
    <row r="1410" spans="2:51" s="12" customFormat="1" ht="12">
      <c r="B1410" s="215"/>
      <c r="C1410" s="216"/>
      <c r="D1410" s="217" t="s">
        <v>189</v>
      </c>
      <c r="E1410" s="218" t="s">
        <v>39</v>
      </c>
      <c r="F1410" s="219" t="s">
        <v>1715</v>
      </c>
      <c r="G1410" s="216"/>
      <c r="H1410" s="220">
        <v>23.7</v>
      </c>
      <c r="I1410" s="221"/>
      <c r="J1410" s="216"/>
      <c r="K1410" s="216"/>
      <c r="L1410" s="222"/>
      <c r="M1410" s="223"/>
      <c r="N1410" s="224"/>
      <c r="O1410" s="224"/>
      <c r="P1410" s="224"/>
      <c r="Q1410" s="224"/>
      <c r="R1410" s="224"/>
      <c r="S1410" s="224"/>
      <c r="T1410" s="225"/>
      <c r="AT1410" s="226" t="s">
        <v>189</v>
      </c>
      <c r="AU1410" s="226" t="s">
        <v>86</v>
      </c>
      <c r="AV1410" s="12" t="s">
        <v>86</v>
      </c>
      <c r="AW1410" s="12" t="s">
        <v>40</v>
      </c>
      <c r="AX1410" s="12" t="s">
        <v>77</v>
      </c>
      <c r="AY1410" s="226" t="s">
        <v>180</v>
      </c>
    </row>
    <row r="1411" spans="2:51" s="14" customFormat="1" ht="12">
      <c r="B1411" s="238"/>
      <c r="C1411" s="239"/>
      <c r="D1411" s="217" t="s">
        <v>189</v>
      </c>
      <c r="E1411" s="240" t="s">
        <v>39</v>
      </c>
      <c r="F1411" s="241" t="s">
        <v>2613</v>
      </c>
      <c r="G1411" s="239"/>
      <c r="H1411" s="242">
        <v>53.76</v>
      </c>
      <c r="I1411" s="243"/>
      <c r="J1411" s="239"/>
      <c r="K1411" s="239"/>
      <c r="L1411" s="244"/>
      <c r="M1411" s="245"/>
      <c r="N1411" s="246"/>
      <c r="O1411" s="246"/>
      <c r="P1411" s="246"/>
      <c r="Q1411" s="246"/>
      <c r="R1411" s="246"/>
      <c r="S1411" s="246"/>
      <c r="T1411" s="247"/>
      <c r="AT1411" s="248" t="s">
        <v>189</v>
      </c>
      <c r="AU1411" s="248" t="s">
        <v>86</v>
      </c>
      <c r="AV1411" s="14" t="s">
        <v>197</v>
      </c>
      <c r="AW1411" s="14" t="s">
        <v>40</v>
      </c>
      <c r="AX1411" s="14" t="s">
        <v>77</v>
      </c>
      <c r="AY1411" s="248" t="s">
        <v>180</v>
      </c>
    </row>
    <row r="1412" spans="2:51" s="12" customFormat="1" ht="12">
      <c r="B1412" s="215"/>
      <c r="C1412" s="216"/>
      <c r="D1412" s="217" t="s">
        <v>189</v>
      </c>
      <c r="E1412" s="218" t="s">
        <v>39</v>
      </c>
      <c r="F1412" s="219" t="s">
        <v>1707</v>
      </c>
      <c r="G1412" s="216"/>
      <c r="H1412" s="220">
        <v>2.862</v>
      </c>
      <c r="I1412" s="221"/>
      <c r="J1412" s="216"/>
      <c r="K1412" s="216"/>
      <c r="L1412" s="222"/>
      <c r="M1412" s="223"/>
      <c r="N1412" s="224"/>
      <c r="O1412" s="224"/>
      <c r="P1412" s="224"/>
      <c r="Q1412" s="224"/>
      <c r="R1412" s="224"/>
      <c r="S1412" s="224"/>
      <c r="T1412" s="225"/>
      <c r="AT1412" s="226" t="s">
        <v>189</v>
      </c>
      <c r="AU1412" s="226" t="s">
        <v>86</v>
      </c>
      <c r="AV1412" s="12" t="s">
        <v>86</v>
      </c>
      <c r="AW1412" s="12" t="s">
        <v>40</v>
      </c>
      <c r="AX1412" s="12" t="s">
        <v>77</v>
      </c>
      <c r="AY1412" s="226" t="s">
        <v>180</v>
      </c>
    </row>
    <row r="1413" spans="2:51" s="12" customFormat="1" ht="12">
      <c r="B1413" s="215"/>
      <c r="C1413" s="216"/>
      <c r="D1413" s="217" t="s">
        <v>189</v>
      </c>
      <c r="E1413" s="218" t="s">
        <v>39</v>
      </c>
      <c r="F1413" s="219" t="s">
        <v>1708</v>
      </c>
      <c r="G1413" s="216"/>
      <c r="H1413" s="220">
        <v>4.594</v>
      </c>
      <c r="I1413" s="221"/>
      <c r="J1413" s="216"/>
      <c r="K1413" s="216"/>
      <c r="L1413" s="222"/>
      <c r="M1413" s="223"/>
      <c r="N1413" s="224"/>
      <c r="O1413" s="224"/>
      <c r="P1413" s="224"/>
      <c r="Q1413" s="224"/>
      <c r="R1413" s="224"/>
      <c r="S1413" s="224"/>
      <c r="T1413" s="225"/>
      <c r="AT1413" s="226" t="s">
        <v>189</v>
      </c>
      <c r="AU1413" s="226" t="s">
        <v>86</v>
      </c>
      <c r="AV1413" s="12" t="s">
        <v>86</v>
      </c>
      <c r="AW1413" s="12" t="s">
        <v>40</v>
      </c>
      <c r="AX1413" s="12" t="s">
        <v>77</v>
      </c>
      <c r="AY1413" s="226" t="s">
        <v>180</v>
      </c>
    </row>
    <row r="1414" spans="2:51" s="12" customFormat="1" ht="12">
      <c r="B1414" s="215"/>
      <c r="C1414" s="216"/>
      <c r="D1414" s="217" t="s">
        <v>189</v>
      </c>
      <c r="E1414" s="218" t="s">
        <v>39</v>
      </c>
      <c r="F1414" s="219" t="s">
        <v>1709</v>
      </c>
      <c r="G1414" s="216"/>
      <c r="H1414" s="220">
        <v>4.171</v>
      </c>
      <c r="I1414" s="221"/>
      <c r="J1414" s="216"/>
      <c r="K1414" s="216"/>
      <c r="L1414" s="222"/>
      <c r="M1414" s="223"/>
      <c r="N1414" s="224"/>
      <c r="O1414" s="224"/>
      <c r="P1414" s="224"/>
      <c r="Q1414" s="224"/>
      <c r="R1414" s="224"/>
      <c r="S1414" s="224"/>
      <c r="T1414" s="225"/>
      <c r="AT1414" s="226" t="s">
        <v>189</v>
      </c>
      <c r="AU1414" s="226" t="s">
        <v>86</v>
      </c>
      <c r="AV1414" s="12" t="s">
        <v>86</v>
      </c>
      <c r="AW1414" s="12" t="s">
        <v>40</v>
      </c>
      <c r="AX1414" s="12" t="s">
        <v>77</v>
      </c>
      <c r="AY1414" s="226" t="s">
        <v>180</v>
      </c>
    </row>
    <row r="1415" spans="2:51" s="14" customFormat="1" ht="12">
      <c r="B1415" s="238"/>
      <c r="C1415" s="239"/>
      <c r="D1415" s="217" t="s">
        <v>189</v>
      </c>
      <c r="E1415" s="240" t="s">
        <v>39</v>
      </c>
      <c r="F1415" s="241" t="s">
        <v>2625</v>
      </c>
      <c r="G1415" s="239"/>
      <c r="H1415" s="242">
        <v>11.627</v>
      </c>
      <c r="I1415" s="243"/>
      <c r="J1415" s="239"/>
      <c r="K1415" s="239"/>
      <c r="L1415" s="244"/>
      <c r="M1415" s="245"/>
      <c r="N1415" s="246"/>
      <c r="O1415" s="246"/>
      <c r="P1415" s="246"/>
      <c r="Q1415" s="246"/>
      <c r="R1415" s="246"/>
      <c r="S1415" s="246"/>
      <c r="T1415" s="247"/>
      <c r="AT1415" s="248" t="s">
        <v>189</v>
      </c>
      <c r="AU1415" s="248" t="s">
        <v>86</v>
      </c>
      <c r="AV1415" s="14" t="s">
        <v>197</v>
      </c>
      <c r="AW1415" s="14" t="s">
        <v>40</v>
      </c>
      <c r="AX1415" s="14" t="s">
        <v>77</v>
      </c>
      <c r="AY1415" s="248" t="s">
        <v>180</v>
      </c>
    </row>
    <row r="1416" spans="2:51" s="12" customFormat="1" ht="24">
      <c r="B1416" s="215"/>
      <c r="C1416" s="216"/>
      <c r="D1416" s="217" t="s">
        <v>189</v>
      </c>
      <c r="E1416" s="218" t="s">
        <v>39</v>
      </c>
      <c r="F1416" s="219" t="s">
        <v>2614</v>
      </c>
      <c r="G1416" s="216"/>
      <c r="H1416" s="220">
        <v>506.7</v>
      </c>
      <c r="I1416" s="221"/>
      <c r="J1416" s="216"/>
      <c r="K1416" s="216"/>
      <c r="L1416" s="222"/>
      <c r="M1416" s="223"/>
      <c r="N1416" s="224"/>
      <c r="O1416" s="224"/>
      <c r="P1416" s="224"/>
      <c r="Q1416" s="224"/>
      <c r="R1416" s="224"/>
      <c r="S1416" s="224"/>
      <c r="T1416" s="225"/>
      <c r="AT1416" s="226" t="s">
        <v>189</v>
      </c>
      <c r="AU1416" s="226" t="s">
        <v>86</v>
      </c>
      <c r="AV1416" s="12" t="s">
        <v>86</v>
      </c>
      <c r="AW1416" s="12" t="s">
        <v>40</v>
      </c>
      <c r="AX1416" s="12" t="s">
        <v>77</v>
      </c>
      <c r="AY1416" s="226" t="s">
        <v>180</v>
      </c>
    </row>
    <row r="1417" spans="2:51" s="14" customFormat="1" ht="12">
      <c r="B1417" s="238"/>
      <c r="C1417" s="239"/>
      <c r="D1417" s="217" t="s">
        <v>189</v>
      </c>
      <c r="E1417" s="240" t="s">
        <v>39</v>
      </c>
      <c r="F1417" s="241" t="s">
        <v>2615</v>
      </c>
      <c r="G1417" s="239"/>
      <c r="H1417" s="242">
        <v>506.7</v>
      </c>
      <c r="I1417" s="243"/>
      <c r="J1417" s="239"/>
      <c r="K1417" s="239"/>
      <c r="L1417" s="244"/>
      <c r="M1417" s="245"/>
      <c r="N1417" s="246"/>
      <c r="O1417" s="246"/>
      <c r="P1417" s="246"/>
      <c r="Q1417" s="246"/>
      <c r="R1417" s="246"/>
      <c r="S1417" s="246"/>
      <c r="T1417" s="247"/>
      <c r="AT1417" s="248" t="s">
        <v>189</v>
      </c>
      <c r="AU1417" s="248" t="s">
        <v>86</v>
      </c>
      <c r="AV1417" s="14" t="s">
        <v>197</v>
      </c>
      <c r="AW1417" s="14" t="s">
        <v>40</v>
      </c>
      <c r="AX1417" s="14" t="s">
        <v>77</v>
      </c>
      <c r="AY1417" s="248" t="s">
        <v>180</v>
      </c>
    </row>
    <row r="1418" spans="2:51" s="12" customFormat="1" ht="24">
      <c r="B1418" s="215"/>
      <c r="C1418" s="216"/>
      <c r="D1418" s="217" t="s">
        <v>189</v>
      </c>
      <c r="E1418" s="218" t="s">
        <v>39</v>
      </c>
      <c r="F1418" s="219" t="s">
        <v>2616</v>
      </c>
      <c r="G1418" s="216"/>
      <c r="H1418" s="220">
        <v>567.836</v>
      </c>
      <c r="I1418" s="221"/>
      <c r="J1418" s="216"/>
      <c r="K1418" s="216"/>
      <c r="L1418" s="222"/>
      <c r="M1418" s="223"/>
      <c r="N1418" s="224"/>
      <c r="O1418" s="224"/>
      <c r="P1418" s="224"/>
      <c r="Q1418" s="224"/>
      <c r="R1418" s="224"/>
      <c r="S1418" s="224"/>
      <c r="T1418" s="225"/>
      <c r="AT1418" s="226" t="s">
        <v>189</v>
      </c>
      <c r="AU1418" s="226" t="s">
        <v>86</v>
      </c>
      <c r="AV1418" s="12" t="s">
        <v>86</v>
      </c>
      <c r="AW1418" s="12" t="s">
        <v>40</v>
      </c>
      <c r="AX1418" s="12" t="s">
        <v>77</v>
      </c>
      <c r="AY1418" s="226" t="s">
        <v>180</v>
      </c>
    </row>
    <row r="1419" spans="2:51" s="12" customFormat="1" ht="12">
      <c r="B1419" s="215"/>
      <c r="C1419" s="216"/>
      <c r="D1419" s="217" t="s">
        <v>189</v>
      </c>
      <c r="E1419" s="218" t="s">
        <v>39</v>
      </c>
      <c r="F1419" s="219" t="s">
        <v>2617</v>
      </c>
      <c r="G1419" s="216"/>
      <c r="H1419" s="220">
        <v>40.595</v>
      </c>
      <c r="I1419" s="221"/>
      <c r="J1419" s="216"/>
      <c r="K1419" s="216"/>
      <c r="L1419" s="222"/>
      <c r="M1419" s="223"/>
      <c r="N1419" s="224"/>
      <c r="O1419" s="224"/>
      <c r="P1419" s="224"/>
      <c r="Q1419" s="224"/>
      <c r="R1419" s="224"/>
      <c r="S1419" s="224"/>
      <c r="T1419" s="225"/>
      <c r="AT1419" s="226" t="s">
        <v>189</v>
      </c>
      <c r="AU1419" s="226" t="s">
        <v>86</v>
      </c>
      <c r="AV1419" s="12" t="s">
        <v>86</v>
      </c>
      <c r="AW1419" s="12" t="s">
        <v>40</v>
      </c>
      <c r="AX1419" s="12" t="s">
        <v>77</v>
      </c>
      <c r="AY1419" s="226" t="s">
        <v>180</v>
      </c>
    </row>
    <row r="1420" spans="2:51" s="14" customFormat="1" ht="12">
      <c r="B1420" s="238"/>
      <c r="C1420" s="239"/>
      <c r="D1420" s="217" t="s">
        <v>189</v>
      </c>
      <c r="E1420" s="240" t="s">
        <v>39</v>
      </c>
      <c r="F1420" s="241" t="s">
        <v>2618</v>
      </c>
      <c r="G1420" s="239"/>
      <c r="H1420" s="242">
        <v>608.431</v>
      </c>
      <c r="I1420" s="243"/>
      <c r="J1420" s="239"/>
      <c r="K1420" s="239"/>
      <c r="L1420" s="244"/>
      <c r="M1420" s="245"/>
      <c r="N1420" s="246"/>
      <c r="O1420" s="246"/>
      <c r="P1420" s="246"/>
      <c r="Q1420" s="246"/>
      <c r="R1420" s="246"/>
      <c r="S1420" s="246"/>
      <c r="T1420" s="247"/>
      <c r="AT1420" s="248" t="s">
        <v>189</v>
      </c>
      <c r="AU1420" s="248" t="s">
        <v>86</v>
      </c>
      <c r="AV1420" s="14" t="s">
        <v>197</v>
      </c>
      <c r="AW1420" s="14" t="s">
        <v>40</v>
      </c>
      <c r="AX1420" s="14" t="s">
        <v>77</v>
      </c>
      <c r="AY1420" s="248" t="s">
        <v>180</v>
      </c>
    </row>
    <row r="1421" spans="2:51" s="12" customFormat="1" ht="12">
      <c r="B1421" s="215"/>
      <c r="C1421" s="216"/>
      <c r="D1421" s="217" t="s">
        <v>189</v>
      </c>
      <c r="E1421" s="218" t="s">
        <v>39</v>
      </c>
      <c r="F1421" s="219" t="s">
        <v>2619</v>
      </c>
      <c r="G1421" s="216"/>
      <c r="H1421" s="220">
        <v>71.59</v>
      </c>
      <c r="I1421" s="221"/>
      <c r="J1421" s="216"/>
      <c r="K1421" s="216"/>
      <c r="L1421" s="222"/>
      <c r="M1421" s="223"/>
      <c r="N1421" s="224"/>
      <c r="O1421" s="224"/>
      <c r="P1421" s="224"/>
      <c r="Q1421" s="224"/>
      <c r="R1421" s="224"/>
      <c r="S1421" s="224"/>
      <c r="T1421" s="225"/>
      <c r="AT1421" s="226" t="s">
        <v>189</v>
      </c>
      <c r="AU1421" s="226" t="s">
        <v>86</v>
      </c>
      <c r="AV1421" s="12" t="s">
        <v>86</v>
      </c>
      <c r="AW1421" s="12" t="s">
        <v>40</v>
      </c>
      <c r="AX1421" s="12" t="s">
        <v>77</v>
      </c>
      <c r="AY1421" s="226" t="s">
        <v>180</v>
      </c>
    </row>
    <row r="1422" spans="2:51" s="14" customFormat="1" ht="12">
      <c r="B1422" s="238"/>
      <c r="C1422" s="239"/>
      <c r="D1422" s="217" t="s">
        <v>189</v>
      </c>
      <c r="E1422" s="240" t="s">
        <v>39</v>
      </c>
      <c r="F1422" s="241" t="s">
        <v>657</v>
      </c>
      <c r="G1422" s="239"/>
      <c r="H1422" s="242">
        <v>71.59</v>
      </c>
      <c r="I1422" s="243"/>
      <c r="J1422" s="239"/>
      <c r="K1422" s="239"/>
      <c r="L1422" s="244"/>
      <c r="M1422" s="245"/>
      <c r="N1422" s="246"/>
      <c r="O1422" s="246"/>
      <c r="P1422" s="246"/>
      <c r="Q1422" s="246"/>
      <c r="R1422" s="246"/>
      <c r="S1422" s="246"/>
      <c r="T1422" s="247"/>
      <c r="AT1422" s="248" t="s">
        <v>189</v>
      </c>
      <c r="AU1422" s="248" t="s">
        <v>86</v>
      </c>
      <c r="AV1422" s="14" t="s">
        <v>197</v>
      </c>
      <c r="AW1422" s="14" t="s">
        <v>40</v>
      </c>
      <c r="AX1422" s="14" t="s">
        <v>77</v>
      </c>
      <c r="AY1422" s="248" t="s">
        <v>180</v>
      </c>
    </row>
    <row r="1423" spans="2:51" s="12" customFormat="1" ht="12">
      <c r="B1423" s="215"/>
      <c r="C1423" s="216"/>
      <c r="D1423" s="217" t="s">
        <v>189</v>
      </c>
      <c r="E1423" s="218" t="s">
        <v>39</v>
      </c>
      <c r="F1423" s="219" t="s">
        <v>2620</v>
      </c>
      <c r="G1423" s="216"/>
      <c r="H1423" s="220">
        <v>-138.332</v>
      </c>
      <c r="I1423" s="221"/>
      <c r="J1423" s="216"/>
      <c r="K1423" s="216"/>
      <c r="L1423" s="222"/>
      <c r="M1423" s="223"/>
      <c r="N1423" s="224"/>
      <c r="O1423" s="224"/>
      <c r="P1423" s="224"/>
      <c r="Q1423" s="224"/>
      <c r="R1423" s="224"/>
      <c r="S1423" s="224"/>
      <c r="T1423" s="225"/>
      <c r="AT1423" s="226" t="s">
        <v>189</v>
      </c>
      <c r="AU1423" s="226" t="s">
        <v>86</v>
      </c>
      <c r="AV1423" s="12" t="s">
        <v>86</v>
      </c>
      <c r="AW1423" s="12" t="s">
        <v>40</v>
      </c>
      <c r="AX1423" s="12" t="s">
        <v>77</v>
      </c>
      <c r="AY1423" s="226" t="s">
        <v>180</v>
      </c>
    </row>
    <row r="1424" spans="2:51" s="13" customFormat="1" ht="12">
      <c r="B1424" s="227"/>
      <c r="C1424" s="228"/>
      <c r="D1424" s="217" t="s">
        <v>189</v>
      </c>
      <c r="E1424" s="229" t="s">
        <v>39</v>
      </c>
      <c r="F1424" s="230" t="s">
        <v>196</v>
      </c>
      <c r="G1424" s="228"/>
      <c r="H1424" s="231">
        <v>1113.776</v>
      </c>
      <c r="I1424" s="232"/>
      <c r="J1424" s="228"/>
      <c r="K1424" s="228"/>
      <c r="L1424" s="233"/>
      <c r="M1424" s="234"/>
      <c r="N1424" s="235"/>
      <c r="O1424" s="235"/>
      <c r="P1424" s="235"/>
      <c r="Q1424" s="235"/>
      <c r="R1424" s="235"/>
      <c r="S1424" s="235"/>
      <c r="T1424" s="236"/>
      <c r="AT1424" s="237" t="s">
        <v>189</v>
      </c>
      <c r="AU1424" s="237" t="s">
        <v>86</v>
      </c>
      <c r="AV1424" s="13" t="s">
        <v>187</v>
      </c>
      <c r="AW1424" s="13" t="s">
        <v>40</v>
      </c>
      <c r="AX1424" s="13" t="s">
        <v>84</v>
      </c>
      <c r="AY1424" s="237" t="s">
        <v>180</v>
      </c>
    </row>
    <row r="1425" spans="2:63" s="11" customFormat="1" ht="37.35" customHeight="1">
      <c r="B1425" s="187"/>
      <c r="C1425" s="188"/>
      <c r="D1425" s="189" t="s">
        <v>76</v>
      </c>
      <c r="E1425" s="190" t="s">
        <v>266</v>
      </c>
      <c r="F1425" s="190" t="s">
        <v>2626</v>
      </c>
      <c r="G1425" s="188"/>
      <c r="H1425" s="188"/>
      <c r="I1425" s="191"/>
      <c r="J1425" s="192">
        <f>BK1425</f>
        <v>0</v>
      </c>
      <c r="K1425" s="188"/>
      <c r="L1425" s="193"/>
      <c r="M1425" s="194"/>
      <c r="N1425" s="195"/>
      <c r="O1425" s="195"/>
      <c r="P1425" s="196">
        <f>P1426</f>
        <v>0</v>
      </c>
      <c r="Q1425" s="195"/>
      <c r="R1425" s="196">
        <f>R1426</f>
        <v>0</v>
      </c>
      <c r="S1425" s="195"/>
      <c r="T1425" s="197">
        <f>T1426</f>
        <v>0</v>
      </c>
      <c r="AR1425" s="198" t="s">
        <v>197</v>
      </c>
      <c r="AT1425" s="199" t="s">
        <v>76</v>
      </c>
      <c r="AU1425" s="199" t="s">
        <v>77</v>
      </c>
      <c r="AY1425" s="198" t="s">
        <v>180</v>
      </c>
      <c r="BK1425" s="200">
        <f>BK1426</f>
        <v>0</v>
      </c>
    </row>
    <row r="1426" spans="2:63" s="11" customFormat="1" ht="19.95" customHeight="1">
      <c r="B1426" s="187"/>
      <c r="C1426" s="188"/>
      <c r="D1426" s="189" t="s">
        <v>76</v>
      </c>
      <c r="E1426" s="201" t="s">
        <v>2627</v>
      </c>
      <c r="F1426" s="201" t="s">
        <v>2628</v>
      </c>
      <c r="G1426" s="188"/>
      <c r="H1426" s="188"/>
      <c r="I1426" s="191"/>
      <c r="J1426" s="202">
        <f>BK1426</f>
        <v>0</v>
      </c>
      <c r="K1426" s="188"/>
      <c r="L1426" s="193"/>
      <c r="M1426" s="194"/>
      <c r="N1426" s="195"/>
      <c r="O1426" s="195"/>
      <c r="P1426" s="196">
        <f>P1427</f>
        <v>0</v>
      </c>
      <c r="Q1426" s="195"/>
      <c r="R1426" s="196">
        <f>R1427</f>
        <v>0</v>
      </c>
      <c r="S1426" s="195"/>
      <c r="T1426" s="197">
        <f>T1427</f>
        <v>0</v>
      </c>
      <c r="AR1426" s="198" t="s">
        <v>197</v>
      </c>
      <c r="AT1426" s="199" t="s">
        <v>76</v>
      </c>
      <c r="AU1426" s="199" t="s">
        <v>84</v>
      </c>
      <c r="AY1426" s="198" t="s">
        <v>180</v>
      </c>
      <c r="BK1426" s="200">
        <f>BK1427</f>
        <v>0</v>
      </c>
    </row>
    <row r="1427" spans="2:65" s="1" customFormat="1" ht="16.5" customHeight="1">
      <c r="B1427" s="41"/>
      <c r="C1427" s="203" t="s">
        <v>2629</v>
      </c>
      <c r="D1427" s="203" t="s">
        <v>182</v>
      </c>
      <c r="E1427" s="204" t="s">
        <v>2630</v>
      </c>
      <c r="F1427" s="205" t="s">
        <v>2631</v>
      </c>
      <c r="G1427" s="206" t="s">
        <v>2092</v>
      </c>
      <c r="H1427" s="207">
        <v>1</v>
      </c>
      <c r="I1427" s="208"/>
      <c r="J1427" s="209">
        <f>ROUND(I1427*H1427,2)</f>
        <v>0</v>
      </c>
      <c r="K1427" s="205" t="s">
        <v>39</v>
      </c>
      <c r="L1427" s="61"/>
      <c r="M1427" s="210" t="s">
        <v>39</v>
      </c>
      <c r="N1427" s="211" t="s">
        <v>48</v>
      </c>
      <c r="O1427" s="42"/>
      <c r="P1427" s="212">
        <f>O1427*H1427</f>
        <v>0</v>
      </c>
      <c r="Q1427" s="212">
        <v>0</v>
      </c>
      <c r="R1427" s="212">
        <f>Q1427*H1427</f>
        <v>0</v>
      </c>
      <c r="S1427" s="212">
        <v>0</v>
      </c>
      <c r="T1427" s="213">
        <f>S1427*H1427</f>
        <v>0</v>
      </c>
      <c r="AR1427" s="24" t="s">
        <v>519</v>
      </c>
      <c r="AT1427" s="24" t="s">
        <v>182</v>
      </c>
      <c r="AU1427" s="24" t="s">
        <v>86</v>
      </c>
      <c r="AY1427" s="24" t="s">
        <v>180</v>
      </c>
      <c r="BE1427" s="214">
        <f>IF(N1427="základní",J1427,0)</f>
        <v>0</v>
      </c>
      <c r="BF1427" s="214">
        <f>IF(N1427="snížená",J1427,0)</f>
        <v>0</v>
      </c>
      <c r="BG1427" s="214">
        <f>IF(N1427="zákl. přenesená",J1427,0)</f>
        <v>0</v>
      </c>
      <c r="BH1427" s="214">
        <f>IF(N1427="sníž. přenesená",J1427,0)</f>
        <v>0</v>
      </c>
      <c r="BI1427" s="214">
        <f>IF(N1427="nulová",J1427,0)</f>
        <v>0</v>
      </c>
      <c r="BJ1427" s="24" t="s">
        <v>84</v>
      </c>
      <c r="BK1427" s="214">
        <f>ROUND(I1427*H1427,2)</f>
        <v>0</v>
      </c>
      <c r="BL1427" s="24" t="s">
        <v>519</v>
      </c>
      <c r="BM1427" s="24" t="s">
        <v>2632</v>
      </c>
    </row>
    <row r="1428" spans="2:63" s="11" customFormat="1" ht="37.35" customHeight="1">
      <c r="B1428" s="187"/>
      <c r="C1428" s="188"/>
      <c r="D1428" s="189" t="s">
        <v>76</v>
      </c>
      <c r="E1428" s="190" t="s">
        <v>2633</v>
      </c>
      <c r="F1428" s="190" t="s">
        <v>2634</v>
      </c>
      <c r="G1428" s="188"/>
      <c r="H1428" s="188"/>
      <c r="I1428" s="191"/>
      <c r="J1428" s="192">
        <f>BK1428</f>
        <v>0</v>
      </c>
      <c r="K1428" s="188"/>
      <c r="L1428" s="193"/>
      <c r="M1428" s="194"/>
      <c r="N1428" s="195"/>
      <c r="O1428" s="195"/>
      <c r="P1428" s="196">
        <f>P1429+P1431+P1433</f>
        <v>0</v>
      </c>
      <c r="Q1428" s="195"/>
      <c r="R1428" s="196">
        <f>R1429+R1431+R1433</f>
        <v>0</v>
      </c>
      <c r="S1428" s="195"/>
      <c r="T1428" s="197">
        <f>T1429+T1431+T1433</f>
        <v>0</v>
      </c>
      <c r="AR1428" s="198" t="s">
        <v>209</v>
      </c>
      <c r="AT1428" s="199" t="s">
        <v>76</v>
      </c>
      <c r="AU1428" s="199" t="s">
        <v>77</v>
      </c>
      <c r="AY1428" s="198" t="s">
        <v>180</v>
      </c>
      <c r="BK1428" s="200">
        <f>BK1429+BK1431+BK1433</f>
        <v>0</v>
      </c>
    </row>
    <row r="1429" spans="2:63" s="11" customFormat="1" ht="19.95" customHeight="1">
      <c r="B1429" s="187"/>
      <c r="C1429" s="188"/>
      <c r="D1429" s="189" t="s">
        <v>76</v>
      </c>
      <c r="E1429" s="201" t="s">
        <v>2635</v>
      </c>
      <c r="F1429" s="201" t="s">
        <v>2636</v>
      </c>
      <c r="G1429" s="188"/>
      <c r="H1429" s="188"/>
      <c r="I1429" s="191"/>
      <c r="J1429" s="202">
        <f>BK1429</f>
        <v>0</v>
      </c>
      <c r="K1429" s="188"/>
      <c r="L1429" s="193"/>
      <c r="M1429" s="194"/>
      <c r="N1429" s="195"/>
      <c r="O1429" s="195"/>
      <c r="P1429" s="196">
        <f>P1430</f>
        <v>0</v>
      </c>
      <c r="Q1429" s="195"/>
      <c r="R1429" s="196">
        <f>R1430</f>
        <v>0</v>
      </c>
      <c r="S1429" s="195"/>
      <c r="T1429" s="197">
        <f>T1430</f>
        <v>0</v>
      </c>
      <c r="AR1429" s="198" t="s">
        <v>209</v>
      </c>
      <c r="AT1429" s="199" t="s">
        <v>76</v>
      </c>
      <c r="AU1429" s="199" t="s">
        <v>84</v>
      </c>
      <c r="AY1429" s="198" t="s">
        <v>180</v>
      </c>
      <c r="BK1429" s="200">
        <f>BK1430</f>
        <v>0</v>
      </c>
    </row>
    <row r="1430" spans="2:65" s="1" customFormat="1" ht="16.5" customHeight="1">
      <c r="B1430" s="41"/>
      <c r="C1430" s="203" t="s">
        <v>2637</v>
      </c>
      <c r="D1430" s="203" t="s">
        <v>182</v>
      </c>
      <c r="E1430" s="204" t="s">
        <v>2638</v>
      </c>
      <c r="F1430" s="205" t="s">
        <v>2636</v>
      </c>
      <c r="G1430" s="206" t="s">
        <v>316</v>
      </c>
      <c r="H1430" s="207">
        <v>1</v>
      </c>
      <c r="I1430" s="208"/>
      <c r="J1430" s="209">
        <f>ROUND(I1430*H1430,2)</f>
        <v>0</v>
      </c>
      <c r="K1430" s="205" t="s">
        <v>186</v>
      </c>
      <c r="L1430" s="61"/>
      <c r="M1430" s="210" t="s">
        <v>39</v>
      </c>
      <c r="N1430" s="211" t="s">
        <v>48</v>
      </c>
      <c r="O1430" s="42"/>
      <c r="P1430" s="212">
        <f>O1430*H1430</f>
        <v>0</v>
      </c>
      <c r="Q1430" s="212">
        <v>0</v>
      </c>
      <c r="R1430" s="212">
        <f>Q1430*H1430</f>
        <v>0</v>
      </c>
      <c r="S1430" s="212">
        <v>0</v>
      </c>
      <c r="T1430" s="213">
        <f>S1430*H1430</f>
        <v>0</v>
      </c>
      <c r="AR1430" s="24" t="s">
        <v>2639</v>
      </c>
      <c r="AT1430" s="24" t="s">
        <v>182</v>
      </c>
      <c r="AU1430" s="24" t="s">
        <v>86</v>
      </c>
      <c r="AY1430" s="24" t="s">
        <v>180</v>
      </c>
      <c r="BE1430" s="214">
        <f>IF(N1430="základní",J1430,0)</f>
        <v>0</v>
      </c>
      <c r="BF1430" s="214">
        <f>IF(N1430="snížená",J1430,0)</f>
        <v>0</v>
      </c>
      <c r="BG1430" s="214">
        <f>IF(N1430="zákl. přenesená",J1430,0)</f>
        <v>0</v>
      </c>
      <c r="BH1430" s="214">
        <f>IF(N1430="sníž. přenesená",J1430,0)</f>
        <v>0</v>
      </c>
      <c r="BI1430" s="214">
        <f>IF(N1430="nulová",J1430,0)</f>
        <v>0</v>
      </c>
      <c r="BJ1430" s="24" t="s">
        <v>84</v>
      </c>
      <c r="BK1430" s="214">
        <f>ROUND(I1430*H1430,2)</f>
        <v>0</v>
      </c>
      <c r="BL1430" s="24" t="s">
        <v>2639</v>
      </c>
      <c r="BM1430" s="24" t="s">
        <v>2640</v>
      </c>
    </row>
    <row r="1431" spans="2:63" s="11" customFormat="1" ht="29.85" customHeight="1">
      <c r="B1431" s="187"/>
      <c r="C1431" s="188"/>
      <c r="D1431" s="189" t="s">
        <v>76</v>
      </c>
      <c r="E1431" s="201" t="s">
        <v>2641</v>
      </c>
      <c r="F1431" s="201" t="s">
        <v>2642</v>
      </c>
      <c r="G1431" s="188"/>
      <c r="H1431" s="188"/>
      <c r="I1431" s="191"/>
      <c r="J1431" s="202">
        <f>BK1431</f>
        <v>0</v>
      </c>
      <c r="K1431" s="188"/>
      <c r="L1431" s="193"/>
      <c r="M1431" s="194"/>
      <c r="N1431" s="195"/>
      <c r="O1431" s="195"/>
      <c r="P1431" s="196">
        <f>P1432</f>
        <v>0</v>
      </c>
      <c r="Q1431" s="195"/>
      <c r="R1431" s="196">
        <f>R1432</f>
        <v>0</v>
      </c>
      <c r="S1431" s="195"/>
      <c r="T1431" s="197">
        <f>T1432</f>
        <v>0</v>
      </c>
      <c r="AR1431" s="198" t="s">
        <v>209</v>
      </c>
      <c r="AT1431" s="199" t="s">
        <v>76</v>
      </c>
      <c r="AU1431" s="199" t="s">
        <v>84</v>
      </c>
      <c r="AY1431" s="198" t="s">
        <v>180</v>
      </c>
      <c r="BK1431" s="200">
        <f>BK1432</f>
        <v>0</v>
      </c>
    </row>
    <row r="1432" spans="2:65" s="1" customFormat="1" ht="16.5" customHeight="1">
      <c r="B1432" s="41"/>
      <c r="C1432" s="203" t="s">
        <v>2643</v>
      </c>
      <c r="D1432" s="203" t="s">
        <v>182</v>
      </c>
      <c r="E1432" s="204" t="s">
        <v>2644</v>
      </c>
      <c r="F1432" s="205" t="s">
        <v>2642</v>
      </c>
      <c r="G1432" s="206" t="s">
        <v>316</v>
      </c>
      <c r="H1432" s="207">
        <v>1</v>
      </c>
      <c r="I1432" s="208"/>
      <c r="J1432" s="209">
        <f>ROUND(I1432*H1432,2)</f>
        <v>0</v>
      </c>
      <c r="K1432" s="205" t="s">
        <v>186</v>
      </c>
      <c r="L1432" s="61"/>
      <c r="M1432" s="210" t="s">
        <v>39</v>
      </c>
      <c r="N1432" s="211" t="s">
        <v>48</v>
      </c>
      <c r="O1432" s="42"/>
      <c r="P1432" s="212">
        <f>O1432*H1432</f>
        <v>0</v>
      </c>
      <c r="Q1432" s="212">
        <v>0</v>
      </c>
      <c r="R1432" s="212">
        <f>Q1432*H1432</f>
        <v>0</v>
      </c>
      <c r="S1432" s="212">
        <v>0</v>
      </c>
      <c r="T1432" s="213">
        <f>S1432*H1432</f>
        <v>0</v>
      </c>
      <c r="AR1432" s="24" t="s">
        <v>2639</v>
      </c>
      <c r="AT1432" s="24" t="s">
        <v>182</v>
      </c>
      <c r="AU1432" s="24" t="s">
        <v>86</v>
      </c>
      <c r="AY1432" s="24" t="s">
        <v>180</v>
      </c>
      <c r="BE1432" s="214">
        <f>IF(N1432="základní",J1432,0)</f>
        <v>0</v>
      </c>
      <c r="BF1432" s="214">
        <f>IF(N1432="snížená",J1432,0)</f>
        <v>0</v>
      </c>
      <c r="BG1432" s="214">
        <f>IF(N1432="zákl. přenesená",J1432,0)</f>
        <v>0</v>
      </c>
      <c r="BH1432" s="214">
        <f>IF(N1432="sníž. přenesená",J1432,0)</f>
        <v>0</v>
      </c>
      <c r="BI1432" s="214">
        <f>IF(N1432="nulová",J1432,0)</f>
        <v>0</v>
      </c>
      <c r="BJ1432" s="24" t="s">
        <v>84</v>
      </c>
      <c r="BK1432" s="214">
        <f>ROUND(I1432*H1432,2)</f>
        <v>0</v>
      </c>
      <c r="BL1432" s="24" t="s">
        <v>2639</v>
      </c>
      <c r="BM1432" s="24" t="s">
        <v>2645</v>
      </c>
    </row>
    <row r="1433" spans="2:63" s="11" customFormat="1" ht="29.85" customHeight="1">
      <c r="B1433" s="187"/>
      <c r="C1433" s="188"/>
      <c r="D1433" s="189" t="s">
        <v>76</v>
      </c>
      <c r="E1433" s="201" t="s">
        <v>2646</v>
      </c>
      <c r="F1433" s="201" t="s">
        <v>2647</v>
      </c>
      <c r="G1433" s="188"/>
      <c r="H1433" s="188"/>
      <c r="I1433" s="191"/>
      <c r="J1433" s="202">
        <f>BK1433</f>
        <v>0</v>
      </c>
      <c r="K1433" s="188"/>
      <c r="L1433" s="193"/>
      <c r="M1433" s="194"/>
      <c r="N1433" s="195"/>
      <c r="O1433" s="195"/>
      <c r="P1433" s="196">
        <f>P1434</f>
        <v>0</v>
      </c>
      <c r="Q1433" s="195"/>
      <c r="R1433" s="196">
        <f>R1434</f>
        <v>0</v>
      </c>
      <c r="S1433" s="195"/>
      <c r="T1433" s="197">
        <f>T1434</f>
        <v>0</v>
      </c>
      <c r="AR1433" s="198" t="s">
        <v>209</v>
      </c>
      <c r="AT1433" s="199" t="s">
        <v>76</v>
      </c>
      <c r="AU1433" s="199" t="s">
        <v>84</v>
      </c>
      <c r="AY1433" s="198" t="s">
        <v>180</v>
      </c>
      <c r="BK1433" s="200">
        <f>BK1434</f>
        <v>0</v>
      </c>
    </row>
    <row r="1434" spans="2:65" s="1" customFormat="1" ht="16.5" customHeight="1">
      <c r="B1434" s="41"/>
      <c r="C1434" s="203" t="s">
        <v>2648</v>
      </c>
      <c r="D1434" s="203" t="s">
        <v>182</v>
      </c>
      <c r="E1434" s="204" t="s">
        <v>2649</v>
      </c>
      <c r="F1434" s="205" t="s">
        <v>2647</v>
      </c>
      <c r="G1434" s="206" t="s">
        <v>316</v>
      </c>
      <c r="H1434" s="207">
        <v>1</v>
      </c>
      <c r="I1434" s="208"/>
      <c r="J1434" s="209">
        <f>ROUND(I1434*H1434,2)</f>
        <v>0</v>
      </c>
      <c r="K1434" s="205" t="s">
        <v>186</v>
      </c>
      <c r="L1434" s="61"/>
      <c r="M1434" s="210" t="s">
        <v>39</v>
      </c>
      <c r="N1434" s="259" t="s">
        <v>48</v>
      </c>
      <c r="O1434" s="260"/>
      <c r="P1434" s="261">
        <f>O1434*H1434</f>
        <v>0</v>
      </c>
      <c r="Q1434" s="261">
        <v>0</v>
      </c>
      <c r="R1434" s="261">
        <f>Q1434*H1434</f>
        <v>0</v>
      </c>
      <c r="S1434" s="261">
        <v>0</v>
      </c>
      <c r="T1434" s="262">
        <f>S1434*H1434</f>
        <v>0</v>
      </c>
      <c r="AR1434" s="24" t="s">
        <v>2639</v>
      </c>
      <c r="AT1434" s="24" t="s">
        <v>182</v>
      </c>
      <c r="AU1434" s="24" t="s">
        <v>86</v>
      </c>
      <c r="AY1434" s="24" t="s">
        <v>180</v>
      </c>
      <c r="BE1434" s="214">
        <f>IF(N1434="základní",J1434,0)</f>
        <v>0</v>
      </c>
      <c r="BF1434" s="214">
        <f>IF(N1434="snížená",J1434,0)</f>
        <v>0</v>
      </c>
      <c r="BG1434" s="214">
        <f>IF(N1434="zákl. přenesená",J1434,0)</f>
        <v>0</v>
      </c>
      <c r="BH1434" s="214">
        <f>IF(N1434="sníž. přenesená",J1434,0)</f>
        <v>0</v>
      </c>
      <c r="BI1434" s="214">
        <f>IF(N1434="nulová",J1434,0)</f>
        <v>0</v>
      </c>
      <c r="BJ1434" s="24" t="s">
        <v>84</v>
      </c>
      <c r="BK1434" s="214">
        <f>ROUND(I1434*H1434,2)</f>
        <v>0</v>
      </c>
      <c r="BL1434" s="24" t="s">
        <v>2639</v>
      </c>
      <c r="BM1434" s="24" t="s">
        <v>2650</v>
      </c>
    </row>
    <row r="1435" spans="2:12" s="1" customFormat="1" ht="6.9" customHeight="1">
      <c r="B1435" s="56"/>
      <c r="C1435" s="57"/>
      <c r="D1435" s="57"/>
      <c r="E1435" s="57"/>
      <c r="F1435" s="57"/>
      <c r="G1435" s="57"/>
      <c r="H1435" s="57"/>
      <c r="I1435" s="148"/>
      <c r="J1435" s="57"/>
      <c r="K1435" s="57"/>
      <c r="L1435" s="61"/>
    </row>
  </sheetData>
  <sheetProtection algorithmName="SHA-512" hashValue="v3WFP+mj7+8uORCG00/Mp0llCKedilMPCHs73W5fm0BGfEg65ogmYBTe89VAQgOmVoLy87Azx2XFZm+6UJjHKA==" saltValue="u83byT3VdpQeCyJoxSsg8rTqkzrfv84LMUAw3xzEPuVCO+3bXmdT8IVuLUfBtKNmkXZx7smQotRqLTrXlvNWBQ==" spinCount="100000" sheet="1" objects="1" scenarios="1" formatColumns="0" formatRows="0" autoFilter="0"/>
  <autoFilter ref="C114:K1434"/>
  <mergeCells count="13">
    <mergeCell ref="E107:H107"/>
    <mergeCell ref="G1:H1"/>
    <mergeCell ref="L2:V2"/>
    <mergeCell ref="E49:H49"/>
    <mergeCell ref="E51:H51"/>
    <mergeCell ref="J55:J56"/>
    <mergeCell ref="E103:H103"/>
    <mergeCell ref="E105:H10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116</v>
      </c>
      <c r="G1" s="391" t="s">
        <v>117</v>
      </c>
      <c r="H1" s="391"/>
      <c r="I1" s="124"/>
      <c r="J1" s="123" t="s">
        <v>118</v>
      </c>
      <c r="K1" s="122" t="s">
        <v>119</v>
      </c>
      <c r="L1" s="123" t="s">
        <v>120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4" t="s">
        <v>94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86</v>
      </c>
    </row>
    <row r="4" spans="2:46" ht="36.9" customHeight="1">
      <c r="B4" s="28"/>
      <c r="C4" s="29"/>
      <c r="D4" s="30" t="s">
        <v>121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Stavební úpravy a nástavba objektu ul. Broumovská 840/7, OPTIMALIZACE KAPACIT MŠ MOTÝLEK LIBEREC</v>
      </c>
      <c r="F7" s="384"/>
      <c r="G7" s="384"/>
      <c r="H7" s="384"/>
      <c r="I7" s="126"/>
      <c r="J7" s="29"/>
      <c r="K7" s="31"/>
    </row>
    <row r="8" spans="2:11" ht="13.2">
      <c r="B8" s="28"/>
      <c r="C8" s="29"/>
      <c r="D8" s="37" t="s">
        <v>122</v>
      </c>
      <c r="E8" s="29"/>
      <c r="F8" s="29"/>
      <c r="G8" s="29"/>
      <c r="H8" s="29"/>
      <c r="I8" s="126"/>
      <c r="J8" s="29"/>
      <c r="K8" s="31"/>
    </row>
    <row r="9" spans="2:11" s="1" customFormat="1" ht="16.5" customHeight="1">
      <c r="B9" s="41"/>
      <c r="C9" s="42"/>
      <c r="D9" s="42"/>
      <c r="E9" s="383" t="s">
        <v>123</v>
      </c>
      <c r="F9" s="385"/>
      <c r="G9" s="385"/>
      <c r="H9" s="385"/>
      <c r="I9" s="127"/>
      <c r="J9" s="42"/>
      <c r="K9" s="45"/>
    </row>
    <row r="10" spans="2:11" s="1" customFormat="1" ht="13.2">
      <c r="B10" s="41"/>
      <c r="C10" s="42"/>
      <c r="D10" s="37" t="s">
        <v>124</v>
      </c>
      <c r="E10" s="42"/>
      <c r="F10" s="42"/>
      <c r="G10" s="42"/>
      <c r="H10" s="42"/>
      <c r="I10" s="127"/>
      <c r="J10" s="42"/>
      <c r="K10" s="45"/>
    </row>
    <row r="11" spans="2:11" s="1" customFormat="1" ht="36.9" customHeight="1">
      <c r="B11" s="41"/>
      <c r="C11" s="42"/>
      <c r="D11" s="42"/>
      <c r="E11" s="386" t="s">
        <v>2651</v>
      </c>
      <c r="F11" s="385"/>
      <c r="G11" s="385"/>
      <c r="H11" s="385"/>
      <c r="I11" s="127"/>
      <c r="J11" s="42"/>
      <c r="K11" s="45"/>
    </row>
    <row r="12" spans="2:11" s="1" customFormat="1" ht="12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" customHeight="1">
      <c r="B13" s="41"/>
      <c r="C13" s="42"/>
      <c r="D13" s="37" t="s">
        <v>20</v>
      </c>
      <c r="E13" s="42"/>
      <c r="F13" s="35" t="s">
        <v>39</v>
      </c>
      <c r="G13" s="42"/>
      <c r="H13" s="42"/>
      <c r="I13" s="128" t="s">
        <v>22</v>
      </c>
      <c r="J13" s="35" t="s">
        <v>39</v>
      </c>
      <c r="K13" s="45"/>
    </row>
    <row r="14" spans="2:11" s="1" customFormat="1" ht="14.4" customHeight="1">
      <c r="B14" s="41"/>
      <c r="C14" s="42"/>
      <c r="D14" s="37" t="s">
        <v>24</v>
      </c>
      <c r="E14" s="42"/>
      <c r="F14" s="35" t="s">
        <v>2652</v>
      </c>
      <c r="G14" s="42"/>
      <c r="H14" s="42"/>
      <c r="I14" s="128" t="s">
        <v>26</v>
      </c>
      <c r="J14" s="129" t="str">
        <f>'Rekapitulace stavby'!AN8</f>
        <v>10.12.2018</v>
      </c>
      <c r="K14" s="45"/>
    </row>
    <row r="15" spans="2:11" s="1" customFormat="1" ht="10.8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tr">
        <f>IF('Rekapitulace stavby'!AN10="","",'Rekapitulace stavby'!AN10)</f>
        <v>00262978</v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SM Liberec, Nám.Dr.E.Beneše 1, 46059 Liberec </v>
      </c>
      <c r="F17" s="42"/>
      <c r="G17" s="42"/>
      <c r="H17" s="42"/>
      <c r="I17" s="128" t="s">
        <v>32</v>
      </c>
      <c r="J17" s="35" t="str">
        <f>IF('Rekapitulace stavby'!AN11="","",'Rekapitulace stavby'!AN11)</f>
        <v>CZ00262978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" customHeight="1">
      <c r="B19" s="41"/>
      <c r="C19" s="42"/>
      <c r="D19" s="37" t="s">
        <v>34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" customHeight="1">
      <c r="B22" s="41"/>
      <c r="C22" s="42"/>
      <c r="D22" s="37" t="s">
        <v>36</v>
      </c>
      <c r="E22" s="42"/>
      <c r="F22" s="42"/>
      <c r="G22" s="42"/>
      <c r="H22" s="42"/>
      <c r="I22" s="128" t="s">
        <v>29</v>
      </c>
      <c r="J22" s="35" t="str">
        <f>IF('Rekapitulace stavby'!AN16="","",'Rekapitulace stavby'!AN16)</f>
        <v>22792902</v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>FS Vision s.r.o., Liberec</v>
      </c>
      <c r="F23" s="42"/>
      <c r="G23" s="42"/>
      <c r="H23" s="42"/>
      <c r="I23" s="128" t="s">
        <v>32</v>
      </c>
      <c r="J23" s="35" t="str">
        <f>IF('Rekapitulace stavby'!AN17="","",'Rekapitulace stavby'!AN17)</f>
        <v/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" customHeight="1">
      <c r="B25" s="41"/>
      <c r="C25" s="42"/>
      <c r="D25" s="37" t="s">
        <v>41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59" t="s">
        <v>39</v>
      </c>
      <c r="F26" s="359"/>
      <c r="G26" s="359"/>
      <c r="H26" s="359"/>
      <c r="I26" s="132"/>
      <c r="J26" s="131"/>
      <c r="K26" s="133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ROUND(J87,2)</f>
        <v>0</v>
      </c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" customHeight="1">
      <c r="B32" s="41"/>
      <c r="C32" s="42"/>
      <c r="D32" s="49" t="s">
        <v>47</v>
      </c>
      <c r="E32" s="49" t="s">
        <v>48</v>
      </c>
      <c r="F32" s="139">
        <f>ROUND(SUM(BE87:BE188),2)</f>
        <v>0</v>
      </c>
      <c r="G32" s="42"/>
      <c r="H32" s="42"/>
      <c r="I32" s="140">
        <v>0.21</v>
      </c>
      <c r="J32" s="139">
        <f>ROUND(ROUND((SUM(BE87:BE188)),2)*I32,2)</f>
        <v>0</v>
      </c>
      <c r="K32" s="45"/>
    </row>
    <row r="33" spans="2:11" s="1" customFormat="1" ht="14.4" customHeight="1">
      <c r="B33" s="41"/>
      <c r="C33" s="42"/>
      <c r="D33" s="42"/>
      <c r="E33" s="49" t="s">
        <v>49</v>
      </c>
      <c r="F33" s="139">
        <f>ROUND(SUM(BF87:BF188),2)</f>
        <v>0</v>
      </c>
      <c r="G33" s="42"/>
      <c r="H33" s="42"/>
      <c r="I33" s="140">
        <v>0.15</v>
      </c>
      <c r="J33" s="139">
        <f>ROUND(ROUND((SUM(BF87:BF188)),2)*I33,2)</f>
        <v>0</v>
      </c>
      <c r="K33" s="45"/>
    </row>
    <row r="34" spans="2:11" s="1" customFormat="1" ht="14.4" customHeight="1" hidden="1">
      <c r="B34" s="41"/>
      <c r="C34" s="42"/>
      <c r="D34" s="42"/>
      <c r="E34" s="49" t="s">
        <v>50</v>
      </c>
      <c r="F34" s="139">
        <f>ROUND(SUM(BG87:BG188),2)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" customHeight="1" hidden="1">
      <c r="B35" s="41"/>
      <c r="C35" s="42"/>
      <c r="D35" s="42"/>
      <c r="E35" s="49" t="s">
        <v>51</v>
      </c>
      <c r="F35" s="139">
        <f>ROUND(SUM(BH87:BH188),2)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" customHeight="1" hidden="1">
      <c r="B36" s="41"/>
      <c r="C36" s="42"/>
      <c r="D36" s="42"/>
      <c r="E36" s="49" t="s">
        <v>52</v>
      </c>
      <c r="F36" s="139">
        <f>ROUND(SUM(BI87:BI188),2)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" customHeight="1">
      <c r="B44" s="41"/>
      <c r="C44" s="30" t="s">
        <v>126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83" t="str">
        <f>E7</f>
        <v>Stavební úpravy a nástavba objektu ul. Broumovská 840/7, OPTIMALIZACE KAPACIT MŠ MOTÝLEK LIBEREC</v>
      </c>
      <c r="F47" s="384"/>
      <c r="G47" s="384"/>
      <c r="H47" s="384"/>
      <c r="I47" s="127"/>
      <c r="J47" s="42"/>
      <c r="K47" s="45"/>
    </row>
    <row r="48" spans="2:11" ht="13.2">
      <c r="B48" s="28"/>
      <c r="C48" s="37" t="s">
        <v>122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6.5" customHeight="1">
      <c r="B49" s="41"/>
      <c r="C49" s="42"/>
      <c r="D49" s="42"/>
      <c r="E49" s="383" t="s">
        <v>123</v>
      </c>
      <c r="F49" s="385"/>
      <c r="G49" s="385"/>
      <c r="H49" s="385"/>
      <c r="I49" s="127"/>
      <c r="J49" s="42"/>
      <c r="K49" s="45"/>
    </row>
    <row r="50" spans="2:11" s="1" customFormat="1" ht="14.4" customHeight="1">
      <c r="B50" s="41"/>
      <c r="C50" s="37" t="s">
        <v>124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7.25" customHeight="1">
      <c r="B51" s="41"/>
      <c r="C51" s="42"/>
      <c r="D51" s="42"/>
      <c r="E51" s="386" t="str">
        <f>E11</f>
        <v>část EI - Silnoproudé rozvody</v>
      </c>
      <c r="F51" s="385"/>
      <c r="G51" s="385"/>
      <c r="H51" s="385"/>
      <c r="I51" s="127"/>
      <c r="J51" s="42"/>
      <c r="K51" s="45"/>
    </row>
    <row r="52" spans="2:11" s="1" customFormat="1" ht="6.9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 xml:space="preserve"> </v>
      </c>
      <c r="G53" s="42"/>
      <c r="H53" s="42"/>
      <c r="I53" s="128" t="s">
        <v>26</v>
      </c>
      <c r="J53" s="129" t="str">
        <f>IF(J14="","",J14)</f>
        <v>10.12.2018</v>
      </c>
      <c r="K53" s="45"/>
    </row>
    <row r="54" spans="2:11" s="1" customFormat="1" ht="6.9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2">
      <c r="B55" s="41"/>
      <c r="C55" s="37" t="s">
        <v>28</v>
      </c>
      <c r="D55" s="42"/>
      <c r="E55" s="42"/>
      <c r="F55" s="35" t="str">
        <f>E17</f>
        <v xml:space="preserve">SM Liberec, Nám.Dr.E.Beneše 1, 46059 Liberec </v>
      </c>
      <c r="G55" s="42"/>
      <c r="H55" s="42"/>
      <c r="I55" s="128" t="s">
        <v>36</v>
      </c>
      <c r="J55" s="359" t="str">
        <f>E23</f>
        <v>FS Vision s.r.o., Liberec</v>
      </c>
      <c r="K55" s="45"/>
    </row>
    <row r="56" spans="2:11" s="1" customFormat="1" ht="14.4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87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127</v>
      </c>
      <c r="D58" s="141"/>
      <c r="E58" s="141"/>
      <c r="F58" s="141"/>
      <c r="G58" s="141"/>
      <c r="H58" s="141"/>
      <c r="I58" s="154"/>
      <c r="J58" s="155" t="s">
        <v>128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129</v>
      </c>
      <c r="D60" s="42"/>
      <c r="E60" s="42"/>
      <c r="F60" s="42"/>
      <c r="G60" s="42"/>
      <c r="H60" s="42"/>
      <c r="I60" s="127"/>
      <c r="J60" s="137">
        <f>J87</f>
        <v>0</v>
      </c>
      <c r="K60" s="45"/>
      <c r="AU60" s="24" t="s">
        <v>130</v>
      </c>
    </row>
    <row r="61" spans="2:11" s="8" customFormat="1" ht="24.9" customHeight="1">
      <c r="B61" s="158"/>
      <c r="C61" s="159"/>
      <c r="D61" s="160" t="s">
        <v>2653</v>
      </c>
      <c r="E61" s="161"/>
      <c r="F61" s="161"/>
      <c r="G61" s="161"/>
      <c r="H61" s="161"/>
      <c r="I61" s="162"/>
      <c r="J61" s="163">
        <f>J88</f>
        <v>0</v>
      </c>
      <c r="K61" s="164"/>
    </row>
    <row r="62" spans="2:11" s="8" customFormat="1" ht="24.9" customHeight="1">
      <c r="B62" s="158"/>
      <c r="C62" s="159"/>
      <c r="D62" s="160" t="s">
        <v>2654</v>
      </c>
      <c r="E62" s="161"/>
      <c r="F62" s="161"/>
      <c r="G62" s="161"/>
      <c r="H62" s="161"/>
      <c r="I62" s="162"/>
      <c r="J62" s="163">
        <f>J98</f>
        <v>0</v>
      </c>
      <c r="K62" s="164"/>
    </row>
    <row r="63" spans="2:11" s="8" customFormat="1" ht="24.9" customHeight="1">
      <c r="B63" s="158"/>
      <c r="C63" s="159"/>
      <c r="D63" s="160" t="s">
        <v>2655</v>
      </c>
      <c r="E63" s="161"/>
      <c r="F63" s="161"/>
      <c r="G63" s="161"/>
      <c r="H63" s="161"/>
      <c r="I63" s="162"/>
      <c r="J63" s="163">
        <f>J120</f>
        <v>0</v>
      </c>
      <c r="K63" s="164"/>
    </row>
    <row r="64" spans="2:11" s="8" customFormat="1" ht="24.9" customHeight="1">
      <c r="B64" s="158"/>
      <c r="C64" s="159"/>
      <c r="D64" s="160" t="s">
        <v>2656</v>
      </c>
      <c r="E64" s="161"/>
      <c r="F64" s="161"/>
      <c r="G64" s="161"/>
      <c r="H64" s="161"/>
      <c r="I64" s="162"/>
      <c r="J64" s="163">
        <f>J155</f>
        <v>0</v>
      </c>
      <c r="K64" s="164"/>
    </row>
    <row r="65" spans="2:11" s="8" customFormat="1" ht="24.9" customHeight="1">
      <c r="B65" s="158"/>
      <c r="C65" s="159"/>
      <c r="D65" s="160" t="s">
        <v>2657</v>
      </c>
      <c r="E65" s="161"/>
      <c r="F65" s="161"/>
      <c r="G65" s="161"/>
      <c r="H65" s="161"/>
      <c r="I65" s="162"/>
      <c r="J65" s="163">
        <f>J180</f>
        <v>0</v>
      </c>
      <c r="K65" s="164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7"/>
      <c r="J66" s="42"/>
      <c r="K66" s="45"/>
    </row>
    <row r="67" spans="2:11" s="1" customFormat="1" ht="6.9" customHeight="1">
      <c r="B67" s="56"/>
      <c r="C67" s="57"/>
      <c r="D67" s="57"/>
      <c r="E67" s="57"/>
      <c r="F67" s="57"/>
      <c r="G67" s="57"/>
      <c r="H67" s="57"/>
      <c r="I67" s="148"/>
      <c r="J67" s="57"/>
      <c r="K67" s="58"/>
    </row>
    <row r="71" spans="2:12" s="1" customFormat="1" ht="6.9" customHeight="1">
      <c r="B71" s="59"/>
      <c r="C71" s="60"/>
      <c r="D71" s="60"/>
      <c r="E71" s="60"/>
      <c r="F71" s="60"/>
      <c r="G71" s="60"/>
      <c r="H71" s="60"/>
      <c r="I71" s="151"/>
      <c r="J71" s="60"/>
      <c r="K71" s="60"/>
      <c r="L71" s="61"/>
    </row>
    <row r="72" spans="2:12" s="1" customFormat="1" ht="36.9" customHeight="1">
      <c r="B72" s="41"/>
      <c r="C72" s="62" t="s">
        <v>164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6.9" customHeight="1">
      <c r="B73" s="41"/>
      <c r="C73" s="63"/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4.4" customHeight="1">
      <c r="B74" s="41"/>
      <c r="C74" s="65" t="s">
        <v>18</v>
      </c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16.5" customHeight="1">
      <c r="B75" s="41"/>
      <c r="C75" s="63"/>
      <c r="D75" s="63"/>
      <c r="E75" s="388" t="str">
        <f>E7</f>
        <v>Stavební úpravy a nástavba objektu ul. Broumovská 840/7, OPTIMALIZACE KAPACIT MŠ MOTÝLEK LIBEREC</v>
      </c>
      <c r="F75" s="389"/>
      <c r="G75" s="389"/>
      <c r="H75" s="389"/>
      <c r="I75" s="172"/>
      <c r="J75" s="63"/>
      <c r="K75" s="63"/>
      <c r="L75" s="61"/>
    </row>
    <row r="76" spans="2:12" ht="13.2">
      <c r="B76" s="28"/>
      <c r="C76" s="65" t="s">
        <v>122</v>
      </c>
      <c r="D76" s="173"/>
      <c r="E76" s="173"/>
      <c r="F76" s="173"/>
      <c r="G76" s="173"/>
      <c r="H76" s="173"/>
      <c r="J76" s="173"/>
      <c r="K76" s="173"/>
      <c r="L76" s="174"/>
    </row>
    <row r="77" spans="2:12" s="1" customFormat="1" ht="16.5" customHeight="1">
      <c r="B77" s="41"/>
      <c r="C77" s="63"/>
      <c r="D77" s="63"/>
      <c r="E77" s="388" t="s">
        <v>123</v>
      </c>
      <c r="F77" s="390"/>
      <c r="G77" s="390"/>
      <c r="H77" s="390"/>
      <c r="I77" s="172"/>
      <c r="J77" s="63"/>
      <c r="K77" s="63"/>
      <c r="L77" s="61"/>
    </row>
    <row r="78" spans="2:12" s="1" customFormat="1" ht="14.4" customHeight="1">
      <c r="B78" s="41"/>
      <c r="C78" s="65" t="s">
        <v>124</v>
      </c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7.25" customHeight="1">
      <c r="B79" s="41"/>
      <c r="C79" s="63"/>
      <c r="D79" s="63"/>
      <c r="E79" s="376" t="str">
        <f>E11</f>
        <v>část EI - Silnoproudé rozvody</v>
      </c>
      <c r="F79" s="390"/>
      <c r="G79" s="390"/>
      <c r="H79" s="390"/>
      <c r="I79" s="172"/>
      <c r="J79" s="63"/>
      <c r="K79" s="63"/>
      <c r="L79" s="61"/>
    </row>
    <row r="80" spans="2:12" s="1" customFormat="1" ht="6.9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8" customHeight="1">
      <c r="B81" s="41"/>
      <c r="C81" s="65" t="s">
        <v>24</v>
      </c>
      <c r="D81" s="63"/>
      <c r="E81" s="63"/>
      <c r="F81" s="175" t="str">
        <f>F14</f>
        <v xml:space="preserve"> </v>
      </c>
      <c r="G81" s="63"/>
      <c r="H81" s="63"/>
      <c r="I81" s="176" t="s">
        <v>26</v>
      </c>
      <c r="J81" s="73" t="str">
        <f>IF(J14="","",J14)</f>
        <v>10.12.2018</v>
      </c>
      <c r="K81" s="63"/>
      <c r="L81" s="61"/>
    </row>
    <row r="82" spans="2:12" s="1" customFormat="1" ht="6.9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12" s="1" customFormat="1" ht="13.2">
      <c r="B83" s="41"/>
      <c r="C83" s="65" t="s">
        <v>28</v>
      </c>
      <c r="D83" s="63"/>
      <c r="E83" s="63"/>
      <c r="F83" s="175" t="str">
        <f>E17</f>
        <v xml:space="preserve">SM Liberec, Nám.Dr.E.Beneše 1, 46059 Liberec </v>
      </c>
      <c r="G83" s="63"/>
      <c r="H83" s="63"/>
      <c r="I83" s="176" t="s">
        <v>36</v>
      </c>
      <c r="J83" s="175" t="str">
        <f>E23</f>
        <v>FS Vision s.r.o., Liberec</v>
      </c>
      <c r="K83" s="63"/>
      <c r="L83" s="61"/>
    </row>
    <row r="84" spans="2:12" s="1" customFormat="1" ht="14.4" customHeight="1">
      <c r="B84" s="41"/>
      <c r="C84" s="65" t="s">
        <v>34</v>
      </c>
      <c r="D84" s="63"/>
      <c r="E84" s="63"/>
      <c r="F84" s="175" t="str">
        <f>IF(E20="","",E20)</f>
        <v/>
      </c>
      <c r="G84" s="63"/>
      <c r="H84" s="63"/>
      <c r="I84" s="172"/>
      <c r="J84" s="63"/>
      <c r="K84" s="63"/>
      <c r="L84" s="61"/>
    </row>
    <row r="85" spans="2:12" s="1" customFormat="1" ht="10.35" customHeight="1">
      <c r="B85" s="41"/>
      <c r="C85" s="63"/>
      <c r="D85" s="63"/>
      <c r="E85" s="63"/>
      <c r="F85" s="63"/>
      <c r="G85" s="63"/>
      <c r="H85" s="63"/>
      <c r="I85" s="172"/>
      <c r="J85" s="63"/>
      <c r="K85" s="63"/>
      <c r="L85" s="61"/>
    </row>
    <row r="86" spans="2:20" s="10" customFormat="1" ht="29.25" customHeight="1">
      <c r="B86" s="177"/>
      <c r="C86" s="178" t="s">
        <v>165</v>
      </c>
      <c r="D86" s="179" t="s">
        <v>62</v>
      </c>
      <c r="E86" s="179" t="s">
        <v>58</v>
      </c>
      <c r="F86" s="179" t="s">
        <v>166</v>
      </c>
      <c r="G86" s="179" t="s">
        <v>167</v>
      </c>
      <c r="H86" s="179" t="s">
        <v>168</v>
      </c>
      <c r="I86" s="180" t="s">
        <v>169</v>
      </c>
      <c r="J86" s="179" t="s">
        <v>128</v>
      </c>
      <c r="K86" s="181" t="s">
        <v>170</v>
      </c>
      <c r="L86" s="182"/>
      <c r="M86" s="81" t="s">
        <v>171</v>
      </c>
      <c r="N86" s="82" t="s">
        <v>47</v>
      </c>
      <c r="O86" s="82" t="s">
        <v>172</v>
      </c>
      <c r="P86" s="82" t="s">
        <v>173</v>
      </c>
      <c r="Q86" s="82" t="s">
        <v>174</v>
      </c>
      <c r="R86" s="82" t="s">
        <v>175</v>
      </c>
      <c r="S86" s="82" t="s">
        <v>176</v>
      </c>
      <c r="T86" s="83" t="s">
        <v>177</v>
      </c>
    </row>
    <row r="87" spans="2:63" s="1" customFormat="1" ht="29.25" customHeight="1">
      <c r="B87" s="41"/>
      <c r="C87" s="87" t="s">
        <v>129</v>
      </c>
      <c r="D87" s="63"/>
      <c r="E87" s="63"/>
      <c r="F87" s="63"/>
      <c r="G87" s="63"/>
      <c r="H87" s="63"/>
      <c r="I87" s="172"/>
      <c r="J87" s="183">
        <f>BK87</f>
        <v>0</v>
      </c>
      <c r="K87" s="63"/>
      <c r="L87" s="61"/>
      <c r="M87" s="84"/>
      <c r="N87" s="85"/>
      <c r="O87" s="85"/>
      <c r="P87" s="184">
        <f>P88+P98+P120+P155+P180</f>
        <v>0</v>
      </c>
      <c r="Q87" s="85"/>
      <c r="R87" s="184">
        <f>R88+R98+R120+R155+R180</f>
        <v>0</v>
      </c>
      <c r="S87" s="85"/>
      <c r="T87" s="185">
        <f>T88+T98+T120+T155+T180</f>
        <v>0</v>
      </c>
      <c r="AT87" s="24" t="s">
        <v>76</v>
      </c>
      <c r="AU87" s="24" t="s">
        <v>130</v>
      </c>
      <c r="BK87" s="186">
        <f>BK88+BK98+BK120+BK155+BK180</f>
        <v>0</v>
      </c>
    </row>
    <row r="88" spans="2:63" s="11" customFormat="1" ht="37.35" customHeight="1">
      <c r="B88" s="187"/>
      <c r="C88" s="188"/>
      <c r="D88" s="189" t="s">
        <v>76</v>
      </c>
      <c r="E88" s="190" t="s">
        <v>2658</v>
      </c>
      <c r="F88" s="190" t="s">
        <v>2659</v>
      </c>
      <c r="G88" s="188"/>
      <c r="H88" s="188"/>
      <c r="I88" s="191"/>
      <c r="J88" s="192">
        <f>BK88</f>
        <v>0</v>
      </c>
      <c r="K88" s="188"/>
      <c r="L88" s="193"/>
      <c r="M88" s="194"/>
      <c r="N88" s="195"/>
      <c r="O88" s="195"/>
      <c r="P88" s="196">
        <f>SUM(P89:P97)</f>
        <v>0</v>
      </c>
      <c r="Q88" s="195"/>
      <c r="R88" s="196">
        <f>SUM(R89:R97)</f>
        <v>0</v>
      </c>
      <c r="S88" s="195"/>
      <c r="T88" s="197">
        <f>SUM(T89:T97)</f>
        <v>0</v>
      </c>
      <c r="AR88" s="198" t="s">
        <v>84</v>
      </c>
      <c r="AT88" s="199" t="s">
        <v>76</v>
      </c>
      <c r="AU88" s="199" t="s">
        <v>77</v>
      </c>
      <c r="AY88" s="198" t="s">
        <v>180</v>
      </c>
      <c r="BK88" s="200">
        <f>SUM(BK89:BK97)</f>
        <v>0</v>
      </c>
    </row>
    <row r="89" spans="2:65" s="1" customFormat="1" ht="16.5" customHeight="1">
      <c r="B89" s="41"/>
      <c r="C89" s="203" t="s">
        <v>84</v>
      </c>
      <c r="D89" s="203" t="s">
        <v>182</v>
      </c>
      <c r="E89" s="204" t="s">
        <v>2660</v>
      </c>
      <c r="F89" s="205" t="s">
        <v>2661</v>
      </c>
      <c r="G89" s="206" t="s">
        <v>2092</v>
      </c>
      <c r="H89" s="207">
        <v>1</v>
      </c>
      <c r="I89" s="208"/>
      <c r="J89" s="209">
        <f aca="true" t="shared" si="0" ref="J89:J97">ROUND(I89*H89,2)</f>
        <v>0</v>
      </c>
      <c r="K89" s="205" t="s">
        <v>39</v>
      </c>
      <c r="L89" s="61"/>
      <c r="M89" s="210" t="s">
        <v>39</v>
      </c>
      <c r="N89" s="211" t="s">
        <v>48</v>
      </c>
      <c r="O89" s="42"/>
      <c r="P89" s="212">
        <f aca="true" t="shared" si="1" ref="P89:P97">O89*H89</f>
        <v>0</v>
      </c>
      <c r="Q89" s="212">
        <v>0</v>
      </c>
      <c r="R89" s="212">
        <f aca="true" t="shared" si="2" ref="R89:R97">Q89*H89</f>
        <v>0</v>
      </c>
      <c r="S89" s="212">
        <v>0</v>
      </c>
      <c r="T89" s="213">
        <f aca="true" t="shared" si="3" ref="T89:T97">S89*H89</f>
        <v>0</v>
      </c>
      <c r="AR89" s="24" t="s">
        <v>187</v>
      </c>
      <c r="AT89" s="24" t="s">
        <v>182</v>
      </c>
      <c r="AU89" s="24" t="s">
        <v>84</v>
      </c>
      <c r="AY89" s="24" t="s">
        <v>180</v>
      </c>
      <c r="BE89" s="214">
        <f aca="true" t="shared" si="4" ref="BE89:BE97">IF(N89="základní",J89,0)</f>
        <v>0</v>
      </c>
      <c r="BF89" s="214">
        <f aca="true" t="shared" si="5" ref="BF89:BF97">IF(N89="snížená",J89,0)</f>
        <v>0</v>
      </c>
      <c r="BG89" s="214">
        <f aca="true" t="shared" si="6" ref="BG89:BG97">IF(N89="zákl. přenesená",J89,0)</f>
        <v>0</v>
      </c>
      <c r="BH89" s="214">
        <f aca="true" t="shared" si="7" ref="BH89:BH97">IF(N89="sníž. přenesená",J89,0)</f>
        <v>0</v>
      </c>
      <c r="BI89" s="214">
        <f aca="true" t="shared" si="8" ref="BI89:BI97">IF(N89="nulová",J89,0)</f>
        <v>0</v>
      </c>
      <c r="BJ89" s="24" t="s">
        <v>84</v>
      </c>
      <c r="BK89" s="214">
        <f aca="true" t="shared" si="9" ref="BK89:BK97">ROUND(I89*H89,2)</f>
        <v>0</v>
      </c>
      <c r="BL89" s="24" t="s">
        <v>187</v>
      </c>
      <c r="BM89" s="24" t="s">
        <v>86</v>
      </c>
    </row>
    <row r="90" spans="2:65" s="1" customFormat="1" ht="16.5" customHeight="1">
      <c r="B90" s="41"/>
      <c r="C90" s="203" t="s">
        <v>86</v>
      </c>
      <c r="D90" s="203" t="s">
        <v>182</v>
      </c>
      <c r="E90" s="204" t="s">
        <v>2662</v>
      </c>
      <c r="F90" s="205" t="s">
        <v>2663</v>
      </c>
      <c r="G90" s="206" t="s">
        <v>2664</v>
      </c>
      <c r="H90" s="207">
        <v>1</v>
      </c>
      <c r="I90" s="208"/>
      <c r="J90" s="209">
        <f t="shared" si="0"/>
        <v>0</v>
      </c>
      <c r="K90" s="205" t="s">
        <v>39</v>
      </c>
      <c r="L90" s="61"/>
      <c r="M90" s="210" t="s">
        <v>39</v>
      </c>
      <c r="N90" s="211" t="s">
        <v>48</v>
      </c>
      <c r="O90" s="42"/>
      <c r="P90" s="212">
        <f t="shared" si="1"/>
        <v>0</v>
      </c>
      <c r="Q90" s="212">
        <v>0</v>
      </c>
      <c r="R90" s="212">
        <f t="shared" si="2"/>
        <v>0</v>
      </c>
      <c r="S90" s="212">
        <v>0</v>
      </c>
      <c r="T90" s="213">
        <f t="shared" si="3"/>
        <v>0</v>
      </c>
      <c r="AR90" s="24" t="s">
        <v>187</v>
      </c>
      <c r="AT90" s="24" t="s">
        <v>182</v>
      </c>
      <c r="AU90" s="24" t="s">
        <v>84</v>
      </c>
      <c r="AY90" s="24" t="s">
        <v>180</v>
      </c>
      <c r="BE90" s="214">
        <f t="shared" si="4"/>
        <v>0</v>
      </c>
      <c r="BF90" s="214">
        <f t="shared" si="5"/>
        <v>0</v>
      </c>
      <c r="BG90" s="214">
        <f t="shared" si="6"/>
        <v>0</v>
      </c>
      <c r="BH90" s="214">
        <f t="shared" si="7"/>
        <v>0</v>
      </c>
      <c r="BI90" s="214">
        <f t="shared" si="8"/>
        <v>0</v>
      </c>
      <c r="BJ90" s="24" t="s">
        <v>84</v>
      </c>
      <c r="BK90" s="214">
        <f t="shared" si="9"/>
        <v>0</v>
      </c>
      <c r="BL90" s="24" t="s">
        <v>187</v>
      </c>
      <c r="BM90" s="24" t="s">
        <v>187</v>
      </c>
    </row>
    <row r="91" spans="2:65" s="1" customFormat="1" ht="16.5" customHeight="1">
      <c r="B91" s="41"/>
      <c r="C91" s="203" t="s">
        <v>197</v>
      </c>
      <c r="D91" s="203" t="s">
        <v>182</v>
      </c>
      <c r="E91" s="204" t="s">
        <v>2665</v>
      </c>
      <c r="F91" s="205" t="s">
        <v>2666</v>
      </c>
      <c r="G91" s="206" t="s">
        <v>2092</v>
      </c>
      <c r="H91" s="207">
        <v>1</v>
      </c>
      <c r="I91" s="208"/>
      <c r="J91" s="209">
        <f t="shared" si="0"/>
        <v>0</v>
      </c>
      <c r="K91" s="205" t="s">
        <v>39</v>
      </c>
      <c r="L91" s="61"/>
      <c r="M91" s="210" t="s">
        <v>39</v>
      </c>
      <c r="N91" s="211" t="s">
        <v>48</v>
      </c>
      <c r="O91" s="42"/>
      <c r="P91" s="212">
        <f t="shared" si="1"/>
        <v>0</v>
      </c>
      <c r="Q91" s="212">
        <v>0</v>
      </c>
      <c r="R91" s="212">
        <f t="shared" si="2"/>
        <v>0</v>
      </c>
      <c r="S91" s="212">
        <v>0</v>
      </c>
      <c r="T91" s="213">
        <f t="shared" si="3"/>
        <v>0</v>
      </c>
      <c r="AR91" s="24" t="s">
        <v>187</v>
      </c>
      <c r="AT91" s="24" t="s">
        <v>182</v>
      </c>
      <c r="AU91" s="24" t="s">
        <v>84</v>
      </c>
      <c r="AY91" s="24" t="s">
        <v>180</v>
      </c>
      <c r="BE91" s="214">
        <f t="shared" si="4"/>
        <v>0</v>
      </c>
      <c r="BF91" s="214">
        <f t="shared" si="5"/>
        <v>0</v>
      </c>
      <c r="BG91" s="214">
        <f t="shared" si="6"/>
        <v>0</v>
      </c>
      <c r="BH91" s="214">
        <f t="shared" si="7"/>
        <v>0</v>
      </c>
      <c r="BI91" s="214">
        <f t="shared" si="8"/>
        <v>0</v>
      </c>
      <c r="BJ91" s="24" t="s">
        <v>84</v>
      </c>
      <c r="BK91" s="214">
        <f t="shared" si="9"/>
        <v>0</v>
      </c>
      <c r="BL91" s="24" t="s">
        <v>187</v>
      </c>
      <c r="BM91" s="24" t="s">
        <v>214</v>
      </c>
    </row>
    <row r="92" spans="2:65" s="1" customFormat="1" ht="16.5" customHeight="1">
      <c r="B92" s="41"/>
      <c r="C92" s="203" t="s">
        <v>187</v>
      </c>
      <c r="D92" s="203" t="s">
        <v>182</v>
      </c>
      <c r="E92" s="204" t="s">
        <v>2667</v>
      </c>
      <c r="F92" s="205" t="s">
        <v>2668</v>
      </c>
      <c r="G92" s="206" t="s">
        <v>2092</v>
      </c>
      <c r="H92" s="207">
        <v>1</v>
      </c>
      <c r="I92" s="208"/>
      <c r="J92" s="209">
        <f t="shared" si="0"/>
        <v>0</v>
      </c>
      <c r="K92" s="205" t="s">
        <v>39</v>
      </c>
      <c r="L92" s="61"/>
      <c r="M92" s="210" t="s">
        <v>39</v>
      </c>
      <c r="N92" s="211" t="s">
        <v>48</v>
      </c>
      <c r="O92" s="42"/>
      <c r="P92" s="212">
        <f t="shared" si="1"/>
        <v>0</v>
      </c>
      <c r="Q92" s="212">
        <v>0</v>
      </c>
      <c r="R92" s="212">
        <f t="shared" si="2"/>
        <v>0</v>
      </c>
      <c r="S92" s="212">
        <v>0</v>
      </c>
      <c r="T92" s="213">
        <f t="shared" si="3"/>
        <v>0</v>
      </c>
      <c r="AR92" s="24" t="s">
        <v>187</v>
      </c>
      <c r="AT92" s="24" t="s">
        <v>182</v>
      </c>
      <c r="AU92" s="24" t="s">
        <v>84</v>
      </c>
      <c r="AY92" s="24" t="s">
        <v>180</v>
      </c>
      <c r="BE92" s="214">
        <f t="shared" si="4"/>
        <v>0</v>
      </c>
      <c r="BF92" s="214">
        <f t="shared" si="5"/>
        <v>0</v>
      </c>
      <c r="BG92" s="214">
        <f t="shared" si="6"/>
        <v>0</v>
      </c>
      <c r="BH92" s="214">
        <f t="shared" si="7"/>
        <v>0</v>
      </c>
      <c r="BI92" s="214">
        <f t="shared" si="8"/>
        <v>0</v>
      </c>
      <c r="BJ92" s="24" t="s">
        <v>84</v>
      </c>
      <c r="BK92" s="214">
        <f t="shared" si="9"/>
        <v>0</v>
      </c>
      <c r="BL92" s="24" t="s">
        <v>187</v>
      </c>
      <c r="BM92" s="24" t="s">
        <v>225</v>
      </c>
    </row>
    <row r="93" spans="2:65" s="1" customFormat="1" ht="16.5" customHeight="1">
      <c r="B93" s="41"/>
      <c r="C93" s="203" t="s">
        <v>209</v>
      </c>
      <c r="D93" s="203" t="s">
        <v>182</v>
      </c>
      <c r="E93" s="204" t="s">
        <v>2669</v>
      </c>
      <c r="F93" s="205" t="s">
        <v>2670</v>
      </c>
      <c r="G93" s="206" t="s">
        <v>2092</v>
      </c>
      <c r="H93" s="207">
        <v>1</v>
      </c>
      <c r="I93" s="208"/>
      <c r="J93" s="209">
        <f t="shared" si="0"/>
        <v>0</v>
      </c>
      <c r="K93" s="205" t="s">
        <v>39</v>
      </c>
      <c r="L93" s="61"/>
      <c r="M93" s="210" t="s">
        <v>39</v>
      </c>
      <c r="N93" s="211" t="s">
        <v>48</v>
      </c>
      <c r="O93" s="42"/>
      <c r="P93" s="212">
        <f t="shared" si="1"/>
        <v>0</v>
      </c>
      <c r="Q93" s="212">
        <v>0</v>
      </c>
      <c r="R93" s="212">
        <f t="shared" si="2"/>
        <v>0</v>
      </c>
      <c r="S93" s="212">
        <v>0</v>
      </c>
      <c r="T93" s="213">
        <f t="shared" si="3"/>
        <v>0</v>
      </c>
      <c r="AR93" s="24" t="s">
        <v>187</v>
      </c>
      <c r="AT93" s="24" t="s">
        <v>182</v>
      </c>
      <c r="AU93" s="24" t="s">
        <v>84</v>
      </c>
      <c r="AY93" s="24" t="s">
        <v>180</v>
      </c>
      <c r="BE93" s="214">
        <f t="shared" si="4"/>
        <v>0</v>
      </c>
      <c r="BF93" s="214">
        <f t="shared" si="5"/>
        <v>0</v>
      </c>
      <c r="BG93" s="214">
        <f t="shared" si="6"/>
        <v>0</v>
      </c>
      <c r="BH93" s="214">
        <f t="shared" si="7"/>
        <v>0</v>
      </c>
      <c r="BI93" s="214">
        <f t="shared" si="8"/>
        <v>0</v>
      </c>
      <c r="BJ93" s="24" t="s">
        <v>84</v>
      </c>
      <c r="BK93" s="214">
        <f t="shared" si="9"/>
        <v>0</v>
      </c>
      <c r="BL93" s="24" t="s">
        <v>187</v>
      </c>
      <c r="BM93" s="24" t="s">
        <v>236</v>
      </c>
    </row>
    <row r="94" spans="2:65" s="1" customFormat="1" ht="16.5" customHeight="1">
      <c r="B94" s="41"/>
      <c r="C94" s="203" t="s">
        <v>214</v>
      </c>
      <c r="D94" s="203" t="s">
        <v>182</v>
      </c>
      <c r="E94" s="204" t="s">
        <v>2671</v>
      </c>
      <c r="F94" s="205" t="s">
        <v>2672</v>
      </c>
      <c r="G94" s="206" t="s">
        <v>2092</v>
      </c>
      <c r="H94" s="207">
        <v>1</v>
      </c>
      <c r="I94" s="208"/>
      <c r="J94" s="209">
        <f t="shared" si="0"/>
        <v>0</v>
      </c>
      <c r="K94" s="205" t="s">
        <v>39</v>
      </c>
      <c r="L94" s="61"/>
      <c r="M94" s="210" t="s">
        <v>39</v>
      </c>
      <c r="N94" s="211" t="s">
        <v>48</v>
      </c>
      <c r="O94" s="42"/>
      <c r="P94" s="212">
        <f t="shared" si="1"/>
        <v>0</v>
      </c>
      <c r="Q94" s="212">
        <v>0</v>
      </c>
      <c r="R94" s="212">
        <f t="shared" si="2"/>
        <v>0</v>
      </c>
      <c r="S94" s="212">
        <v>0</v>
      </c>
      <c r="T94" s="213">
        <f t="shared" si="3"/>
        <v>0</v>
      </c>
      <c r="AR94" s="24" t="s">
        <v>187</v>
      </c>
      <c r="AT94" s="24" t="s">
        <v>182</v>
      </c>
      <c r="AU94" s="24" t="s">
        <v>84</v>
      </c>
      <c r="AY94" s="24" t="s">
        <v>180</v>
      </c>
      <c r="BE94" s="214">
        <f t="shared" si="4"/>
        <v>0</v>
      </c>
      <c r="BF94" s="214">
        <f t="shared" si="5"/>
        <v>0</v>
      </c>
      <c r="BG94" s="214">
        <f t="shared" si="6"/>
        <v>0</v>
      </c>
      <c r="BH94" s="214">
        <f t="shared" si="7"/>
        <v>0</v>
      </c>
      <c r="BI94" s="214">
        <f t="shared" si="8"/>
        <v>0</v>
      </c>
      <c r="BJ94" s="24" t="s">
        <v>84</v>
      </c>
      <c r="BK94" s="214">
        <f t="shared" si="9"/>
        <v>0</v>
      </c>
      <c r="BL94" s="24" t="s">
        <v>187</v>
      </c>
      <c r="BM94" s="24" t="s">
        <v>245</v>
      </c>
    </row>
    <row r="95" spans="2:65" s="1" customFormat="1" ht="16.5" customHeight="1">
      <c r="B95" s="41"/>
      <c r="C95" s="203" t="s">
        <v>219</v>
      </c>
      <c r="D95" s="203" t="s">
        <v>182</v>
      </c>
      <c r="E95" s="204" t="s">
        <v>2673</v>
      </c>
      <c r="F95" s="205" t="s">
        <v>2674</v>
      </c>
      <c r="G95" s="206" t="s">
        <v>2092</v>
      </c>
      <c r="H95" s="207">
        <v>1</v>
      </c>
      <c r="I95" s="208"/>
      <c r="J95" s="209">
        <f t="shared" si="0"/>
        <v>0</v>
      </c>
      <c r="K95" s="205" t="s">
        <v>39</v>
      </c>
      <c r="L95" s="61"/>
      <c r="M95" s="210" t="s">
        <v>39</v>
      </c>
      <c r="N95" s="211" t="s">
        <v>48</v>
      </c>
      <c r="O95" s="42"/>
      <c r="P95" s="212">
        <f t="shared" si="1"/>
        <v>0</v>
      </c>
      <c r="Q95" s="212">
        <v>0</v>
      </c>
      <c r="R95" s="212">
        <f t="shared" si="2"/>
        <v>0</v>
      </c>
      <c r="S95" s="212">
        <v>0</v>
      </c>
      <c r="T95" s="213">
        <f t="shared" si="3"/>
        <v>0</v>
      </c>
      <c r="AR95" s="24" t="s">
        <v>187</v>
      </c>
      <c r="AT95" s="24" t="s">
        <v>182</v>
      </c>
      <c r="AU95" s="24" t="s">
        <v>84</v>
      </c>
      <c r="AY95" s="24" t="s">
        <v>180</v>
      </c>
      <c r="BE95" s="214">
        <f t="shared" si="4"/>
        <v>0</v>
      </c>
      <c r="BF95" s="214">
        <f t="shared" si="5"/>
        <v>0</v>
      </c>
      <c r="BG95" s="214">
        <f t="shared" si="6"/>
        <v>0</v>
      </c>
      <c r="BH95" s="214">
        <f t="shared" si="7"/>
        <v>0</v>
      </c>
      <c r="BI95" s="214">
        <f t="shared" si="8"/>
        <v>0</v>
      </c>
      <c r="BJ95" s="24" t="s">
        <v>84</v>
      </c>
      <c r="BK95" s="214">
        <f t="shared" si="9"/>
        <v>0</v>
      </c>
      <c r="BL95" s="24" t="s">
        <v>187</v>
      </c>
      <c r="BM95" s="24" t="s">
        <v>257</v>
      </c>
    </row>
    <row r="96" spans="2:65" s="1" customFormat="1" ht="16.5" customHeight="1">
      <c r="B96" s="41"/>
      <c r="C96" s="203" t="s">
        <v>225</v>
      </c>
      <c r="D96" s="203" t="s">
        <v>182</v>
      </c>
      <c r="E96" s="204" t="s">
        <v>2675</v>
      </c>
      <c r="F96" s="205" t="s">
        <v>2676</v>
      </c>
      <c r="G96" s="206" t="s">
        <v>2092</v>
      </c>
      <c r="H96" s="207">
        <v>2</v>
      </c>
      <c r="I96" s="208"/>
      <c r="J96" s="209">
        <f t="shared" si="0"/>
        <v>0</v>
      </c>
      <c r="K96" s="205" t="s">
        <v>39</v>
      </c>
      <c r="L96" s="61"/>
      <c r="M96" s="210" t="s">
        <v>39</v>
      </c>
      <c r="N96" s="211" t="s">
        <v>48</v>
      </c>
      <c r="O96" s="42"/>
      <c r="P96" s="212">
        <f t="shared" si="1"/>
        <v>0</v>
      </c>
      <c r="Q96" s="212">
        <v>0</v>
      </c>
      <c r="R96" s="212">
        <f t="shared" si="2"/>
        <v>0</v>
      </c>
      <c r="S96" s="212">
        <v>0</v>
      </c>
      <c r="T96" s="213">
        <f t="shared" si="3"/>
        <v>0</v>
      </c>
      <c r="AR96" s="24" t="s">
        <v>187</v>
      </c>
      <c r="AT96" s="24" t="s">
        <v>182</v>
      </c>
      <c r="AU96" s="24" t="s">
        <v>84</v>
      </c>
      <c r="AY96" s="24" t="s">
        <v>180</v>
      </c>
      <c r="BE96" s="214">
        <f t="shared" si="4"/>
        <v>0</v>
      </c>
      <c r="BF96" s="214">
        <f t="shared" si="5"/>
        <v>0</v>
      </c>
      <c r="BG96" s="214">
        <f t="shared" si="6"/>
        <v>0</v>
      </c>
      <c r="BH96" s="214">
        <f t="shared" si="7"/>
        <v>0</v>
      </c>
      <c r="BI96" s="214">
        <f t="shared" si="8"/>
        <v>0</v>
      </c>
      <c r="BJ96" s="24" t="s">
        <v>84</v>
      </c>
      <c r="BK96" s="214">
        <f t="shared" si="9"/>
        <v>0</v>
      </c>
      <c r="BL96" s="24" t="s">
        <v>187</v>
      </c>
      <c r="BM96" s="24" t="s">
        <v>265</v>
      </c>
    </row>
    <row r="97" spans="2:65" s="1" customFormat="1" ht="16.5" customHeight="1">
      <c r="B97" s="41"/>
      <c r="C97" s="203" t="s">
        <v>230</v>
      </c>
      <c r="D97" s="203" t="s">
        <v>182</v>
      </c>
      <c r="E97" s="204" t="s">
        <v>2677</v>
      </c>
      <c r="F97" s="205" t="s">
        <v>2678</v>
      </c>
      <c r="G97" s="206" t="s">
        <v>2092</v>
      </c>
      <c r="H97" s="207">
        <v>2</v>
      </c>
      <c r="I97" s="208"/>
      <c r="J97" s="209">
        <f t="shared" si="0"/>
        <v>0</v>
      </c>
      <c r="K97" s="205" t="s">
        <v>39</v>
      </c>
      <c r="L97" s="61"/>
      <c r="M97" s="210" t="s">
        <v>39</v>
      </c>
      <c r="N97" s="211" t="s">
        <v>48</v>
      </c>
      <c r="O97" s="42"/>
      <c r="P97" s="212">
        <f t="shared" si="1"/>
        <v>0</v>
      </c>
      <c r="Q97" s="212">
        <v>0</v>
      </c>
      <c r="R97" s="212">
        <f t="shared" si="2"/>
        <v>0</v>
      </c>
      <c r="S97" s="212">
        <v>0</v>
      </c>
      <c r="T97" s="213">
        <f t="shared" si="3"/>
        <v>0</v>
      </c>
      <c r="AR97" s="24" t="s">
        <v>187</v>
      </c>
      <c r="AT97" s="24" t="s">
        <v>182</v>
      </c>
      <c r="AU97" s="24" t="s">
        <v>84</v>
      </c>
      <c r="AY97" s="24" t="s">
        <v>180</v>
      </c>
      <c r="BE97" s="214">
        <f t="shared" si="4"/>
        <v>0</v>
      </c>
      <c r="BF97" s="214">
        <f t="shared" si="5"/>
        <v>0</v>
      </c>
      <c r="BG97" s="214">
        <f t="shared" si="6"/>
        <v>0</v>
      </c>
      <c r="BH97" s="214">
        <f t="shared" si="7"/>
        <v>0</v>
      </c>
      <c r="BI97" s="214">
        <f t="shared" si="8"/>
        <v>0</v>
      </c>
      <c r="BJ97" s="24" t="s">
        <v>84</v>
      </c>
      <c r="BK97" s="214">
        <f t="shared" si="9"/>
        <v>0</v>
      </c>
      <c r="BL97" s="24" t="s">
        <v>187</v>
      </c>
      <c r="BM97" s="24" t="s">
        <v>282</v>
      </c>
    </row>
    <row r="98" spans="2:63" s="11" customFormat="1" ht="37.35" customHeight="1">
      <c r="B98" s="187"/>
      <c r="C98" s="188"/>
      <c r="D98" s="189" t="s">
        <v>76</v>
      </c>
      <c r="E98" s="190" t="s">
        <v>2679</v>
      </c>
      <c r="F98" s="190" t="s">
        <v>2680</v>
      </c>
      <c r="G98" s="188"/>
      <c r="H98" s="188"/>
      <c r="I98" s="191"/>
      <c r="J98" s="192">
        <f>BK98</f>
        <v>0</v>
      </c>
      <c r="K98" s="188"/>
      <c r="L98" s="193"/>
      <c r="M98" s="194"/>
      <c r="N98" s="195"/>
      <c r="O98" s="195"/>
      <c r="P98" s="196">
        <f>SUM(P99:P119)</f>
        <v>0</v>
      </c>
      <c r="Q98" s="195"/>
      <c r="R98" s="196">
        <f>SUM(R99:R119)</f>
        <v>0</v>
      </c>
      <c r="S98" s="195"/>
      <c r="T98" s="197">
        <f>SUM(T99:T119)</f>
        <v>0</v>
      </c>
      <c r="AR98" s="198" t="s">
        <v>84</v>
      </c>
      <c r="AT98" s="199" t="s">
        <v>76</v>
      </c>
      <c r="AU98" s="199" t="s">
        <v>77</v>
      </c>
      <c r="AY98" s="198" t="s">
        <v>180</v>
      </c>
      <c r="BK98" s="200">
        <f>SUM(BK99:BK119)</f>
        <v>0</v>
      </c>
    </row>
    <row r="99" spans="2:65" s="1" customFormat="1" ht="16.5" customHeight="1">
      <c r="B99" s="41"/>
      <c r="C99" s="203" t="s">
        <v>236</v>
      </c>
      <c r="D99" s="203" t="s">
        <v>182</v>
      </c>
      <c r="E99" s="204" t="s">
        <v>2681</v>
      </c>
      <c r="F99" s="205" t="s">
        <v>2682</v>
      </c>
      <c r="G99" s="206" t="s">
        <v>2092</v>
      </c>
      <c r="H99" s="207">
        <v>27</v>
      </c>
      <c r="I99" s="208"/>
      <c r="J99" s="209">
        <f aca="true" t="shared" si="10" ref="J99:J119">ROUND(I99*H99,2)</f>
        <v>0</v>
      </c>
      <c r="K99" s="205" t="s">
        <v>39</v>
      </c>
      <c r="L99" s="61"/>
      <c r="M99" s="210" t="s">
        <v>39</v>
      </c>
      <c r="N99" s="211" t="s">
        <v>48</v>
      </c>
      <c r="O99" s="42"/>
      <c r="P99" s="212">
        <f aca="true" t="shared" si="11" ref="P99:P119">O99*H99</f>
        <v>0</v>
      </c>
      <c r="Q99" s="212">
        <v>0</v>
      </c>
      <c r="R99" s="212">
        <f aca="true" t="shared" si="12" ref="R99:R119">Q99*H99</f>
        <v>0</v>
      </c>
      <c r="S99" s="212">
        <v>0</v>
      </c>
      <c r="T99" s="213">
        <f aca="true" t="shared" si="13" ref="T99:T119">S99*H99</f>
        <v>0</v>
      </c>
      <c r="AR99" s="24" t="s">
        <v>187</v>
      </c>
      <c r="AT99" s="24" t="s">
        <v>182</v>
      </c>
      <c r="AU99" s="24" t="s">
        <v>84</v>
      </c>
      <c r="AY99" s="24" t="s">
        <v>180</v>
      </c>
      <c r="BE99" s="214">
        <f aca="true" t="shared" si="14" ref="BE99:BE119">IF(N99="základní",J99,0)</f>
        <v>0</v>
      </c>
      <c r="BF99" s="214">
        <f aca="true" t="shared" si="15" ref="BF99:BF119">IF(N99="snížená",J99,0)</f>
        <v>0</v>
      </c>
      <c r="BG99" s="214">
        <f aca="true" t="shared" si="16" ref="BG99:BG119">IF(N99="zákl. přenesená",J99,0)</f>
        <v>0</v>
      </c>
      <c r="BH99" s="214">
        <f aca="true" t="shared" si="17" ref="BH99:BH119">IF(N99="sníž. přenesená",J99,0)</f>
        <v>0</v>
      </c>
      <c r="BI99" s="214">
        <f aca="true" t="shared" si="18" ref="BI99:BI119">IF(N99="nulová",J99,0)</f>
        <v>0</v>
      </c>
      <c r="BJ99" s="24" t="s">
        <v>84</v>
      </c>
      <c r="BK99" s="214">
        <f aca="true" t="shared" si="19" ref="BK99:BK119">ROUND(I99*H99,2)</f>
        <v>0</v>
      </c>
      <c r="BL99" s="24" t="s">
        <v>187</v>
      </c>
      <c r="BM99" s="24" t="s">
        <v>291</v>
      </c>
    </row>
    <row r="100" spans="2:65" s="1" customFormat="1" ht="16.5" customHeight="1">
      <c r="B100" s="41"/>
      <c r="C100" s="203" t="s">
        <v>241</v>
      </c>
      <c r="D100" s="203" t="s">
        <v>182</v>
      </c>
      <c r="E100" s="204" t="s">
        <v>2683</v>
      </c>
      <c r="F100" s="205" t="s">
        <v>2684</v>
      </c>
      <c r="G100" s="206" t="s">
        <v>2092</v>
      </c>
      <c r="H100" s="207">
        <v>27</v>
      </c>
      <c r="I100" s="208"/>
      <c r="J100" s="209">
        <f t="shared" si="10"/>
        <v>0</v>
      </c>
      <c r="K100" s="205" t="s">
        <v>39</v>
      </c>
      <c r="L100" s="61"/>
      <c r="M100" s="210" t="s">
        <v>39</v>
      </c>
      <c r="N100" s="211" t="s">
        <v>48</v>
      </c>
      <c r="O100" s="42"/>
      <c r="P100" s="212">
        <f t="shared" si="11"/>
        <v>0</v>
      </c>
      <c r="Q100" s="212">
        <v>0</v>
      </c>
      <c r="R100" s="212">
        <f t="shared" si="12"/>
        <v>0</v>
      </c>
      <c r="S100" s="212">
        <v>0</v>
      </c>
      <c r="T100" s="213">
        <f t="shared" si="13"/>
        <v>0</v>
      </c>
      <c r="AR100" s="24" t="s">
        <v>187</v>
      </c>
      <c r="AT100" s="24" t="s">
        <v>182</v>
      </c>
      <c r="AU100" s="24" t="s">
        <v>84</v>
      </c>
      <c r="AY100" s="24" t="s">
        <v>180</v>
      </c>
      <c r="BE100" s="214">
        <f t="shared" si="14"/>
        <v>0</v>
      </c>
      <c r="BF100" s="214">
        <f t="shared" si="15"/>
        <v>0</v>
      </c>
      <c r="BG100" s="214">
        <f t="shared" si="16"/>
        <v>0</v>
      </c>
      <c r="BH100" s="214">
        <f t="shared" si="17"/>
        <v>0</v>
      </c>
      <c r="BI100" s="214">
        <f t="shared" si="18"/>
        <v>0</v>
      </c>
      <c r="BJ100" s="24" t="s">
        <v>84</v>
      </c>
      <c r="BK100" s="214">
        <f t="shared" si="19"/>
        <v>0</v>
      </c>
      <c r="BL100" s="24" t="s">
        <v>187</v>
      </c>
      <c r="BM100" s="24" t="s">
        <v>300</v>
      </c>
    </row>
    <row r="101" spans="2:65" s="1" customFormat="1" ht="25.5" customHeight="1">
      <c r="B101" s="41"/>
      <c r="C101" s="203" t="s">
        <v>245</v>
      </c>
      <c r="D101" s="203" t="s">
        <v>182</v>
      </c>
      <c r="E101" s="204" t="s">
        <v>2685</v>
      </c>
      <c r="F101" s="205" t="s">
        <v>2686</v>
      </c>
      <c r="G101" s="206" t="s">
        <v>2092</v>
      </c>
      <c r="H101" s="207">
        <v>38</v>
      </c>
      <c r="I101" s="208"/>
      <c r="J101" s="209">
        <f t="shared" si="10"/>
        <v>0</v>
      </c>
      <c r="K101" s="205" t="s">
        <v>39</v>
      </c>
      <c r="L101" s="61"/>
      <c r="M101" s="210" t="s">
        <v>39</v>
      </c>
      <c r="N101" s="211" t="s">
        <v>48</v>
      </c>
      <c r="O101" s="42"/>
      <c r="P101" s="212">
        <f t="shared" si="11"/>
        <v>0</v>
      </c>
      <c r="Q101" s="212">
        <v>0</v>
      </c>
      <c r="R101" s="212">
        <f t="shared" si="12"/>
        <v>0</v>
      </c>
      <c r="S101" s="212">
        <v>0</v>
      </c>
      <c r="T101" s="213">
        <f t="shared" si="13"/>
        <v>0</v>
      </c>
      <c r="AR101" s="24" t="s">
        <v>187</v>
      </c>
      <c r="AT101" s="24" t="s">
        <v>182</v>
      </c>
      <c r="AU101" s="24" t="s">
        <v>84</v>
      </c>
      <c r="AY101" s="24" t="s">
        <v>180</v>
      </c>
      <c r="BE101" s="214">
        <f t="shared" si="14"/>
        <v>0</v>
      </c>
      <c r="BF101" s="214">
        <f t="shared" si="15"/>
        <v>0</v>
      </c>
      <c r="BG101" s="214">
        <f t="shared" si="16"/>
        <v>0</v>
      </c>
      <c r="BH101" s="214">
        <f t="shared" si="17"/>
        <v>0</v>
      </c>
      <c r="BI101" s="214">
        <f t="shared" si="18"/>
        <v>0</v>
      </c>
      <c r="BJ101" s="24" t="s">
        <v>84</v>
      </c>
      <c r="BK101" s="214">
        <f t="shared" si="19"/>
        <v>0</v>
      </c>
      <c r="BL101" s="24" t="s">
        <v>187</v>
      </c>
      <c r="BM101" s="24" t="s">
        <v>309</v>
      </c>
    </row>
    <row r="102" spans="2:65" s="1" customFormat="1" ht="16.5" customHeight="1">
      <c r="B102" s="41"/>
      <c r="C102" s="203" t="s">
        <v>251</v>
      </c>
      <c r="D102" s="203" t="s">
        <v>182</v>
      </c>
      <c r="E102" s="204" t="s">
        <v>2687</v>
      </c>
      <c r="F102" s="205" t="s">
        <v>2688</v>
      </c>
      <c r="G102" s="206" t="s">
        <v>2092</v>
      </c>
      <c r="H102" s="207">
        <v>38</v>
      </c>
      <c r="I102" s="208"/>
      <c r="J102" s="209">
        <f t="shared" si="10"/>
        <v>0</v>
      </c>
      <c r="K102" s="205" t="s">
        <v>39</v>
      </c>
      <c r="L102" s="61"/>
      <c r="M102" s="210" t="s">
        <v>39</v>
      </c>
      <c r="N102" s="211" t="s">
        <v>48</v>
      </c>
      <c r="O102" s="42"/>
      <c r="P102" s="212">
        <f t="shared" si="11"/>
        <v>0</v>
      </c>
      <c r="Q102" s="212">
        <v>0</v>
      </c>
      <c r="R102" s="212">
        <f t="shared" si="12"/>
        <v>0</v>
      </c>
      <c r="S102" s="212">
        <v>0</v>
      </c>
      <c r="T102" s="213">
        <f t="shared" si="13"/>
        <v>0</v>
      </c>
      <c r="AR102" s="24" t="s">
        <v>187</v>
      </c>
      <c r="AT102" s="24" t="s">
        <v>182</v>
      </c>
      <c r="AU102" s="24" t="s">
        <v>84</v>
      </c>
      <c r="AY102" s="24" t="s">
        <v>180</v>
      </c>
      <c r="BE102" s="214">
        <f t="shared" si="14"/>
        <v>0</v>
      </c>
      <c r="BF102" s="214">
        <f t="shared" si="15"/>
        <v>0</v>
      </c>
      <c r="BG102" s="214">
        <f t="shared" si="16"/>
        <v>0</v>
      </c>
      <c r="BH102" s="214">
        <f t="shared" si="17"/>
        <v>0</v>
      </c>
      <c r="BI102" s="214">
        <f t="shared" si="18"/>
        <v>0</v>
      </c>
      <c r="BJ102" s="24" t="s">
        <v>84</v>
      </c>
      <c r="BK102" s="214">
        <f t="shared" si="19"/>
        <v>0</v>
      </c>
      <c r="BL102" s="24" t="s">
        <v>187</v>
      </c>
      <c r="BM102" s="24" t="s">
        <v>319</v>
      </c>
    </row>
    <row r="103" spans="2:65" s="1" customFormat="1" ht="16.5" customHeight="1">
      <c r="B103" s="41"/>
      <c r="C103" s="203" t="s">
        <v>257</v>
      </c>
      <c r="D103" s="203" t="s">
        <v>182</v>
      </c>
      <c r="E103" s="204" t="s">
        <v>2689</v>
      </c>
      <c r="F103" s="205" t="s">
        <v>2690</v>
      </c>
      <c r="G103" s="206" t="s">
        <v>2092</v>
      </c>
      <c r="H103" s="207">
        <v>8</v>
      </c>
      <c r="I103" s="208"/>
      <c r="J103" s="209">
        <f t="shared" si="10"/>
        <v>0</v>
      </c>
      <c r="K103" s="205" t="s">
        <v>39</v>
      </c>
      <c r="L103" s="61"/>
      <c r="M103" s="210" t="s">
        <v>39</v>
      </c>
      <c r="N103" s="211" t="s">
        <v>48</v>
      </c>
      <c r="O103" s="42"/>
      <c r="P103" s="212">
        <f t="shared" si="11"/>
        <v>0</v>
      </c>
      <c r="Q103" s="212">
        <v>0</v>
      </c>
      <c r="R103" s="212">
        <f t="shared" si="12"/>
        <v>0</v>
      </c>
      <c r="S103" s="212">
        <v>0</v>
      </c>
      <c r="T103" s="213">
        <f t="shared" si="13"/>
        <v>0</v>
      </c>
      <c r="AR103" s="24" t="s">
        <v>187</v>
      </c>
      <c r="AT103" s="24" t="s">
        <v>182</v>
      </c>
      <c r="AU103" s="24" t="s">
        <v>84</v>
      </c>
      <c r="AY103" s="24" t="s">
        <v>180</v>
      </c>
      <c r="BE103" s="214">
        <f t="shared" si="14"/>
        <v>0</v>
      </c>
      <c r="BF103" s="214">
        <f t="shared" si="15"/>
        <v>0</v>
      </c>
      <c r="BG103" s="214">
        <f t="shared" si="16"/>
        <v>0</v>
      </c>
      <c r="BH103" s="214">
        <f t="shared" si="17"/>
        <v>0</v>
      </c>
      <c r="BI103" s="214">
        <f t="shared" si="18"/>
        <v>0</v>
      </c>
      <c r="BJ103" s="24" t="s">
        <v>84</v>
      </c>
      <c r="BK103" s="214">
        <f t="shared" si="19"/>
        <v>0</v>
      </c>
      <c r="BL103" s="24" t="s">
        <v>187</v>
      </c>
      <c r="BM103" s="24" t="s">
        <v>332</v>
      </c>
    </row>
    <row r="104" spans="2:65" s="1" customFormat="1" ht="16.5" customHeight="1">
      <c r="B104" s="41"/>
      <c r="C104" s="203" t="s">
        <v>10</v>
      </c>
      <c r="D104" s="203" t="s">
        <v>182</v>
      </c>
      <c r="E104" s="204" t="s">
        <v>2691</v>
      </c>
      <c r="F104" s="205" t="s">
        <v>2692</v>
      </c>
      <c r="G104" s="206" t="s">
        <v>2092</v>
      </c>
      <c r="H104" s="207">
        <v>8</v>
      </c>
      <c r="I104" s="208"/>
      <c r="J104" s="209">
        <f t="shared" si="10"/>
        <v>0</v>
      </c>
      <c r="K104" s="205" t="s">
        <v>39</v>
      </c>
      <c r="L104" s="61"/>
      <c r="M104" s="210" t="s">
        <v>39</v>
      </c>
      <c r="N104" s="211" t="s">
        <v>48</v>
      </c>
      <c r="O104" s="42"/>
      <c r="P104" s="212">
        <f t="shared" si="11"/>
        <v>0</v>
      </c>
      <c r="Q104" s="212">
        <v>0</v>
      </c>
      <c r="R104" s="212">
        <f t="shared" si="12"/>
        <v>0</v>
      </c>
      <c r="S104" s="212">
        <v>0</v>
      </c>
      <c r="T104" s="213">
        <f t="shared" si="13"/>
        <v>0</v>
      </c>
      <c r="AR104" s="24" t="s">
        <v>187</v>
      </c>
      <c r="AT104" s="24" t="s">
        <v>182</v>
      </c>
      <c r="AU104" s="24" t="s">
        <v>84</v>
      </c>
      <c r="AY104" s="24" t="s">
        <v>180</v>
      </c>
      <c r="BE104" s="214">
        <f t="shared" si="14"/>
        <v>0</v>
      </c>
      <c r="BF104" s="214">
        <f t="shared" si="15"/>
        <v>0</v>
      </c>
      <c r="BG104" s="214">
        <f t="shared" si="16"/>
        <v>0</v>
      </c>
      <c r="BH104" s="214">
        <f t="shared" si="17"/>
        <v>0</v>
      </c>
      <c r="BI104" s="214">
        <f t="shared" si="18"/>
        <v>0</v>
      </c>
      <c r="BJ104" s="24" t="s">
        <v>84</v>
      </c>
      <c r="BK104" s="214">
        <f t="shared" si="19"/>
        <v>0</v>
      </c>
      <c r="BL104" s="24" t="s">
        <v>187</v>
      </c>
      <c r="BM104" s="24" t="s">
        <v>343</v>
      </c>
    </row>
    <row r="105" spans="2:65" s="1" customFormat="1" ht="16.5" customHeight="1">
      <c r="B105" s="41"/>
      <c r="C105" s="203" t="s">
        <v>265</v>
      </c>
      <c r="D105" s="203" t="s">
        <v>182</v>
      </c>
      <c r="E105" s="204" t="s">
        <v>2693</v>
      </c>
      <c r="F105" s="205" t="s">
        <v>2694</v>
      </c>
      <c r="G105" s="206" t="s">
        <v>2092</v>
      </c>
      <c r="H105" s="207">
        <v>7</v>
      </c>
      <c r="I105" s="208"/>
      <c r="J105" s="209">
        <f t="shared" si="10"/>
        <v>0</v>
      </c>
      <c r="K105" s="205" t="s">
        <v>39</v>
      </c>
      <c r="L105" s="61"/>
      <c r="M105" s="210" t="s">
        <v>39</v>
      </c>
      <c r="N105" s="211" t="s">
        <v>48</v>
      </c>
      <c r="O105" s="42"/>
      <c r="P105" s="212">
        <f t="shared" si="11"/>
        <v>0</v>
      </c>
      <c r="Q105" s="212">
        <v>0</v>
      </c>
      <c r="R105" s="212">
        <f t="shared" si="12"/>
        <v>0</v>
      </c>
      <c r="S105" s="212">
        <v>0</v>
      </c>
      <c r="T105" s="213">
        <f t="shared" si="13"/>
        <v>0</v>
      </c>
      <c r="AR105" s="24" t="s">
        <v>187</v>
      </c>
      <c r="AT105" s="24" t="s">
        <v>182</v>
      </c>
      <c r="AU105" s="24" t="s">
        <v>84</v>
      </c>
      <c r="AY105" s="24" t="s">
        <v>180</v>
      </c>
      <c r="BE105" s="214">
        <f t="shared" si="14"/>
        <v>0</v>
      </c>
      <c r="BF105" s="214">
        <f t="shared" si="15"/>
        <v>0</v>
      </c>
      <c r="BG105" s="214">
        <f t="shared" si="16"/>
        <v>0</v>
      </c>
      <c r="BH105" s="214">
        <f t="shared" si="17"/>
        <v>0</v>
      </c>
      <c r="BI105" s="214">
        <f t="shared" si="18"/>
        <v>0</v>
      </c>
      <c r="BJ105" s="24" t="s">
        <v>84</v>
      </c>
      <c r="BK105" s="214">
        <f t="shared" si="19"/>
        <v>0</v>
      </c>
      <c r="BL105" s="24" t="s">
        <v>187</v>
      </c>
      <c r="BM105" s="24" t="s">
        <v>354</v>
      </c>
    </row>
    <row r="106" spans="2:65" s="1" customFormat="1" ht="16.5" customHeight="1">
      <c r="B106" s="41"/>
      <c r="C106" s="203" t="s">
        <v>272</v>
      </c>
      <c r="D106" s="203" t="s">
        <v>182</v>
      </c>
      <c r="E106" s="204" t="s">
        <v>2695</v>
      </c>
      <c r="F106" s="205" t="s">
        <v>2696</v>
      </c>
      <c r="G106" s="206" t="s">
        <v>2092</v>
      </c>
      <c r="H106" s="207">
        <v>7</v>
      </c>
      <c r="I106" s="208"/>
      <c r="J106" s="209">
        <f t="shared" si="10"/>
        <v>0</v>
      </c>
      <c r="K106" s="205" t="s">
        <v>39</v>
      </c>
      <c r="L106" s="61"/>
      <c r="M106" s="210" t="s">
        <v>39</v>
      </c>
      <c r="N106" s="211" t="s">
        <v>48</v>
      </c>
      <c r="O106" s="42"/>
      <c r="P106" s="212">
        <f t="shared" si="11"/>
        <v>0</v>
      </c>
      <c r="Q106" s="212">
        <v>0</v>
      </c>
      <c r="R106" s="212">
        <f t="shared" si="12"/>
        <v>0</v>
      </c>
      <c r="S106" s="212">
        <v>0</v>
      </c>
      <c r="T106" s="213">
        <f t="shared" si="13"/>
        <v>0</v>
      </c>
      <c r="AR106" s="24" t="s">
        <v>187</v>
      </c>
      <c r="AT106" s="24" t="s">
        <v>182</v>
      </c>
      <c r="AU106" s="24" t="s">
        <v>84</v>
      </c>
      <c r="AY106" s="24" t="s">
        <v>180</v>
      </c>
      <c r="BE106" s="214">
        <f t="shared" si="14"/>
        <v>0</v>
      </c>
      <c r="BF106" s="214">
        <f t="shared" si="15"/>
        <v>0</v>
      </c>
      <c r="BG106" s="214">
        <f t="shared" si="16"/>
        <v>0</v>
      </c>
      <c r="BH106" s="214">
        <f t="shared" si="17"/>
        <v>0</v>
      </c>
      <c r="BI106" s="214">
        <f t="shared" si="18"/>
        <v>0</v>
      </c>
      <c r="BJ106" s="24" t="s">
        <v>84</v>
      </c>
      <c r="BK106" s="214">
        <f t="shared" si="19"/>
        <v>0</v>
      </c>
      <c r="BL106" s="24" t="s">
        <v>187</v>
      </c>
      <c r="BM106" s="24" t="s">
        <v>363</v>
      </c>
    </row>
    <row r="107" spans="2:65" s="1" customFormat="1" ht="25.5" customHeight="1">
      <c r="B107" s="41"/>
      <c r="C107" s="203" t="s">
        <v>282</v>
      </c>
      <c r="D107" s="203" t="s">
        <v>182</v>
      </c>
      <c r="E107" s="204" t="s">
        <v>2697</v>
      </c>
      <c r="F107" s="205" t="s">
        <v>2698</v>
      </c>
      <c r="G107" s="206" t="s">
        <v>2092</v>
      </c>
      <c r="H107" s="207">
        <v>5</v>
      </c>
      <c r="I107" s="208"/>
      <c r="J107" s="209">
        <f t="shared" si="10"/>
        <v>0</v>
      </c>
      <c r="K107" s="205" t="s">
        <v>39</v>
      </c>
      <c r="L107" s="61"/>
      <c r="M107" s="210" t="s">
        <v>39</v>
      </c>
      <c r="N107" s="211" t="s">
        <v>48</v>
      </c>
      <c r="O107" s="42"/>
      <c r="P107" s="212">
        <f t="shared" si="11"/>
        <v>0</v>
      </c>
      <c r="Q107" s="212">
        <v>0</v>
      </c>
      <c r="R107" s="212">
        <f t="shared" si="12"/>
        <v>0</v>
      </c>
      <c r="S107" s="212">
        <v>0</v>
      </c>
      <c r="T107" s="213">
        <f t="shared" si="13"/>
        <v>0</v>
      </c>
      <c r="AR107" s="24" t="s">
        <v>187</v>
      </c>
      <c r="AT107" s="24" t="s">
        <v>182</v>
      </c>
      <c r="AU107" s="24" t="s">
        <v>84</v>
      </c>
      <c r="AY107" s="24" t="s">
        <v>180</v>
      </c>
      <c r="BE107" s="214">
        <f t="shared" si="14"/>
        <v>0</v>
      </c>
      <c r="BF107" s="214">
        <f t="shared" si="15"/>
        <v>0</v>
      </c>
      <c r="BG107" s="214">
        <f t="shared" si="16"/>
        <v>0</v>
      </c>
      <c r="BH107" s="214">
        <f t="shared" si="17"/>
        <v>0</v>
      </c>
      <c r="BI107" s="214">
        <f t="shared" si="18"/>
        <v>0</v>
      </c>
      <c r="BJ107" s="24" t="s">
        <v>84</v>
      </c>
      <c r="BK107" s="214">
        <f t="shared" si="19"/>
        <v>0</v>
      </c>
      <c r="BL107" s="24" t="s">
        <v>187</v>
      </c>
      <c r="BM107" s="24" t="s">
        <v>372</v>
      </c>
    </row>
    <row r="108" spans="2:65" s="1" customFormat="1" ht="16.5" customHeight="1">
      <c r="B108" s="41"/>
      <c r="C108" s="203" t="s">
        <v>286</v>
      </c>
      <c r="D108" s="203" t="s">
        <v>182</v>
      </c>
      <c r="E108" s="204" t="s">
        <v>2699</v>
      </c>
      <c r="F108" s="205" t="s">
        <v>2700</v>
      </c>
      <c r="G108" s="206" t="s">
        <v>2092</v>
      </c>
      <c r="H108" s="207">
        <v>5</v>
      </c>
      <c r="I108" s="208"/>
      <c r="J108" s="209">
        <f t="shared" si="10"/>
        <v>0</v>
      </c>
      <c r="K108" s="205" t="s">
        <v>39</v>
      </c>
      <c r="L108" s="61"/>
      <c r="M108" s="210" t="s">
        <v>39</v>
      </c>
      <c r="N108" s="211" t="s">
        <v>48</v>
      </c>
      <c r="O108" s="42"/>
      <c r="P108" s="212">
        <f t="shared" si="11"/>
        <v>0</v>
      </c>
      <c r="Q108" s="212">
        <v>0</v>
      </c>
      <c r="R108" s="212">
        <f t="shared" si="12"/>
        <v>0</v>
      </c>
      <c r="S108" s="212">
        <v>0</v>
      </c>
      <c r="T108" s="213">
        <f t="shared" si="13"/>
        <v>0</v>
      </c>
      <c r="AR108" s="24" t="s">
        <v>187</v>
      </c>
      <c r="AT108" s="24" t="s">
        <v>182</v>
      </c>
      <c r="AU108" s="24" t="s">
        <v>84</v>
      </c>
      <c r="AY108" s="24" t="s">
        <v>180</v>
      </c>
      <c r="BE108" s="214">
        <f t="shared" si="14"/>
        <v>0</v>
      </c>
      <c r="BF108" s="214">
        <f t="shared" si="15"/>
        <v>0</v>
      </c>
      <c r="BG108" s="214">
        <f t="shared" si="16"/>
        <v>0</v>
      </c>
      <c r="BH108" s="214">
        <f t="shared" si="17"/>
        <v>0</v>
      </c>
      <c r="BI108" s="214">
        <f t="shared" si="18"/>
        <v>0</v>
      </c>
      <c r="BJ108" s="24" t="s">
        <v>84</v>
      </c>
      <c r="BK108" s="214">
        <f t="shared" si="19"/>
        <v>0</v>
      </c>
      <c r="BL108" s="24" t="s">
        <v>187</v>
      </c>
      <c r="BM108" s="24" t="s">
        <v>384</v>
      </c>
    </row>
    <row r="109" spans="2:65" s="1" customFormat="1" ht="16.5" customHeight="1">
      <c r="B109" s="41"/>
      <c r="C109" s="203" t="s">
        <v>291</v>
      </c>
      <c r="D109" s="203" t="s">
        <v>182</v>
      </c>
      <c r="E109" s="204" t="s">
        <v>2701</v>
      </c>
      <c r="F109" s="205" t="s">
        <v>2702</v>
      </c>
      <c r="G109" s="206" t="s">
        <v>2092</v>
      </c>
      <c r="H109" s="207">
        <v>2</v>
      </c>
      <c r="I109" s="208"/>
      <c r="J109" s="209">
        <f t="shared" si="10"/>
        <v>0</v>
      </c>
      <c r="K109" s="205" t="s">
        <v>39</v>
      </c>
      <c r="L109" s="61"/>
      <c r="M109" s="210" t="s">
        <v>39</v>
      </c>
      <c r="N109" s="211" t="s">
        <v>48</v>
      </c>
      <c r="O109" s="42"/>
      <c r="P109" s="212">
        <f t="shared" si="11"/>
        <v>0</v>
      </c>
      <c r="Q109" s="212">
        <v>0</v>
      </c>
      <c r="R109" s="212">
        <f t="shared" si="12"/>
        <v>0</v>
      </c>
      <c r="S109" s="212">
        <v>0</v>
      </c>
      <c r="T109" s="213">
        <f t="shared" si="13"/>
        <v>0</v>
      </c>
      <c r="AR109" s="24" t="s">
        <v>187</v>
      </c>
      <c r="AT109" s="24" t="s">
        <v>182</v>
      </c>
      <c r="AU109" s="24" t="s">
        <v>84</v>
      </c>
      <c r="AY109" s="24" t="s">
        <v>180</v>
      </c>
      <c r="BE109" s="214">
        <f t="shared" si="14"/>
        <v>0</v>
      </c>
      <c r="BF109" s="214">
        <f t="shared" si="15"/>
        <v>0</v>
      </c>
      <c r="BG109" s="214">
        <f t="shared" si="16"/>
        <v>0</v>
      </c>
      <c r="BH109" s="214">
        <f t="shared" si="17"/>
        <v>0</v>
      </c>
      <c r="BI109" s="214">
        <f t="shared" si="18"/>
        <v>0</v>
      </c>
      <c r="BJ109" s="24" t="s">
        <v>84</v>
      </c>
      <c r="BK109" s="214">
        <f t="shared" si="19"/>
        <v>0</v>
      </c>
      <c r="BL109" s="24" t="s">
        <v>187</v>
      </c>
      <c r="BM109" s="24" t="s">
        <v>394</v>
      </c>
    </row>
    <row r="110" spans="2:65" s="1" customFormat="1" ht="16.5" customHeight="1">
      <c r="B110" s="41"/>
      <c r="C110" s="203" t="s">
        <v>9</v>
      </c>
      <c r="D110" s="203" t="s">
        <v>182</v>
      </c>
      <c r="E110" s="204" t="s">
        <v>2703</v>
      </c>
      <c r="F110" s="205" t="s">
        <v>2704</v>
      </c>
      <c r="G110" s="206" t="s">
        <v>2092</v>
      </c>
      <c r="H110" s="207">
        <v>2</v>
      </c>
      <c r="I110" s="208"/>
      <c r="J110" s="209">
        <f t="shared" si="10"/>
        <v>0</v>
      </c>
      <c r="K110" s="205" t="s">
        <v>39</v>
      </c>
      <c r="L110" s="61"/>
      <c r="M110" s="210" t="s">
        <v>39</v>
      </c>
      <c r="N110" s="211" t="s">
        <v>48</v>
      </c>
      <c r="O110" s="42"/>
      <c r="P110" s="212">
        <f t="shared" si="11"/>
        <v>0</v>
      </c>
      <c r="Q110" s="212">
        <v>0</v>
      </c>
      <c r="R110" s="212">
        <f t="shared" si="12"/>
        <v>0</v>
      </c>
      <c r="S110" s="212">
        <v>0</v>
      </c>
      <c r="T110" s="213">
        <f t="shared" si="13"/>
        <v>0</v>
      </c>
      <c r="AR110" s="24" t="s">
        <v>187</v>
      </c>
      <c r="AT110" s="24" t="s">
        <v>182</v>
      </c>
      <c r="AU110" s="24" t="s">
        <v>84</v>
      </c>
      <c r="AY110" s="24" t="s">
        <v>180</v>
      </c>
      <c r="BE110" s="214">
        <f t="shared" si="14"/>
        <v>0</v>
      </c>
      <c r="BF110" s="214">
        <f t="shared" si="15"/>
        <v>0</v>
      </c>
      <c r="BG110" s="214">
        <f t="shared" si="16"/>
        <v>0</v>
      </c>
      <c r="BH110" s="214">
        <f t="shared" si="17"/>
        <v>0</v>
      </c>
      <c r="BI110" s="214">
        <f t="shared" si="18"/>
        <v>0</v>
      </c>
      <c r="BJ110" s="24" t="s">
        <v>84</v>
      </c>
      <c r="BK110" s="214">
        <f t="shared" si="19"/>
        <v>0</v>
      </c>
      <c r="BL110" s="24" t="s">
        <v>187</v>
      </c>
      <c r="BM110" s="24" t="s">
        <v>404</v>
      </c>
    </row>
    <row r="111" spans="2:65" s="1" customFormat="1" ht="16.5" customHeight="1">
      <c r="B111" s="41"/>
      <c r="C111" s="203" t="s">
        <v>300</v>
      </c>
      <c r="D111" s="203" t="s">
        <v>182</v>
      </c>
      <c r="E111" s="204" t="s">
        <v>2705</v>
      </c>
      <c r="F111" s="205" t="s">
        <v>2706</v>
      </c>
      <c r="G111" s="206" t="s">
        <v>2092</v>
      </c>
      <c r="H111" s="207">
        <v>4</v>
      </c>
      <c r="I111" s="208"/>
      <c r="J111" s="209">
        <f t="shared" si="10"/>
        <v>0</v>
      </c>
      <c r="K111" s="205" t="s">
        <v>39</v>
      </c>
      <c r="L111" s="61"/>
      <c r="M111" s="210" t="s">
        <v>39</v>
      </c>
      <c r="N111" s="211" t="s">
        <v>48</v>
      </c>
      <c r="O111" s="42"/>
      <c r="P111" s="212">
        <f t="shared" si="11"/>
        <v>0</v>
      </c>
      <c r="Q111" s="212">
        <v>0</v>
      </c>
      <c r="R111" s="212">
        <f t="shared" si="12"/>
        <v>0</v>
      </c>
      <c r="S111" s="212">
        <v>0</v>
      </c>
      <c r="T111" s="213">
        <f t="shared" si="13"/>
        <v>0</v>
      </c>
      <c r="AR111" s="24" t="s">
        <v>187</v>
      </c>
      <c r="AT111" s="24" t="s">
        <v>182</v>
      </c>
      <c r="AU111" s="24" t="s">
        <v>84</v>
      </c>
      <c r="AY111" s="24" t="s">
        <v>180</v>
      </c>
      <c r="BE111" s="214">
        <f t="shared" si="14"/>
        <v>0</v>
      </c>
      <c r="BF111" s="214">
        <f t="shared" si="15"/>
        <v>0</v>
      </c>
      <c r="BG111" s="214">
        <f t="shared" si="16"/>
        <v>0</v>
      </c>
      <c r="BH111" s="214">
        <f t="shared" si="17"/>
        <v>0</v>
      </c>
      <c r="BI111" s="214">
        <f t="shared" si="18"/>
        <v>0</v>
      </c>
      <c r="BJ111" s="24" t="s">
        <v>84</v>
      </c>
      <c r="BK111" s="214">
        <f t="shared" si="19"/>
        <v>0</v>
      </c>
      <c r="BL111" s="24" t="s">
        <v>187</v>
      </c>
      <c r="BM111" s="24" t="s">
        <v>413</v>
      </c>
    </row>
    <row r="112" spans="2:65" s="1" customFormat="1" ht="16.5" customHeight="1">
      <c r="B112" s="41"/>
      <c r="C112" s="203" t="s">
        <v>304</v>
      </c>
      <c r="D112" s="203" t="s">
        <v>182</v>
      </c>
      <c r="E112" s="204" t="s">
        <v>2707</v>
      </c>
      <c r="F112" s="205" t="s">
        <v>2708</v>
      </c>
      <c r="G112" s="206" t="s">
        <v>2092</v>
      </c>
      <c r="H112" s="207">
        <v>4</v>
      </c>
      <c r="I112" s="208"/>
      <c r="J112" s="209">
        <f t="shared" si="10"/>
        <v>0</v>
      </c>
      <c r="K112" s="205" t="s">
        <v>39</v>
      </c>
      <c r="L112" s="61"/>
      <c r="M112" s="210" t="s">
        <v>39</v>
      </c>
      <c r="N112" s="211" t="s">
        <v>48</v>
      </c>
      <c r="O112" s="42"/>
      <c r="P112" s="212">
        <f t="shared" si="11"/>
        <v>0</v>
      </c>
      <c r="Q112" s="212">
        <v>0</v>
      </c>
      <c r="R112" s="212">
        <f t="shared" si="12"/>
        <v>0</v>
      </c>
      <c r="S112" s="212">
        <v>0</v>
      </c>
      <c r="T112" s="213">
        <f t="shared" si="13"/>
        <v>0</v>
      </c>
      <c r="AR112" s="24" t="s">
        <v>187</v>
      </c>
      <c r="AT112" s="24" t="s">
        <v>182</v>
      </c>
      <c r="AU112" s="24" t="s">
        <v>84</v>
      </c>
      <c r="AY112" s="24" t="s">
        <v>180</v>
      </c>
      <c r="BE112" s="214">
        <f t="shared" si="14"/>
        <v>0</v>
      </c>
      <c r="BF112" s="214">
        <f t="shared" si="15"/>
        <v>0</v>
      </c>
      <c r="BG112" s="214">
        <f t="shared" si="16"/>
        <v>0</v>
      </c>
      <c r="BH112" s="214">
        <f t="shared" si="17"/>
        <v>0</v>
      </c>
      <c r="BI112" s="214">
        <f t="shared" si="18"/>
        <v>0</v>
      </c>
      <c r="BJ112" s="24" t="s">
        <v>84</v>
      </c>
      <c r="BK112" s="214">
        <f t="shared" si="19"/>
        <v>0</v>
      </c>
      <c r="BL112" s="24" t="s">
        <v>187</v>
      </c>
      <c r="BM112" s="24" t="s">
        <v>421</v>
      </c>
    </row>
    <row r="113" spans="2:65" s="1" customFormat="1" ht="16.5" customHeight="1">
      <c r="B113" s="41"/>
      <c r="C113" s="203" t="s">
        <v>309</v>
      </c>
      <c r="D113" s="203" t="s">
        <v>182</v>
      </c>
      <c r="E113" s="204" t="s">
        <v>2709</v>
      </c>
      <c r="F113" s="205" t="s">
        <v>2710</v>
      </c>
      <c r="G113" s="206" t="s">
        <v>2092</v>
      </c>
      <c r="H113" s="207">
        <v>18</v>
      </c>
      <c r="I113" s="208"/>
      <c r="J113" s="209">
        <f t="shared" si="10"/>
        <v>0</v>
      </c>
      <c r="K113" s="205" t="s">
        <v>39</v>
      </c>
      <c r="L113" s="61"/>
      <c r="M113" s="210" t="s">
        <v>39</v>
      </c>
      <c r="N113" s="211" t="s">
        <v>48</v>
      </c>
      <c r="O113" s="42"/>
      <c r="P113" s="212">
        <f t="shared" si="11"/>
        <v>0</v>
      </c>
      <c r="Q113" s="212">
        <v>0</v>
      </c>
      <c r="R113" s="212">
        <f t="shared" si="12"/>
        <v>0</v>
      </c>
      <c r="S113" s="212">
        <v>0</v>
      </c>
      <c r="T113" s="213">
        <f t="shared" si="13"/>
        <v>0</v>
      </c>
      <c r="AR113" s="24" t="s">
        <v>187</v>
      </c>
      <c r="AT113" s="24" t="s">
        <v>182</v>
      </c>
      <c r="AU113" s="24" t="s">
        <v>84</v>
      </c>
      <c r="AY113" s="24" t="s">
        <v>180</v>
      </c>
      <c r="BE113" s="214">
        <f t="shared" si="14"/>
        <v>0</v>
      </c>
      <c r="BF113" s="214">
        <f t="shared" si="15"/>
        <v>0</v>
      </c>
      <c r="BG113" s="214">
        <f t="shared" si="16"/>
        <v>0</v>
      </c>
      <c r="BH113" s="214">
        <f t="shared" si="17"/>
        <v>0</v>
      </c>
      <c r="BI113" s="214">
        <f t="shared" si="18"/>
        <v>0</v>
      </c>
      <c r="BJ113" s="24" t="s">
        <v>84</v>
      </c>
      <c r="BK113" s="214">
        <f t="shared" si="19"/>
        <v>0</v>
      </c>
      <c r="BL113" s="24" t="s">
        <v>187</v>
      </c>
      <c r="BM113" s="24" t="s">
        <v>439</v>
      </c>
    </row>
    <row r="114" spans="2:65" s="1" customFormat="1" ht="16.5" customHeight="1">
      <c r="B114" s="41"/>
      <c r="C114" s="203" t="s">
        <v>313</v>
      </c>
      <c r="D114" s="203" t="s">
        <v>182</v>
      </c>
      <c r="E114" s="204" t="s">
        <v>2711</v>
      </c>
      <c r="F114" s="205" t="s">
        <v>2712</v>
      </c>
      <c r="G114" s="206" t="s">
        <v>2092</v>
      </c>
      <c r="H114" s="207">
        <v>18</v>
      </c>
      <c r="I114" s="208"/>
      <c r="J114" s="209">
        <f t="shared" si="10"/>
        <v>0</v>
      </c>
      <c r="K114" s="205" t="s">
        <v>39</v>
      </c>
      <c r="L114" s="61"/>
      <c r="M114" s="210" t="s">
        <v>39</v>
      </c>
      <c r="N114" s="211" t="s">
        <v>48</v>
      </c>
      <c r="O114" s="42"/>
      <c r="P114" s="212">
        <f t="shared" si="11"/>
        <v>0</v>
      </c>
      <c r="Q114" s="212">
        <v>0</v>
      </c>
      <c r="R114" s="212">
        <f t="shared" si="12"/>
        <v>0</v>
      </c>
      <c r="S114" s="212">
        <v>0</v>
      </c>
      <c r="T114" s="213">
        <f t="shared" si="13"/>
        <v>0</v>
      </c>
      <c r="AR114" s="24" t="s">
        <v>187</v>
      </c>
      <c r="AT114" s="24" t="s">
        <v>182</v>
      </c>
      <c r="AU114" s="24" t="s">
        <v>84</v>
      </c>
      <c r="AY114" s="24" t="s">
        <v>180</v>
      </c>
      <c r="BE114" s="214">
        <f t="shared" si="14"/>
        <v>0</v>
      </c>
      <c r="BF114" s="214">
        <f t="shared" si="15"/>
        <v>0</v>
      </c>
      <c r="BG114" s="214">
        <f t="shared" si="16"/>
        <v>0</v>
      </c>
      <c r="BH114" s="214">
        <f t="shared" si="17"/>
        <v>0</v>
      </c>
      <c r="BI114" s="214">
        <f t="shared" si="18"/>
        <v>0</v>
      </c>
      <c r="BJ114" s="24" t="s">
        <v>84</v>
      </c>
      <c r="BK114" s="214">
        <f t="shared" si="19"/>
        <v>0</v>
      </c>
      <c r="BL114" s="24" t="s">
        <v>187</v>
      </c>
      <c r="BM114" s="24" t="s">
        <v>449</v>
      </c>
    </row>
    <row r="115" spans="2:65" s="1" customFormat="1" ht="25.5" customHeight="1">
      <c r="B115" s="41"/>
      <c r="C115" s="203" t="s">
        <v>319</v>
      </c>
      <c r="D115" s="203" t="s">
        <v>182</v>
      </c>
      <c r="E115" s="204" t="s">
        <v>2713</v>
      </c>
      <c r="F115" s="205" t="s">
        <v>2714</v>
      </c>
      <c r="G115" s="206" t="s">
        <v>2092</v>
      </c>
      <c r="H115" s="207">
        <v>2</v>
      </c>
      <c r="I115" s="208"/>
      <c r="J115" s="209">
        <f t="shared" si="10"/>
        <v>0</v>
      </c>
      <c r="K115" s="205" t="s">
        <v>39</v>
      </c>
      <c r="L115" s="61"/>
      <c r="M115" s="210" t="s">
        <v>39</v>
      </c>
      <c r="N115" s="211" t="s">
        <v>48</v>
      </c>
      <c r="O115" s="42"/>
      <c r="P115" s="212">
        <f t="shared" si="11"/>
        <v>0</v>
      </c>
      <c r="Q115" s="212">
        <v>0</v>
      </c>
      <c r="R115" s="212">
        <f t="shared" si="12"/>
        <v>0</v>
      </c>
      <c r="S115" s="212">
        <v>0</v>
      </c>
      <c r="T115" s="213">
        <f t="shared" si="13"/>
        <v>0</v>
      </c>
      <c r="AR115" s="24" t="s">
        <v>187</v>
      </c>
      <c r="AT115" s="24" t="s">
        <v>182</v>
      </c>
      <c r="AU115" s="24" t="s">
        <v>84</v>
      </c>
      <c r="AY115" s="24" t="s">
        <v>180</v>
      </c>
      <c r="BE115" s="214">
        <f t="shared" si="14"/>
        <v>0</v>
      </c>
      <c r="BF115" s="214">
        <f t="shared" si="15"/>
        <v>0</v>
      </c>
      <c r="BG115" s="214">
        <f t="shared" si="16"/>
        <v>0</v>
      </c>
      <c r="BH115" s="214">
        <f t="shared" si="17"/>
        <v>0</v>
      </c>
      <c r="BI115" s="214">
        <f t="shared" si="18"/>
        <v>0</v>
      </c>
      <c r="BJ115" s="24" t="s">
        <v>84</v>
      </c>
      <c r="BK115" s="214">
        <f t="shared" si="19"/>
        <v>0</v>
      </c>
      <c r="BL115" s="24" t="s">
        <v>187</v>
      </c>
      <c r="BM115" s="24" t="s">
        <v>458</v>
      </c>
    </row>
    <row r="116" spans="2:65" s="1" customFormat="1" ht="16.5" customHeight="1">
      <c r="B116" s="41"/>
      <c r="C116" s="203" t="s">
        <v>325</v>
      </c>
      <c r="D116" s="203" t="s">
        <v>182</v>
      </c>
      <c r="E116" s="204" t="s">
        <v>2715</v>
      </c>
      <c r="F116" s="205" t="s">
        <v>2716</v>
      </c>
      <c r="G116" s="206" t="s">
        <v>2092</v>
      </c>
      <c r="H116" s="207">
        <v>2</v>
      </c>
      <c r="I116" s="208"/>
      <c r="J116" s="209">
        <f t="shared" si="10"/>
        <v>0</v>
      </c>
      <c r="K116" s="205" t="s">
        <v>39</v>
      </c>
      <c r="L116" s="61"/>
      <c r="M116" s="210" t="s">
        <v>39</v>
      </c>
      <c r="N116" s="211" t="s">
        <v>48</v>
      </c>
      <c r="O116" s="42"/>
      <c r="P116" s="212">
        <f t="shared" si="11"/>
        <v>0</v>
      </c>
      <c r="Q116" s="212">
        <v>0</v>
      </c>
      <c r="R116" s="212">
        <f t="shared" si="12"/>
        <v>0</v>
      </c>
      <c r="S116" s="212">
        <v>0</v>
      </c>
      <c r="T116" s="213">
        <f t="shared" si="13"/>
        <v>0</v>
      </c>
      <c r="AR116" s="24" t="s">
        <v>187</v>
      </c>
      <c r="AT116" s="24" t="s">
        <v>182</v>
      </c>
      <c r="AU116" s="24" t="s">
        <v>84</v>
      </c>
      <c r="AY116" s="24" t="s">
        <v>180</v>
      </c>
      <c r="BE116" s="214">
        <f t="shared" si="14"/>
        <v>0</v>
      </c>
      <c r="BF116" s="214">
        <f t="shared" si="15"/>
        <v>0</v>
      </c>
      <c r="BG116" s="214">
        <f t="shared" si="16"/>
        <v>0</v>
      </c>
      <c r="BH116" s="214">
        <f t="shared" si="17"/>
        <v>0</v>
      </c>
      <c r="BI116" s="214">
        <f t="shared" si="18"/>
        <v>0</v>
      </c>
      <c r="BJ116" s="24" t="s">
        <v>84</v>
      </c>
      <c r="BK116" s="214">
        <f t="shared" si="19"/>
        <v>0</v>
      </c>
      <c r="BL116" s="24" t="s">
        <v>187</v>
      </c>
      <c r="BM116" s="24" t="s">
        <v>466</v>
      </c>
    </row>
    <row r="117" spans="2:65" s="1" customFormat="1" ht="25.5" customHeight="1">
      <c r="B117" s="41"/>
      <c r="C117" s="203" t="s">
        <v>332</v>
      </c>
      <c r="D117" s="203" t="s">
        <v>182</v>
      </c>
      <c r="E117" s="204" t="s">
        <v>2717</v>
      </c>
      <c r="F117" s="205" t="s">
        <v>2718</v>
      </c>
      <c r="G117" s="206" t="s">
        <v>2092</v>
      </c>
      <c r="H117" s="207">
        <v>2</v>
      </c>
      <c r="I117" s="208"/>
      <c r="J117" s="209">
        <f t="shared" si="10"/>
        <v>0</v>
      </c>
      <c r="K117" s="205" t="s">
        <v>39</v>
      </c>
      <c r="L117" s="61"/>
      <c r="M117" s="210" t="s">
        <v>39</v>
      </c>
      <c r="N117" s="211" t="s">
        <v>48</v>
      </c>
      <c r="O117" s="42"/>
      <c r="P117" s="212">
        <f t="shared" si="11"/>
        <v>0</v>
      </c>
      <c r="Q117" s="212">
        <v>0</v>
      </c>
      <c r="R117" s="212">
        <f t="shared" si="12"/>
        <v>0</v>
      </c>
      <c r="S117" s="212">
        <v>0</v>
      </c>
      <c r="T117" s="213">
        <f t="shared" si="13"/>
        <v>0</v>
      </c>
      <c r="AR117" s="24" t="s">
        <v>187</v>
      </c>
      <c r="AT117" s="24" t="s">
        <v>182</v>
      </c>
      <c r="AU117" s="24" t="s">
        <v>84</v>
      </c>
      <c r="AY117" s="24" t="s">
        <v>180</v>
      </c>
      <c r="BE117" s="214">
        <f t="shared" si="14"/>
        <v>0</v>
      </c>
      <c r="BF117" s="214">
        <f t="shared" si="15"/>
        <v>0</v>
      </c>
      <c r="BG117" s="214">
        <f t="shared" si="16"/>
        <v>0</v>
      </c>
      <c r="BH117" s="214">
        <f t="shared" si="17"/>
        <v>0</v>
      </c>
      <c r="BI117" s="214">
        <f t="shared" si="18"/>
        <v>0</v>
      </c>
      <c r="BJ117" s="24" t="s">
        <v>84</v>
      </c>
      <c r="BK117" s="214">
        <f t="shared" si="19"/>
        <v>0</v>
      </c>
      <c r="BL117" s="24" t="s">
        <v>187</v>
      </c>
      <c r="BM117" s="24" t="s">
        <v>477</v>
      </c>
    </row>
    <row r="118" spans="2:65" s="1" customFormat="1" ht="16.5" customHeight="1">
      <c r="B118" s="41"/>
      <c r="C118" s="203" t="s">
        <v>337</v>
      </c>
      <c r="D118" s="203" t="s">
        <v>182</v>
      </c>
      <c r="E118" s="204" t="s">
        <v>2719</v>
      </c>
      <c r="F118" s="205" t="s">
        <v>2720</v>
      </c>
      <c r="G118" s="206" t="s">
        <v>2092</v>
      </c>
      <c r="H118" s="207">
        <v>2</v>
      </c>
      <c r="I118" s="208"/>
      <c r="J118" s="209">
        <f t="shared" si="10"/>
        <v>0</v>
      </c>
      <c r="K118" s="205" t="s">
        <v>39</v>
      </c>
      <c r="L118" s="61"/>
      <c r="M118" s="210" t="s">
        <v>39</v>
      </c>
      <c r="N118" s="211" t="s">
        <v>48</v>
      </c>
      <c r="O118" s="42"/>
      <c r="P118" s="212">
        <f t="shared" si="11"/>
        <v>0</v>
      </c>
      <c r="Q118" s="212">
        <v>0</v>
      </c>
      <c r="R118" s="212">
        <f t="shared" si="12"/>
        <v>0</v>
      </c>
      <c r="S118" s="212">
        <v>0</v>
      </c>
      <c r="T118" s="213">
        <f t="shared" si="13"/>
        <v>0</v>
      </c>
      <c r="AR118" s="24" t="s">
        <v>187</v>
      </c>
      <c r="AT118" s="24" t="s">
        <v>182</v>
      </c>
      <c r="AU118" s="24" t="s">
        <v>84</v>
      </c>
      <c r="AY118" s="24" t="s">
        <v>180</v>
      </c>
      <c r="BE118" s="214">
        <f t="shared" si="14"/>
        <v>0</v>
      </c>
      <c r="BF118" s="214">
        <f t="shared" si="15"/>
        <v>0</v>
      </c>
      <c r="BG118" s="214">
        <f t="shared" si="16"/>
        <v>0</v>
      </c>
      <c r="BH118" s="214">
        <f t="shared" si="17"/>
        <v>0</v>
      </c>
      <c r="BI118" s="214">
        <f t="shared" si="18"/>
        <v>0</v>
      </c>
      <c r="BJ118" s="24" t="s">
        <v>84</v>
      </c>
      <c r="BK118" s="214">
        <f t="shared" si="19"/>
        <v>0</v>
      </c>
      <c r="BL118" s="24" t="s">
        <v>187</v>
      </c>
      <c r="BM118" s="24" t="s">
        <v>491</v>
      </c>
    </row>
    <row r="119" spans="2:65" s="1" customFormat="1" ht="16.5" customHeight="1">
      <c r="B119" s="41"/>
      <c r="C119" s="203" t="s">
        <v>343</v>
      </c>
      <c r="D119" s="203" t="s">
        <v>182</v>
      </c>
      <c r="E119" s="204" t="s">
        <v>2721</v>
      </c>
      <c r="F119" s="205" t="s">
        <v>2722</v>
      </c>
      <c r="G119" s="206" t="s">
        <v>2092</v>
      </c>
      <c r="H119" s="207">
        <v>113</v>
      </c>
      <c r="I119" s="208"/>
      <c r="J119" s="209">
        <f t="shared" si="10"/>
        <v>0</v>
      </c>
      <c r="K119" s="205" t="s">
        <v>39</v>
      </c>
      <c r="L119" s="61"/>
      <c r="M119" s="210" t="s">
        <v>39</v>
      </c>
      <c r="N119" s="211" t="s">
        <v>48</v>
      </c>
      <c r="O119" s="42"/>
      <c r="P119" s="212">
        <f t="shared" si="11"/>
        <v>0</v>
      </c>
      <c r="Q119" s="212">
        <v>0</v>
      </c>
      <c r="R119" s="212">
        <f t="shared" si="12"/>
        <v>0</v>
      </c>
      <c r="S119" s="212">
        <v>0</v>
      </c>
      <c r="T119" s="213">
        <f t="shared" si="13"/>
        <v>0</v>
      </c>
      <c r="AR119" s="24" t="s">
        <v>187</v>
      </c>
      <c r="AT119" s="24" t="s">
        <v>182</v>
      </c>
      <c r="AU119" s="24" t="s">
        <v>84</v>
      </c>
      <c r="AY119" s="24" t="s">
        <v>180</v>
      </c>
      <c r="BE119" s="214">
        <f t="shared" si="14"/>
        <v>0</v>
      </c>
      <c r="BF119" s="214">
        <f t="shared" si="15"/>
        <v>0</v>
      </c>
      <c r="BG119" s="214">
        <f t="shared" si="16"/>
        <v>0</v>
      </c>
      <c r="BH119" s="214">
        <f t="shared" si="17"/>
        <v>0</v>
      </c>
      <c r="BI119" s="214">
        <f t="shared" si="18"/>
        <v>0</v>
      </c>
      <c r="BJ119" s="24" t="s">
        <v>84</v>
      </c>
      <c r="BK119" s="214">
        <f t="shared" si="19"/>
        <v>0</v>
      </c>
      <c r="BL119" s="24" t="s">
        <v>187</v>
      </c>
      <c r="BM119" s="24" t="s">
        <v>501</v>
      </c>
    </row>
    <row r="120" spans="2:63" s="11" customFormat="1" ht="37.35" customHeight="1">
      <c r="B120" s="187"/>
      <c r="C120" s="188"/>
      <c r="D120" s="189" t="s">
        <v>76</v>
      </c>
      <c r="E120" s="190" t="s">
        <v>2723</v>
      </c>
      <c r="F120" s="190" t="s">
        <v>2724</v>
      </c>
      <c r="G120" s="188"/>
      <c r="H120" s="188"/>
      <c r="I120" s="191"/>
      <c r="J120" s="192">
        <f>BK120</f>
        <v>0</v>
      </c>
      <c r="K120" s="188"/>
      <c r="L120" s="193"/>
      <c r="M120" s="194"/>
      <c r="N120" s="195"/>
      <c r="O120" s="195"/>
      <c r="P120" s="196">
        <f>SUM(P121:P154)</f>
        <v>0</v>
      </c>
      <c r="Q120" s="195"/>
      <c r="R120" s="196">
        <f>SUM(R121:R154)</f>
        <v>0</v>
      </c>
      <c r="S120" s="195"/>
      <c r="T120" s="197">
        <f>SUM(T121:T154)</f>
        <v>0</v>
      </c>
      <c r="AR120" s="198" t="s">
        <v>84</v>
      </c>
      <c r="AT120" s="199" t="s">
        <v>76</v>
      </c>
      <c r="AU120" s="199" t="s">
        <v>77</v>
      </c>
      <c r="AY120" s="198" t="s">
        <v>180</v>
      </c>
      <c r="BK120" s="200">
        <f>SUM(BK121:BK154)</f>
        <v>0</v>
      </c>
    </row>
    <row r="121" spans="2:65" s="1" customFormat="1" ht="16.5" customHeight="1">
      <c r="B121" s="41"/>
      <c r="C121" s="203" t="s">
        <v>348</v>
      </c>
      <c r="D121" s="203" t="s">
        <v>182</v>
      </c>
      <c r="E121" s="204" t="s">
        <v>2725</v>
      </c>
      <c r="F121" s="205" t="s">
        <v>2726</v>
      </c>
      <c r="G121" s="206" t="s">
        <v>2092</v>
      </c>
      <c r="H121" s="207">
        <v>8</v>
      </c>
      <c r="I121" s="208"/>
      <c r="J121" s="209">
        <f aca="true" t="shared" si="20" ref="J121:J154">ROUND(I121*H121,2)</f>
        <v>0</v>
      </c>
      <c r="K121" s="205" t="s">
        <v>39</v>
      </c>
      <c r="L121" s="61"/>
      <c r="M121" s="210" t="s">
        <v>39</v>
      </c>
      <c r="N121" s="211" t="s">
        <v>48</v>
      </c>
      <c r="O121" s="42"/>
      <c r="P121" s="212">
        <f aca="true" t="shared" si="21" ref="P121:P154">O121*H121</f>
        <v>0</v>
      </c>
      <c r="Q121" s="212">
        <v>0</v>
      </c>
      <c r="R121" s="212">
        <f aca="true" t="shared" si="22" ref="R121:R154">Q121*H121</f>
        <v>0</v>
      </c>
      <c r="S121" s="212">
        <v>0</v>
      </c>
      <c r="T121" s="213">
        <f aca="true" t="shared" si="23" ref="T121:T154">S121*H121</f>
        <v>0</v>
      </c>
      <c r="AR121" s="24" t="s">
        <v>187</v>
      </c>
      <c r="AT121" s="24" t="s">
        <v>182</v>
      </c>
      <c r="AU121" s="24" t="s">
        <v>84</v>
      </c>
      <c r="AY121" s="24" t="s">
        <v>180</v>
      </c>
      <c r="BE121" s="214">
        <f aca="true" t="shared" si="24" ref="BE121:BE154">IF(N121="základní",J121,0)</f>
        <v>0</v>
      </c>
      <c r="BF121" s="214">
        <f aca="true" t="shared" si="25" ref="BF121:BF154">IF(N121="snížená",J121,0)</f>
        <v>0</v>
      </c>
      <c r="BG121" s="214">
        <f aca="true" t="shared" si="26" ref="BG121:BG154">IF(N121="zákl. přenesená",J121,0)</f>
        <v>0</v>
      </c>
      <c r="BH121" s="214">
        <f aca="true" t="shared" si="27" ref="BH121:BH154">IF(N121="sníž. přenesená",J121,0)</f>
        <v>0</v>
      </c>
      <c r="BI121" s="214">
        <f aca="true" t="shared" si="28" ref="BI121:BI154">IF(N121="nulová",J121,0)</f>
        <v>0</v>
      </c>
      <c r="BJ121" s="24" t="s">
        <v>84</v>
      </c>
      <c r="BK121" s="214">
        <f aca="true" t="shared" si="29" ref="BK121:BK154">ROUND(I121*H121,2)</f>
        <v>0</v>
      </c>
      <c r="BL121" s="24" t="s">
        <v>187</v>
      </c>
      <c r="BM121" s="24" t="s">
        <v>509</v>
      </c>
    </row>
    <row r="122" spans="2:65" s="1" customFormat="1" ht="16.5" customHeight="1">
      <c r="B122" s="41"/>
      <c r="C122" s="203" t="s">
        <v>354</v>
      </c>
      <c r="D122" s="203" t="s">
        <v>182</v>
      </c>
      <c r="E122" s="204" t="s">
        <v>2727</v>
      </c>
      <c r="F122" s="205" t="s">
        <v>2728</v>
      </c>
      <c r="G122" s="206" t="s">
        <v>2092</v>
      </c>
      <c r="H122" s="207">
        <v>8</v>
      </c>
      <c r="I122" s="208"/>
      <c r="J122" s="209">
        <f t="shared" si="20"/>
        <v>0</v>
      </c>
      <c r="K122" s="205" t="s">
        <v>39</v>
      </c>
      <c r="L122" s="61"/>
      <c r="M122" s="210" t="s">
        <v>39</v>
      </c>
      <c r="N122" s="211" t="s">
        <v>48</v>
      </c>
      <c r="O122" s="42"/>
      <c r="P122" s="212">
        <f t="shared" si="21"/>
        <v>0</v>
      </c>
      <c r="Q122" s="212">
        <v>0</v>
      </c>
      <c r="R122" s="212">
        <f t="shared" si="22"/>
        <v>0</v>
      </c>
      <c r="S122" s="212">
        <v>0</v>
      </c>
      <c r="T122" s="213">
        <f t="shared" si="23"/>
        <v>0</v>
      </c>
      <c r="AR122" s="24" t="s">
        <v>187</v>
      </c>
      <c r="AT122" s="24" t="s">
        <v>182</v>
      </c>
      <c r="AU122" s="24" t="s">
        <v>84</v>
      </c>
      <c r="AY122" s="24" t="s">
        <v>180</v>
      </c>
      <c r="BE122" s="214">
        <f t="shared" si="24"/>
        <v>0</v>
      </c>
      <c r="BF122" s="214">
        <f t="shared" si="25"/>
        <v>0</v>
      </c>
      <c r="BG122" s="214">
        <f t="shared" si="26"/>
        <v>0</v>
      </c>
      <c r="BH122" s="214">
        <f t="shared" si="27"/>
        <v>0</v>
      </c>
      <c r="BI122" s="214">
        <f t="shared" si="28"/>
        <v>0</v>
      </c>
      <c r="BJ122" s="24" t="s">
        <v>84</v>
      </c>
      <c r="BK122" s="214">
        <f t="shared" si="29"/>
        <v>0</v>
      </c>
      <c r="BL122" s="24" t="s">
        <v>187</v>
      </c>
      <c r="BM122" s="24" t="s">
        <v>519</v>
      </c>
    </row>
    <row r="123" spans="2:65" s="1" customFormat="1" ht="16.5" customHeight="1">
      <c r="B123" s="41"/>
      <c r="C123" s="203" t="s">
        <v>359</v>
      </c>
      <c r="D123" s="203" t="s">
        <v>182</v>
      </c>
      <c r="E123" s="204" t="s">
        <v>2729</v>
      </c>
      <c r="F123" s="205" t="s">
        <v>2730</v>
      </c>
      <c r="G123" s="206" t="s">
        <v>2092</v>
      </c>
      <c r="H123" s="207">
        <v>2</v>
      </c>
      <c r="I123" s="208"/>
      <c r="J123" s="209">
        <f t="shared" si="20"/>
        <v>0</v>
      </c>
      <c r="K123" s="205" t="s">
        <v>39</v>
      </c>
      <c r="L123" s="61"/>
      <c r="M123" s="210" t="s">
        <v>39</v>
      </c>
      <c r="N123" s="211" t="s">
        <v>48</v>
      </c>
      <c r="O123" s="42"/>
      <c r="P123" s="212">
        <f t="shared" si="21"/>
        <v>0</v>
      </c>
      <c r="Q123" s="212">
        <v>0</v>
      </c>
      <c r="R123" s="212">
        <f t="shared" si="22"/>
        <v>0</v>
      </c>
      <c r="S123" s="212">
        <v>0</v>
      </c>
      <c r="T123" s="213">
        <f t="shared" si="23"/>
        <v>0</v>
      </c>
      <c r="AR123" s="24" t="s">
        <v>187</v>
      </c>
      <c r="AT123" s="24" t="s">
        <v>182</v>
      </c>
      <c r="AU123" s="24" t="s">
        <v>84</v>
      </c>
      <c r="AY123" s="24" t="s">
        <v>180</v>
      </c>
      <c r="BE123" s="214">
        <f t="shared" si="24"/>
        <v>0</v>
      </c>
      <c r="BF123" s="214">
        <f t="shared" si="25"/>
        <v>0</v>
      </c>
      <c r="BG123" s="214">
        <f t="shared" si="26"/>
        <v>0</v>
      </c>
      <c r="BH123" s="214">
        <f t="shared" si="27"/>
        <v>0</v>
      </c>
      <c r="BI123" s="214">
        <f t="shared" si="28"/>
        <v>0</v>
      </c>
      <c r="BJ123" s="24" t="s">
        <v>84</v>
      </c>
      <c r="BK123" s="214">
        <f t="shared" si="29"/>
        <v>0</v>
      </c>
      <c r="BL123" s="24" t="s">
        <v>187</v>
      </c>
      <c r="BM123" s="24" t="s">
        <v>528</v>
      </c>
    </row>
    <row r="124" spans="2:65" s="1" customFormat="1" ht="16.5" customHeight="1">
      <c r="B124" s="41"/>
      <c r="C124" s="203" t="s">
        <v>363</v>
      </c>
      <c r="D124" s="203" t="s">
        <v>182</v>
      </c>
      <c r="E124" s="204" t="s">
        <v>2731</v>
      </c>
      <c r="F124" s="205" t="s">
        <v>2732</v>
      </c>
      <c r="G124" s="206" t="s">
        <v>2092</v>
      </c>
      <c r="H124" s="207">
        <v>2</v>
      </c>
      <c r="I124" s="208"/>
      <c r="J124" s="209">
        <f t="shared" si="20"/>
        <v>0</v>
      </c>
      <c r="K124" s="205" t="s">
        <v>39</v>
      </c>
      <c r="L124" s="61"/>
      <c r="M124" s="210" t="s">
        <v>39</v>
      </c>
      <c r="N124" s="211" t="s">
        <v>48</v>
      </c>
      <c r="O124" s="42"/>
      <c r="P124" s="212">
        <f t="shared" si="21"/>
        <v>0</v>
      </c>
      <c r="Q124" s="212">
        <v>0</v>
      </c>
      <c r="R124" s="212">
        <f t="shared" si="22"/>
        <v>0</v>
      </c>
      <c r="S124" s="212">
        <v>0</v>
      </c>
      <c r="T124" s="213">
        <f t="shared" si="23"/>
        <v>0</v>
      </c>
      <c r="AR124" s="24" t="s">
        <v>187</v>
      </c>
      <c r="AT124" s="24" t="s">
        <v>182</v>
      </c>
      <c r="AU124" s="24" t="s">
        <v>84</v>
      </c>
      <c r="AY124" s="24" t="s">
        <v>180</v>
      </c>
      <c r="BE124" s="214">
        <f t="shared" si="24"/>
        <v>0</v>
      </c>
      <c r="BF124" s="214">
        <f t="shared" si="25"/>
        <v>0</v>
      </c>
      <c r="BG124" s="214">
        <f t="shared" si="26"/>
        <v>0</v>
      </c>
      <c r="BH124" s="214">
        <f t="shared" si="27"/>
        <v>0</v>
      </c>
      <c r="BI124" s="214">
        <f t="shared" si="28"/>
        <v>0</v>
      </c>
      <c r="BJ124" s="24" t="s">
        <v>84</v>
      </c>
      <c r="BK124" s="214">
        <f t="shared" si="29"/>
        <v>0</v>
      </c>
      <c r="BL124" s="24" t="s">
        <v>187</v>
      </c>
      <c r="BM124" s="24" t="s">
        <v>537</v>
      </c>
    </row>
    <row r="125" spans="2:65" s="1" customFormat="1" ht="16.5" customHeight="1">
      <c r="B125" s="41"/>
      <c r="C125" s="203" t="s">
        <v>368</v>
      </c>
      <c r="D125" s="203" t="s">
        <v>182</v>
      </c>
      <c r="E125" s="204" t="s">
        <v>2733</v>
      </c>
      <c r="F125" s="205" t="s">
        <v>2734</v>
      </c>
      <c r="G125" s="206" t="s">
        <v>2092</v>
      </c>
      <c r="H125" s="207">
        <v>1</v>
      </c>
      <c r="I125" s="208"/>
      <c r="J125" s="209">
        <f t="shared" si="20"/>
        <v>0</v>
      </c>
      <c r="K125" s="205" t="s">
        <v>39</v>
      </c>
      <c r="L125" s="61"/>
      <c r="M125" s="210" t="s">
        <v>39</v>
      </c>
      <c r="N125" s="211" t="s">
        <v>48</v>
      </c>
      <c r="O125" s="42"/>
      <c r="P125" s="212">
        <f t="shared" si="21"/>
        <v>0</v>
      </c>
      <c r="Q125" s="212">
        <v>0</v>
      </c>
      <c r="R125" s="212">
        <f t="shared" si="22"/>
        <v>0</v>
      </c>
      <c r="S125" s="212">
        <v>0</v>
      </c>
      <c r="T125" s="213">
        <f t="shared" si="23"/>
        <v>0</v>
      </c>
      <c r="AR125" s="24" t="s">
        <v>187</v>
      </c>
      <c r="AT125" s="24" t="s">
        <v>182</v>
      </c>
      <c r="AU125" s="24" t="s">
        <v>84</v>
      </c>
      <c r="AY125" s="24" t="s">
        <v>180</v>
      </c>
      <c r="BE125" s="214">
        <f t="shared" si="24"/>
        <v>0</v>
      </c>
      <c r="BF125" s="214">
        <f t="shared" si="25"/>
        <v>0</v>
      </c>
      <c r="BG125" s="214">
        <f t="shared" si="26"/>
        <v>0</v>
      </c>
      <c r="BH125" s="214">
        <f t="shared" si="27"/>
        <v>0</v>
      </c>
      <c r="BI125" s="214">
        <f t="shared" si="28"/>
        <v>0</v>
      </c>
      <c r="BJ125" s="24" t="s">
        <v>84</v>
      </c>
      <c r="BK125" s="214">
        <f t="shared" si="29"/>
        <v>0</v>
      </c>
      <c r="BL125" s="24" t="s">
        <v>187</v>
      </c>
      <c r="BM125" s="24" t="s">
        <v>551</v>
      </c>
    </row>
    <row r="126" spans="2:65" s="1" customFormat="1" ht="16.5" customHeight="1">
      <c r="B126" s="41"/>
      <c r="C126" s="203" t="s">
        <v>372</v>
      </c>
      <c r="D126" s="203" t="s">
        <v>182</v>
      </c>
      <c r="E126" s="204" t="s">
        <v>2735</v>
      </c>
      <c r="F126" s="205" t="s">
        <v>2736</v>
      </c>
      <c r="G126" s="206" t="s">
        <v>2092</v>
      </c>
      <c r="H126" s="207">
        <v>1</v>
      </c>
      <c r="I126" s="208"/>
      <c r="J126" s="209">
        <f t="shared" si="20"/>
        <v>0</v>
      </c>
      <c r="K126" s="205" t="s">
        <v>39</v>
      </c>
      <c r="L126" s="61"/>
      <c r="M126" s="210" t="s">
        <v>39</v>
      </c>
      <c r="N126" s="211" t="s">
        <v>48</v>
      </c>
      <c r="O126" s="42"/>
      <c r="P126" s="212">
        <f t="shared" si="21"/>
        <v>0</v>
      </c>
      <c r="Q126" s="212">
        <v>0</v>
      </c>
      <c r="R126" s="212">
        <f t="shared" si="22"/>
        <v>0</v>
      </c>
      <c r="S126" s="212">
        <v>0</v>
      </c>
      <c r="T126" s="213">
        <f t="shared" si="23"/>
        <v>0</v>
      </c>
      <c r="AR126" s="24" t="s">
        <v>187</v>
      </c>
      <c r="AT126" s="24" t="s">
        <v>182</v>
      </c>
      <c r="AU126" s="24" t="s">
        <v>84</v>
      </c>
      <c r="AY126" s="24" t="s">
        <v>180</v>
      </c>
      <c r="BE126" s="214">
        <f t="shared" si="24"/>
        <v>0</v>
      </c>
      <c r="BF126" s="214">
        <f t="shared" si="25"/>
        <v>0</v>
      </c>
      <c r="BG126" s="214">
        <f t="shared" si="26"/>
        <v>0</v>
      </c>
      <c r="BH126" s="214">
        <f t="shared" si="27"/>
        <v>0</v>
      </c>
      <c r="BI126" s="214">
        <f t="shared" si="28"/>
        <v>0</v>
      </c>
      <c r="BJ126" s="24" t="s">
        <v>84</v>
      </c>
      <c r="BK126" s="214">
        <f t="shared" si="29"/>
        <v>0</v>
      </c>
      <c r="BL126" s="24" t="s">
        <v>187</v>
      </c>
      <c r="BM126" s="24" t="s">
        <v>561</v>
      </c>
    </row>
    <row r="127" spans="2:65" s="1" customFormat="1" ht="16.5" customHeight="1">
      <c r="B127" s="41"/>
      <c r="C127" s="203" t="s">
        <v>378</v>
      </c>
      <c r="D127" s="203" t="s">
        <v>182</v>
      </c>
      <c r="E127" s="204" t="s">
        <v>2737</v>
      </c>
      <c r="F127" s="205" t="s">
        <v>2738</v>
      </c>
      <c r="G127" s="206" t="s">
        <v>2092</v>
      </c>
      <c r="H127" s="207">
        <v>16</v>
      </c>
      <c r="I127" s="208"/>
      <c r="J127" s="209">
        <f t="shared" si="20"/>
        <v>0</v>
      </c>
      <c r="K127" s="205" t="s">
        <v>39</v>
      </c>
      <c r="L127" s="61"/>
      <c r="M127" s="210" t="s">
        <v>39</v>
      </c>
      <c r="N127" s="211" t="s">
        <v>48</v>
      </c>
      <c r="O127" s="42"/>
      <c r="P127" s="212">
        <f t="shared" si="21"/>
        <v>0</v>
      </c>
      <c r="Q127" s="212">
        <v>0</v>
      </c>
      <c r="R127" s="212">
        <f t="shared" si="22"/>
        <v>0</v>
      </c>
      <c r="S127" s="212">
        <v>0</v>
      </c>
      <c r="T127" s="213">
        <f t="shared" si="23"/>
        <v>0</v>
      </c>
      <c r="AR127" s="24" t="s">
        <v>187</v>
      </c>
      <c r="AT127" s="24" t="s">
        <v>182</v>
      </c>
      <c r="AU127" s="24" t="s">
        <v>84</v>
      </c>
      <c r="AY127" s="24" t="s">
        <v>180</v>
      </c>
      <c r="BE127" s="214">
        <f t="shared" si="24"/>
        <v>0</v>
      </c>
      <c r="BF127" s="214">
        <f t="shared" si="25"/>
        <v>0</v>
      </c>
      <c r="BG127" s="214">
        <f t="shared" si="26"/>
        <v>0</v>
      </c>
      <c r="BH127" s="214">
        <f t="shared" si="27"/>
        <v>0</v>
      </c>
      <c r="BI127" s="214">
        <f t="shared" si="28"/>
        <v>0</v>
      </c>
      <c r="BJ127" s="24" t="s">
        <v>84</v>
      </c>
      <c r="BK127" s="214">
        <f t="shared" si="29"/>
        <v>0</v>
      </c>
      <c r="BL127" s="24" t="s">
        <v>187</v>
      </c>
      <c r="BM127" s="24" t="s">
        <v>572</v>
      </c>
    </row>
    <row r="128" spans="2:65" s="1" customFormat="1" ht="16.5" customHeight="1">
      <c r="B128" s="41"/>
      <c r="C128" s="203" t="s">
        <v>384</v>
      </c>
      <c r="D128" s="203" t="s">
        <v>182</v>
      </c>
      <c r="E128" s="204" t="s">
        <v>2739</v>
      </c>
      <c r="F128" s="205" t="s">
        <v>2740</v>
      </c>
      <c r="G128" s="206" t="s">
        <v>2092</v>
      </c>
      <c r="H128" s="207">
        <v>16</v>
      </c>
      <c r="I128" s="208"/>
      <c r="J128" s="209">
        <f t="shared" si="20"/>
        <v>0</v>
      </c>
      <c r="K128" s="205" t="s">
        <v>39</v>
      </c>
      <c r="L128" s="61"/>
      <c r="M128" s="210" t="s">
        <v>39</v>
      </c>
      <c r="N128" s="211" t="s">
        <v>48</v>
      </c>
      <c r="O128" s="42"/>
      <c r="P128" s="212">
        <f t="shared" si="21"/>
        <v>0</v>
      </c>
      <c r="Q128" s="212">
        <v>0</v>
      </c>
      <c r="R128" s="212">
        <f t="shared" si="22"/>
        <v>0</v>
      </c>
      <c r="S128" s="212">
        <v>0</v>
      </c>
      <c r="T128" s="213">
        <f t="shared" si="23"/>
        <v>0</v>
      </c>
      <c r="AR128" s="24" t="s">
        <v>187</v>
      </c>
      <c r="AT128" s="24" t="s">
        <v>182</v>
      </c>
      <c r="AU128" s="24" t="s">
        <v>84</v>
      </c>
      <c r="AY128" s="24" t="s">
        <v>180</v>
      </c>
      <c r="BE128" s="214">
        <f t="shared" si="24"/>
        <v>0</v>
      </c>
      <c r="BF128" s="214">
        <f t="shared" si="25"/>
        <v>0</v>
      </c>
      <c r="BG128" s="214">
        <f t="shared" si="26"/>
        <v>0</v>
      </c>
      <c r="BH128" s="214">
        <f t="shared" si="27"/>
        <v>0</v>
      </c>
      <c r="BI128" s="214">
        <f t="shared" si="28"/>
        <v>0</v>
      </c>
      <c r="BJ128" s="24" t="s">
        <v>84</v>
      </c>
      <c r="BK128" s="214">
        <f t="shared" si="29"/>
        <v>0</v>
      </c>
      <c r="BL128" s="24" t="s">
        <v>187</v>
      </c>
      <c r="BM128" s="24" t="s">
        <v>583</v>
      </c>
    </row>
    <row r="129" spans="2:65" s="1" customFormat="1" ht="16.5" customHeight="1">
      <c r="B129" s="41"/>
      <c r="C129" s="203" t="s">
        <v>390</v>
      </c>
      <c r="D129" s="203" t="s">
        <v>182</v>
      </c>
      <c r="E129" s="204" t="s">
        <v>2741</v>
      </c>
      <c r="F129" s="205" t="s">
        <v>2742</v>
      </c>
      <c r="G129" s="206" t="s">
        <v>2092</v>
      </c>
      <c r="H129" s="207">
        <v>2</v>
      </c>
      <c r="I129" s="208"/>
      <c r="J129" s="209">
        <f t="shared" si="20"/>
        <v>0</v>
      </c>
      <c r="K129" s="205" t="s">
        <v>39</v>
      </c>
      <c r="L129" s="61"/>
      <c r="M129" s="210" t="s">
        <v>39</v>
      </c>
      <c r="N129" s="211" t="s">
        <v>48</v>
      </c>
      <c r="O129" s="42"/>
      <c r="P129" s="212">
        <f t="shared" si="21"/>
        <v>0</v>
      </c>
      <c r="Q129" s="212">
        <v>0</v>
      </c>
      <c r="R129" s="212">
        <f t="shared" si="22"/>
        <v>0</v>
      </c>
      <c r="S129" s="212">
        <v>0</v>
      </c>
      <c r="T129" s="213">
        <f t="shared" si="23"/>
        <v>0</v>
      </c>
      <c r="AR129" s="24" t="s">
        <v>187</v>
      </c>
      <c r="AT129" s="24" t="s">
        <v>182</v>
      </c>
      <c r="AU129" s="24" t="s">
        <v>84</v>
      </c>
      <c r="AY129" s="24" t="s">
        <v>180</v>
      </c>
      <c r="BE129" s="214">
        <f t="shared" si="24"/>
        <v>0</v>
      </c>
      <c r="BF129" s="214">
        <f t="shared" si="25"/>
        <v>0</v>
      </c>
      <c r="BG129" s="214">
        <f t="shared" si="26"/>
        <v>0</v>
      </c>
      <c r="BH129" s="214">
        <f t="shared" si="27"/>
        <v>0</v>
      </c>
      <c r="BI129" s="214">
        <f t="shared" si="28"/>
        <v>0</v>
      </c>
      <c r="BJ129" s="24" t="s">
        <v>84</v>
      </c>
      <c r="BK129" s="214">
        <f t="shared" si="29"/>
        <v>0</v>
      </c>
      <c r="BL129" s="24" t="s">
        <v>187</v>
      </c>
      <c r="BM129" s="24" t="s">
        <v>592</v>
      </c>
    </row>
    <row r="130" spans="2:65" s="1" customFormat="1" ht="16.5" customHeight="1">
      <c r="B130" s="41"/>
      <c r="C130" s="203" t="s">
        <v>394</v>
      </c>
      <c r="D130" s="203" t="s">
        <v>182</v>
      </c>
      <c r="E130" s="204" t="s">
        <v>2743</v>
      </c>
      <c r="F130" s="205" t="s">
        <v>2744</v>
      </c>
      <c r="G130" s="206" t="s">
        <v>2092</v>
      </c>
      <c r="H130" s="207">
        <v>2</v>
      </c>
      <c r="I130" s="208"/>
      <c r="J130" s="209">
        <f t="shared" si="20"/>
        <v>0</v>
      </c>
      <c r="K130" s="205" t="s">
        <v>39</v>
      </c>
      <c r="L130" s="61"/>
      <c r="M130" s="210" t="s">
        <v>39</v>
      </c>
      <c r="N130" s="211" t="s">
        <v>48</v>
      </c>
      <c r="O130" s="42"/>
      <c r="P130" s="212">
        <f t="shared" si="21"/>
        <v>0</v>
      </c>
      <c r="Q130" s="212">
        <v>0</v>
      </c>
      <c r="R130" s="212">
        <f t="shared" si="22"/>
        <v>0</v>
      </c>
      <c r="S130" s="212">
        <v>0</v>
      </c>
      <c r="T130" s="213">
        <f t="shared" si="23"/>
        <v>0</v>
      </c>
      <c r="AR130" s="24" t="s">
        <v>187</v>
      </c>
      <c r="AT130" s="24" t="s">
        <v>182</v>
      </c>
      <c r="AU130" s="24" t="s">
        <v>84</v>
      </c>
      <c r="AY130" s="24" t="s">
        <v>180</v>
      </c>
      <c r="BE130" s="214">
        <f t="shared" si="24"/>
        <v>0</v>
      </c>
      <c r="BF130" s="214">
        <f t="shared" si="25"/>
        <v>0</v>
      </c>
      <c r="BG130" s="214">
        <f t="shared" si="26"/>
        <v>0</v>
      </c>
      <c r="BH130" s="214">
        <f t="shared" si="27"/>
        <v>0</v>
      </c>
      <c r="BI130" s="214">
        <f t="shared" si="28"/>
        <v>0</v>
      </c>
      <c r="BJ130" s="24" t="s">
        <v>84</v>
      </c>
      <c r="BK130" s="214">
        <f t="shared" si="29"/>
        <v>0</v>
      </c>
      <c r="BL130" s="24" t="s">
        <v>187</v>
      </c>
      <c r="BM130" s="24" t="s">
        <v>601</v>
      </c>
    </row>
    <row r="131" spans="2:65" s="1" customFormat="1" ht="16.5" customHeight="1">
      <c r="B131" s="41"/>
      <c r="C131" s="203" t="s">
        <v>399</v>
      </c>
      <c r="D131" s="203" t="s">
        <v>182</v>
      </c>
      <c r="E131" s="204" t="s">
        <v>2745</v>
      </c>
      <c r="F131" s="205" t="s">
        <v>2746</v>
      </c>
      <c r="G131" s="206" t="s">
        <v>2092</v>
      </c>
      <c r="H131" s="207">
        <v>3</v>
      </c>
      <c r="I131" s="208"/>
      <c r="J131" s="209">
        <f t="shared" si="20"/>
        <v>0</v>
      </c>
      <c r="K131" s="205" t="s">
        <v>39</v>
      </c>
      <c r="L131" s="61"/>
      <c r="M131" s="210" t="s">
        <v>39</v>
      </c>
      <c r="N131" s="211" t="s">
        <v>48</v>
      </c>
      <c r="O131" s="42"/>
      <c r="P131" s="212">
        <f t="shared" si="21"/>
        <v>0</v>
      </c>
      <c r="Q131" s="212">
        <v>0</v>
      </c>
      <c r="R131" s="212">
        <f t="shared" si="22"/>
        <v>0</v>
      </c>
      <c r="S131" s="212">
        <v>0</v>
      </c>
      <c r="T131" s="213">
        <f t="shared" si="23"/>
        <v>0</v>
      </c>
      <c r="AR131" s="24" t="s">
        <v>187</v>
      </c>
      <c r="AT131" s="24" t="s">
        <v>182</v>
      </c>
      <c r="AU131" s="24" t="s">
        <v>84</v>
      </c>
      <c r="AY131" s="24" t="s">
        <v>180</v>
      </c>
      <c r="BE131" s="214">
        <f t="shared" si="24"/>
        <v>0</v>
      </c>
      <c r="BF131" s="214">
        <f t="shared" si="25"/>
        <v>0</v>
      </c>
      <c r="BG131" s="214">
        <f t="shared" si="26"/>
        <v>0</v>
      </c>
      <c r="BH131" s="214">
        <f t="shared" si="27"/>
        <v>0</v>
      </c>
      <c r="BI131" s="214">
        <f t="shared" si="28"/>
        <v>0</v>
      </c>
      <c r="BJ131" s="24" t="s">
        <v>84</v>
      </c>
      <c r="BK131" s="214">
        <f t="shared" si="29"/>
        <v>0</v>
      </c>
      <c r="BL131" s="24" t="s">
        <v>187</v>
      </c>
      <c r="BM131" s="24" t="s">
        <v>609</v>
      </c>
    </row>
    <row r="132" spans="2:65" s="1" customFormat="1" ht="16.5" customHeight="1">
      <c r="B132" s="41"/>
      <c r="C132" s="203" t="s">
        <v>404</v>
      </c>
      <c r="D132" s="203" t="s">
        <v>182</v>
      </c>
      <c r="E132" s="204" t="s">
        <v>2747</v>
      </c>
      <c r="F132" s="205" t="s">
        <v>2748</v>
      </c>
      <c r="G132" s="206" t="s">
        <v>2092</v>
      </c>
      <c r="H132" s="207">
        <v>3</v>
      </c>
      <c r="I132" s="208"/>
      <c r="J132" s="209">
        <f t="shared" si="20"/>
        <v>0</v>
      </c>
      <c r="K132" s="205" t="s">
        <v>39</v>
      </c>
      <c r="L132" s="61"/>
      <c r="M132" s="210" t="s">
        <v>39</v>
      </c>
      <c r="N132" s="211" t="s">
        <v>48</v>
      </c>
      <c r="O132" s="42"/>
      <c r="P132" s="212">
        <f t="shared" si="21"/>
        <v>0</v>
      </c>
      <c r="Q132" s="212">
        <v>0</v>
      </c>
      <c r="R132" s="212">
        <f t="shared" si="22"/>
        <v>0</v>
      </c>
      <c r="S132" s="212">
        <v>0</v>
      </c>
      <c r="T132" s="213">
        <f t="shared" si="23"/>
        <v>0</v>
      </c>
      <c r="AR132" s="24" t="s">
        <v>187</v>
      </c>
      <c r="AT132" s="24" t="s">
        <v>182</v>
      </c>
      <c r="AU132" s="24" t="s">
        <v>84</v>
      </c>
      <c r="AY132" s="24" t="s">
        <v>180</v>
      </c>
      <c r="BE132" s="214">
        <f t="shared" si="24"/>
        <v>0</v>
      </c>
      <c r="BF132" s="214">
        <f t="shared" si="25"/>
        <v>0</v>
      </c>
      <c r="BG132" s="214">
        <f t="shared" si="26"/>
        <v>0</v>
      </c>
      <c r="BH132" s="214">
        <f t="shared" si="27"/>
        <v>0</v>
      </c>
      <c r="BI132" s="214">
        <f t="shared" si="28"/>
        <v>0</v>
      </c>
      <c r="BJ132" s="24" t="s">
        <v>84</v>
      </c>
      <c r="BK132" s="214">
        <f t="shared" si="29"/>
        <v>0</v>
      </c>
      <c r="BL132" s="24" t="s">
        <v>187</v>
      </c>
      <c r="BM132" s="24" t="s">
        <v>618</v>
      </c>
    </row>
    <row r="133" spans="2:65" s="1" customFormat="1" ht="16.5" customHeight="1">
      <c r="B133" s="41"/>
      <c r="C133" s="203" t="s">
        <v>408</v>
      </c>
      <c r="D133" s="203" t="s">
        <v>182</v>
      </c>
      <c r="E133" s="204" t="s">
        <v>2749</v>
      </c>
      <c r="F133" s="205" t="s">
        <v>2750</v>
      </c>
      <c r="G133" s="206" t="s">
        <v>2092</v>
      </c>
      <c r="H133" s="207">
        <v>6</v>
      </c>
      <c r="I133" s="208"/>
      <c r="J133" s="209">
        <f t="shared" si="20"/>
        <v>0</v>
      </c>
      <c r="K133" s="205" t="s">
        <v>39</v>
      </c>
      <c r="L133" s="61"/>
      <c r="M133" s="210" t="s">
        <v>39</v>
      </c>
      <c r="N133" s="211" t="s">
        <v>48</v>
      </c>
      <c r="O133" s="42"/>
      <c r="P133" s="212">
        <f t="shared" si="21"/>
        <v>0</v>
      </c>
      <c r="Q133" s="212">
        <v>0</v>
      </c>
      <c r="R133" s="212">
        <f t="shared" si="22"/>
        <v>0</v>
      </c>
      <c r="S133" s="212">
        <v>0</v>
      </c>
      <c r="T133" s="213">
        <f t="shared" si="23"/>
        <v>0</v>
      </c>
      <c r="AR133" s="24" t="s">
        <v>187</v>
      </c>
      <c r="AT133" s="24" t="s">
        <v>182</v>
      </c>
      <c r="AU133" s="24" t="s">
        <v>84</v>
      </c>
      <c r="AY133" s="24" t="s">
        <v>180</v>
      </c>
      <c r="BE133" s="214">
        <f t="shared" si="24"/>
        <v>0</v>
      </c>
      <c r="BF133" s="214">
        <f t="shared" si="25"/>
        <v>0</v>
      </c>
      <c r="BG133" s="214">
        <f t="shared" si="26"/>
        <v>0</v>
      </c>
      <c r="BH133" s="214">
        <f t="shared" si="27"/>
        <v>0</v>
      </c>
      <c r="BI133" s="214">
        <f t="shared" si="28"/>
        <v>0</v>
      </c>
      <c r="BJ133" s="24" t="s">
        <v>84</v>
      </c>
      <c r="BK133" s="214">
        <f t="shared" si="29"/>
        <v>0</v>
      </c>
      <c r="BL133" s="24" t="s">
        <v>187</v>
      </c>
      <c r="BM133" s="24" t="s">
        <v>630</v>
      </c>
    </row>
    <row r="134" spans="2:65" s="1" customFormat="1" ht="16.5" customHeight="1">
      <c r="B134" s="41"/>
      <c r="C134" s="203" t="s">
        <v>413</v>
      </c>
      <c r="D134" s="203" t="s">
        <v>182</v>
      </c>
      <c r="E134" s="204" t="s">
        <v>2751</v>
      </c>
      <c r="F134" s="205" t="s">
        <v>2752</v>
      </c>
      <c r="G134" s="206" t="s">
        <v>2092</v>
      </c>
      <c r="H134" s="207">
        <v>6</v>
      </c>
      <c r="I134" s="208"/>
      <c r="J134" s="209">
        <f t="shared" si="20"/>
        <v>0</v>
      </c>
      <c r="K134" s="205" t="s">
        <v>39</v>
      </c>
      <c r="L134" s="61"/>
      <c r="M134" s="210" t="s">
        <v>39</v>
      </c>
      <c r="N134" s="211" t="s">
        <v>48</v>
      </c>
      <c r="O134" s="42"/>
      <c r="P134" s="212">
        <f t="shared" si="21"/>
        <v>0</v>
      </c>
      <c r="Q134" s="212">
        <v>0</v>
      </c>
      <c r="R134" s="212">
        <f t="shared" si="22"/>
        <v>0</v>
      </c>
      <c r="S134" s="212">
        <v>0</v>
      </c>
      <c r="T134" s="213">
        <f t="shared" si="23"/>
        <v>0</v>
      </c>
      <c r="AR134" s="24" t="s">
        <v>187</v>
      </c>
      <c r="AT134" s="24" t="s">
        <v>182</v>
      </c>
      <c r="AU134" s="24" t="s">
        <v>84</v>
      </c>
      <c r="AY134" s="24" t="s">
        <v>180</v>
      </c>
      <c r="BE134" s="214">
        <f t="shared" si="24"/>
        <v>0</v>
      </c>
      <c r="BF134" s="214">
        <f t="shared" si="25"/>
        <v>0</v>
      </c>
      <c r="BG134" s="214">
        <f t="shared" si="26"/>
        <v>0</v>
      </c>
      <c r="BH134" s="214">
        <f t="shared" si="27"/>
        <v>0</v>
      </c>
      <c r="BI134" s="214">
        <f t="shared" si="28"/>
        <v>0</v>
      </c>
      <c r="BJ134" s="24" t="s">
        <v>84</v>
      </c>
      <c r="BK134" s="214">
        <f t="shared" si="29"/>
        <v>0</v>
      </c>
      <c r="BL134" s="24" t="s">
        <v>187</v>
      </c>
      <c r="BM134" s="24" t="s">
        <v>638</v>
      </c>
    </row>
    <row r="135" spans="2:65" s="1" customFormat="1" ht="16.5" customHeight="1">
      <c r="B135" s="41"/>
      <c r="C135" s="203" t="s">
        <v>417</v>
      </c>
      <c r="D135" s="203" t="s">
        <v>182</v>
      </c>
      <c r="E135" s="204" t="s">
        <v>2753</v>
      </c>
      <c r="F135" s="205" t="s">
        <v>2754</v>
      </c>
      <c r="G135" s="206" t="s">
        <v>2092</v>
      </c>
      <c r="H135" s="207">
        <v>2</v>
      </c>
      <c r="I135" s="208"/>
      <c r="J135" s="209">
        <f t="shared" si="20"/>
        <v>0</v>
      </c>
      <c r="K135" s="205" t="s">
        <v>39</v>
      </c>
      <c r="L135" s="61"/>
      <c r="M135" s="210" t="s">
        <v>39</v>
      </c>
      <c r="N135" s="211" t="s">
        <v>48</v>
      </c>
      <c r="O135" s="42"/>
      <c r="P135" s="212">
        <f t="shared" si="21"/>
        <v>0</v>
      </c>
      <c r="Q135" s="212">
        <v>0</v>
      </c>
      <c r="R135" s="212">
        <f t="shared" si="22"/>
        <v>0</v>
      </c>
      <c r="S135" s="212">
        <v>0</v>
      </c>
      <c r="T135" s="213">
        <f t="shared" si="23"/>
        <v>0</v>
      </c>
      <c r="AR135" s="24" t="s">
        <v>187</v>
      </c>
      <c r="AT135" s="24" t="s">
        <v>182</v>
      </c>
      <c r="AU135" s="24" t="s">
        <v>84</v>
      </c>
      <c r="AY135" s="24" t="s">
        <v>180</v>
      </c>
      <c r="BE135" s="214">
        <f t="shared" si="24"/>
        <v>0</v>
      </c>
      <c r="BF135" s="214">
        <f t="shared" si="25"/>
        <v>0</v>
      </c>
      <c r="BG135" s="214">
        <f t="shared" si="26"/>
        <v>0</v>
      </c>
      <c r="BH135" s="214">
        <f t="shared" si="27"/>
        <v>0</v>
      </c>
      <c r="BI135" s="214">
        <f t="shared" si="28"/>
        <v>0</v>
      </c>
      <c r="BJ135" s="24" t="s">
        <v>84</v>
      </c>
      <c r="BK135" s="214">
        <f t="shared" si="29"/>
        <v>0</v>
      </c>
      <c r="BL135" s="24" t="s">
        <v>187</v>
      </c>
      <c r="BM135" s="24" t="s">
        <v>664</v>
      </c>
    </row>
    <row r="136" spans="2:65" s="1" customFormat="1" ht="16.5" customHeight="1">
      <c r="B136" s="41"/>
      <c r="C136" s="203" t="s">
        <v>421</v>
      </c>
      <c r="D136" s="203" t="s">
        <v>182</v>
      </c>
      <c r="E136" s="204" t="s">
        <v>2755</v>
      </c>
      <c r="F136" s="205" t="s">
        <v>2756</v>
      </c>
      <c r="G136" s="206" t="s">
        <v>2092</v>
      </c>
      <c r="H136" s="207">
        <v>2</v>
      </c>
      <c r="I136" s="208"/>
      <c r="J136" s="209">
        <f t="shared" si="20"/>
        <v>0</v>
      </c>
      <c r="K136" s="205" t="s">
        <v>39</v>
      </c>
      <c r="L136" s="61"/>
      <c r="M136" s="210" t="s">
        <v>39</v>
      </c>
      <c r="N136" s="211" t="s">
        <v>48</v>
      </c>
      <c r="O136" s="42"/>
      <c r="P136" s="212">
        <f t="shared" si="21"/>
        <v>0</v>
      </c>
      <c r="Q136" s="212">
        <v>0</v>
      </c>
      <c r="R136" s="212">
        <f t="shared" si="22"/>
        <v>0</v>
      </c>
      <c r="S136" s="212">
        <v>0</v>
      </c>
      <c r="T136" s="213">
        <f t="shared" si="23"/>
        <v>0</v>
      </c>
      <c r="AR136" s="24" t="s">
        <v>187</v>
      </c>
      <c r="AT136" s="24" t="s">
        <v>182</v>
      </c>
      <c r="AU136" s="24" t="s">
        <v>84</v>
      </c>
      <c r="AY136" s="24" t="s">
        <v>180</v>
      </c>
      <c r="BE136" s="214">
        <f t="shared" si="24"/>
        <v>0</v>
      </c>
      <c r="BF136" s="214">
        <f t="shared" si="25"/>
        <v>0</v>
      </c>
      <c r="BG136" s="214">
        <f t="shared" si="26"/>
        <v>0</v>
      </c>
      <c r="BH136" s="214">
        <f t="shared" si="27"/>
        <v>0</v>
      </c>
      <c r="BI136" s="214">
        <f t="shared" si="28"/>
        <v>0</v>
      </c>
      <c r="BJ136" s="24" t="s">
        <v>84</v>
      </c>
      <c r="BK136" s="214">
        <f t="shared" si="29"/>
        <v>0</v>
      </c>
      <c r="BL136" s="24" t="s">
        <v>187</v>
      </c>
      <c r="BM136" s="24" t="s">
        <v>680</v>
      </c>
    </row>
    <row r="137" spans="2:65" s="1" customFormat="1" ht="16.5" customHeight="1">
      <c r="B137" s="41"/>
      <c r="C137" s="203" t="s">
        <v>425</v>
      </c>
      <c r="D137" s="203" t="s">
        <v>182</v>
      </c>
      <c r="E137" s="204" t="s">
        <v>2757</v>
      </c>
      <c r="F137" s="205" t="s">
        <v>2758</v>
      </c>
      <c r="G137" s="206" t="s">
        <v>2092</v>
      </c>
      <c r="H137" s="207">
        <v>66</v>
      </c>
      <c r="I137" s="208"/>
      <c r="J137" s="209">
        <f t="shared" si="20"/>
        <v>0</v>
      </c>
      <c r="K137" s="205" t="s">
        <v>39</v>
      </c>
      <c r="L137" s="61"/>
      <c r="M137" s="210" t="s">
        <v>39</v>
      </c>
      <c r="N137" s="211" t="s">
        <v>48</v>
      </c>
      <c r="O137" s="42"/>
      <c r="P137" s="212">
        <f t="shared" si="21"/>
        <v>0</v>
      </c>
      <c r="Q137" s="212">
        <v>0</v>
      </c>
      <c r="R137" s="212">
        <f t="shared" si="22"/>
        <v>0</v>
      </c>
      <c r="S137" s="212">
        <v>0</v>
      </c>
      <c r="T137" s="213">
        <f t="shared" si="23"/>
        <v>0</v>
      </c>
      <c r="AR137" s="24" t="s">
        <v>187</v>
      </c>
      <c r="AT137" s="24" t="s">
        <v>182</v>
      </c>
      <c r="AU137" s="24" t="s">
        <v>84</v>
      </c>
      <c r="AY137" s="24" t="s">
        <v>180</v>
      </c>
      <c r="BE137" s="214">
        <f t="shared" si="24"/>
        <v>0</v>
      </c>
      <c r="BF137" s="214">
        <f t="shared" si="25"/>
        <v>0</v>
      </c>
      <c r="BG137" s="214">
        <f t="shared" si="26"/>
        <v>0</v>
      </c>
      <c r="BH137" s="214">
        <f t="shared" si="27"/>
        <v>0</v>
      </c>
      <c r="BI137" s="214">
        <f t="shared" si="28"/>
        <v>0</v>
      </c>
      <c r="BJ137" s="24" t="s">
        <v>84</v>
      </c>
      <c r="BK137" s="214">
        <f t="shared" si="29"/>
        <v>0</v>
      </c>
      <c r="BL137" s="24" t="s">
        <v>187</v>
      </c>
      <c r="BM137" s="24" t="s">
        <v>690</v>
      </c>
    </row>
    <row r="138" spans="2:65" s="1" customFormat="1" ht="16.5" customHeight="1">
      <c r="B138" s="41"/>
      <c r="C138" s="203" t="s">
        <v>439</v>
      </c>
      <c r="D138" s="203" t="s">
        <v>182</v>
      </c>
      <c r="E138" s="204" t="s">
        <v>2759</v>
      </c>
      <c r="F138" s="205" t="s">
        <v>2760</v>
      </c>
      <c r="G138" s="206" t="s">
        <v>2092</v>
      </c>
      <c r="H138" s="207">
        <v>66</v>
      </c>
      <c r="I138" s="208"/>
      <c r="J138" s="209">
        <f t="shared" si="20"/>
        <v>0</v>
      </c>
      <c r="K138" s="205" t="s">
        <v>39</v>
      </c>
      <c r="L138" s="61"/>
      <c r="M138" s="210" t="s">
        <v>39</v>
      </c>
      <c r="N138" s="211" t="s">
        <v>48</v>
      </c>
      <c r="O138" s="42"/>
      <c r="P138" s="212">
        <f t="shared" si="21"/>
        <v>0</v>
      </c>
      <c r="Q138" s="212">
        <v>0</v>
      </c>
      <c r="R138" s="212">
        <f t="shared" si="22"/>
        <v>0</v>
      </c>
      <c r="S138" s="212">
        <v>0</v>
      </c>
      <c r="T138" s="213">
        <f t="shared" si="23"/>
        <v>0</v>
      </c>
      <c r="AR138" s="24" t="s">
        <v>187</v>
      </c>
      <c r="AT138" s="24" t="s">
        <v>182</v>
      </c>
      <c r="AU138" s="24" t="s">
        <v>84</v>
      </c>
      <c r="AY138" s="24" t="s">
        <v>180</v>
      </c>
      <c r="BE138" s="214">
        <f t="shared" si="24"/>
        <v>0</v>
      </c>
      <c r="BF138" s="214">
        <f t="shared" si="25"/>
        <v>0</v>
      </c>
      <c r="BG138" s="214">
        <f t="shared" si="26"/>
        <v>0</v>
      </c>
      <c r="BH138" s="214">
        <f t="shared" si="27"/>
        <v>0</v>
      </c>
      <c r="BI138" s="214">
        <f t="shared" si="28"/>
        <v>0</v>
      </c>
      <c r="BJ138" s="24" t="s">
        <v>84</v>
      </c>
      <c r="BK138" s="214">
        <f t="shared" si="29"/>
        <v>0</v>
      </c>
      <c r="BL138" s="24" t="s">
        <v>187</v>
      </c>
      <c r="BM138" s="24" t="s">
        <v>699</v>
      </c>
    </row>
    <row r="139" spans="2:65" s="1" customFormat="1" ht="25.5" customHeight="1">
      <c r="B139" s="41"/>
      <c r="C139" s="203" t="s">
        <v>444</v>
      </c>
      <c r="D139" s="203" t="s">
        <v>182</v>
      </c>
      <c r="E139" s="204" t="s">
        <v>2761</v>
      </c>
      <c r="F139" s="205" t="s">
        <v>2762</v>
      </c>
      <c r="G139" s="206" t="s">
        <v>2092</v>
      </c>
      <c r="H139" s="207">
        <v>5</v>
      </c>
      <c r="I139" s="208"/>
      <c r="J139" s="209">
        <f t="shared" si="20"/>
        <v>0</v>
      </c>
      <c r="K139" s="205" t="s">
        <v>39</v>
      </c>
      <c r="L139" s="61"/>
      <c r="M139" s="210" t="s">
        <v>39</v>
      </c>
      <c r="N139" s="211" t="s">
        <v>48</v>
      </c>
      <c r="O139" s="42"/>
      <c r="P139" s="212">
        <f t="shared" si="21"/>
        <v>0</v>
      </c>
      <c r="Q139" s="212">
        <v>0</v>
      </c>
      <c r="R139" s="212">
        <f t="shared" si="22"/>
        <v>0</v>
      </c>
      <c r="S139" s="212">
        <v>0</v>
      </c>
      <c r="T139" s="213">
        <f t="shared" si="23"/>
        <v>0</v>
      </c>
      <c r="AR139" s="24" t="s">
        <v>187</v>
      </c>
      <c r="AT139" s="24" t="s">
        <v>182</v>
      </c>
      <c r="AU139" s="24" t="s">
        <v>84</v>
      </c>
      <c r="AY139" s="24" t="s">
        <v>180</v>
      </c>
      <c r="BE139" s="214">
        <f t="shared" si="24"/>
        <v>0</v>
      </c>
      <c r="BF139" s="214">
        <f t="shared" si="25"/>
        <v>0</v>
      </c>
      <c r="BG139" s="214">
        <f t="shared" si="26"/>
        <v>0</v>
      </c>
      <c r="BH139" s="214">
        <f t="shared" si="27"/>
        <v>0</v>
      </c>
      <c r="BI139" s="214">
        <f t="shared" si="28"/>
        <v>0</v>
      </c>
      <c r="BJ139" s="24" t="s">
        <v>84</v>
      </c>
      <c r="BK139" s="214">
        <f t="shared" si="29"/>
        <v>0</v>
      </c>
      <c r="BL139" s="24" t="s">
        <v>187</v>
      </c>
      <c r="BM139" s="24" t="s">
        <v>708</v>
      </c>
    </row>
    <row r="140" spans="2:65" s="1" customFormat="1" ht="16.5" customHeight="1">
      <c r="B140" s="41"/>
      <c r="C140" s="203" t="s">
        <v>449</v>
      </c>
      <c r="D140" s="203" t="s">
        <v>182</v>
      </c>
      <c r="E140" s="204" t="s">
        <v>2763</v>
      </c>
      <c r="F140" s="205" t="s">
        <v>2764</v>
      </c>
      <c r="G140" s="206" t="s">
        <v>2092</v>
      </c>
      <c r="H140" s="207">
        <v>5</v>
      </c>
      <c r="I140" s="208"/>
      <c r="J140" s="209">
        <f t="shared" si="20"/>
        <v>0</v>
      </c>
      <c r="K140" s="205" t="s">
        <v>39</v>
      </c>
      <c r="L140" s="61"/>
      <c r="M140" s="210" t="s">
        <v>39</v>
      </c>
      <c r="N140" s="211" t="s">
        <v>48</v>
      </c>
      <c r="O140" s="42"/>
      <c r="P140" s="212">
        <f t="shared" si="21"/>
        <v>0</v>
      </c>
      <c r="Q140" s="212">
        <v>0</v>
      </c>
      <c r="R140" s="212">
        <f t="shared" si="22"/>
        <v>0</v>
      </c>
      <c r="S140" s="212">
        <v>0</v>
      </c>
      <c r="T140" s="213">
        <f t="shared" si="23"/>
        <v>0</v>
      </c>
      <c r="AR140" s="24" t="s">
        <v>187</v>
      </c>
      <c r="AT140" s="24" t="s">
        <v>182</v>
      </c>
      <c r="AU140" s="24" t="s">
        <v>84</v>
      </c>
      <c r="AY140" s="24" t="s">
        <v>180</v>
      </c>
      <c r="BE140" s="214">
        <f t="shared" si="24"/>
        <v>0</v>
      </c>
      <c r="BF140" s="214">
        <f t="shared" si="25"/>
        <v>0</v>
      </c>
      <c r="BG140" s="214">
        <f t="shared" si="26"/>
        <v>0</v>
      </c>
      <c r="BH140" s="214">
        <f t="shared" si="27"/>
        <v>0</v>
      </c>
      <c r="BI140" s="214">
        <f t="shared" si="28"/>
        <v>0</v>
      </c>
      <c r="BJ140" s="24" t="s">
        <v>84</v>
      </c>
      <c r="BK140" s="214">
        <f t="shared" si="29"/>
        <v>0</v>
      </c>
      <c r="BL140" s="24" t="s">
        <v>187</v>
      </c>
      <c r="BM140" s="24" t="s">
        <v>717</v>
      </c>
    </row>
    <row r="141" spans="2:65" s="1" customFormat="1" ht="16.5" customHeight="1">
      <c r="B141" s="41"/>
      <c r="C141" s="203" t="s">
        <v>454</v>
      </c>
      <c r="D141" s="203" t="s">
        <v>182</v>
      </c>
      <c r="E141" s="204" t="s">
        <v>2765</v>
      </c>
      <c r="F141" s="205" t="s">
        <v>2766</v>
      </c>
      <c r="G141" s="206" t="s">
        <v>2092</v>
      </c>
      <c r="H141" s="207">
        <v>8</v>
      </c>
      <c r="I141" s="208"/>
      <c r="J141" s="209">
        <f t="shared" si="20"/>
        <v>0</v>
      </c>
      <c r="K141" s="205" t="s">
        <v>39</v>
      </c>
      <c r="L141" s="61"/>
      <c r="M141" s="210" t="s">
        <v>39</v>
      </c>
      <c r="N141" s="211" t="s">
        <v>48</v>
      </c>
      <c r="O141" s="42"/>
      <c r="P141" s="212">
        <f t="shared" si="21"/>
        <v>0</v>
      </c>
      <c r="Q141" s="212">
        <v>0</v>
      </c>
      <c r="R141" s="212">
        <f t="shared" si="22"/>
        <v>0</v>
      </c>
      <c r="S141" s="212">
        <v>0</v>
      </c>
      <c r="T141" s="213">
        <f t="shared" si="23"/>
        <v>0</v>
      </c>
      <c r="AR141" s="24" t="s">
        <v>187</v>
      </c>
      <c r="AT141" s="24" t="s">
        <v>182</v>
      </c>
      <c r="AU141" s="24" t="s">
        <v>84</v>
      </c>
      <c r="AY141" s="24" t="s">
        <v>180</v>
      </c>
      <c r="BE141" s="214">
        <f t="shared" si="24"/>
        <v>0</v>
      </c>
      <c r="BF141" s="214">
        <f t="shared" si="25"/>
        <v>0</v>
      </c>
      <c r="BG141" s="214">
        <f t="shared" si="26"/>
        <v>0</v>
      </c>
      <c r="BH141" s="214">
        <f t="shared" si="27"/>
        <v>0</v>
      </c>
      <c r="BI141" s="214">
        <f t="shared" si="28"/>
        <v>0</v>
      </c>
      <c r="BJ141" s="24" t="s">
        <v>84</v>
      </c>
      <c r="BK141" s="214">
        <f t="shared" si="29"/>
        <v>0</v>
      </c>
      <c r="BL141" s="24" t="s">
        <v>187</v>
      </c>
      <c r="BM141" s="24" t="s">
        <v>726</v>
      </c>
    </row>
    <row r="142" spans="2:65" s="1" customFormat="1" ht="16.5" customHeight="1">
      <c r="B142" s="41"/>
      <c r="C142" s="203" t="s">
        <v>458</v>
      </c>
      <c r="D142" s="203" t="s">
        <v>182</v>
      </c>
      <c r="E142" s="204" t="s">
        <v>2767</v>
      </c>
      <c r="F142" s="205" t="s">
        <v>2768</v>
      </c>
      <c r="G142" s="206" t="s">
        <v>2092</v>
      </c>
      <c r="H142" s="207">
        <v>8</v>
      </c>
      <c r="I142" s="208"/>
      <c r="J142" s="209">
        <f t="shared" si="20"/>
        <v>0</v>
      </c>
      <c r="K142" s="205" t="s">
        <v>39</v>
      </c>
      <c r="L142" s="61"/>
      <c r="M142" s="210" t="s">
        <v>39</v>
      </c>
      <c r="N142" s="211" t="s">
        <v>48</v>
      </c>
      <c r="O142" s="42"/>
      <c r="P142" s="212">
        <f t="shared" si="21"/>
        <v>0</v>
      </c>
      <c r="Q142" s="212">
        <v>0</v>
      </c>
      <c r="R142" s="212">
        <f t="shared" si="22"/>
        <v>0</v>
      </c>
      <c r="S142" s="212">
        <v>0</v>
      </c>
      <c r="T142" s="213">
        <f t="shared" si="23"/>
        <v>0</v>
      </c>
      <c r="AR142" s="24" t="s">
        <v>187</v>
      </c>
      <c r="AT142" s="24" t="s">
        <v>182</v>
      </c>
      <c r="AU142" s="24" t="s">
        <v>84</v>
      </c>
      <c r="AY142" s="24" t="s">
        <v>180</v>
      </c>
      <c r="BE142" s="214">
        <f t="shared" si="24"/>
        <v>0</v>
      </c>
      <c r="BF142" s="214">
        <f t="shared" si="25"/>
        <v>0</v>
      </c>
      <c r="BG142" s="214">
        <f t="shared" si="26"/>
        <v>0</v>
      </c>
      <c r="BH142" s="214">
        <f t="shared" si="27"/>
        <v>0</v>
      </c>
      <c r="BI142" s="214">
        <f t="shared" si="28"/>
        <v>0</v>
      </c>
      <c r="BJ142" s="24" t="s">
        <v>84</v>
      </c>
      <c r="BK142" s="214">
        <f t="shared" si="29"/>
        <v>0</v>
      </c>
      <c r="BL142" s="24" t="s">
        <v>187</v>
      </c>
      <c r="BM142" s="24" t="s">
        <v>735</v>
      </c>
    </row>
    <row r="143" spans="2:65" s="1" customFormat="1" ht="16.5" customHeight="1">
      <c r="B143" s="41"/>
      <c r="C143" s="203" t="s">
        <v>462</v>
      </c>
      <c r="D143" s="203" t="s">
        <v>182</v>
      </c>
      <c r="E143" s="204" t="s">
        <v>2769</v>
      </c>
      <c r="F143" s="205" t="s">
        <v>2770</v>
      </c>
      <c r="G143" s="206" t="s">
        <v>2092</v>
      </c>
      <c r="H143" s="207">
        <v>8</v>
      </c>
      <c r="I143" s="208"/>
      <c r="J143" s="209">
        <f t="shared" si="20"/>
        <v>0</v>
      </c>
      <c r="K143" s="205" t="s">
        <v>39</v>
      </c>
      <c r="L143" s="61"/>
      <c r="M143" s="210" t="s">
        <v>39</v>
      </c>
      <c r="N143" s="211" t="s">
        <v>48</v>
      </c>
      <c r="O143" s="42"/>
      <c r="P143" s="212">
        <f t="shared" si="21"/>
        <v>0</v>
      </c>
      <c r="Q143" s="212">
        <v>0</v>
      </c>
      <c r="R143" s="212">
        <f t="shared" si="22"/>
        <v>0</v>
      </c>
      <c r="S143" s="212">
        <v>0</v>
      </c>
      <c r="T143" s="213">
        <f t="shared" si="23"/>
        <v>0</v>
      </c>
      <c r="AR143" s="24" t="s">
        <v>187</v>
      </c>
      <c r="AT143" s="24" t="s">
        <v>182</v>
      </c>
      <c r="AU143" s="24" t="s">
        <v>84</v>
      </c>
      <c r="AY143" s="24" t="s">
        <v>180</v>
      </c>
      <c r="BE143" s="214">
        <f t="shared" si="24"/>
        <v>0</v>
      </c>
      <c r="BF143" s="214">
        <f t="shared" si="25"/>
        <v>0</v>
      </c>
      <c r="BG143" s="214">
        <f t="shared" si="26"/>
        <v>0</v>
      </c>
      <c r="BH143" s="214">
        <f t="shared" si="27"/>
        <v>0</v>
      </c>
      <c r="BI143" s="214">
        <f t="shared" si="28"/>
        <v>0</v>
      </c>
      <c r="BJ143" s="24" t="s">
        <v>84</v>
      </c>
      <c r="BK143" s="214">
        <f t="shared" si="29"/>
        <v>0</v>
      </c>
      <c r="BL143" s="24" t="s">
        <v>187</v>
      </c>
      <c r="BM143" s="24" t="s">
        <v>745</v>
      </c>
    </row>
    <row r="144" spans="2:65" s="1" customFormat="1" ht="16.5" customHeight="1">
      <c r="B144" s="41"/>
      <c r="C144" s="203" t="s">
        <v>466</v>
      </c>
      <c r="D144" s="203" t="s">
        <v>182</v>
      </c>
      <c r="E144" s="204" t="s">
        <v>2771</v>
      </c>
      <c r="F144" s="205" t="s">
        <v>2772</v>
      </c>
      <c r="G144" s="206" t="s">
        <v>2092</v>
      </c>
      <c r="H144" s="207">
        <v>8</v>
      </c>
      <c r="I144" s="208"/>
      <c r="J144" s="209">
        <f t="shared" si="20"/>
        <v>0</v>
      </c>
      <c r="K144" s="205" t="s">
        <v>39</v>
      </c>
      <c r="L144" s="61"/>
      <c r="M144" s="210" t="s">
        <v>39</v>
      </c>
      <c r="N144" s="211" t="s">
        <v>48</v>
      </c>
      <c r="O144" s="42"/>
      <c r="P144" s="212">
        <f t="shared" si="21"/>
        <v>0</v>
      </c>
      <c r="Q144" s="212">
        <v>0</v>
      </c>
      <c r="R144" s="212">
        <f t="shared" si="22"/>
        <v>0</v>
      </c>
      <c r="S144" s="212">
        <v>0</v>
      </c>
      <c r="T144" s="213">
        <f t="shared" si="23"/>
        <v>0</v>
      </c>
      <c r="AR144" s="24" t="s">
        <v>187</v>
      </c>
      <c r="AT144" s="24" t="s">
        <v>182</v>
      </c>
      <c r="AU144" s="24" t="s">
        <v>84</v>
      </c>
      <c r="AY144" s="24" t="s">
        <v>180</v>
      </c>
      <c r="BE144" s="214">
        <f t="shared" si="24"/>
        <v>0</v>
      </c>
      <c r="BF144" s="214">
        <f t="shared" si="25"/>
        <v>0</v>
      </c>
      <c r="BG144" s="214">
        <f t="shared" si="26"/>
        <v>0</v>
      </c>
      <c r="BH144" s="214">
        <f t="shared" si="27"/>
        <v>0</v>
      </c>
      <c r="BI144" s="214">
        <f t="shared" si="28"/>
        <v>0</v>
      </c>
      <c r="BJ144" s="24" t="s">
        <v>84</v>
      </c>
      <c r="BK144" s="214">
        <f t="shared" si="29"/>
        <v>0</v>
      </c>
      <c r="BL144" s="24" t="s">
        <v>187</v>
      </c>
      <c r="BM144" s="24" t="s">
        <v>755</v>
      </c>
    </row>
    <row r="145" spans="2:65" s="1" customFormat="1" ht="16.5" customHeight="1">
      <c r="B145" s="41"/>
      <c r="C145" s="203" t="s">
        <v>471</v>
      </c>
      <c r="D145" s="203" t="s">
        <v>182</v>
      </c>
      <c r="E145" s="204" t="s">
        <v>2773</v>
      </c>
      <c r="F145" s="205" t="s">
        <v>2774</v>
      </c>
      <c r="G145" s="206" t="s">
        <v>2092</v>
      </c>
      <c r="H145" s="207">
        <v>1</v>
      </c>
      <c r="I145" s="208"/>
      <c r="J145" s="209">
        <f t="shared" si="20"/>
        <v>0</v>
      </c>
      <c r="K145" s="205" t="s">
        <v>39</v>
      </c>
      <c r="L145" s="61"/>
      <c r="M145" s="210" t="s">
        <v>39</v>
      </c>
      <c r="N145" s="211" t="s">
        <v>48</v>
      </c>
      <c r="O145" s="42"/>
      <c r="P145" s="212">
        <f t="shared" si="21"/>
        <v>0</v>
      </c>
      <c r="Q145" s="212">
        <v>0</v>
      </c>
      <c r="R145" s="212">
        <f t="shared" si="22"/>
        <v>0</v>
      </c>
      <c r="S145" s="212">
        <v>0</v>
      </c>
      <c r="T145" s="213">
        <f t="shared" si="23"/>
        <v>0</v>
      </c>
      <c r="AR145" s="24" t="s">
        <v>187</v>
      </c>
      <c r="AT145" s="24" t="s">
        <v>182</v>
      </c>
      <c r="AU145" s="24" t="s">
        <v>84</v>
      </c>
      <c r="AY145" s="24" t="s">
        <v>180</v>
      </c>
      <c r="BE145" s="214">
        <f t="shared" si="24"/>
        <v>0</v>
      </c>
      <c r="BF145" s="214">
        <f t="shared" si="25"/>
        <v>0</v>
      </c>
      <c r="BG145" s="214">
        <f t="shared" si="26"/>
        <v>0</v>
      </c>
      <c r="BH145" s="214">
        <f t="shared" si="27"/>
        <v>0</v>
      </c>
      <c r="BI145" s="214">
        <f t="shared" si="28"/>
        <v>0</v>
      </c>
      <c r="BJ145" s="24" t="s">
        <v>84</v>
      </c>
      <c r="BK145" s="214">
        <f t="shared" si="29"/>
        <v>0</v>
      </c>
      <c r="BL145" s="24" t="s">
        <v>187</v>
      </c>
      <c r="BM145" s="24" t="s">
        <v>765</v>
      </c>
    </row>
    <row r="146" spans="2:65" s="1" customFormat="1" ht="16.5" customHeight="1">
      <c r="B146" s="41"/>
      <c r="C146" s="203" t="s">
        <v>477</v>
      </c>
      <c r="D146" s="203" t="s">
        <v>182</v>
      </c>
      <c r="E146" s="204" t="s">
        <v>2775</v>
      </c>
      <c r="F146" s="205" t="s">
        <v>2776</v>
      </c>
      <c r="G146" s="206" t="s">
        <v>2092</v>
      </c>
      <c r="H146" s="207">
        <v>1</v>
      </c>
      <c r="I146" s="208"/>
      <c r="J146" s="209">
        <f t="shared" si="20"/>
        <v>0</v>
      </c>
      <c r="K146" s="205" t="s">
        <v>39</v>
      </c>
      <c r="L146" s="61"/>
      <c r="M146" s="210" t="s">
        <v>39</v>
      </c>
      <c r="N146" s="211" t="s">
        <v>48</v>
      </c>
      <c r="O146" s="42"/>
      <c r="P146" s="212">
        <f t="shared" si="21"/>
        <v>0</v>
      </c>
      <c r="Q146" s="212">
        <v>0</v>
      </c>
      <c r="R146" s="212">
        <f t="shared" si="22"/>
        <v>0</v>
      </c>
      <c r="S146" s="212">
        <v>0</v>
      </c>
      <c r="T146" s="213">
        <f t="shared" si="23"/>
        <v>0</v>
      </c>
      <c r="AR146" s="24" t="s">
        <v>187</v>
      </c>
      <c r="AT146" s="24" t="s">
        <v>182</v>
      </c>
      <c r="AU146" s="24" t="s">
        <v>84</v>
      </c>
      <c r="AY146" s="24" t="s">
        <v>180</v>
      </c>
      <c r="BE146" s="214">
        <f t="shared" si="24"/>
        <v>0</v>
      </c>
      <c r="BF146" s="214">
        <f t="shared" si="25"/>
        <v>0</v>
      </c>
      <c r="BG146" s="214">
        <f t="shared" si="26"/>
        <v>0</v>
      </c>
      <c r="BH146" s="214">
        <f t="shared" si="27"/>
        <v>0</v>
      </c>
      <c r="BI146" s="214">
        <f t="shared" si="28"/>
        <v>0</v>
      </c>
      <c r="BJ146" s="24" t="s">
        <v>84</v>
      </c>
      <c r="BK146" s="214">
        <f t="shared" si="29"/>
        <v>0</v>
      </c>
      <c r="BL146" s="24" t="s">
        <v>187</v>
      </c>
      <c r="BM146" s="24" t="s">
        <v>777</v>
      </c>
    </row>
    <row r="147" spans="2:65" s="1" customFormat="1" ht="16.5" customHeight="1">
      <c r="B147" s="41"/>
      <c r="C147" s="203" t="s">
        <v>483</v>
      </c>
      <c r="D147" s="203" t="s">
        <v>182</v>
      </c>
      <c r="E147" s="204" t="s">
        <v>2777</v>
      </c>
      <c r="F147" s="205" t="s">
        <v>2778</v>
      </c>
      <c r="G147" s="206" t="s">
        <v>2092</v>
      </c>
      <c r="H147" s="207">
        <v>26</v>
      </c>
      <c r="I147" s="208"/>
      <c r="J147" s="209">
        <f t="shared" si="20"/>
        <v>0</v>
      </c>
      <c r="K147" s="205" t="s">
        <v>39</v>
      </c>
      <c r="L147" s="61"/>
      <c r="M147" s="210" t="s">
        <v>39</v>
      </c>
      <c r="N147" s="211" t="s">
        <v>48</v>
      </c>
      <c r="O147" s="42"/>
      <c r="P147" s="212">
        <f t="shared" si="21"/>
        <v>0</v>
      </c>
      <c r="Q147" s="212">
        <v>0</v>
      </c>
      <c r="R147" s="212">
        <f t="shared" si="22"/>
        <v>0</v>
      </c>
      <c r="S147" s="212">
        <v>0</v>
      </c>
      <c r="T147" s="213">
        <f t="shared" si="23"/>
        <v>0</v>
      </c>
      <c r="AR147" s="24" t="s">
        <v>187</v>
      </c>
      <c r="AT147" s="24" t="s">
        <v>182</v>
      </c>
      <c r="AU147" s="24" t="s">
        <v>84</v>
      </c>
      <c r="AY147" s="24" t="s">
        <v>180</v>
      </c>
      <c r="BE147" s="214">
        <f t="shared" si="24"/>
        <v>0</v>
      </c>
      <c r="BF147" s="214">
        <f t="shared" si="25"/>
        <v>0</v>
      </c>
      <c r="BG147" s="214">
        <f t="shared" si="26"/>
        <v>0</v>
      </c>
      <c r="BH147" s="214">
        <f t="shared" si="27"/>
        <v>0</v>
      </c>
      <c r="BI147" s="214">
        <f t="shared" si="28"/>
        <v>0</v>
      </c>
      <c r="BJ147" s="24" t="s">
        <v>84</v>
      </c>
      <c r="BK147" s="214">
        <f t="shared" si="29"/>
        <v>0</v>
      </c>
      <c r="BL147" s="24" t="s">
        <v>187</v>
      </c>
      <c r="BM147" s="24" t="s">
        <v>792</v>
      </c>
    </row>
    <row r="148" spans="2:65" s="1" customFormat="1" ht="16.5" customHeight="1">
      <c r="B148" s="41"/>
      <c r="C148" s="203" t="s">
        <v>491</v>
      </c>
      <c r="D148" s="203" t="s">
        <v>182</v>
      </c>
      <c r="E148" s="204" t="s">
        <v>2779</v>
      </c>
      <c r="F148" s="205" t="s">
        <v>2780</v>
      </c>
      <c r="G148" s="206" t="s">
        <v>2092</v>
      </c>
      <c r="H148" s="207">
        <v>26</v>
      </c>
      <c r="I148" s="208"/>
      <c r="J148" s="209">
        <f t="shared" si="20"/>
        <v>0</v>
      </c>
      <c r="K148" s="205" t="s">
        <v>39</v>
      </c>
      <c r="L148" s="61"/>
      <c r="M148" s="210" t="s">
        <v>39</v>
      </c>
      <c r="N148" s="211" t="s">
        <v>48</v>
      </c>
      <c r="O148" s="42"/>
      <c r="P148" s="212">
        <f t="shared" si="21"/>
        <v>0</v>
      </c>
      <c r="Q148" s="212">
        <v>0</v>
      </c>
      <c r="R148" s="212">
        <f t="shared" si="22"/>
        <v>0</v>
      </c>
      <c r="S148" s="212">
        <v>0</v>
      </c>
      <c r="T148" s="213">
        <f t="shared" si="23"/>
        <v>0</v>
      </c>
      <c r="AR148" s="24" t="s">
        <v>187</v>
      </c>
      <c r="AT148" s="24" t="s">
        <v>182</v>
      </c>
      <c r="AU148" s="24" t="s">
        <v>84</v>
      </c>
      <c r="AY148" s="24" t="s">
        <v>180</v>
      </c>
      <c r="BE148" s="214">
        <f t="shared" si="24"/>
        <v>0</v>
      </c>
      <c r="BF148" s="214">
        <f t="shared" si="25"/>
        <v>0</v>
      </c>
      <c r="BG148" s="214">
        <f t="shared" si="26"/>
        <v>0</v>
      </c>
      <c r="BH148" s="214">
        <f t="shared" si="27"/>
        <v>0</v>
      </c>
      <c r="BI148" s="214">
        <f t="shared" si="28"/>
        <v>0</v>
      </c>
      <c r="BJ148" s="24" t="s">
        <v>84</v>
      </c>
      <c r="BK148" s="214">
        <f t="shared" si="29"/>
        <v>0</v>
      </c>
      <c r="BL148" s="24" t="s">
        <v>187</v>
      </c>
      <c r="BM148" s="24" t="s">
        <v>804</v>
      </c>
    </row>
    <row r="149" spans="2:65" s="1" customFormat="1" ht="16.5" customHeight="1">
      <c r="B149" s="41"/>
      <c r="C149" s="203" t="s">
        <v>495</v>
      </c>
      <c r="D149" s="203" t="s">
        <v>182</v>
      </c>
      <c r="E149" s="204" t="s">
        <v>2781</v>
      </c>
      <c r="F149" s="205" t="s">
        <v>2782</v>
      </c>
      <c r="G149" s="206" t="s">
        <v>2092</v>
      </c>
      <c r="H149" s="207">
        <v>5</v>
      </c>
      <c r="I149" s="208"/>
      <c r="J149" s="209">
        <f t="shared" si="20"/>
        <v>0</v>
      </c>
      <c r="K149" s="205" t="s">
        <v>39</v>
      </c>
      <c r="L149" s="61"/>
      <c r="M149" s="210" t="s">
        <v>39</v>
      </c>
      <c r="N149" s="211" t="s">
        <v>48</v>
      </c>
      <c r="O149" s="42"/>
      <c r="P149" s="212">
        <f t="shared" si="21"/>
        <v>0</v>
      </c>
      <c r="Q149" s="212">
        <v>0</v>
      </c>
      <c r="R149" s="212">
        <f t="shared" si="22"/>
        <v>0</v>
      </c>
      <c r="S149" s="212">
        <v>0</v>
      </c>
      <c r="T149" s="213">
        <f t="shared" si="23"/>
        <v>0</v>
      </c>
      <c r="AR149" s="24" t="s">
        <v>187</v>
      </c>
      <c r="AT149" s="24" t="s">
        <v>182</v>
      </c>
      <c r="AU149" s="24" t="s">
        <v>84</v>
      </c>
      <c r="AY149" s="24" t="s">
        <v>180</v>
      </c>
      <c r="BE149" s="214">
        <f t="shared" si="24"/>
        <v>0</v>
      </c>
      <c r="BF149" s="214">
        <f t="shared" si="25"/>
        <v>0</v>
      </c>
      <c r="BG149" s="214">
        <f t="shared" si="26"/>
        <v>0</v>
      </c>
      <c r="BH149" s="214">
        <f t="shared" si="27"/>
        <v>0</v>
      </c>
      <c r="BI149" s="214">
        <f t="shared" si="28"/>
        <v>0</v>
      </c>
      <c r="BJ149" s="24" t="s">
        <v>84</v>
      </c>
      <c r="BK149" s="214">
        <f t="shared" si="29"/>
        <v>0</v>
      </c>
      <c r="BL149" s="24" t="s">
        <v>187</v>
      </c>
      <c r="BM149" s="24" t="s">
        <v>817</v>
      </c>
    </row>
    <row r="150" spans="2:65" s="1" customFormat="1" ht="16.5" customHeight="1">
      <c r="B150" s="41"/>
      <c r="C150" s="203" t="s">
        <v>501</v>
      </c>
      <c r="D150" s="203" t="s">
        <v>182</v>
      </c>
      <c r="E150" s="204" t="s">
        <v>2783</v>
      </c>
      <c r="F150" s="205" t="s">
        <v>2784</v>
      </c>
      <c r="G150" s="206" t="s">
        <v>2092</v>
      </c>
      <c r="H150" s="207">
        <v>5</v>
      </c>
      <c r="I150" s="208"/>
      <c r="J150" s="209">
        <f t="shared" si="20"/>
        <v>0</v>
      </c>
      <c r="K150" s="205" t="s">
        <v>39</v>
      </c>
      <c r="L150" s="61"/>
      <c r="M150" s="210" t="s">
        <v>39</v>
      </c>
      <c r="N150" s="211" t="s">
        <v>48</v>
      </c>
      <c r="O150" s="42"/>
      <c r="P150" s="212">
        <f t="shared" si="21"/>
        <v>0</v>
      </c>
      <c r="Q150" s="212">
        <v>0</v>
      </c>
      <c r="R150" s="212">
        <f t="shared" si="22"/>
        <v>0</v>
      </c>
      <c r="S150" s="212">
        <v>0</v>
      </c>
      <c r="T150" s="213">
        <f t="shared" si="23"/>
        <v>0</v>
      </c>
      <c r="AR150" s="24" t="s">
        <v>187</v>
      </c>
      <c r="AT150" s="24" t="s">
        <v>182</v>
      </c>
      <c r="AU150" s="24" t="s">
        <v>84</v>
      </c>
      <c r="AY150" s="24" t="s">
        <v>180</v>
      </c>
      <c r="BE150" s="214">
        <f t="shared" si="24"/>
        <v>0</v>
      </c>
      <c r="BF150" s="214">
        <f t="shared" si="25"/>
        <v>0</v>
      </c>
      <c r="BG150" s="214">
        <f t="shared" si="26"/>
        <v>0</v>
      </c>
      <c r="BH150" s="214">
        <f t="shared" si="27"/>
        <v>0</v>
      </c>
      <c r="BI150" s="214">
        <f t="shared" si="28"/>
        <v>0</v>
      </c>
      <c r="BJ150" s="24" t="s">
        <v>84</v>
      </c>
      <c r="BK150" s="214">
        <f t="shared" si="29"/>
        <v>0</v>
      </c>
      <c r="BL150" s="24" t="s">
        <v>187</v>
      </c>
      <c r="BM150" s="24" t="s">
        <v>825</v>
      </c>
    </row>
    <row r="151" spans="2:65" s="1" customFormat="1" ht="16.5" customHeight="1">
      <c r="B151" s="41"/>
      <c r="C151" s="203" t="s">
        <v>505</v>
      </c>
      <c r="D151" s="203" t="s">
        <v>182</v>
      </c>
      <c r="E151" s="204" t="s">
        <v>2785</v>
      </c>
      <c r="F151" s="205" t="s">
        <v>2786</v>
      </c>
      <c r="G151" s="206" t="s">
        <v>2092</v>
      </c>
      <c r="H151" s="207">
        <v>115</v>
      </c>
      <c r="I151" s="208"/>
      <c r="J151" s="209">
        <f t="shared" si="20"/>
        <v>0</v>
      </c>
      <c r="K151" s="205" t="s">
        <v>39</v>
      </c>
      <c r="L151" s="61"/>
      <c r="M151" s="210" t="s">
        <v>39</v>
      </c>
      <c r="N151" s="211" t="s">
        <v>48</v>
      </c>
      <c r="O151" s="42"/>
      <c r="P151" s="212">
        <f t="shared" si="21"/>
        <v>0</v>
      </c>
      <c r="Q151" s="212">
        <v>0</v>
      </c>
      <c r="R151" s="212">
        <f t="shared" si="22"/>
        <v>0</v>
      </c>
      <c r="S151" s="212">
        <v>0</v>
      </c>
      <c r="T151" s="213">
        <f t="shared" si="23"/>
        <v>0</v>
      </c>
      <c r="AR151" s="24" t="s">
        <v>187</v>
      </c>
      <c r="AT151" s="24" t="s">
        <v>182</v>
      </c>
      <c r="AU151" s="24" t="s">
        <v>84</v>
      </c>
      <c r="AY151" s="24" t="s">
        <v>180</v>
      </c>
      <c r="BE151" s="214">
        <f t="shared" si="24"/>
        <v>0</v>
      </c>
      <c r="BF151" s="214">
        <f t="shared" si="25"/>
        <v>0</v>
      </c>
      <c r="BG151" s="214">
        <f t="shared" si="26"/>
        <v>0</v>
      </c>
      <c r="BH151" s="214">
        <f t="shared" si="27"/>
        <v>0</v>
      </c>
      <c r="BI151" s="214">
        <f t="shared" si="28"/>
        <v>0</v>
      </c>
      <c r="BJ151" s="24" t="s">
        <v>84</v>
      </c>
      <c r="BK151" s="214">
        <f t="shared" si="29"/>
        <v>0</v>
      </c>
      <c r="BL151" s="24" t="s">
        <v>187</v>
      </c>
      <c r="BM151" s="24" t="s">
        <v>839</v>
      </c>
    </row>
    <row r="152" spans="2:65" s="1" customFormat="1" ht="16.5" customHeight="1">
      <c r="B152" s="41"/>
      <c r="C152" s="203" t="s">
        <v>509</v>
      </c>
      <c r="D152" s="203" t="s">
        <v>182</v>
      </c>
      <c r="E152" s="204" t="s">
        <v>2787</v>
      </c>
      <c r="F152" s="205" t="s">
        <v>2788</v>
      </c>
      <c r="G152" s="206" t="s">
        <v>2092</v>
      </c>
      <c r="H152" s="207">
        <v>115</v>
      </c>
      <c r="I152" s="208"/>
      <c r="J152" s="209">
        <f t="shared" si="20"/>
        <v>0</v>
      </c>
      <c r="K152" s="205" t="s">
        <v>39</v>
      </c>
      <c r="L152" s="61"/>
      <c r="M152" s="210" t="s">
        <v>39</v>
      </c>
      <c r="N152" s="211" t="s">
        <v>48</v>
      </c>
      <c r="O152" s="42"/>
      <c r="P152" s="212">
        <f t="shared" si="21"/>
        <v>0</v>
      </c>
      <c r="Q152" s="212">
        <v>0</v>
      </c>
      <c r="R152" s="212">
        <f t="shared" si="22"/>
        <v>0</v>
      </c>
      <c r="S152" s="212">
        <v>0</v>
      </c>
      <c r="T152" s="213">
        <f t="shared" si="23"/>
        <v>0</v>
      </c>
      <c r="AR152" s="24" t="s">
        <v>187</v>
      </c>
      <c r="AT152" s="24" t="s">
        <v>182</v>
      </c>
      <c r="AU152" s="24" t="s">
        <v>84</v>
      </c>
      <c r="AY152" s="24" t="s">
        <v>180</v>
      </c>
      <c r="BE152" s="214">
        <f t="shared" si="24"/>
        <v>0</v>
      </c>
      <c r="BF152" s="214">
        <f t="shared" si="25"/>
        <v>0</v>
      </c>
      <c r="BG152" s="214">
        <f t="shared" si="26"/>
        <v>0</v>
      </c>
      <c r="BH152" s="214">
        <f t="shared" si="27"/>
        <v>0</v>
      </c>
      <c r="BI152" s="214">
        <f t="shared" si="28"/>
        <v>0</v>
      </c>
      <c r="BJ152" s="24" t="s">
        <v>84</v>
      </c>
      <c r="BK152" s="214">
        <f t="shared" si="29"/>
        <v>0</v>
      </c>
      <c r="BL152" s="24" t="s">
        <v>187</v>
      </c>
      <c r="BM152" s="24" t="s">
        <v>850</v>
      </c>
    </row>
    <row r="153" spans="2:65" s="1" customFormat="1" ht="16.5" customHeight="1">
      <c r="B153" s="41"/>
      <c r="C153" s="203" t="s">
        <v>514</v>
      </c>
      <c r="D153" s="203" t="s">
        <v>182</v>
      </c>
      <c r="E153" s="204" t="s">
        <v>2789</v>
      </c>
      <c r="F153" s="205" t="s">
        <v>2790</v>
      </c>
      <c r="G153" s="206" t="s">
        <v>2092</v>
      </c>
      <c r="H153" s="207">
        <v>13</v>
      </c>
      <c r="I153" s="208"/>
      <c r="J153" s="209">
        <f t="shared" si="20"/>
        <v>0</v>
      </c>
      <c r="K153" s="205" t="s">
        <v>39</v>
      </c>
      <c r="L153" s="61"/>
      <c r="M153" s="210" t="s">
        <v>39</v>
      </c>
      <c r="N153" s="211" t="s">
        <v>48</v>
      </c>
      <c r="O153" s="42"/>
      <c r="P153" s="212">
        <f t="shared" si="21"/>
        <v>0</v>
      </c>
      <c r="Q153" s="212">
        <v>0</v>
      </c>
      <c r="R153" s="212">
        <f t="shared" si="22"/>
        <v>0</v>
      </c>
      <c r="S153" s="212">
        <v>0</v>
      </c>
      <c r="T153" s="213">
        <f t="shared" si="23"/>
        <v>0</v>
      </c>
      <c r="AR153" s="24" t="s">
        <v>187</v>
      </c>
      <c r="AT153" s="24" t="s">
        <v>182</v>
      </c>
      <c r="AU153" s="24" t="s">
        <v>84</v>
      </c>
      <c r="AY153" s="24" t="s">
        <v>180</v>
      </c>
      <c r="BE153" s="214">
        <f t="shared" si="24"/>
        <v>0</v>
      </c>
      <c r="BF153" s="214">
        <f t="shared" si="25"/>
        <v>0</v>
      </c>
      <c r="BG153" s="214">
        <f t="shared" si="26"/>
        <v>0</v>
      </c>
      <c r="BH153" s="214">
        <f t="shared" si="27"/>
        <v>0</v>
      </c>
      <c r="BI153" s="214">
        <f t="shared" si="28"/>
        <v>0</v>
      </c>
      <c r="BJ153" s="24" t="s">
        <v>84</v>
      </c>
      <c r="BK153" s="214">
        <f t="shared" si="29"/>
        <v>0</v>
      </c>
      <c r="BL153" s="24" t="s">
        <v>187</v>
      </c>
      <c r="BM153" s="24" t="s">
        <v>860</v>
      </c>
    </row>
    <row r="154" spans="2:65" s="1" customFormat="1" ht="16.5" customHeight="1">
      <c r="B154" s="41"/>
      <c r="C154" s="203" t="s">
        <v>519</v>
      </c>
      <c r="D154" s="203" t="s">
        <v>182</v>
      </c>
      <c r="E154" s="204" t="s">
        <v>2791</v>
      </c>
      <c r="F154" s="205" t="s">
        <v>2792</v>
      </c>
      <c r="G154" s="206" t="s">
        <v>2092</v>
      </c>
      <c r="H154" s="207">
        <v>12</v>
      </c>
      <c r="I154" s="208"/>
      <c r="J154" s="209">
        <f t="shared" si="20"/>
        <v>0</v>
      </c>
      <c r="K154" s="205" t="s">
        <v>39</v>
      </c>
      <c r="L154" s="61"/>
      <c r="M154" s="210" t="s">
        <v>39</v>
      </c>
      <c r="N154" s="211" t="s">
        <v>48</v>
      </c>
      <c r="O154" s="42"/>
      <c r="P154" s="212">
        <f t="shared" si="21"/>
        <v>0</v>
      </c>
      <c r="Q154" s="212">
        <v>0</v>
      </c>
      <c r="R154" s="212">
        <f t="shared" si="22"/>
        <v>0</v>
      </c>
      <c r="S154" s="212">
        <v>0</v>
      </c>
      <c r="T154" s="213">
        <f t="shared" si="23"/>
        <v>0</v>
      </c>
      <c r="AR154" s="24" t="s">
        <v>187</v>
      </c>
      <c r="AT154" s="24" t="s">
        <v>182</v>
      </c>
      <c r="AU154" s="24" t="s">
        <v>84</v>
      </c>
      <c r="AY154" s="24" t="s">
        <v>180</v>
      </c>
      <c r="BE154" s="214">
        <f t="shared" si="24"/>
        <v>0</v>
      </c>
      <c r="BF154" s="214">
        <f t="shared" si="25"/>
        <v>0</v>
      </c>
      <c r="BG154" s="214">
        <f t="shared" si="26"/>
        <v>0</v>
      </c>
      <c r="BH154" s="214">
        <f t="shared" si="27"/>
        <v>0</v>
      </c>
      <c r="BI154" s="214">
        <f t="shared" si="28"/>
        <v>0</v>
      </c>
      <c r="BJ154" s="24" t="s">
        <v>84</v>
      </c>
      <c r="BK154" s="214">
        <f t="shared" si="29"/>
        <v>0</v>
      </c>
      <c r="BL154" s="24" t="s">
        <v>187</v>
      </c>
      <c r="BM154" s="24" t="s">
        <v>868</v>
      </c>
    </row>
    <row r="155" spans="2:63" s="11" customFormat="1" ht="37.35" customHeight="1">
      <c r="B155" s="187"/>
      <c r="C155" s="188"/>
      <c r="D155" s="189" t="s">
        <v>76</v>
      </c>
      <c r="E155" s="190" t="s">
        <v>2793</v>
      </c>
      <c r="F155" s="190" t="s">
        <v>2794</v>
      </c>
      <c r="G155" s="188"/>
      <c r="H155" s="188"/>
      <c r="I155" s="191"/>
      <c r="J155" s="192">
        <f>BK155</f>
        <v>0</v>
      </c>
      <c r="K155" s="188"/>
      <c r="L155" s="193"/>
      <c r="M155" s="194"/>
      <c r="N155" s="195"/>
      <c r="O155" s="195"/>
      <c r="P155" s="196">
        <f>SUM(P156:P179)</f>
        <v>0</v>
      </c>
      <c r="Q155" s="195"/>
      <c r="R155" s="196">
        <f>SUM(R156:R179)</f>
        <v>0</v>
      </c>
      <c r="S155" s="195"/>
      <c r="T155" s="197">
        <f>SUM(T156:T179)</f>
        <v>0</v>
      </c>
      <c r="AR155" s="198" t="s">
        <v>84</v>
      </c>
      <c r="AT155" s="199" t="s">
        <v>76</v>
      </c>
      <c r="AU155" s="199" t="s">
        <v>77</v>
      </c>
      <c r="AY155" s="198" t="s">
        <v>180</v>
      </c>
      <c r="BK155" s="200">
        <f>SUM(BK156:BK179)</f>
        <v>0</v>
      </c>
    </row>
    <row r="156" spans="2:65" s="1" customFormat="1" ht="16.5" customHeight="1">
      <c r="B156" s="41"/>
      <c r="C156" s="203" t="s">
        <v>524</v>
      </c>
      <c r="D156" s="203" t="s">
        <v>182</v>
      </c>
      <c r="E156" s="204" t="s">
        <v>2795</v>
      </c>
      <c r="F156" s="205" t="s">
        <v>2796</v>
      </c>
      <c r="G156" s="206" t="s">
        <v>200</v>
      </c>
      <c r="H156" s="207">
        <v>55</v>
      </c>
      <c r="I156" s="208"/>
      <c r="J156" s="209">
        <f aca="true" t="shared" si="30" ref="J156:J179">ROUND(I156*H156,2)</f>
        <v>0</v>
      </c>
      <c r="K156" s="205" t="s">
        <v>39</v>
      </c>
      <c r="L156" s="61"/>
      <c r="M156" s="210" t="s">
        <v>39</v>
      </c>
      <c r="N156" s="211" t="s">
        <v>48</v>
      </c>
      <c r="O156" s="42"/>
      <c r="P156" s="212">
        <f aca="true" t="shared" si="31" ref="P156:P179">O156*H156</f>
        <v>0</v>
      </c>
      <c r="Q156" s="212">
        <v>0</v>
      </c>
      <c r="R156" s="212">
        <f aca="true" t="shared" si="32" ref="R156:R179">Q156*H156</f>
        <v>0</v>
      </c>
      <c r="S156" s="212">
        <v>0</v>
      </c>
      <c r="T156" s="213">
        <f aca="true" t="shared" si="33" ref="T156:T179">S156*H156</f>
        <v>0</v>
      </c>
      <c r="AR156" s="24" t="s">
        <v>187</v>
      </c>
      <c r="AT156" s="24" t="s">
        <v>182</v>
      </c>
      <c r="AU156" s="24" t="s">
        <v>84</v>
      </c>
      <c r="AY156" s="24" t="s">
        <v>180</v>
      </c>
      <c r="BE156" s="214">
        <f aca="true" t="shared" si="34" ref="BE156:BE179">IF(N156="základní",J156,0)</f>
        <v>0</v>
      </c>
      <c r="BF156" s="214">
        <f aca="true" t="shared" si="35" ref="BF156:BF179">IF(N156="snížená",J156,0)</f>
        <v>0</v>
      </c>
      <c r="BG156" s="214">
        <f aca="true" t="shared" si="36" ref="BG156:BG179">IF(N156="zákl. přenesená",J156,0)</f>
        <v>0</v>
      </c>
      <c r="BH156" s="214">
        <f aca="true" t="shared" si="37" ref="BH156:BH179">IF(N156="sníž. přenesená",J156,0)</f>
        <v>0</v>
      </c>
      <c r="BI156" s="214">
        <f aca="true" t="shared" si="38" ref="BI156:BI179">IF(N156="nulová",J156,0)</f>
        <v>0</v>
      </c>
      <c r="BJ156" s="24" t="s">
        <v>84</v>
      </c>
      <c r="BK156" s="214">
        <f aca="true" t="shared" si="39" ref="BK156:BK179">ROUND(I156*H156,2)</f>
        <v>0</v>
      </c>
      <c r="BL156" s="24" t="s">
        <v>187</v>
      </c>
      <c r="BM156" s="24" t="s">
        <v>877</v>
      </c>
    </row>
    <row r="157" spans="2:65" s="1" customFormat="1" ht="16.5" customHeight="1">
      <c r="B157" s="41"/>
      <c r="C157" s="203" t="s">
        <v>528</v>
      </c>
      <c r="D157" s="203" t="s">
        <v>182</v>
      </c>
      <c r="E157" s="204" t="s">
        <v>2797</v>
      </c>
      <c r="F157" s="205" t="s">
        <v>2798</v>
      </c>
      <c r="G157" s="206" t="s">
        <v>200</v>
      </c>
      <c r="H157" s="207">
        <v>55</v>
      </c>
      <c r="I157" s="208"/>
      <c r="J157" s="209">
        <f t="shared" si="30"/>
        <v>0</v>
      </c>
      <c r="K157" s="205" t="s">
        <v>39</v>
      </c>
      <c r="L157" s="61"/>
      <c r="M157" s="210" t="s">
        <v>39</v>
      </c>
      <c r="N157" s="211" t="s">
        <v>48</v>
      </c>
      <c r="O157" s="42"/>
      <c r="P157" s="212">
        <f t="shared" si="31"/>
        <v>0</v>
      </c>
      <c r="Q157" s="212">
        <v>0</v>
      </c>
      <c r="R157" s="212">
        <f t="shared" si="32"/>
        <v>0</v>
      </c>
      <c r="S157" s="212">
        <v>0</v>
      </c>
      <c r="T157" s="213">
        <f t="shared" si="33"/>
        <v>0</v>
      </c>
      <c r="AR157" s="24" t="s">
        <v>187</v>
      </c>
      <c r="AT157" s="24" t="s">
        <v>182</v>
      </c>
      <c r="AU157" s="24" t="s">
        <v>84</v>
      </c>
      <c r="AY157" s="24" t="s">
        <v>180</v>
      </c>
      <c r="BE157" s="214">
        <f t="shared" si="34"/>
        <v>0</v>
      </c>
      <c r="BF157" s="214">
        <f t="shared" si="35"/>
        <v>0</v>
      </c>
      <c r="BG157" s="214">
        <f t="shared" si="36"/>
        <v>0</v>
      </c>
      <c r="BH157" s="214">
        <f t="shared" si="37"/>
        <v>0</v>
      </c>
      <c r="BI157" s="214">
        <f t="shared" si="38"/>
        <v>0</v>
      </c>
      <c r="BJ157" s="24" t="s">
        <v>84</v>
      </c>
      <c r="BK157" s="214">
        <f t="shared" si="39"/>
        <v>0</v>
      </c>
      <c r="BL157" s="24" t="s">
        <v>187</v>
      </c>
      <c r="BM157" s="24" t="s">
        <v>884</v>
      </c>
    </row>
    <row r="158" spans="2:65" s="1" customFormat="1" ht="16.5" customHeight="1">
      <c r="B158" s="41"/>
      <c r="C158" s="203" t="s">
        <v>533</v>
      </c>
      <c r="D158" s="203" t="s">
        <v>182</v>
      </c>
      <c r="E158" s="204" t="s">
        <v>2799</v>
      </c>
      <c r="F158" s="205" t="s">
        <v>2800</v>
      </c>
      <c r="G158" s="206" t="s">
        <v>200</v>
      </c>
      <c r="H158" s="207">
        <v>5</v>
      </c>
      <c r="I158" s="208"/>
      <c r="J158" s="209">
        <f t="shared" si="30"/>
        <v>0</v>
      </c>
      <c r="K158" s="205" t="s">
        <v>39</v>
      </c>
      <c r="L158" s="61"/>
      <c r="M158" s="210" t="s">
        <v>39</v>
      </c>
      <c r="N158" s="211" t="s">
        <v>48</v>
      </c>
      <c r="O158" s="42"/>
      <c r="P158" s="212">
        <f t="shared" si="31"/>
        <v>0</v>
      </c>
      <c r="Q158" s="212">
        <v>0</v>
      </c>
      <c r="R158" s="212">
        <f t="shared" si="32"/>
        <v>0</v>
      </c>
      <c r="S158" s="212">
        <v>0</v>
      </c>
      <c r="T158" s="213">
        <f t="shared" si="33"/>
        <v>0</v>
      </c>
      <c r="AR158" s="24" t="s">
        <v>187</v>
      </c>
      <c r="AT158" s="24" t="s">
        <v>182</v>
      </c>
      <c r="AU158" s="24" t="s">
        <v>84</v>
      </c>
      <c r="AY158" s="24" t="s">
        <v>180</v>
      </c>
      <c r="BE158" s="214">
        <f t="shared" si="34"/>
        <v>0</v>
      </c>
      <c r="BF158" s="214">
        <f t="shared" si="35"/>
        <v>0</v>
      </c>
      <c r="BG158" s="214">
        <f t="shared" si="36"/>
        <v>0</v>
      </c>
      <c r="BH158" s="214">
        <f t="shared" si="37"/>
        <v>0</v>
      </c>
      <c r="BI158" s="214">
        <f t="shared" si="38"/>
        <v>0</v>
      </c>
      <c r="BJ158" s="24" t="s">
        <v>84</v>
      </c>
      <c r="BK158" s="214">
        <f t="shared" si="39"/>
        <v>0</v>
      </c>
      <c r="BL158" s="24" t="s">
        <v>187</v>
      </c>
      <c r="BM158" s="24" t="s">
        <v>893</v>
      </c>
    </row>
    <row r="159" spans="2:65" s="1" customFormat="1" ht="16.5" customHeight="1">
      <c r="B159" s="41"/>
      <c r="C159" s="203" t="s">
        <v>537</v>
      </c>
      <c r="D159" s="203" t="s">
        <v>182</v>
      </c>
      <c r="E159" s="204" t="s">
        <v>2801</v>
      </c>
      <c r="F159" s="205" t="s">
        <v>2802</v>
      </c>
      <c r="G159" s="206" t="s">
        <v>200</v>
      </c>
      <c r="H159" s="207">
        <v>5</v>
      </c>
      <c r="I159" s="208"/>
      <c r="J159" s="209">
        <f t="shared" si="30"/>
        <v>0</v>
      </c>
      <c r="K159" s="205" t="s">
        <v>39</v>
      </c>
      <c r="L159" s="61"/>
      <c r="M159" s="210" t="s">
        <v>39</v>
      </c>
      <c r="N159" s="211" t="s">
        <v>48</v>
      </c>
      <c r="O159" s="42"/>
      <c r="P159" s="212">
        <f t="shared" si="31"/>
        <v>0</v>
      </c>
      <c r="Q159" s="212">
        <v>0</v>
      </c>
      <c r="R159" s="212">
        <f t="shared" si="32"/>
        <v>0</v>
      </c>
      <c r="S159" s="212">
        <v>0</v>
      </c>
      <c r="T159" s="213">
        <f t="shared" si="33"/>
        <v>0</v>
      </c>
      <c r="AR159" s="24" t="s">
        <v>187</v>
      </c>
      <c r="AT159" s="24" t="s">
        <v>182</v>
      </c>
      <c r="AU159" s="24" t="s">
        <v>84</v>
      </c>
      <c r="AY159" s="24" t="s">
        <v>180</v>
      </c>
      <c r="BE159" s="214">
        <f t="shared" si="34"/>
        <v>0</v>
      </c>
      <c r="BF159" s="214">
        <f t="shared" si="35"/>
        <v>0</v>
      </c>
      <c r="BG159" s="214">
        <f t="shared" si="36"/>
        <v>0</v>
      </c>
      <c r="BH159" s="214">
        <f t="shared" si="37"/>
        <v>0</v>
      </c>
      <c r="BI159" s="214">
        <f t="shared" si="38"/>
        <v>0</v>
      </c>
      <c r="BJ159" s="24" t="s">
        <v>84</v>
      </c>
      <c r="BK159" s="214">
        <f t="shared" si="39"/>
        <v>0</v>
      </c>
      <c r="BL159" s="24" t="s">
        <v>187</v>
      </c>
      <c r="BM159" s="24" t="s">
        <v>901</v>
      </c>
    </row>
    <row r="160" spans="2:65" s="1" customFormat="1" ht="16.5" customHeight="1">
      <c r="B160" s="41"/>
      <c r="C160" s="203" t="s">
        <v>544</v>
      </c>
      <c r="D160" s="203" t="s">
        <v>182</v>
      </c>
      <c r="E160" s="204" t="s">
        <v>2803</v>
      </c>
      <c r="F160" s="205" t="s">
        <v>2804</v>
      </c>
      <c r="G160" s="206" t="s">
        <v>200</v>
      </c>
      <c r="H160" s="207">
        <v>650</v>
      </c>
      <c r="I160" s="208"/>
      <c r="J160" s="209">
        <f t="shared" si="30"/>
        <v>0</v>
      </c>
      <c r="K160" s="205" t="s">
        <v>39</v>
      </c>
      <c r="L160" s="61"/>
      <c r="M160" s="210" t="s">
        <v>39</v>
      </c>
      <c r="N160" s="211" t="s">
        <v>48</v>
      </c>
      <c r="O160" s="42"/>
      <c r="P160" s="212">
        <f t="shared" si="31"/>
        <v>0</v>
      </c>
      <c r="Q160" s="212">
        <v>0</v>
      </c>
      <c r="R160" s="212">
        <f t="shared" si="32"/>
        <v>0</v>
      </c>
      <c r="S160" s="212">
        <v>0</v>
      </c>
      <c r="T160" s="213">
        <f t="shared" si="33"/>
        <v>0</v>
      </c>
      <c r="AR160" s="24" t="s">
        <v>187</v>
      </c>
      <c r="AT160" s="24" t="s">
        <v>182</v>
      </c>
      <c r="AU160" s="24" t="s">
        <v>84</v>
      </c>
      <c r="AY160" s="24" t="s">
        <v>180</v>
      </c>
      <c r="BE160" s="214">
        <f t="shared" si="34"/>
        <v>0</v>
      </c>
      <c r="BF160" s="214">
        <f t="shared" si="35"/>
        <v>0</v>
      </c>
      <c r="BG160" s="214">
        <f t="shared" si="36"/>
        <v>0</v>
      </c>
      <c r="BH160" s="214">
        <f t="shared" si="37"/>
        <v>0</v>
      </c>
      <c r="BI160" s="214">
        <f t="shared" si="38"/>
        <v>0</v>
      </c>
      <c r="BJ160" s="24" t="s">
        <v>84</v>
      </c>
      <c r="BK160" s="214">
        <f t="shared" si="39"/>
        <v>0</v>
      </c>
      <c r="BL160" s="24" t="s">
        <v>187</v>
      </c>
      <c r="BM160" s="24" t="s">
        <v>909</v>
      </c>
    </row>
    <row r="161" spans="2:65" s="1" customFormat="1" ht="16.5" customHeight="1">
      <c r="B161" s="41"/>
      <c r="C161" s="203" t="s">
        <v>551</v>
      </c>
      <c r="D161" s="203" t="s">
        <v>182</v>
      </c>
      <c r="E161" s="204" t="s">
        <v>2805</v>
      </c>
      <c r="F161" s="205" t="s">
        <v>2806</v>
      </c>
      <c r="G161" s="206" t="s">
        <v>200</v>
      </c>
      <c r="H161" s="207">
        <v>650</v>
      </c>
      <c r="I161" s="208"/>
      <c r="J161" s="209">
        <f t="shared" si="30"/>
        <v>0</v>
      </c>
      <c r="K161" s="205" t="s">
        <v>39</v>
      </c>
      <c r="L161" s="61"/>
      <c r="M161" s="210" t="s">
        <v>39</v>
      </c>
      <c r="N161" s="211" t="s">
        <v>48</v>
      </c>
      <c r="O161" s="42"/>
      <c r="P161" s="212">
        <f t="shared" si="31"/>
        <v>0</v>
      </c>
      <c r="Q161" s="212">
        <v>0</v>
      </c>
      <c r="R161" s="212">
        <f t="shared" si="32"/>
        <v>0</v>
      </c>
      <c r="S161" s="212">
        <v>0</v>
      </c>
      <c r="T161" s="213">
        <f t="shared" si="33"/>
        <v>0</v>
      </c>
      <c r="AR161" s="24" t="s">
        <v>187</v>
      </c>
      <c r="AT161" s="24" t="s">
        <v>182</v>
      </c>
      <c r="AU161" s="24" t="s">
        <v>84</v>
      </c>
      <c r="AY161" s="24" t="s">
        <v>180</v>
      </c>
      <c r="BE161" s="214">
        <f t="shared" si="34"/>
        <v>0</v>
      </c>
      <c r="BF161" s="214">
        <f t="shared" si="35"/>
        <v>0</v>
      </c>
      <c r="BG161" s="214">
        <f t="shared" si="36"/>
        <v>0</v>
      </c>
      <c r="BH161" s="214">
        <f t="shared" si="37"/>
        <v>0</v>
      </c>
      <c r="BI161" s="214">
        <f t="shared" si="38"/>
        <v>0</v>
      </c>
      <c r="BJ161" s="24" t="s">
        <v>84</v>
      </c>
      <c r="BK161" s="214">
        <f t="shared" si="39"/>
        <v>0</v>
      </c>
      <c r="BL161" s="24" t="s">
        <v>187</v>
      </c>
      <c r="BM161" s="24" t="s">
        <v>917</v>
      </c>
    </row>
    <row r="162" spans="2:65" s="1" customFormat="1" ht="16.5" customHeight="1">
      <c r="B162" s="41"/>
      <c r="C162" s="203" t="s">
        <v>555</v>
      </c>
      <c r="D162" s="203" t="s">
        <v>182</v>
      </c>
      <c r="E162" s="204" t="s">
        <v>2807</v>
      </c>
      <c r="F162" s="205" t="s">
        <v>2808</v>
      </c>
      <c r="G162" s="206" t="s">
        <v>200</v>
      </c>
      <c r="H162" s="207">
        <v>310</v>
      </c>
      <c r="I162" s="208"/>
      <c r="J162" s="209">
        <f t="shared" si="30"/>
        <v>0</v>
      </c>
      <c r="K162" s="205" t="s">
        <v>39</v>
      </c>
      <c r="L162" s="61"/>
      <c r="M162" s="210" t="s">
        <v>39</v>
      </c>
      <c r="N162" s="211" t="s">
        <v>48</v>
      </c>
      <c r="O162" s="42"/>
      <c r="P162" s="212">
        <f t="shared" si="31"/>
        <v>0</v>
      </c>
      <c r="Q162" s="212">
        <v>0</v>
      </c>
      <c r="R162" s="212">
        <f t="shared" si="32"/>
        <v>0</v>
      </c>
      <c r="S162" s="212">
        <v>0</v>
      </c>
      <c r="T162" s="213">
        <f t="shared" si="33"/>
        <v>0</v>
      </c>
      <c r="AR162" s="24" t="s">
        <v>187</v>
      </c>
      <c r="AT162" s="24" t="s">
        <v>182</v>
      </c>
      <c r="AU162" s="24" t="s">
        <v>84</v>
      </c>
      <c r="AY162" s="24" t="s">
        <v>180</v>
      </c>
      <c r="BE162" s="214">
        <f t="shared" si="34"/>
        <v>0</v>
      </c>
      <c r="BF162" s="214">
        <f t="shared" si="35"/>
        <v>0</v>
      </c>
      <c r="BG162" s="214">
        <f t="shared" si="36"/>
        <v>0</v>
      </c>
      <c r="BH162" s="214">
        <f t="shared" si="37"/>
        <v>0</v>
      </c>
      <c r="BI162" s="214">
        <f t="shared" si="38"/>
        <v>0</v>
      </c>
      <c r="BJ162" s="24" t="s">
        <v>84</v>
      </c>
      <c r="BK162" s="214">
        <f t="shared" si="39"/>
        <v>0</v>
      </c>
      <c r="BL162" s="24" t="s">
        <v>187</v>
      </c>
      <c r="BM162" s="24" t="s">
        <v>927</v>
      </c>
    </row>
    <row r="163" spans="2:65" s="1" customFormat="1" ht="16.5" customHeight="1">
      <c r="B163" s="41"/>
      <c r="C163" s="203" t="s">
        <v>561</v>
      </c>
      <c r="D163" s="203" t="s">
        <v>182</v>
      </c>
      <c r="E163" s="204" t="s">
        <v>2809</v>
      </c>
      <c r="F163" s="205" t="s">
        <v>2810</v>
      </c>
      <c r="G163" s="206" t="s">
        <v>200</v>
      </c>
      <c r="H163" s="207">
        <v>310</v>
      </c>
      <c r="I163" s="208"/>
      <c r="J163" s="209">
        <f t="shared" si="30"/>
        <v>0</v>
      </c>
      <c r="K163" s="205" t="s">
        <v>39</v>
      </c>
      <c r="L163" s="61"/>
      <c r="M163" s="210" t="s">
        <v>39</v>
      </c>
      <c r="N163" s="211" t="s">
        <v>48</v>
      </c>
      <c r="O163" s="42"/>
      <c r="P163" s="212">
        <f t="shared" si="31"/>
        <v>0</v>
      </c>
      <c r="Q163" s="212">
        <v>0</v>
      </c>
      <c r="R163" s="212">
        <f t="shared" si="32"/>
        <v>0</v>
      </c>
      <c r="S163" s="212">
        <v>0</v>
      </c>
      <c r="T163" s="213">
        <f t="shared" si="33"/>
        <v>0</v>
      </c>
      <c r="AR163" s="24" t="s">
        <v>187</v>
      </c>
      <c r="AT163" s="24" t="s">
        <v>182</v>
      </c>
      <c r="AU163" s="24" t="s">
        <v>84</v>
      </c>
      <c r="AY163" s="24" t="s">
        <v>180</v>
      </c>
      <c r="BE163" s="214">
        <f t="shared" si="34"/>
        <v>0</v>
      </c>
      <c r="BF163" s="214">
        <f t="shared" si="35"/>
        <v>0</v>
      </c>
      <c r="BG163" s="214">
        <f t="shared" si="36"/>
        <v>0</v>
      </c>
      <c r="BH163" s="214">
        <f t="shared" si="37"/>
        <v>0</v>
      </c>
      <c r="BI163" s="214">
        <f t="shared" si="38"/>
        <v>0</v>
      </c>
      <c r="BJ163" s="24" t="s">
        <v>84</v>
      </c>
      <c r="BK163" s="214">
        <f t="shared" si="39"/>
        <v>0</v>
      </c>
      <c r="BL163" s="24" t="s">
        <v>187</v>
      </c>
      <c r="BM163" s="24" t="s">
        <v>937</v>
      </c>
    </row>
    <row r="164" spans="2:65" s="1" customFormat="1" ht="16.5" customHeight="1">
      <c r="B164" s="41"/>
      <c r="C164" s="203" t="s">
        <v>566</v>
      </c>
      <c r="D164" s="203" t="s">
        <v>182</v>
      </c>
      <c r="E164" s="204" t="s">
        <v>2811</v>
      </c>
      <c r="F164" s="205" t="s">
        <v>2812</v>
      </c>
      <c r="G164" s="206" t="s">
        <v>200</v>
      </c>
      <c r="H164" s="207">
        <v>1500</v>
      </c>
      <c r="I164" s="208"/>
      <c r="J164" s="209">
        <f t="shared" si="30"/>
        <v>0</v>
      </c>
      <c r="K164" s="205" t="s">
        <v>39</v>
      </c>
      <c r="L164" s="61"/>
      <c r="M164" s="210" t="s">
        <v>39</v>
      </c>
      <c r="N164" s="211" t="s">
        <v>48</v>
      </c>
      <c r="O164" s="42"/>
      <c r="P164" s="212">
        <f t="shared" si="31"/>
        <v>0</v>
      </c>
      <c r="Q164" s="212">
        <v>0</v>
      </c>
      <c r="R164" s="212">
        <f t="shared" si="32"/>
        <v>0</v>
      </c>
      <c r="S164" s="212">
        <v>0</v>
      </c>
      <c r="T164" s="213">
        <f t="shared" si="33"/>
        <v>0</v>
      </c>
      <c r="AR164" s="24" t="s">
        <v>187</v>
      </c>
      <c r="AT164" s="24" t="s">
        <v>182</v>
      </c>
      <c r="AU164" s="24" t="s">
        <v>84</v>
      </c>
      <c r="AY164" s="24" t="s">
        <v>180</v>
      </c>
      <c r="BE164" s="214">
        <f t="shared" si="34"/>
        <v>0</v>
      </c>
      <c r="BF164" s="214">
        <f t="shared" si="35"/>
        <v>0</v>
      </c>
      <c r="BG164" s="214">
        <f t="shared" si="36"/>
        <v>0</v>
      </c>
      <c r="BH164" s="214">
        <f t="shared" si="37"/>
        <v>0</v>
      </c>
      <c r="BI164" s="214">
        <f t="shared" si="38"/>
        <v>0</v>
      </c>
      <c r="BJ164" s="24" t="s">
        <v>84</v>
      </c>
      <c r="BK164" s="214">
        <f t="shared" si="39"/>
        <v>0</v>
      </c>
      <c r="BL164" s="24" t="s">
        <v>187</v>
      </c>
      <c r="BM164" s="24" t="s">
        <v>947</v>
      </c>
    </row>
    <row r="165" spans="2:65" s="1" customFormat="1" ht="16.5" customHeight="1">
      <c r="B165" s="41"/>
      <c r="C165" s="203" t="s">
        <v>572</v>
      </c>
      <c r="D165" s="203" t="s">
        <v>182</v>
      </c>
      <c r="E165" s="204" t="s">
        <v>2813</v>
      </c>
      <c r="F165" s="205" t="s">
        <v>2814</v>
      </c>
      <c r="G165" s="206" t="s">
        <v>200</v>
      </c>
      <c r="H165" s="207">
        <v>1500</v>
      </c>
      <c r="I165" s="208"/>
      <c r="J165" s="209">
        <f t="shared" si="30"/>
        <v>0</v>
      </c>
      <c r="K165" s="205" t="s">
        <v>39</v>
      </c>
      <c r="L165" s="61"/>
      <c r="M165" s="210" t="s">
        <v>39</v>
      </c>
      <c r="N165" s="211" t="s">
        <v>48</v>
      </c>
      <c r="O165" s="42"/>
      <c r="P165" s="212">
        <f t="shared" si="31"/>
        <v>0</v>
      </c>
      <c r="Q165" s="212">
        <v>0</v>
      </c>
      <c r="R165" s="212">
        <f t="shared" si="32"/>
        <v>0</v>
      </c>
      <c r="S165" s="212">
        <v>0</v>
      </c>
      <c r="T165" s="213">
        <f t="shared" si="33"/>
        <v>0</v>
      </c>
      <c r="AR165" s="24" t="s">
        <v>187</v>
      </c>
      <c r="AT165" s="24" t="s">
        <v>182</v>
      </c>
      <c r="AU165" s="24" t="s">
        <v>84</v>
      </c>
      <c r="AY165" s="24" t="s">
        <v>180</v>
      </c>
      <c r="BE165" s="214">
        <f t="shared" si="34"/>
        <v>0</v>
      </c>
      <c r="BF165" s="214">
        <f t="shared" si="35"/>
        <v>0</v>
      </c>
      <c r="BG165" s="214">
        <f t="shared" si="36"/>
        <v>0</v>
      </c>
      <c r="BH165" s="214">
        <f t="shared" si="37"/>
        <v>0</v>
      </c>
      <c r="BI165" s="214">
        <f t="shared" si="38"/>
        <v>0</v>
      </c>
      <c r="BJ165" s="24" t="s">
        <v>84</v>
      </c>
      <c r="BK165" s="214">
        <f t="shared" si="39"/>
        <v>0</v>
      </c>
      <c r="BL165" s="24" t="s">
        <v>187</v>
      </c>
      <c r="BM165" s="24" t="s">
        <v>957</v>
      </c>
    </row>
    <row r="166" spans="2:65" s="1" customFormat="1" ht="16.5" customHeight="1">
      <c r="B166" s="41"/>
      <c r="C166" s="203" t="s">
        <v>577</v>
      </c>
      <c r="D166" s="203" t="s">
        <v>182</v>
      </c>
      <c r="E166" s="204" t="s">
        <v>2815</v>
      </c>
      <c r="F166" s="205" t="s">
        <v>2816</v>
      </c>
      <c r="G166" s="206" t="s">
        <v>200</v>
      </c>
      <c r="H166" s="207">
        <v>210</v>
      </c>
      <c r="I166" s="208"/>
      <c r="J166" s="209">
        <f t="shared" si="30"/>
        <v>0</v>
      </c>
      <c r="K166" s="205" t="s">
        <v>39</v>
      </c>
      <c r="L166" s="61"/>
      <c r="M166" s="210" t="s">
        <v>39</v>
      </c>
      <c r="N166" s="211" t="s">
        <v>48</v>
      </c>
      <c r="O166" s="42"/>
      <c r="P166" s="212">
        <f t="shared" si="31"/>
        <v>0</v>
      </c>
      <c r="Q166" s="212">
        <v>0</v>
      </c>
      <c r="R166" s="212">
        <f t="shared" si="32"/>
        <v>0</v>
      </c>
      <c r="S166" s="212">
        <v>0</v>
      </c>
      <c r="T166" s="213">
        <f t="shared" si="33"/>
        <v>0</v>
      </c>
      <c r="AR166" s="24" t="s">
        <v>187</v>
      </c>
      <c r="AT166" s="24" t="s">
        <v>182</v>
      </c>
      <c r="AU166" s="24" t="s">
        <v>84</v>
      </c>
      <c r="AY166" s="24" t="s">
        <v>180</v>
      </c>
      <c r="BE166" s="214">
        <f t="shared" si="34"/>
        <v>0</v>
      </c>
      <c r="BF166" s="214">
        <f t="shared" si="35"/>
        <v>0</v>
      </c>
      <c r="BG166" s="214">
        <f t="shared" si="36"/>
        <v>0</v>
      </c>
      <c r="BH166" s="214">
        <f t="shared" si="37"/>
        <v>0</v>
      </c>
      <c r="BI166" s="214">
        <f t="shared" si="38"/>
        <v>0</v>
      </c>
      <c r="BJ166" s="24" t="s">
        <v>84</v>
      </c>
      <c r="BK166" s="214">
        <f t="shared" si="39"/>
        <v>0</v>
      </c>
      <c r="BL166" s="24" t="s">
        <v>187</v>
      </c>
      <c r="BM166" s="24" t="s">
        <v>968</v>
      </c>
    </row>
    <row r="167" spans="2:65" s="1" customFormat="1" ht="16.5" customHeight="1">
      <c r="B167" s="41"/>
      <c r="C167" s="203" t="s">
        <v>583</v>
      </c>
      <c r="D167" s="203" t="s">
        <v>182</v>
      </c>
      <c r="E167" s="204" t="s">
        <v>2817</v>
      </c>
      <c r="F167" s="205" t="s">
        <v>2818</v>
      </c>
      <c r="G167" s="206" t="s">
        <v>200</v>
      </c>
      <c r="H167" s="207">
        <v>210</v>
      </c>
      <c r="I167" s="208"/>
      <c r="J167" s="209">
        <f t="shared" si="30"/>
        <v>0</v>
      </c>
      <c r="K167" s="205" t="s">
        <v>39</v>
      </c>
      <c r="L167" s="61"/>
      <c r="M167" s="210" t="s">
        <v>39</v>
      </c>
      <c r="N167" s="211" t="s">
        <v>48</v>
      </c>
      <c r="O167" s="42"/>
      <c r="P167" s="212">
        <f t="shared" si="31"/>
        <v>0</v>
      </c>
      <c r="Q167" s="212">
        <v>0</v>
      </c>
      <c r="R167" s="212">
        <f t="shared" si="32"/>
        <v>0</v>
      </c>
      <c r="S167" s="212">
        <v>0</v>
      </c>
      <c r="T167" s="213">
        <f t="shared" si="33"/>
        <v>0</v>
      </c>
      <c r="AR167" s="24" t="s">
        <v>187</v>
      </c>
      <c r="AT167" s="24" t="s">
        <v>182</v>
      </c>
      <c r="AU167" s="24" t="s">
        <v>84</v>
      </c>
      <c r="AY167" s="24" t="s">
        <v>180</v>
      </c>
      <c r="BE167" s="214">
        <f t="shared" si="34"/>
        <v>0</v>
      </c>
      <c r="BF167" s="214">
        <f t="shared" si="35"/>
        <v>0</v>
      </c>
      <c r="BG167" s="214">
        <f t="shared" si="36"/>
        <v>0</v>
      </c>
      <c r="BH167" s="214">
        <f t="shared" si="37"/>
        <v>0</v>
      </c>
      <c r="BI167" s="214">
        <f t="shared" si="38"/>
        <v>0</v>
      </c>
      <c r="BJ167" s="24" t="s">
        <v>84</v>
      </c>
      <c r="BK167" s="214">
        <f t="shared" si="39"/>
        <v>0</v>
      </c>
      <c r="BL167" s="24" t="s">
        <v>187</v>
      </c>
      <c r="BM167" s="24" t="s">
        <v>977</v>
      </c>
    </row>
    <row r="168" spans="2:65" s="1" customFormat="1" ht="16.5" customHeight="1">
      <c r="B168" s="41"/>
      <c r="C168" s="203" t="s">
        <v>587</v>
      </c>
      <c r="D168" s="203" t="s">
        <v>182</v>
      </c>
      <c r="E168" s="204" t="s">
        <v>2819</v>
      </c>
      <c r="F168" s="205" t="s">
        <v>2820</v>
      </c>
      <c r="G168" s="206" t="s">
        <v>200</v>
      </c>
      <c r="H168" s="207">
        <v>55</v>
      </c>
      <c r="I168" s="208"/>
      <c r="J168" s="209">
        <f t="shared" si="30"/>
        <v>0</v>
      </c>
      <c r="K168" s="205" t="s">
        <v>39</v>
      </c>
      <c r="L168" s="61"/>
      <c r="M168" s="210" t="s">
        <v>39</v>
      </c>
      <c r="N168" s="211" t="s">
        <v>48</v>
      </c>
      <c r="O168" s="42"/>
      <c r="P168" s="212">
        <f t="shared" si="31"/>
        <v>0</v>
      </c>
      <c r="Q168" s="212">
        <v>0</v>
      </c>
      <c r="R168" s="212">
        <f t="shared" si="32"/>
        <v>0</v>
      </c>
      <c r="S168" s="212">
        <v>0</v>
      </c>
      <c r="T168" s="213">
        <f t="shared" si="33"/>
        <v>0</v>
      </c>
      <c r="AR168" s="24" t="s">
        <v>187</v>
      </c>
      <c r="AT168" s="24" t="s">
        <v>182</v>
      </c>
      <c r="AU168" s="24" t="s">
        <v>84</v>
      </c>
      <c r="AY168" s="24" t="s">
        <v>180</v>
      </c>
      <c r="BE168" s="214">
        <f t="shared" si="34"/>
        <v>0</v>
      </c>
      <c r="BF168" s="214">
        <f t="shared" si="35"/>
        <v>0</v>
      </c>
      <c r="BG168" s="214">
        <f t="shared" si="36"/>
        <v>0</v>
      </c>
      <c r="BH168" s="214">
        <f t="shared" si="37"/>
        <v>0</v>
      </c>
      <c r="BI168" s="214">
        <f t="shared" si="38"/>
        <v>0</v>
      </c>
      <c r="BJ168" s="24" t="s">
        <v>84</v>
      </c>
      <c r="BK168" s="214">
        <f t="shared" si="39"/>
        <v>0</v>
      </c>
      <c r="BL168" s="24" t="s">
        <v>187</v>
      </c>
      <c r="BM168" s="24" t="s">
        <v>986</v>
      </c>
    </row>
    <row r="169" spans="2:65" s="1" customFormat="1" ht="16.5" customHeight="1">
      <c r="B169" s="41"/>
      <c r="C169" s="203" t="s">
        <v>592</v>
      </c>
      <c r="D169" s="203" t="s">
        <v>182</v>
      </c>
      <c r="E169" s="204" t="s">
        <v>2821</v>
      </c>
      <c r="F169" s="205" t="s">
        <v>2822</v>
      </c>
      <c r="G169" s="206" t="s">
        <v>200</v>
      </c>
      <c r="H169" s="207">
        <v>55</v>
      </c>
      <c r="I169" s="208"/>
      <c r="J169" s="209">
        <f t="shared" si="30"/>
        <v>0</v>
      </c>
      <c r="K169" s="205" t="s">
        <v>39</v>
      </c>
      <c r="L169" s="61"/>
      <c r="M169" s="210" t="s">
        <v>39</v>
      </c>
      <c r="N169" s="211" t="s">
        <v>48</v>
      </c>
      <c r="O169" s="42"/>
      <c r="P169" s="212">
        <f t="shared" si="31"/>
        <v>0</v>
      </c>
      <c r="Q169" s="212">
        <v>0</v>
      </c>
      <c r="R169" s="212">
        <f t="shared" si="32"/>
        <v>0</v>
      </c>
      <c r="S169" s="212">
        <v>0</v>
      </c>
      <c r="T169" s="213">
        <f t="shared" si="33"/>
        <v>0</v>
      </c>
      <c r="AR169" s="24" t="s">
        <v>187</v>
      </c>
      <c r="AT169" s="24" t="s">
        <v>182</v>
      </c>
      <c r="AU169" s="24" t="s">
        <v>84</v>
      </c>
      <c r="AY169" s="24" t="s">
        <v>180</v>
      </c>
      <c r="BE169" s="214">
        <f t="shared" si="34"/>
        <v>0</v>
      </c>
      <c r="BF169" s="214">
        <f t="shared" si="35"/>
        <v>0</v>
      </c>
      <c r="BG169" s="214">
        <f t="shared" si="36"/>
        <v>0</v>
      </c>
      <c r="BH169" s="214">
        <f t="shared" si="37"/>
        <v>0</v>
      </c>
      <c r="BI169" s="214">
        <f t="shared" si="38"/>
        <v>0</v>
      </c>
      <c r="BJ169" s="24" t="s">
        <v>84</v>
      </c>
      <c r="BK169" s="214">
        <f t="shared" si="39"/>
        <v>0</v>
      </c>
      <c r="BL169" s="24" t="s">
        <v>187</v>
      </c>
      <c r="BM169" s="24" t="s">
        <v>995</v>
      </c>
    </row>
    <row r="170" spans="2:65" s="1" customFormat="1" ht="16.5" customHeight="1">
      <c r="B170" s="41"/>
      <c r="C170" s="203" t="s">
        <v>597</v>
      </c>
      <c r="D170" s="203" t="s">
        <v>182</v>
      </c>
      <c r="E170" s="204" t="s">
        <v>2823</v>
      </c>
      <c r="F170" s="205" t="s">
        <v>2824</v>
      </c>
      <c r="G170" s="206" t="s">
        <v>200</v>
      </c>
      <c r="H170" s="207">
        <v>390</v>
      </c>
      <c r="I170" s="208"/>
      <c r="J170" s="209">
        <f t="shared" si="30"/>
        <v>0</v>
      </c>
      <c r="K170" s="205" t="s">
        <v>39</v>
      </c>
      <c r="L170" s="61"/>
      <c r="M170" s="210" t="s">
        <v>39</v>
      </c>
      <c r="N170" s="211" t="s">
        <v>48</v>
      </c>
      <c r="O170" s="42"/>
      <c r="P170" s="212">
        <f t="shared" si="31"/>
        <v>0</v>
      </c>
      <c r="Q170" s="212">
        <v>0</v>
      </c>
      <c r="R170" s="212">
        <f t="shared" si="32"/>
        <v>0</v>
      </c>
      <c r="S170" s="212">
        <v>0</v>
      </c>
      <c r="T170" s="213">
        <f t="shared" si="33"/>
        <v>0</v>
      </c>
      <c r="AR170" s="24" t="s">
        <v>187</v>
      </c>
      <c r="AT170" s="24" t="s">
        <v>182</v>
      </c>
      <c r="AU170" s="24" t="s">
        <v>84</v>
      </c>
      <c r="AY170" s="24" t="s">
        <v>180</v>
      </c>
      <c r="BE170" s="214">
        <f t="shared" si="34"/>
        <v>0</v>
      </c>
      <c r="BF170" s="214">
        <f t="shared" si="35"/>
        <v>0</v>
      </c>
      <c r="BG170" s="214">
        <f t="shared" si="36"/>
        <v>0</v>
      </c>
      <c r="BH170" s="214">
        <f t="shared" si="37"/>
        <v>0</v>
      </c>
      <c r="BI170" s="214">
        <f t="shared" si="38"/>
        <v>0</v>
      </c>
      <c r="BJ170" s="24" t="s">
        <v>84</v>
      </c>
      <c r="BK170" s="214">
        <f t="shared" si="39"/>
        <v>0</v>
      </c>
      <c r="BL170" s="24" t="s">
        <v>187</v>
      </c>
      <c r="BM170" s="24" t="s">
        <v>1005</v>
      </c>
    </row>
    <row r="171" spans="2:65" s="1" customFormat="1" ht="16.5" customHeight="1">
      <c r="B171" s="41"/>
      <c r="C171" s="203" t="s">
        <v>601</v>
      </c>
      <c r="D171" s="203" t="s">
        <v>182</v>
      </c>
      <c r="E171" s="204" t="s">
        <v>2825</v>
      </c>
      <c r="F171" s="205" t="s">
        <v>2826</v>
      </c>
      <c r="G171" s="206" t="s">
        <v>200</v>
      </c>
      <c r="H171" s="207">
        <v>390</v>
      </c>
      <c r="I171" s="208"/>
      <c r="J171" s="209">
        <f t="shared" si="30"/>
        <v>0</v>
      </c>
      <c r="K171" s="205" t="s">
        <v>39</v>
      </c>
      <c r="L171" s="61"/>
      <c r="M171" s="210" t="s">
        <v>39</v>
      </c>
      <c r="N171" s="211" t="s">
        <v>48</v>
      </c>
      <c r="O171" s="42"/>
      <c r="P171" s="212">
        <f t="shared" si="31"/>
        <v>0</v>
      </c>
      <c r="Q171" s="212">
        <v>0</v>
      </c>
      <c r="R171" s="212">
        <f t="shared" si="32"/>
        <v>0</v>
      </c>
      <c r="S171" s="212">
        <v>0</v>
      </c>
      <c r="T171" s="213">
        <f t="shared" si="33"/>
        <v>0</v>
      </c>
      <c r="AR171" s="24" t="s">
        <v>187</v>
      </c>
      <c r="AT171" s="24" t="s">
        <v>182</v>
      </c>
      <c r="AU171" s="24" t="s">
        <v>84</v>
      </c>
      <c r="AY171" s="24" t="s">
        <v>180</v>
      </c>
      <c r="BE171" s="214">
        <f t="shared" si="34"/>
        <v>0</v>
      </c>
      <c r="BF171" s="214">
        <f t="shared" si="35"/>
        <v>0</v>
      </c>
      <c r="BG171" s="214">
        <f t="shared" si="36"/>
        <v>0</v>
      </c>
      <c r="BH171" s="214">
        <f t="shared" si="37"/>
        <v>0</v>
      </c>
      <c r="BI171" s="214">
        <f t="shared" si="38"/>
        <v>0</v>
      </c>
      <c r="BJ171" s="24" t="s">
        <v>84</v>
      </c>
      <c r="BK171" s="214">
        <f t="shared" si="39"/>
        <v>0</v>
      </c>
      <c r="BL171" s="24" t="s">
        <v>187</v>
      </c>
      <c r="BM171" s="24" t="s">
        <v>1019</v>
      </c>
    </row>
    <row r="172" spans="2:65" s="1" customFormat="1" ht="16.5" customHeight="1">
      <c r="B172" s="41"/>
      <c r="C172" s="203" t="s">
        <v>605</v>
      </c>
      <c r="D172" s="203" t="s">
        <v>182</v>
      </c>
      <c r="E172" s="204" t="s">
        <v>2827</v>
      </c>
      <c r="F172" s="205" t="s">
        <v>2828</v>
      </c>
      <c r="G172" s="206" t="s">
        <v>200</v>
      </c>
      <c r="H172" s="207">
        <v>250</v>
      </c>
      <c r="I172" s="208"/>
      <c r="J172" s="209">
        <f t="shared" si="30"/>
        <v>0</v>
      </c>
      <c r="K172" s="205" t="s">
        <v>39</v>
      </c>
      <c r="L172" s="61"/>
      <c r="M172" s="210" t="s">
        <v>39</v>
      </c>
      <c r="N172" s="211" t="s">
        <v>48</v>
      </c>
      <c r="O172" s="42"/>
      <c r="P172" s="212">
        <f t="shared" si="31"/>
        <v>0</v>
      </c>
      <c r="Q172" s="212">
        <v>0</v>
      </c>
      <c r="R172" s="212">
        <f t="shared" si="32"/>
        <v>0</v>
      </c>
      <c r="S172" s="212">
        <v>0</v>
      </c>
      <c r="T172" s="213">
        <f t="shared" si="33"/>
        <v>0</v>
      </c>
      <c r="AR172" s="24" t="s">
        <v>187</v>
      </c>
      <c r="AT172" s="24" t="s">
        <v>182</v>
      </c>
      <c r="AU172" s="24" t="s">
        <v>84</v>
      </c>
      <c r="AY172" s="24" t="s">
        <v>180</v>
      </c>
      <c r="BE172" s="214">
        <f t="shared" si="34"/>
        <v>0</v>
      </c>
      <c r="BF172" s="214">
        <f t="shared" si="35"/>
        <v>0</v>
      </c>
      <c r="BG172" s="214">
        <f t="shared" si="36"/>
        <v>0</v>
      </c>
      <c r="BH172" s="214">
        <f t="shared" si="37"/>
        <v>0</v>
      </c>
      <c r="BI172" s="214">
        <f t="shared" si="38"/>
        <v>0</v>
      </c>
      <c r="BJ172" s="24" t="s">
        <v>84</v>
      </c>
      <c r="BK172" s="214">
        <f t="shared" si="39"/>
        <v>0</v>
      </c>
      <c r="BL172" s="24" t="s">
        <v>187</v>
      </c>
      <c r="BM172" s="24" t="s">
        <v>1030</v>
      </c>
    </row>
    <row r="173" spans="2:65" s="1" customFormat="1" ht="16.5" customHeight="1">
      <c r="B173" s="41"/>
      <c r="C173" s="203" t="s">
        <v>609</v>
      </c>
      <c r="D173" s="203" t="s">
        <v>182</v>
      </c>
      <c r="E173" s="204" t="s">
        <v>2829</v>
      </c>
      <c r="F173" s="205" t="s">
        <v>2830</v>
      </c>
      <c r="G173" s="206" t="s">
        <v>200</v>
      </c>
      <c r="H173" s="207">
        <v>250</v>
      </c>
      <c r="I173" s="208"/>
      <c r="J173" s="209">
        <f t="shared" si="30"/>
        <v>0</v>
      </c>
      <c r="K173" s="205" t="s">
        <v>39</v>
      </c>
      <c r="L173" s="61"/>
      <c r="M173" s="210" t="s">
        <v>39</v>
      </c>
      <c r="N173" s="211" t="s">
        <v>48</v>
      </c>
      <c r="O173" s="42"/>
      <c r="P173" s="212">
        <f t="shared" si="31"/>
        <v>0</v>
      </c>
      <c r="Q173" s="212">
        <v>0</v>
      </c>
      <c r="R173" s="212">
        <f t="shared" si="32"/>
        <v>0</v>
      </c>
      <c r="S173" s="212">
        <v>0</v>
      </c>
      <c r="T173" s="213">
        <f t="shared" si="33"/>
        <v>0</v>
      </c>
      <c r="AR173" s="24" t="s">
        <v>187</v>
      </c>
      <c r="AT173" s="24" t="s">
        <v>182</v>
      </c>
      <c r="AU173" s="24" t="s">
        <v>84</v>
      </c>
      <c r="AY173" s="24" t="s">
        <v>180</v>
      </c>
      <c r="BE173" s="214">
        <f t="shared" si="34"/>
        <v>0</v>
      </c>
      <c r="BF173" s="214">
        <f t="shared" si="35"/>
        <v>0</v>
      </c>
      <c r="BG173" s="214">
        <f t="shared" si="36"/>
        <v>0</v>
      </c>
      <c r="BH173" s="214">
        <f t="shared" si="37"/>
        <v>0</v>
      </c>
      <c r="BI173" s="214">
        <f t="shared" si="38"/>
        <v>0</v>
      </c>
      <c r="BJ173" s="24" t="s">
        <v>84</v>
      </c>
      <c r="BK173" s="214">
        <f t="shared" si="39"/>
        <v>0</v>
      </c>
      <c r="BL173" s="24" t="s">
        <v>187</v>
      </c>
      <c r="BM173" s="24" t="s">
        <v>1041</v>
      </c>
    </row>
    <row r="174" spans="2:65" s="1" customFormat="1" ht="16.5" customHeight="1">
      <c r="B174" s="41"/>
      <c r="C174" s="203" t="s">
        <v>614</v>
      </c>
      <c r="D174" s="203" t="s">
        <v>182</v>
      </c>
      <c r="E174" s="204" t="s">
        <v>2831</v>
      </c>
      <c r="F174" s="205" t="s">
        <v>2832</v>
      </c>
      <c r="G174" s="206" t="s">
        <v>2092</v>
      </c>
      <c r="H174" s="207">
        <v>180</v>
      </c>
      <c r="I174" s="208"/>
      <c r="J174" s="209">
        <f t="shared" si="30"/>
        <v>0</v>
      </c>
      <c r="K174" s="205" t="s">
        <v>39</v>
      </c>
      <c r="L174" s="61"/>
      <c r="M174" s="210" t="s">
        <v>39</v>
      </c>
      <c r="N174" s="211" t="s">
        <v>48</v>
      </c>
      <c r="O174" s="42"/>
      <c r="P174" s="212">
        <f t="shared" si="31"/>
        <v>0</v>
      </c>
      <c r="Q174" s="212">
        <v>0</v>
      </c>
      <c r="R174" s="212">
        <f t="shared" si="32"/>
        <v>0</v>
      </c>
      <c r="S174" s="212">
        <v>0</v>
      </c>
      <c r="T174" s="213">
        <f t="shared" si="33"/>
        <v>0</v>
      </c>
      <c r="AR174" s="24" t="s">
        <v>187</v>
      </c>
      <c r="AT174" s="24" t="s">
        <v>182</v>
      </c>
      <c r="AU174" s="24" t="s">
        <v>84</v>
      </c>
      <c r="AY174" s="24" t="s">
        <v>180</v>
      </c>
      <c r="BE174" s="214">
        <f t="shared" si="34"/>
        <v>0</v>
      </c>
      <c r="BF174" s="214">
        <f t="shared" si="35"/>
        <v>0</v>
      </c>
      <c r="BG174" s="214">
        <f t="shared" si="36"/>
        <v>0</v>
      </c>
      <c r="BH174" s="214">
        <f t="shared" si="37"/>
        <v>0</v>
      </c>
      <c r="BI174" s="214">
        <f t="shared" si="38"/>
        <v>0</v>
      </c>
      <c r="BJ174" s="24" t="s">
        <v>84</v>
      </c>
      <c r="BK174" s="214">
        <f t="shared" si="39"/>
        <v>0</v>
      </c>
      <c r="BL174" s="24" t="s">
        <v>187</v>
      </c>
      <c r="BM174" s="24" t="s">
        <v>1051</v>
      </c>
    </row>
    <row r="175" spans="2:65" s="1" customFormat="1" ht="16.5" customHeight="1">
      <c r="B175" s="41"/>
      <c r="C175" s="203" t="s">
        <v>618</v>
      </c>
      <c r="D175" s="203" t="s">
        <v>182</v>
      </c>
      <c r="E175" s="204" t="s">
        <v>2833</v>
      </c>
      <c r="F175" s="205" t="s">
        <v>2834</v>
      </c>
      <c r="G175" s="206" t="s">
        <v>2092</v>
      </c>
      <c r="H175" s="207">
        <v>180</v>
      </c>
      <c r="I175" s="208"/>
      <c r="J175" s="209">
        <f t="shared" si="30"/>
        <v>0</v>
      </c>
      <c r="K175" s="205" t="s">
        <v>39</v>
      </c>
      <c r="L175" s="61"/>
      <c r="M175" s="210" t="s">
        <v>39</v>
      </c>
      <c r="N175" s="211" t="s">
        <v>48</v>
      </c>
      <c r="O175" s="42"/>
      <c r="P175" s="212">
        <f t="shared" si="31"/>
        <v>0</v>
      </c>
      <c r="Q175" s="212">
        <v>0</v>
      </c>
      <c r="R175" s="212">
        <f t="shared" si="32"/>
        <v>0</v>
      </c>
      <c r="S175" s="212">
        <v>0</v>
      </c>
      <c r="T175" s="213">
        <f t="shared" si="33"/>
        <v>0</v>
      </c>
      <c r="AR175" s="24" t="s">
        <v>187</v>
      </c>
      <c r="AT175" s="24" t="s">
        <v>182</v>
      </c>
      <c r="AU175" s="24" t="s">
        <v>84</v>
      </c>
      <c r="AY175" s="24" t="s">
        <v>180</v>
      </c>
      <c r="BE175" s="214">
        <f t="shared" si="34"/>
        <v>0</v>
      </c>
      <c r="BF175" s="214">
        <f t="shared" si="35"/>
        <v>0</v>
      </c>
      <c r="BG175" s="214">
        <f t="shared" si="36"/>
        <v>0</v>
      </c>
      <c r="BH175" s="214">
        <f t="shared" si="37"/>
        <v>0</v>
      </c>
      <c r="BI175" s="214">
        <f t="shared" si="38"/>
        <v>0</v>
      </c>
      <c r="BJ175" s="24" t="s">
        <v>84</v>
      </c>
      <c r="BK175" s="214">
        <f t="shared" si="39"/>
        <v>0</v>
      </c>
      <c r="BL175" s="24" t="s">
        <v>187</v>
      </c>
      <c r="BM175" s="24" t="s">
        <v>1061</v>
      </c>
    </row>
    <row r="176" spans="2:65" s="1" customFormat="1" ht="16.5" customHeight="1">
      <c r="B176" s="41"/>
      <c r="C176" s="203" t="s">
        <v>624</v>
      </c>
      <c r="D176" s="203" t="s">
        <v>182</v>
      </c>
      <c r="E176" s="204" t="s">
        <v>2835</v>
      </c>
      <c r="F176" s="205" t="s">
        <v>2836</v>
      </c>
      <c r="G176" s="206" t="s">
        <v>200</v>
      </c>
      <c r="H176" s="207">
        <v>70</v>
      </c>
      <c r="I176" s="208"/>
      <c r="J176" s="209">
        <f t="shared" si="30"/>
        <v>0</v>
      </c>
      <c r="K176" s="205" t="s">
        <v>39</v>
      </c>
      <c r="L176" s="61"/>
      <c r="M176" s="210" t="s">
        <v>39</v>
      </c>
      <c r="N176" s="211" t="s">
        <v>48</v>
      </c>
      <c r="O176" s="42"/>
      <c r="P176" s="212">
        <f t="shared" si="31"/>
        <v>0</v>
      </c>
      <c r="Q176" s="212">
        <v>0</v>
      </c>
      <c r="R176" s="212">
        <f t="shared" si="32"/>
        <v>0</v>
      </c>
      <c r="S176" s="212">
        <v>0</v>
      </c>
      <c r="T176" s="213">
        <f t="shared" si="33"/>
        <v>0</v>
      </c>
      <c r="AR176" s="24" t="s">
        <v>187</v>
      </c>
      <c r="AT176" s="24" t="s">
        <v>182</v>
      </c>
      <c r="AU176" s="24" t="s">
        <v>84</v>
      </c>
      <c r="AY176" s="24" t="s">
        <v>180</v>
      </c>
      <c r="BE176" s="214">
        <f t="shared" si="34"/>
        <v>0</v>
      </c>
      <c r="BF176" s="214">
        <f t="shared" si="35"/>
        <v>0</v>
      </c>
      <c r="BG176" s="214">
        <f t="shared" si="36"/>
        <v>0</v>
      </c>
      <c r="BH176" s="214">
        <f t="shared" si="37"/>
        <v>0</v>
      </c>
      <c r="BI176" s="214">
        <f t="shared" si="38"/>
        <v>0</v>
      </c>
      <c r="BJ176" s="24" t="s">
        <v>84</v>
      </c>
      <c r="BK176" s="214">
        <f t="shared" si="39"/>
        <v>0</v>
      </c>
      <c r="BL176" s="24" t="s">
        <v>187</v>
      </c>
      <c r="BM176" s="24" t="s">
        <v>1070</v>
      </c>
    </row>
    <row r="177" spans="2:65" s="1" customFormat="1" ht="16.5" customHeight="1">
      <c r="B177" s="41"/>
      <c r="C177" s="203" t="s">
        <v>630</v>
      </c>
      <c r="D177" s="203" t="s">
        <v>182</v>
      </c>
      <c r="E177" s="204" t="s">
        <v>2837</v>
      </c>
      <c r="F177" s="205" t="s">
        <v>2838</v>
      </c>
      <c r="G177" s="206" t="s">
        <v>200</v>
      </c>
      <c r="H177" s="207">
        <v>70</v>
      </c>
      <c r="I177" s="208"/>
      <c r="J177" s="209">
        <f t="shared" si="30"/>
        <v>0</v>
      </c>
      <c r="K177" s="205" t="s">
        <v>39</v>
      </c>
      <c r="L177" s="61"/>
      <c r="M177" s="210" t="s">
        <v>39</v>
      </c>
      <c r="N177" s="211" t="s">
        <v>48</v>
      </c>
      <c r="O177" s="42"/>
      <c r="P177" s="212">
        <f t="shared" si="31"/>
        <v>0</v>
      </c>
      <c r="Q177" s="212">
        <v>0</v>
      </c>
      <c r="R177" s="212">
        <f t="shared" si="32"/>
        <v>0</v>
      </c>
      <c r="S177" s="212">
        <v>0</v>
      </c>
      <c r="T177" s="213">
        <f t="shared" si="33"/>
        <v>0</v>
      </c>
      <c r="AR177" s="24" t="s">
        <v>187</v>
      </c>
      <c r="AT177" s="24" t="s">
        <v>182</v>
      </c>
      <c r="AU177" s="24" t="s">
        <v>84</v>
      </c>
      <c r="AY177" s="24" t="s">
        <v>180</v>
      </c>
      <c r="BE177" s="214">
        <f t="shared" si="34"/>
        <v>0</v>
      </c>
      <c r="BF177" s="214">
        <f t="shared" si="35"/>
        <v>0</v>
      </c>
      <c r="BG177" s="214">
        <f t="shared" si="36"/>
        <v>0</v>
      </c>
      <c r="BH177" s="214">
        <f t="shared" si="37"/>
        <v>0</v>
      </c>
      <c r="BI177" s="214">
        <f t="shared" si="38"/>
        <v>0</v>
      </c>
      <c r="BJ177" s="24" t="s">
        <v>84</v>
      </c>
      <c r="BK177" s="214">
        <f t="shared" si="39"/>
        <v>0</v>
      </c>
      <c r="BL177" s="24" t="s">
        <v>187</v>
      </c>
      <c r="BM177" s="24" t="s">
        <v>1079</v>
      </c>
    </row>
    <row r="178" spans="2:65" s="1" customFormat="1" ht="16.5" customHeight="1">
      <c r="B178" s="41"/>
      <c r="C178" s="203" t="s">
        <v>634</v>
      </c>
      <c r="D178" s="203" t="s">
        <v>182</v>
      </c>
      <c r="E178" s="204" t="s">
        <v>2839</v>
      </c>
      <c r="F178" s="205" t="s">
        <v>2840</v>
      </c>
      <c r="G178" s="206" t="s">
        <v>2092</v>
      </c>
      <c r="H178" s="207">
        <v>13</v>
      </c>
      <c r="I178" s="208"/>
      <c r="J178" s="209">
        <f t="shared" si="30"/>
        <v>0</v>
      </c>
      <c r="K178" s="205" t="s">
        <v>39</v>
      </c>
      <c r="L178" s="61"/>
      <c r="M178" s="210" t="s">
        <v>39</v>
      </c>
      <c r="N178" s="211" t="s">
        <v>48</v>
      </c>
      <c r="O178" s="42"/>
      <c r="P178" s="212">
        <f t="shared" si="31"/>
        <v>0</v>
      </c>
      <c r="Q178" s="212">
        <v>0</v>
      </c>
      <c r="R178" s="212">
        <f t="shared" si="32"/>
        <v>0</v>
      </c>
      <c r="S178" s="212">
        <v>0</v>
      </c>
      <c r="T178" s="213">
        <f t="shared" si="33"/>
        <v>0</v>
      </c>
      <c r="AR178" s="24" t="s">
        <v>187</v>
      </c>
      <c r="AT178" s="24" t="s">
        <v>182</v>
      </c>
      <c r="AU178" s="24" t="s">
        <v>84</v>
      </c>
      <c r="AY178" s="24" t="s">
        <v>180</v>
      </c>
      <c r="BE178" s="214">
        <f t="shared" si="34"/>
        <v>0</v>
      </c>
      <c r="BF178" s="214">
        <f t="shared" si="35"/>
        <v>0</v>
      </c>
      <c r="BG178" s="214">
        <f t="shared" si="36"/>
        <v>0</v>
      </c>
      <c r="BH178" s="214">
        <f t="shared" si="37"/>
        <v>0</v>
      </c>
      <c r="BI178" s="214">
        <f t="shared" si="38"/>
        <v>0</v>
      </c>
      <c r="BJ178" s="24" t="s">
        <v>84</v>
      </c>
      <c r="BK178" s="214">
        <f t="shared" si="39"/>
        <v>0</v>
      </c>
      <c r="BL178" s="24" t="s">
        <v>187</v>
      </c>
      <c r="BM178" s="24" t="s">
        <v>1089</v>
      </c>
    </row>
    <row r="179" spans="2:65" s="1" customFormat="1" ht="16.5" customHeight="1">
      <c r="B179" s="41"/>
      <c r="C179" s="203" t="s">
        <v>638</v>
      </c>
      <c r="D179" s="203" t="s">
        <v>182</v>
      </c>
      <c r="E179" s="204" t="s">
        <v>2841</v>
      </c>
      <c r="F179" s="205" t="s">
        <v>2842</v>
      </c>
      <c r="G179" s="206" t="s">
        <v>2092</v>
      </c>
      <c r="H179" s="207">
        <v>13</v>
      </c>
      <c r="I179" s="208"/>
      <c r="J179" s="209">
        <f t="shared" si="30"/>
        <v>0</v>
      </c>
      <c r="K179" s="205" t="s">
        <v>39</v>
      </c>
      <c r="L179" s="61"/>
      <c r="M179" s="210" t="s">
        <v>39</v>
      </c>
      <c r="N179" s="211" t="s">
        <v>48</v>
      </c>
      <c r="O179" s="42"/>
      <c r="P179" s="212">
        <f t="shared" si="31"/>
        <v>0</v>
      </c>
      <c r="Q179" s="212">
        <v>0</v>
      </c>
      <c r="R179" s="212">
        <f t="shared" si="32"/>
        <v>0</v>
      </c>
      <c r="S179" s="212">
        <v>0</v>
      </c>
      <c r="T179" s="213">
        <f t="shared" si="33"/>
        <v>0</v>
      </c>
      <c r="AR179" s="24" t="s">
        <v>187</v>
      </c>
      <c r="AT179" s="24" t="s">
        <v>182</v>
      </c>
      <c r="AU179" s="24" t="s">
        <v>84</v>
      </c>
      <c r="AY179" s="24" t="s">
        <v>180</v>
      </c>
      <c r="BE179" s="214">
        <f t="shared" si="34"/>
        <v>0</v>
      </c>
      <c r="BF179" s="214">
        <f t="shared" si="35"/>
        <v>0</v>
      </c>
      <c r="BG179" s="214">
        <f t="shared" si="36"/>
        <v>0</v>
      </c>
      <c r="BH179" s="214">
        <f t="shared" si="37"/>
        <v>0</v>
      </c>
      <c r="BI179" s="214">
        <f t="shared" si="38"/>
        <v>0</v>
      </c>
      <c r="BJ179" s="24" t="s">
        <v>84</v>
      </c>
      <c r="BK179" s="214">
        <f t="shared" si="39"/>
        <v>0</v>
      </c>
      <c r="BL179" s="24" t="s">
        <v>187</v>
      </c>
      <c r="BM179" s="24" t="s">
        <v>1098</v>
      </c>
    </row>
    <row r="180" spans="2:63" s="11" customFormat="1" ht="37.35" customHeight="1">
      <c r="B180" s="187"/>
      <c r="C180" s="188"/>
      <c r="D180" s="189" t="s">
        <v>76</v>
      </c>
      <c r="E180" s="190" t="s">
        <v>2843</v>
      </c>
      <c r="F180" s="190" t="s">
        <v>2844</v>
      </c>
      <c r="G180" s="188"/>
      <c r="H180" s="188"/>
      <c r="I180" s="191"/>
      <c r="J180" s="192">
        <f>BK180</f>
        <v>0</v>
      </c>
      <c r="K180" s="188"/>
      <c r="L180" s="193"/>
      <c r="M180" s="194"/>
      <c r="N180" s="195"/>
      <c r="O180" s="195"/>
      <c r="P180" s="196">
        <f>SUM(P181:P188)</f>
        <v>0</v>
      </c>
      <c r="Q180" s="195"/>
      <c r="R180" s="196">
        <f>SUM(R181:R188)</f>
        <v>0</v>
      </c>
      <c r="S180" s="195"/>
      <c r="T180" s="197">
        <f>SUM(T181:T188)</f>
        <v>0</v>
      </c>
      <c r="AR180" s="198" t="s">
        <v>84</v>
      </c>
      <c r="AT180" s="199" t="s">
        <v>76</v>
      </c>
      <c r="AU180" s="199" t="s">
        <v>77</v>
      </c>
      <c r="AY180" s="198" t="s">
        <v>180</v>
      </c>
      <c r="BK180" s="200">
        <f>SUM(BK181:BK188)</f>
        <v>0</v>
      </c>
    </row>
    <row r="181" spans="2:65" s="1" customFormat="1" ht="16.5" customHeight="1">
      <c r="B181" s="41"/>
      <c r="C181" s="203" t="s">
        <v>647</v>
      </c>
      <c r="D181" s="203" t="s">
        <v>182</v>
      </c>
      <c r="E181" s="204" t="s">
        <v>2845</v>
      </c>
      <c r="F181" s="205" t="s">
        <v>2846</v>
      </c>
      <c r="G181" s="206" t="s">
        <v>2847</v>
      </c>
      <c r="H181" s="207">
        <v>96</v>
      </c>
      <c r="I181" s="208"/>
      <c r="J181" s="209">
        <f aca="true" t="shared" si="40" ref="J181:J188">ROUND(I181*H181,2)</f>
        <v>0</v>
      </c>
      <c r="K181" s="205" t="s">
        <v>39</v>
      </c>
      <c r="L181" s="61"/>
      <c r="M181" s="210" t="s">
        <v>39</v>
      </c>
      <c r="N181" s="211" t="s">
        <v>48</v>
      </c>
      <c r="O181" s="42"/>
      <c r="P181" s="212">
        <f aca="true" t="shared" si="41" ref="P181:P188">O181*H181</f>
        <v>0</v>
      </c>
      <c r="Q181" s="212">
        <v>0</v>
      </c>
      <c r="R181" s="212">
        <f aca="true" t="shared" si="42" ref="R181:R188">Q181*H181</f>
        <v>0</v>
      </c>
      <c r="S181" s="212">
        <v>0</v>
      </c>
      <c r="T181" s="213">
        <f aca="true" t="shared" si="43" ref="T181:T188">S181*H181</f>
        <v>0</v>
      </c>
      <c r="AR181" s="24" t="s">
        <v>187</v>
      </c>
      <c r="AT181" s="24" t="s">
        <v>182</v>
      </c>
      <c r="AU181" s="24" t="s">
        <v>84</v>
      </c>
      <c r="AY181" s="24" t="s">
        <v>180</v>
      </c>
      <c r="BE181" s="214">
        <f aca="true" t="shared" si="44" ref="BE181:BE188">IF(N181="základní",J181,0)</f>
        <v>0</v>
      </c>
      <c r="BF181" s="214">
        <f aca="true" t="shared" si="45" ref="BF181:BF188">IF(N181="snížená",J181,0)</f>
        <v>0</v>
      </c>
      <c r="BG181" s="214">
        <f aca="true" t="shared" si="46" ref="BG181:BG188">IF(N181="zákl. přenesená",J181,0)</f>
        <v>0</v>
      </c>
      <c r="BH181" s="214">
        <f aca="true" t="shared" si="47" ref="BH181:BH188">IF(N181="sníž. přenesená",J181,0)</f>
        <v>0</v>
      </c>
      <c r="BI181" s="214">
        <f aca="true" t="shared" si="48" ref="BI181:BI188">IF(N181="nulová",J181,0)</f>
        <v>0</v>
      </c>
      <c r="BJ181" s="24" t="s">
        <v>84</v>
      </c>
      <c r="BK181" s="214">
        <f aca="true" t="shared" si="49" ref="BK181:BK188">ROUND(I181*H181,2)</f>
        <v>0</v>
      </c>
      <c r="BL181" s="24" t="s">
        <v>187</v>
      </c>
      <c r="BM181" s="24" t="s">
        <v>1108</v>
      </c>
    </row>
    <row r="182" spans="2:65" s="1" customFormat="1" ht="16.5" customHeight="1">
      <c r="B182" s="41"/>
      <c r="C182" s="203" t="s">
        <v>664</v>
      </c>
      <c r="D182" s="203" t="s">
        <v>182</v>
      </c>
      <c r="E182" s="204" t="s">
        <v>2848</v>
      </c>
      <c r="F182" s="205" t="s">
        <v>2849</v>
      </c>
      <c r="G182" s="206" t="s">
        <v>1642</v>
      </c>
      <c r="H182" s="207">
        <v>150</v>
      </c>
      <c r="I182" s="208"/>
      <c r="J182" s="209">
        <f t="shared" si="40"/>
        <v>0</v>
      </c>
      <c r="K182" s="205" t="s">
        <v>39</v>
      </c>
      <c r="L182" s="61"/>
      <c r="M182" s="210" t="s">
        <v>39</v>
      </c>
      <c r="N182" s="211" t="s">
        <v>48</v>
      </c>
      <c r="O182" s="42"/>
      <c r="P182" s="212">
        <f t="shared" si="41"/>
        <v>0</v>
      </c>
      <c r="Q182" s="212">
        <v>0</v>
      </c>
      <c r="R182" s="212">
        <f t="shared" si="42"/>
        <v>0</v>
      </c>
      <c r="S182" s="212">
        <v>0</v>
      </c>
      <c r="T182" s="213">
        <f t="shared" si="43"/>
        <v>0</v>
      </c>
      <c r="AR182" s="24" t="s">
        <v>187</v>
      </c>
      <c r="AT182" s="24" t="s">
        <v>182</v>
      </c>
      <c r="AU182" s="24" t="s">
        <v>84</v>
      </c>
      <c r="AY182" s="24" t="s">
        <v>180</v>
      </c>
      <c r="BE182" s="214">
        <f t="shared" si="44"/>
        <v>0</v>
      </c>
      <c r="BF182" s="214">
        <f t="shared" si="45"/>
        <v>0</v>
      </c>
      <c r="BG182" s="214">
        <f t="shared" si="46"/>
        <v>0</v>
      </c>
      <c r="BH182" s="214">
        <f t="shared" si="47"/>
        <v>0</v>
      </c>
      <c r="BI182" s="214">
        <f t="shared" si="48"/>
        <v>0</v>
      </c>
      <c r="BJ182" s="24" t="s">
        <v>84</v>
      </c>
      <c r="BK182" s="214">
        <f t="shared" si="49"/>
        <v>0</v>
      </c>
      <c r="BL182" s="24" t="s">
        <v>187</v>
      </c>
      <c r="BM182" s="24" t="s">
        <v>1119</v>
      </c>
    </row>
    <row r="183" spans="2:65" s="1" customFormat="1" ht="16.5" customHeight="1">
      <c r="B183" s="41"/>
      <c r="C183" s="203" t="s">
        <v>674</v>
      </c>
      <c r="D183" s="203" t="s">
        <v>182</v>
      </c>
      <c r="E183" s="204" t="s">
        <v>2850</v>
      </c>
      <c r="F183" s="205" t="s">
        <v>2851</v>
      </c>
      <c r="G183" s="206" t="s">
        <v>2092</v>
      </c>
      <c r="H183" s="207">
        <v>1</v>
      </c>
      <c r="I183" s="208"/>
      <c r="J183" s="209">
        <f t="shared" si="40"/>
        <v>0</v>
      </c>
      <c r="K183" s="205" t="s">
        <v>39</v>
      </c>
      <c r="L183" s="61"/>
      <c r="M183" s="210" t="s">
        <v>39</v>
      </c>
      <c r="N183" s="211" t="s">
        <v>48</v>
      </c>
      <c r="O183" s="42"/>
      <c r="P183" s="212">
        <f t="shared" si="41"/>
        <v>0</v>
      </c>
      <c r="Q183" s="212">
        <v>0</v>
      </c>
      <c r="R183" s="212">
        <f t="shared" si="42"/>
        <v>0</v>
      </c>
      <c r="S183" s="212">
        <v>0</v>
      </c>
      <c r="T183" s="213">
        <f t="shared" si="43"/>
        <v>0</v>
      </c>
      <c r="AR183" s="24" t="s">
        <v>187</v>
      </c>
      <c r="AT183" s="24" t="s">
        <v>182</v>
      </c>
      <c r="AU183" s="24" t="s">
        <v>84</v>
      </c>
      <c r="AY183" s="24" t="s">
        <v>180</v>
      </c>
      <c r="BE183" s="214">
        <f t="shared" si="44"/>
        <v>0</v>
      </c>
      <c r="BF183" s="214">
        <f t="shared" si="45"/>
        <v>0</v>
      </c>
      <c r="BG183" s="214">
        <f t="shared" si="46"/>
        <v>0</v>
      </c>
      <c r="BH183" s="214">
        <f t="shared" si="47"/>
        <v>0</v>
      </c>
      <c r="BI183" s="214">
        <f t="shared" si="48"/>
        <v>0</v>
      </c>
      <c r="BJ183" s="24" t="s">
        <v>84</v>
      </c>
      <c r="BK183" s="214">
        <f t="shared" si="49"/>
        <v>0</v>
      </c>
      <c r="BL183" s="24" t="s">
        <v>187</v>
      </c>
      <c r="BM183" s="24" t="s">
        <v>1130</v>
      </c>
    </row>
    <row r="184" spans="2:65" s="1" customFormat="1" ht="16.5" customHeight="1">
      <c r="B184" s="41"/>
      <c r="C184" s="203" t="s">
        <v>680</v>
      </c>
      <c r="D184" s="203" t="s">
        <v>182</v>
      </c>
      <c r="E184" s="204" t="s">
        <v>2852</v>
      </c>
      <c r="F184" s="205" t="s">
        <v>2853</v>
      </c>
      <c r="G184" s="206" t="s">
        <v>2847</v>
      </c>
      <c r="H184" s="207">
        <v>80</v>
      </c>
      <c r="I184" s="208"/>
      <c r="J184" s="209">
        <f t="shared" si="40"/>
        <v>0</v>
      </c>
      <c r="K184" s="205" t="s">
        <v>39</v>
      </c>
      <c r="L184" s="61"/>
      <c r="M184" s="210" t="s">
        <v>39</v>
      </c>
      <c r="N184" s="211" t="s">
        <v>48</v>
      </c>
      <c r="O184" s="42"/>
      <c r="P184" s="212">
        <f t="shared" si="41"/>
        <v>0</v>
      </c>
      <c r="Q184" s="212">
        <v>0</v>
      </c>
      <c r="R184" s="212">
        <f t="shared" si="42"/>
        <v>0</v>
      </c>
      <c r="S184" s="212">
        <v>0</v>
      </c>
      <c r="T184" s="213">
        <f t="shared" si="43"/>
        <v>0</v>
      </c>
      <c r="AR184" s="24" t="s">
        <v>187</v>
      </c>
      <c r="AT184" s="24" t="s">
        <v>182</v>
      </c>
      <c r="AU184" s="24" t="s">
        <v>84</v>
      </c>
      <c r="AY184" s="24" t="s">
        <v>180</v>
      </c>
      <c r="BE184" s="214">
        <f t="shared" si="44"/>
        <v>0</v>
      </c>
      <c r="BF184" s="214">
        <f t="shared" si="45"/>
        <v>0</v>
      </c>
      <c r="BG184" s="214">
        <f t="shared" si="46"/>
        <v>0</v>
      </c>
      <c r="BH184" s="214">
        <f t="shared" si="47"/>
        <v>0</v>
      </c>
      <c r="BI184" s="214">
        <f t="shared" si="48"/>
        <v>0</v>
      </c>
      <c r="BJ184" s="24" t="s">
        <v>84</v>
      </c>
      <c r="BK184" s="214">
        <f t="shared" si="49"/>
        <v>0</v>
      </c>
      <c r="BL184" s="24" t="s">
        <v>187</v>
      </c>
      <c r="BM184" s="24" t="s">
        <v>1140</v>
      </c>
    </row>
    <row r="185" spans="2:65" s="1" customFormat="1" ht="16.5" customHeight="1">
      <c r="B185" s="41"/>
      <c r="C185" s="203" t="s">
        <v>684</v>
      </c>
      <c r="D185" s="203" t="s">
        <v>182</v>
      </c>
      <c r="E185" s="204" t="s">
        <v>2854</v>
      </c>
      <c r="F185" s="205" t="s">
        <v>2855</v>
      </c>
      <c r="G185" s="206" t="s">
        <v>2092</v>
      </c>
      <c r="H185" s="207">
        <v>1</v>
      </c>
      <c r="I185" s="208"/>
      <c r="J185" s="209">
        <f t="shared" si="40"/>
        <v>0</v>
      </c>
      <c r="K185" s="205" t="s">
        <v>39</v>
      </c>
      <c r="L185" s="61"/>
      <c r="M185" s="210" t="s">
        <v>39</v>
      </c>
      <c r="N185" s="211" t="s">
        <v>48</v>
      </c>
      <c r="O185" s="42"/>
      <c r="P185" s="212">
        <f t="shared" si="41"/>
        <v>0</v>
      </c>
      <c r="Q185" s="212">
        <v>0</v>
      </c>
      <c r="R185" s="212">
        <f t="shared" si="42"/>
        <v>0</v>
      </c>
      <c r="S185" s="212">
        <v>0</v>
      </c>
      <c r="T185" s="213">
        <f t="shared" si="43"/>
        <v>0</v>
      </c>
      <c r="AR185" s="24" t="s">
        <v>187</v>
      </c>
      <c r="AT185" s="24" t="s">
        <v>182</v>
      </c>
      <c r="AU185" s="24" t="s">
        <v>84</v>
      </c>
      <c r="AY185" s="24" t="s">
        <v>180</v>
      </c>
      <c r="BE185" s="214">
        <f t="shared" si="44"/>
        <v>0</v>
      </c>
      <c r="BF185" s="214">
        <f t="shared" si="45"/>
        <v>0</v>
      </c>
      <c r="BG185" s="214">
        <f t="shared" si="46"/>
        <v>0</v>
      </c>
      <c r="BH185" s="214">
        <f t="shared" si="47"/>
        <v>0</v>
      </c>
      <c r="BI185" s="214">
        <f t="shared" si="48"/>
        <v>0</v>
      </c>
      <c r="BJ185" s="24" t="s">
        <v>84</v>
      </c>
      <c r="BK185" s="214">
        <f t="shared" si="49"/>
        <v>0</v>
      </c>
      <c r="BL185" s="24" t="s">
        <v>187</v>
      </c>
      <c r="BM185" s="24" t="s">
        <v>1151</v>
      </c>
    </row>
    <row r="186" spans="2:65" s="1" customFormat="1" ht="16.5" customHeight="1">
      <c r="B186" s="41"/>
      <c r="C186" s="203" t="s">
        <v>690</v>
      </c>
      <c r="D186" s="203" t="s">
        <v>182</v>
      </c>
      <c r="E186" s="204" t="s">
        <v>2856</v>
      </c>
      <c r="F186" s="205" t="s">
        <v>2857</v>
      </c>
      <c r="G186" s="206" t="s">
        <v>2092</v>
      </c>
      <c r="H186" s="207">
        <v>1</v>
      </c>
      <c r="I186" s="208"/>
      <c r="J186" s="209">
        <f t="shared" si="40"/>
        <v>0</v>
      </c>
      <c r="K186" s="205" t="s">
        <v>39</v>
      </c>
      <c r="L186" s="61"/>
      <c r="M186" s="210" t="s">
        <v>39</v>
      </c>
      <c r="N186" s="211" t="s">
        <v>48</v>
      </c>
      <c r="O186" s="42"/>
      <c r="P186" s="212">
        <f t="shared" si="41"/>
        <v>0</v>
      </c>
      <c r="Q186" s="212">
        <v>0</v>
      </c>
      <c r="R186" s="212">
        <f t="shared" si="42"/>
        <v>0</v>
      </c>
      <c r="S186" s="212">
        <v>0</v>
      </c>
      <c r="T186" s="213">
        <f t="shared" si="43"/>
        <v>0</v>
      </c>
      <c r="AR186" s="24" t="s">
        <v>187</v>
      </c>
      <c r="AT186" s="24" t="s">
        <v>182</v>
      </c>
      <c r="AU186" s="24" t="s">
        <v>84</v>
      </c>
      <c r="AY186" s="24" t="s">
        <v>180</v>
      </c>
      <c r="BE186" s="214">
        <f t="shared" si="44"/>
        <v>0</v>
      </c>
      <c r="BF186" s="214">
        <f t="shared" si="45"/>
        <v>0</v>
      </c>
      <c r="BG186" s="214">
        <f t="shared" si="46"/>
        <v>0</v>
      </c>
      <c r="BH186" s="214">
        <f t="shared" si="47"/>
        <v>0</v>
      </c>
      <c r="BI186" s="214">
        <f t="shared" si="48"/>
        <v>0</v>
      </c>
      <c r="BJ186" s="24" t="s">
        <v>84</v>
      </c>
      <c r="BK186" s="214">
        <f t="shared" si="49"/>
        <v>0</v>
      </c>
      <c r="BL186" s="24" t="s">
        <v>187</v>
      </c>
      <c r="BM186" s="24" t="s">
        <v>1160</v>
      </c>
    </row>
    <row r="187" spans="2:65" s="1" customFormat="1" ht="16.5" customHeight="1">
      <c r="B187" s="41"/>
      <c r="C187" s="203" t="s">
        <v>695</v>
      </c>
      <c r="D187" s="203" t="s">
        <v>182</v>
      </c>
      <c r="E187" s="204" t="s">
        <v>2858</v>
      </c>
      <c r="F187" s="205" t="s">
        <v>2859</v>
      </c>
      <c r="G187" s="206" t="s">
        <v>2092</v>
      </c>
      <c r="H187" s="207">
        <v>1</v>
      </c>
      <c r="I187" s="208"/>
      <c r="J187" s="209">
        <f t="shared" si="40"/>
        <v>0</v>
      </c>
      <c r="K187" s="205" t="s">
        <v>39</v>
      </c>
      <c r="L187" s="61"/>
      <c r="M187" s="210" t="s">
        <v>39</v>
      </c>
      <c r="N187" s="211" t="s">
        <v>48</v>
      </c>
      <c r="O187" s="42"/>
      <c r="P187" s="212">
        <f t="shared" si="41"/>
        <v>0</v>
      </c>
      <c r="Q187" s="212">
        <v>0</v>
      </c>
      <c r="R187" s="212">
        <f t="shared" si="42"/>
        <v>0</v>
      </c>
      <c r="S187" s="212">
        <v>0</v>
      </c>
      <c r="T187" s="213">
        <f t="shared" si="43"/>
        <v>0</v>
      </c>
      <c r="AR187" s="24" t="s">
        <v>187</v>
      </c>
      <c r="AT187" s="24" t="s">
        <v>182</v>
      </c>
      <c r="AU187" s="24" t="s">
        <v>84</v>
      </c>
      <c r="AY187" s="24" t="s">
        <v>180</v>
      </c>
      <c r="BE187" s="214">
        <f t="shared" si="44"/>
        <v>0</v>
      </c>
      <c r="BF187" s="214">
        <f t="shared" si="45"/>
        <v>0</v>
      </c>
      <c r="BG187" s="214">
        <f t="shared" si="46"/>
        <v>0</v>
      </c>
      <c r="BH187" s="214">
        <f t="shared" si="47"/>
        <v>0</v>
      </c>
      <c r="BI187" s="214">
        <f t="shared" si="48"/>
        <v>0</v>
      </c>
      <c r="BJ187" s="24" t="s">
        <v>84</v>
      </c>
      <c r="BK187" s="214">
        <f t="shared" si="49"/>
        <v>0</v>
      </c>
      <c r="BL187" s="24" t="s">
        <v>187</v>
      </c>
      <c r="BM187" s="24" t="s">
        <v>1169</v>
      </c>
    </row>
    <row r="188" spans="2:65" s="1" customFormat="1" ht="16.5" customHeight="1">
      <c r="B188" s="41"/>
      <c r="C188" s="203" t="s">
        <v>699</v>
      </c>
      <c r="D188" s="203" t="s">
        <v>182</v>
      </c>
      <c r="E188" s="204" t="s">
        <v>2860</v>
      </c>
      <c r="F188" s="205" t="s">
        <v>2861</v>
      </c>
      <c r="G188" s="206" t="s">
        <v>2092</v>
      </c>
      <c r="H188" s="207">
        <v>1</v>
      </c>
      <c r="I188" s="208"/>
      <c r="J188" s="209">
        <f t="shared" si="40"/>
        <v>0</v>
      </c>
      <c r="K188" s="205" t="s">
        <v>39</v>
      </c>
      <c r="L188" s="61"/>
      <c r="M188" s="210" t="s">
        <v>39</v>
      </c>
      <c r="N188" s="259" t="s">
        <v>48</v>
      </c>
      <c r="O188" s="260"/>
      <c r="P188" s="261">
        <f t="shared" si="41"/>
        <v>0</v>
      </c>
      <c r="Q188" s="261">
        <v>0</v>
      </c>
      <c r="R188" s="261">
        <f t="shared" si="42"/>
        <v>0</v>
      </c>
      <c r="S188" s="261">
        <v>0</v>
      </c>
      <c r="T188" s="262">
        <f t="shared" si="43"/>
        <v>0</v>
      </c>
      <c r="AR188" s="24" t="s">
        <v>187</v>
      </c>
      <c r="AT188" s="24" t="s">
        <v>182</v>
      </c>
      <c r="AU188" s="24" t="s">
        <v>84</v>
      </c>
      <c r="AY188" s="24" t="s">
        <v>180</v>
      </c>
      <c r="BE188" s="214">
        <f t="shared" si="44"/>
        <v>0</v>
      </c>
      <c r="BF188" s="214">
        <f t="shared" si="45"/>
        <v>0</v>
      </c>
      <c r="BG188" s="214">
        <f t="shared" si="46"/>
        <v>0</v>
      </c>
      <c r="BH188" s="214">
        <f t="shared" si="47"/>
        <v>0</v>
      </c>
      <c r="BI188" s="214">
        <f t="shared" si="48"/>
        <v>0</v>
      </c>
      <c r="BJ188" s="24" t="s">
        <v>84</v>
      </c>
      <c r="BK188" s="214">
        <f t="shared" si="49"/>
        <v>0</v>
      </c>
      <c r="BL188" s="24" t="s">
        <v>187</v>
      </c>
      <c r="BM188" s="24" t="s">
        <v>1180</v>
      </c>
    </row>
    <row r="189" spans="2:12" s="1" customFormat="1" ht="6.9" customHeight="1">
      <c r="B189" s="56"/>
      <c r="C189" s="57"/>
      <c r="D189" s="57"/>
      <c r="E189" s="57"/>
      <c r="F189" s="57"/>
      <c r="G189" s="57"/>
      <c r="H189" s="57"/>
      <c r="I189" s="148"/>
      <c r="J189" s="57"/>
      <c r="K189" s="57"/>
      <c r="L189" s="61"/>
    </row>
  </sheetData>
  <sheetProtection algorithmName="SHA-512" hashValue="Y3eI5wGd53EVHQzjNdxbiNxePri2rIG9Z23Ftbocj7h5ThWMWhmUy7kA1AxVptVXewSj8kFDa75zPQBIkdxYwA==" saltValue="DXnGCzhNpRcbwk8DxUei9Q+nVukJrw0pOFZ6AfTaxabUlkilVtUdY2yXIYfjgx2VqAuHOwu7QTMOkTEidsI+GQ==" spinCount="100000" sheet="1" objects="1" scenarios="1" formatColumns="0" formatRows="0" autoFilter="0"/>
  <autoFilter ref="C86:K188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116</v>
      </c>
      <c r="G1" s="391" t="s">
        <v>117</v>
      </c>
      <c r="H1" s="391"/>
      <c r="I1" s="124"/>
      <c r="J1" s="123" t="s">
        <v>118</v>
      </c>
      <c r="K1" s="122" t="s">
        <v>119</v>
      </c>
      <c r="L1" s="123" t="s">
        <v>120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4" t="s">
        <v>97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86</v>
      </c>
    </row>
    <row r="4" spans="2:46" ht="36.9" customHeight="1">
      <c r="B4" s="28"/>
      <c r="C4" s="29"/>
      <c r="D4" s="30" t="s">
        <v>121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Stavební úpravy a nástavba objektu ul. Broumovská 840/7, OPTIMALIZACE KAPACIT MŠ MOTÝLEK LIBEREC</v>
      </c>
      <c r="F7" s="384"/>
      <c r="G7" s="384"/>
      <c r="H7" s="384"/>
      <c r="I7" s="126"/>
      <c r="J7" s="29"/>
      <c r="K7" s="31"/>
    </row>
    <row r="8" spans="2:11" ht="13.2">
      <c r="B8" s="28"/>
      <c r="C8" s="29"/>
      <c r="D8" s="37" t="s">
        <v>122</v>
      </c>
      <c r="E8" s="29"/>
      <c r="F8" s="29"/>
      <c r="G8" s="29"/>
      <c r="H8" s="29"/>
      <c r="I8" s="126"/>
      <c r="J8" s="29"/>
      <c r="K8" s="31"/>
    </row>
    <row r="9" spans="2:11" s="1" customFormat="1" ht="16.5" customHeight="1">
      <c r="B9" s="41"/>
      <c r="C9" s="42"/>
      <c r="D9" s="42"/>
      <c r="E9" s="383" t="s">
        <v>123</v>
      </c>
      <c r="F9" s="385"/>
      <c r="G9" s="385"/>
      <c r="H9" s="385"/>
      <c r="I9" s="127"/>
      <c r="J9" s="42"/>
      <c r="K9" s="45"/>
    </row>
    <row r="10" spans="2:11" s="1" customFormat="1" ht="13.2">
      <c r="B10" s="41"/>
      <c r="C10" s="42"/>
      <c r="D10" s="37" t="s">
        <v>124</v>
      </c>
      <c r="E10" s="42"/>
      <c r="F10" s="42"/>
      <c r="G10" s="42"/>
      <c r="H10" s="42"/>
      <c r="I10" s="127"/>
      <c r="J10" s="42"/>
      <c r="K10" s="45"/>
    </row>
    <row r="11" spans="2:11" s="1" customFormat="1" ht="36.9" customHeight="1">
      <c r="B11" s="41"/>
      <c r="C11" s="42"/>
      <c r="D11" s="42"/>
      <c r="E11" s="386" t="s">
        <v>2862</v>
      </c>
      <c r="F11" s="385"/>
      <c r="G11" s="385"/>
      <c r="H11" s="385"/>
      <c r="I11" s="127"/>
      <c r="J11" s="42"/>
      <c r="K11" s="45"/>
    </row>
    <row r="12" spans="2:11" s="1" customFormat="1" ht="12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" customHeight="1">
      <c r="B13" s="41"/>
      <c r="C13" s="42"/>
      <c r="D13" s="37" t="s">
        <v>20</v>
      </c>
      <c r="E13" s="42"/>
      <c r="F13" s="35" t="s">
        <v>39</v>
      </c>
      <c r="G13" s="42"/>
      <c r="H13" s="42"/>
      <c r="I13" s="128" t="s">
        <v>22</v>
      </c>
      <c r="J13" s="35" t="s">
        <v>39</v>
      </c>
      <c r="K13" s="45"/>
    </row>
    <row r="14" spans="2:11" s="1" customFormat="1" ht="14.4" customHeight="1">
      <c r="B14" s="41"/>
      <c r="C14" s="42"/>
      <c r="D14" s="37" t="s">
        <v>24</v>
      </c>
      <c r="E14" s="42"/>
      <c r="F14" s="35" t="s">
        <v>2652</v>
      </c>
      <c r="G14" s="42"/>
      <c r="H14" s="42"/>
      <c r="I14" s="128" t="s">
        <v>26</v>
      </c>
      <c r="J14" s="129" t="str">
        <f>'Rekapitulace stavby'!AN8</f>
        <v>10.12.2018</v>
      </c>
      <c r="K14" s="45"/>
    </row>
    <row r="15" spans="2:11" s="1" customFormat="1" ht="10.8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tr">
        <f>IF('Rekapitulace stavby'!AN10="","",'Rekapitulace stavby'!AN10)</f>
        <v>00262978</v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SM Liberec, Nám.Dr.E.Beneše 1, 46059 Liberec </v>
      </c>
      <c r="F17" s="42"/>
      <c r="G17" s="42"/>
      <c r="H17" s="42"/>
      <c r="I17" s="128" t="s">
        <v>32</v>
      </c>
      <c r="J17" s="35" t="str">
        <f>IF('Rekapitulace stavby'!AN11="","",'Rekapitulace stavby'!AN11)</f>
        <v>CZ00262978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" customHeight="1">
      <c r="B19" s="41"/>
      <c r="C19" s="42"/>
      <c r="D19" s="37" t="s">
        <v>34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" customHeight="1">
      <c r="B22" s="41"/>
      <c r="C22" s="42"/>
      <c r="D22" s="37" t="s">
        <v>36</v>
      </c>
      <c r="E22" s="42"/>
      <c r="F22" s="42"/>
      <c r="G22" s="42"/>
      <c r="H22" s="42"/>
      <c r="I22" s="128" t="s">
        <v>29</v>
      </c>
      <c r="J22" s="35" t="str">
        <f>IF('Rekapitulace stavby'!AN16="","",'Rekapitulace stavby'!AN16)</f>
        <v>22792902</v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>FS Vision s.r.o., Liberec</v>
      </c>
      <c r="F23" s="42"/>
      <c r="G23" s="42"/>
      <c r="H23" s="42"/>
      <c r="I23" s="128" t="s">
        <v>32</v>
      </c>
      <c r="J23" s="35" t="str">
        <f>IF('Rekapitulace stavby'!AN17="","",'Rekapitulace stavby'!AN17)</f>
        <v/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" customHeight="1">
      <c r="B25" s="41"/>
      <c r="C25" s="42"/>
      <c r="D25" s="37" t="s">
        <v>41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59" t="s">
        <v>39</v>
      </c>
      <c r="F26" s="359"/>
      <c r="G26" s="359"/>
      <c r="H26" s="359"/>
      <c r="I26" s="132"/>
      <c r="J26" s="131"/>
      <c r="K26" s="133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ROUND(J88,2)</f>
        <v>0</v>
      </c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" customHeight="1">
      <c r="B32" s="41"/>
      <c r="C32" s="42"/>
      <c r="D32" s="49" t="s">
        <v>47</v>
      </c>
      <c r="E32" s="49" t="s">
        <v>48</v>
      </c>
      <c r="F32" s="139">
        <f>ROUND(SUM(BE88:BE204),2)</f>
        <v>0</v>
      </c>
      <c r="G32" s="42"/>
      <c r="H32" s="42"/>
      <c r="I32" s="140">
        <v>0.21</v>
      </c>
      <c r="J32" s="139">
        <f>ROUND(ROUND((SUM(BE88:BE204)),2)*I32,2)</f>
        <v>0</v>
      </c>
      <c r="K32" s="45"/>
    </row>
    <row r="33" spans="2:11" s="1" customFormat="1" ht="14.4" customHeight="1">
      <c r="B33" s="41"/>
      <c r="C33" s="42"/>
      <c r="D33" s="42"/>
      <c r="E33" s="49" t="s">
        <v>49</v>
      </c>
      <c r="F33" s="139">
        <f>ROUND(SUM(BF88:BF204),2)</f>
        <v>0</v>
      </c>
      <c r="G33" s="42"/>
      <c r="H33" s="42"/>
      <c r="I33" s="140">
        <v>0.15</v>
      </c>
      <c r="J33" s="139">
        <f>ROUND(ROUND((SUM(BF88:BF204)),2)*I33,2)</f>
        <v>0</v>
      </c>
      <c r="K33" s="45"/>
    </row>
    <row r="34" spans="2:11" s="1" customFormat="1" ht="14.4" customHeight="1" hidden="1">
      <c r="B34" s="41"/>
      <c r="C34" s="42"/>
      <c r="D34" s="42"/>
      <c r="E34" s="49" t="s">
        <v>50</v>
      </c>
      <c r="F34" s="139">
        <f>ROUND(SUM(BG88:BG204),2)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" customHeight="1" hidden="1">
      <c r="B35" s="41"/>
      <c r="C35" s="42"/>
      <c r="D35" s="42"/>
      <c r="E35" s="49" t="s">
        <v>51</v>
      </c>
      <c r="F35" s="139">
        <f>ROUND(SUM(BH88:BH204),2)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" customHeight="1" hidden="1">
      <c r="B36" s="41"/>
      <c r="C36" s="42"/>
      <c r="D36" s="42"/>
      <c r="E36" s="49" t="s">
        <v>52</v>
      </c>
      <c r="F36" s="139">
        <f>ROUND(SUM(BI88:BI204),2)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" customHeight="1">
      <c r="B44" s="41"/>
      <c r="C44" s="30" t="s">
        <v>126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83" t="str">
        <f>E7</f>
        <v>Stavební úpravy a nástavba objektu ul. Broumovská 840/7, OPTIMALIZACE KAPACIT MŠ MOTÝLEK LIBEREC</v>
      </c>
      <c r="F47" s="384"/>
      <c r="G47" s="384"/>
      <c r="H47" s="384"/>
      <c r="I47" s="127"/>
      <c r="J47" s="42"/>
      <c r="K47" s="45"/>
    </row>
    <row r="48" spans="2:11" ht="13.2">
      <c r="B48" s="28"/>
      <c r="C48" s="37" t="s">
        <v>122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6.5" customHeight="1">
      <c r="B49" s="41"/>
      <c r="C49" s="42"/>
      <c r="D49" s="42"/>
      <c r="E49" s="383" t="s">
        <v>123</v>
      </c>
      <c r="F49" s="385"/>
      <c r="G49" s="385"/>
      <c r="H49" s="385"/>
      <c r="I49" s="127"/>
      <c r="J49" s="42"/>
      <c r="K49" s="45"/>
    </row>
    <row r="50" spans="2:11" s="1" customFormat="1" ht="14.4" customHeight="1">
      <c r="B50" s="41"/>
      <c r="C50" s="37" t="s">
        <v>124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7.25" customHeight="1">
      <c r="B51" s="41"/>
      <c r="C51" s="42"/>
      <c r="D51" s="42"/>
      <c r="E51" s="386" t="str">
        <f>E11</f>
        <v>část SLP - Slaboproudé rozvody</v>
      </c>
      <c r="F51" s="385"/>
      <c r="G51" s="385"/>
      <c r="H51" s="385"/>
      <c r="I51" s="127"/>
      <c r="J51" s="42"/>
      <c r="K51" s="45"/>
    </row>
    <row r="52" spans="2:11" s="1" customFormat="1" ht="6.9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 xml:space="preserve"> </v>
      </c>
      <c r="G53" s="42"/>
      <c r="H53" s="42"/>
      <c r="I53" s="128" t="s">
        <v>26</v>
      </c>
      <c r="J53" s="129" t="str">
        <f>IF(J14="","",J14)</f>
        <v>10.12.2018</v>
      </c>
      <c r="K53" s="45"/>
    </row>
    <row r="54" spans="2:11" s="1" customFormat="1" ht="6.9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2">
      <c r="B55" s="41"/>
      <c r="C55" s="37" t="s">
        <v>28</v>
      </c>
      <c r="D55" s="42"/>
      <c r="E55" s="42"/>
      <c r="F55" s="35" t="str">
        <f>E17</f>
        <v xml:space="preserve">SM Liberec, Nám.Dr.E.Beneše 1, 46059 Liberec </v>
      </c>
      <c r="G55" s="42"/>
      <c r="H55" s="42"/>
      <c r="I55" s="128" t="s">
        <v>36</v>
      </c>
      <c r="J55" s="359" t="str">
        <f>E23</f>
        <v>FS Vision s.r.o., Liberec</v>
      </c>
      <c r="K55" s="45"/>
    </row>
    <row r="56" spans="2:11" s="1" customFormat="1" ht="14.4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87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127</v>
      </c>
      <c r="D58" s="141"/>
      <c r="E58" s="141"/>
      <c r="F58" s="141"/>
      <c r="G58" s="141"/>
      <c r="H58" s="141"/>
      <c r="I58" s="154"/>
      <c r="J58" s="155" t="s">
        <v>128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129</v>
      </c>
      <c r="D60" s="42"/>
      <c r="E60" s="42"/>
      <c r="F60" s="42"/>
      <c r="G60" s="42"/>
      <c r="H60" s="42"/>
      <c r="I60" s="127"/>
      <c r="J60" s="137">
        <f>J88</f>
        <v>0</v>
      </c>
      <c r="K60" s="45"/>
      <c r="AU60" s="24" t="s">
        <v>130</v>
      </c>
    </row>
    <row r="61" spans="2:11" s="8" customFormat="1" ht="24.9" customHeight="1">
      <c r="B61" s="158"/>
      <c r="C61" s="159"/>
      <c r="D61" s="160" t="s">
        <v>2863</v>
      </c>
      <c r="E61" s="161"/>
      <c r="F61" s="161"/>
      <c r="G61" s="161"/>
      <c r="H61" s="161"/>
      <c r="I61" s="162"/>
      <c r="J61" s="163">
        <f>J89</f>
        <v>0</v>
      </c>
      <c r="K61" s="164"/>
    </row>
    <row r="62" spans="2:11" s="8" customFormat="1" ht="24.9" customHeight="1">
      <c r="B62" s="158"/>
      <c r="C62" s="159"/>
      <c r="D62" s="160" t="s">
        <v>2864</v>
      </c>
      <c r="E62" s="161"/>
      <c r="F62" s="161"/>
      <c r="G62" s="161"/>
      <c r="H62" s="161"/>
      <c r="I62" s="162"/>
      <c r="J62" s="163">
        <f>J113</f>
        <v>0</v>
      </c>
      <c r="K62" s="164"/>
    </row>
    <row r="63" spans="2:11" s="8" customFormat="1" ht="24.9" customHeight="1">
      <c r="B63" s="158"/>
      <c r="C63" s="159"/>
      <c r="D63" s="160" t="s">
        <v>2865</v>
      </c>
      <c r="E63" s="161"/>
      <c r="F63" s="161"/>
      <c r="G63" s="161"/>
      <c r="H63" s="161"/>
      <c r="I63" s="162"/>
      <c r="J63" s="163">
        <f>J135</f>
        <v>0</v>
      </c>
      <c r="K63" s="164"/>
    </row>
    <row r="64" spans="2:11" s="8" customFormat="1" ht="24.9" customHeight="1">
      <c r="B64" s="158"/>
      <c r="C64" s="159"/>
      <c r="D64" s="160" t="s">
        <v>2866</v>
      </c>
      <c r="E64" s="161"/>
      <c r="F64" s="161"/>
      <c r="G64" s="161"/>
      <c r="H64" s="161"/>
      <c r="I64" s="162"/>
      <c r="J64" s="163">
        <f>J151</f>
        <v>0</v>
      </c>
      <c r="K64" s="164"/>
    </row>
    <row r="65" spans="2:11" s="8" customFormat="1" ht="24.9" customHeight="1">
      <c r="B65" s="158"/>
      <c r="C65" s="159"/>
      <c r="D65" s="160" t="s">
        <v>2867</v>
      </c>
      <c r="E65" s="161"/>
      <c r="F65" s="161"/>
      <c r="G65" s="161"/>
      <c r="H65" s="161"/>
      <c r="I65" s="162"/>
      <c r="J65" s="163">
        <f>J170</f>
        <v>0</v>
      </c>
      <c r="K65" s="164"/>
    </row>
    <row r="66" spans="2:11" s="8" customFormat="1" ht="24.9" customHeight="1">
      <c r="B66" s="158"/>
      <c r="C66" s="159"/>
      <c r="D66" s="160" t="s">
        <v>2868</v>
      </c>
      <c r="E66" s="161"/>
      <c r="F66" s="161"/>
      <c r="G66" s="161"/>
      <c r="H66" s="161"/>
      <c r="I66" s="162"/>
      <c r="J66" s="163">
        <f>J190</f>
        <v>0</v>
      </c>
      <c r="K66" s="164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27"/>
      <c r="J67" s="42"/>
      <c r="K67" s="45"/>
    </row>
    <row r="68" spans="2:11" s="1" customFormat="1" ht="6.9" customHeight="1">
      <c r="B68" s="56"/>
      <c r="C68" s="57"/>
      <c r="D68" s="57"/>
      <c r="E68" s="57"/>
      <c r="F68" s="57"/>
      <c r="G68" s="57"/>
      <c r="H68" s="57"/>
      <c r="I68" s="148"/>
      <c r="J68" s="57"/>
      <c r="K68" s="58"/>
    </row>
    <row r="72" spans="2:12" s="1" customFormat="1" ht="6.9" customHeight="1">
      <c r="B72" s="59"/>
      <c r="C72" s="60"/>
      <c r="D72" s="60"/>
      <c r="E72" s="60"/>
      <c r="F72" s="60"/>
      <c r="G72" s="60"/>
      <c r="H72" s="60"/>
      <c r="I72" s="151"/>
      <c r="J72" s="60"/>
      <c r="K72" s="60"/>
      <c r="L72" s="61"/>
    </row>
    <row r="73" spans="2:12" s="1" customFormat="1" ht="36.9" customHeight="1">
      <c r="B73" s="41"/>
      <c r="C73" s="62" t="s">
        <v>164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6.9" customHeight="1">
      <c r="B74" s="41"/>
      <c r="C74" s="63"/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14.4" customHeight="1">
      <c r="B75" s="41"/>
      <c r="C75" s="65" t="s">
        <v>18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6.5" customHeight="1">
      <c r="B76" s="41"/>
      <c r="C76" s="63"/>
      <c r="D76" s="63"/>
      <c r="E76" s="388" t="str">
        <f>E7</f>
        <v>Stavební úpravy a nástavba objektu ul. Broumovská 840/7, OPTIMALIZACE KAPACIT MŠ MOTÝLEK LIBEREC</v>
      </c>
      <c r="F76" s="389"/>
      <c r="G76" s="389"/>
      <c r="H76" s="389"/>
      <c r="I76" s="172"/>
      <c r="J76" s="63"/>
      <c r="K76" s="63"/>
      <c r="L76" s="61"/>
    </row>
    <row r="77" spans="2:12" ht="13.2">
      <c r="B77" s="28"/>
      <c r="C77" s="65" t="s">
        <v>122</v>
      </c>
      <c r="D77" s="173"/>
      <c r="E77" s="173"/>
      <c r="F77" s="173"/>
      <c r="G77" s="173"/>
      <c r="H77" s="173"/>
      <c r="J77" s="173"/>
      <c r="K77" s="173"/>
      <c r="L77" s="174"/>
    </row>
    <row r="78" spans="2:12" s="1" customFormat="1" ht="16.5" customHeight="1">
      <c r="B78" s="41"/>
      <c r="C78" s="63"/>
      <c r="D78" s="63"/>
      <c r="E78" s="388" t="s">
        <v>123</v>
      </c>
      <c r="F78" s="390"/>
      <c r="G78" s="390"/>
      <c r="H78" s="390"/>
      <c r="I78" s="172"/>
      <c r="J78" s="63"/>
      <c r="K78" s="63"/>
      <c r="L78" s="61"/>
    </row>
    <row r="79" spans="2:12" s="1" customFormat="1" ht="14.4" customHeight="1">
      <c r="B79" s="41"/>
      <c r="C79" s="65" t="s">
        <v>124</v>
      </c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7.25" customHeight="1">
      <c r="B80" s="41"/>
      <c r="C80" s="63"/>
      <c r="D80" s="63"/>
      <c r="E80" s="376" t="str">
        <f>E11</f>
        <v>část SLP - Slaboproudé rozvody</v>
      </c>
      <c r="F80" s="390"/>
      <c r="G80" s="390"/>
      <c r="H80" s="390"/>
      <c r="I80" s="172"/>
      <c r="J80" s="63"/>
      <c r="K80" s="63"/>
      <c r="L80" s="61"/>
    </row>
    <row r="81" spans="2:12" s="1" customFormat="1" ht="6.9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8" customHeight="1">
      <c r="B82" s="41"/>
      <c r="C82" s="65" t="s">
        <v>24</v>
      </c>
      <c r="D82" s="63"/>
      <c r="E82" s="63"/>
      <c r="F82" s="175" t="str">
        <f>F14</f>
        <v xml:space="preserve"> </v>
      </c>
      <c r="G82" s="63"/>
      <c r="H82" s="63"/>
      <c r="I82" s="176" t="s">
        <v>26</v>
      </c>
      <c r="J82" s="73" t="str">
        <f>IF(J14="","",J14)</f>
        <v>10.12.2018</v>
      </c>
      <c r="K82" s="63"/>
      <c r="L82" s="61"/>
    </row>
    <row r="83" spans="2:12" s="1" customFormat="1" ht="6.9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12" s="1" customFormat="1" ht="13.2">
      <c r="B84" s="41"/>
      <c r="C84" s="65" t="s">
        <v>28</v>
      </c>
      <c r="D84" s="63"/>
      <c r="E84" s="63"/>
      <c r="F84" s="175" t="str">
        <f>E17</f>
        <v xml:space="preserve">SM Liberec, Nám.Dr.E.Beneše 1, 46059 Liberec </v>
      </c>
      <c r="G84" s="63"/>
      <c r="H84" s="63"/>
      <c r="I84" s="176" t="s">
        <v>36</v>
      </c>
      <c r="J84" s="175" t="str">
        <f>E23</f>
        <v>FS Vision s.r.o., Liberec</v>
      </c>
      <c r="K84" s="63"/>
      <c r="L84" s="61"/>
    </row>
    <row r="85" spans="2:12" s="1" customFormat="1" ht="14.4" customHeight="1">
      <c r="B85" s="41"/>
      <c r="C85" s="65" t="s">
        <v>34</v>
      </c>
      <c r="D85" s="63"/>
      <c r="E85" s="63"/>
      <c r="F85" s="175" t="str">
        <f>IF(E20="","",E20)</f>
        <v/>
      </c>
      <c r="G85" s="63"/>
      <c r="H85" s="63"/>
      <c r="I85" s="172"/>
      <c r="J85" s="63"/>
      <c r="K85" s="63"/>
      <c r="L85" s="61"/>
    </row>
    <row r="86" spans="2:12" s="1" customFormat="1" ht="10.35" customHeight="1">
      <c r="B86" s="41"/>
      <c r="C86" s="63"/>
      <c r="D86" s="63"/>
      <c r="E86" s="63"/>
      <c r="F86" s="63"/>
      <c r="G86" s="63"/>
      <c r="H86" s="63"/>
      <c r="I86" s="172"/>
      <c r="J86" s="63"/>
      <c r="K86" s="63"/>
      <c r="L86" s="61"/>
    </row>
    <row r="87" spans="2:20" s="10" customFormat="1" ht="29.25" customHeight="1">
      <c r="B87" s="177"/>
      <c r="C87" s="178" t="s">
        <v>165</v>
      </c>
      <c r="D87" s="179" t="s">
        <v>62</v>
      </c>
      <c r="E87" s="179" t="s">
        <v>58</v>
      </c>
      <c r="F87" s="179" t="s">
        <v>166</v>
      </c>
      <c r="G87" s="179" t="s">
        <v>167</v>
      </c>
      <c r="H87" s="179" t="s">
        <v>168</v>
      </c>
      <c r="I87" s="180" t="s">
        <v>169</v>
      </c>
      <c r="J87" s="179" t="s">
        <v>128</v>
      </c>
      <c r="K87" s="181" t="s">
        <v>170</v>
      </c>
      <c r="L87" s="182"/>
      <c r="M87" s="81" t="s">
        <v>171</v>
      </c>
      <c r="N87" s="82" t="s">
        <v>47</v>
      </c>
      <c r="O87" s="82" t="s">
        <v>172</v>
      </c>
      <c r="P87" s="82" t="s">
        <v>173</v>
      </c>
      <c r="Q87" s="82" t="s">
        <v>174</v>
      </c>
      <c r="R87" s="82" t="s">
        <v>175</v>
      </c>
      <c r="S87" s="82" t="s">
        <v>176</v>
      </c>
      <c r="T87" s="83" t="s">
        <v>177</v>
      </c>
    </row>
    <row r="88" spans="2:63" s="1" customFormat="1" ht="29.25" customHeight="1">
      <c r="B88" s="41"/>
      <c r="C88" s="87" t="s">
        <v>129</v>
      </c>
      <c r="D88" s="63"/>
      <c r="E88" s="63"/>
      <c r="F88" s="63"/>
      <c r="G88" s="63"/>
      <c r="H88" s="63"/>
      <c r="I88" s="172"/>
      <c r="J88" s="183">
        <f>BK88</f>
        <v>0</v>
      </c>
      <c r="K88" s="63"/>
      <c r="L88" s="61"/>
      <c r="M88" s="84"/>
      <c r="N88" s="85"/>
      <c r="O88" s="85"/>
      <c r="P88" s="184">
        <f>P89+P113+P135+P151+P170+P190</f>
        <v>0</v>
      </c>
      <c r="Q88" s="85"/>
      <c r="R88" s="184">
        <f>R89+R113+R135+R151+R170+R190</f>
        <v>0</v>
      </c>
      <c r="S88" s="85"/>
      <c r="T88" s="185">
        <f>T89+T113+T135+T151+T170+T190</f>
        <v>0</v>
      </c>
      <c r="AT88" s="24" t="s">
        <v>76</v>
      </c>
      <c r="AU88" s="24" t="s">
        <v>130</v>
      </c>
      <c r="BK88" s="186">
        <f>BK89+BK113+BK135+BK151+BK170+BK190</f>
        <v>0</v>
      </c>
    </row>
    <row r="89" spans="2:63" s="11" customFormat="1" ht="37.35" customHeight="1">
      <c r="B89" s="187"/>
      <c r="C89" s="188"/>
      <c r="D89" s="189" t="s">
        <v>76</v>
      </c>
      <c r="E89" s="190" t="s">
        <v>2658</v>
      </c>
      <c r="F89" s="190" t="s">
        <v>2869</v>
      </c>
      <c r="G89" s="188"/>
      <c r="H89" s="188"/>
      <c r="I89" s="191"/>
      <c r="J89" s="192">
        <f>BK89</f>
        <v>0</v>
      </c>
      <c r="K89" s="188"/>
      <c r="L89" s="193"/>
      <c r="M89" s="194"/>
      <c r="N89" s="195"/>
      <c r="O89" s="195"/>
      <c r="P89" s="196">
        <f>SUM(P90:P112)</f>
        <v>0</v>
      </c>
      <c r="Q89" s="195"/>
      <c r="R89" s="196">
        <f>SUM(R90:R112)</f>
        <v>0</v>
      </c>
      <c r="S89" s="195"/>
      <c r="T89" s="197">
        <f>SUM(T90:T112)</f>
        <v>0</v>
      </c>
      <c r="AR89" s="198" t="s">
        <v>84</v>
      </c>
      <c r="AT89" s="199" t="s">
        <v>76</v>
      </c>
      <c r="AU89" s="199" t="s">
        <v>77</v>
      </c>
      <c r="AY89" s="198" t="s">
        <v>180</v>
      </c>
      <c r="BK89" s="200">
        <f>SUM(BK90:BK112)</f>
        <v>0</v>
      </c>
    </row>
    <row r="90" spans="2:65" s="1" customFormat="1" ht="16.5" customHeight="1">
      <c r="B90" s="41"/>
      <c r="C90" s="203" t="s">
        <v>84</v>
      </c>
      <c r="D90" s="203" t="s">
        <v>182</v>
      </c>
      <c r="E90" s="204" t="s">
        <v>2660</v>
      </c>
      <c r="F90" s="205" t="s">
        <v>2870</v>
      </c>
      <c r="G90" s="206" t="s">
        <v>2092</v>
      </c>
      <c r="H90" s="207">
        <v>1</v>
      </c>
      <c r="I90" s="208"/>
      <c r="J90" s="209">
        <f aca="true" t="shared" si="0" ref="J90:J112">ROUND(I90*H90,2)</f>
        <v>0</v>
      </c>
      <c r="K90" s="205" t="s">
        <v>39</v>
      </c>
      <c r="L90" s="61"/>
      <c r="M90" s="210" t="s">
        <v>39</v>
      </c>
      <c r="N90" s="211" t="s">
        <v>48</v>
      </c>
      <c r="O90" s="42"/>
      <c r="P90" s="212">
        <f aca="true" t="shared" si="1" ref="P90:P112">O90*H90</f>
        <v>0</v>
      </c>
      <c r="Q90" s="212">
        <v>0</v>
      </c>
      <c r="R90" s="212">
        <f aca="true" t="shared" si="2" ref="R90:R112">Q90*H90</f>
        <v>0</v>
      </c>
      <c r="S90" s="212">
        <v>0</v>
      </c>
      <c r="T90" s="213">
        <f aca="true" t="shared" si="3" ref="T90:T112">S90*H90</f>
        <v>0</v>
      </c>
      <c r="AR90" s="24" t="s">
        <v>187</v>
      </c>
      <c r="AT90" s="24" t="s">
        <v>182</v>
      </c>
      <c r="AU90" s="24" t="s">
        <v>84</v>
      </c>
      <c r="AY90" s="24" t="s">
        <v>180</v>
      </c>
      <c r="BE90" s="214">
        <f aca="true" t="shared" si="4" ref="BE90:BE112">IF(N90="základní",J90,0)</f>
        <v>0</v>
      </c>
      <c r="BF90" s="214">
        <f aca="true" t="shared" si="5" ref="BF90:BF112">IF(N90="snížená",J90,0)</f>
        <v>0</v>
      </c>
      <c r="BG90" s="214">
        <f aca="true" t="shared" si="6" ref="BG90:BG112">IF(N90="zákl. přenesená",J90,0)</f>
        <v>0</v>
      </c>
      <c r="BH90" s="214">
        <f aca="true" t="shared" si="7" ref="BH90:BH112">IF(N90="sníž. přenesená",J90,0)</f>
        <v>0</v>
      </c>
      <c r="BI90" s="214">
        <f aca="true" t="shared" si="8" ref="BI90:BI112">IF(N90="nulová",J90,0)</f>
        <v>0</v>
      </c>
      <c r="BJ90" s="24" t="s">
        <v>84</v>
      </c>
      <c r="BK90" s="214">
        <f aca="true" t="shared" si="9" ref="BK90:BK112">ROUND(I90*H90,2)</f>
        <v>0</v>
      </c>
      <c r="BL90" s="24" t="s">
        <v>187</v>
      </c>
      <c r="BM90" s="24" t="s">
        <v>86</v>
      </c>
    </row>
    <row r="91" spans="2:65" s="1" customFormat="1" ht="16.5" customHeight="1">
      <c r="B91" s="41"/>
      <c r="C91" s="203" t="s">
        <v>86</v>
      </c>
      <c r="D91" s="203" t="s">
        <v>182</v>
      </c>
      <c r="E91" s="204" t="s">
        <v>2662</v>
      </c>
      <c r="F91" s="205" t="s">
        <v>2871</v>
      </c>
      <c r="G91" s="206" t="s">
        <v>2092</v>
      </c>
      <c r="H91" s="207">
        <v>1</v>
      </c>
      <c r="I91" s="208"/>
      <c r="J91" s="209">
        <f t="shared" si="0"/>
        <v>0</v>
      </c>
      <c r="K91" s="205" t="s">
        <v>39</v>
      </c>
      <c r="L91" s="61"/>
      <c r="M91" s="210" t="s">
        <v>39</v>
      </c>
      <c r="N91" s="211" t="s">
        <v>48</v>
      </c>
      <c r="O91" s="42"/>
      <c r="P91" s="212">
        <f t="shared" si="1"/>
        <v>0</v>
      </c>
      <c r="Q91" s="212">
        <v>0</v>
      </c>
      <c r="R91" s="212">
        <f t="shared" si="2"/>
        <v>0</v>
      </c>
      <c r="S91" s="212">
        <v>0</v>
      </c>
      <c r="T91" s="213">
        <f t="shared" si="3"/>
        <v>0</v>
      </c>
      <c r="AR91" s="24" t="s">
        <v>187</v>
      </c>
      <c r="AT91" s="24" t="s">
        <v>182</v>
      </c>
      <c r="AU91" s="24" t="s">
        <v>84</v>
      </c>
      <c r="AY91" s="24" t="s">
        <v>180</v>
      </c>
      <c r="BE91" s="214">
        <f t="shared" si="4"/>
        <v>0</v>
      </c>
      <c r="BF91" s="214">
        <f t="shared" si="5"/>
        <v>0</v>
      </c>
      <c r="BG91" s="214">
        <f t="shared" si="6"/>
        <v>0</v>
      </c>
      <c r="BH91" s="214">
        <f t="shared" si="7"/>
        <v>0</v>
      </c>
      <c r="BI91" s="214">
        <f t="shared" si="8"/>
        <v>0</v>
      </c>
      <c r="BJ91" s="24" t="s">
        <v>84</v>
      </c>
      <c r="BK91" s="214">
        <f t="shared" si="9"/>
        <v>0</v>
      </c>
      <c r="BL91" s="24" t="s">
        <v>187</v>
      </c>
      <c r="BM91" s="24" t="s">
        <v>187</v>
      </c>
    </row>
    <row r="92" spans="2:65" s="1" customFormat="1" ht="16.5" customHeight="1">
      <c r="B92" s="41"/>
      <c r="C92" s="203" t="s">
        <v>197</v>
      </c>
      <c r="D92" s="203" t="s">
        <v>182</v>
      </c>
      <c r="E92" s="204" t="s">
        <v>2665</v>
      </c>
      <c r="F92" s="205" t="s">
        <v>2872</v>
      </c>
      <c r="G92" s="206" t="s">
        <v>2092</v>
      </c>
      <c r="H92" s="207">
        <v>6</v>
      </c>
      <c r="I92" s="208"/>
      <c r="J92" s="209">
        <f t="shared" si="0"/>
        <v>0</v>
      </c>
      <c r="K92" s="205" t="s">
        <v>39</v>
      </c>
      <c r="L92" s="61"/>
      <c r="M92" s="210" t="s">
        <v>39</v>
      </c>
      <c r="N92" s="211" t="s">
        <v>48</v>
      </c>
      <c r="O92" s="42"/>
      <c r="P92" s="212">
        <f t="shared" si="1"/>
        <v>0</v>
      </c>
      <c r="Q92" s="212">
        <v>0</v>
      </c>
      <c r="R92" s="212">
        <f t="shared" si="2"/>
        <v>0</v>
      </c>
      <c r="S92" s="212">
        <v>0</v>
      </c>
      <c r="T92" s="213">
        <f t="shared" si="3"/>
        <v>0</v>
      </c>
      <c r="AR92" s="24" t="s">
        <v>187</v>
      </c>
      <c r="AT92" s="24" t="s">
        <v>182</v>
      </c>
      <c r="AU92" s="24" t="s">
        <v>84</v>
      </c>
      <c r="AY92" s="24" t="s">
        <v>180</v>
      </c>
      <c r="BE92" s="214">
        <f t="shared" si="4"/>
        <v>0</v>
      </c>
      <c r="BF92" s="214">
        <f t="shared" si="5"/>
        <v>0</v>
      </c>
      <c r="BG92" s="214">
        <f t="shared" si="6"/>
        <v>0</v>
      </c>
      <c r="BH92" s="214">
        <f t="shared" si="7"/>
        <v>0</v>
      </c>
      <c r="BI92" s="214">
        <f t="shared" si="8"/>
        <v>0</v>
      </c>
      <c r="BJ92" s="24" t="s">
        <v>84</v>
      </c>
      <c r="BK92" s="214">
        <f t="shared" si="9"/>
        <v>0</v>
      </c>
      <c r="BL92" s="24" t="s">
        <v>187</v>
      </c>
      <c r="BM92" s="24" t="s">
        <v>214</v>
      </c>
    </row>
    <row r="93" spans="2:65" s="1" customFormat="1" ht="16.5" customHeight="1">
      <c r="B93" s="41"/>
      <c r="C93" s="203" t="s">
        <v>187</v>
      </c>
      <c r="D93" s="203" t="s">
        <v>182</v>
      </c>
      <c r="E93" s="204" t="s">
        <v>2667</v>
      </c>
      <c r="F93" s="205" t="s">
        <v>2873</v>
      </c>
      <c r="G93" s="206" t="s">
        <v>2092</v>
      </c>
      <c r="H93" s="207">
        <v>6</v>
      </c>
      <c r="I93" s="208"/>
      <c r="J93" s="209">
        <f t="shared" si="0"/>
        <v>0</v>
      </c>
      <c r="K93" s="205" t="s">
        <v>39</v>
      </c>
      <c r="L93" s="61"/>
      <c r="M93" s="210" t="s">
        <v>39</v>
      </c>
      <c r="N93" s="211" t="s">
        <v>48</v>
      </c>
      <c r="O93" s="42"/>
      <c r="P93" s="212">
        <f t="shared" si="1"/>
        <v>0</v>
      </c>
      <c r="Q93" s="212">
        <v>0</v>
      </c>
      <c r="R93" s="212">
        <f t="shared" si="2"/>
        <v>0</v>
      </c>
      <c r="S93" s="212">
        <v>0</v>
      </c>
      <c r="T93" s="213">
        <f t="shared" si="3"/>
        <v>0</v>
      </c>
      <c r="AR93" s="24" t="s">
        <v>187</v>
      </c>
      <c r="AT93" s="24" t="s">
        <v>182</v>
      </c>
      <c r="AU93" s="24" t="s">
        <v>84</v>
      </c>
      <c r="AY93" s="24" t="s">
        <v>180</v>
      </c>
      <c r="BE93" s="214">
        <f t="shared" si="4"/>
        <v>0</v>
      </c>
      <c r="BF93" s="214">
        <f t="shared" si="5"/>
        <v>0</v>
      </c>
      <c r="BG93" s="214">
        <f t="shared" si="6"/>
        <v>0</v>
      </c>
      <c r="BH93" s="214">
        <f t="shared" si="7"/>
        <v>0</v>
      </c>
      <c r="BI93" s="214">
        <f t="shared" si="8"/>
        <v>0</v>
      </c>
      <c r="BJ93" s="24" t="s">
        <v>84</v>
      </c>
      <c r="BK93" s="214">
        <f t="shared" si="9"/>
        <v>0</v>
      </c>
      <c r="BL93" s="24" t="s">
        <v>187</v>
      </c>
      <c r="BM93" s="24" t="s">
        <v>225</v>
      </c>
    </row>
    <row r="94" spans="2:65" s="1" customFormat="1" ht="16.5" customHeight="1">
      <c r="B94" s="41"/>
      <c r="C94" s="203" t="s">
        <v>209</v>
      </c>
      <c r="D94" s="203" t="s">
        <v>182</v>
      </c>
      <c r="E94" s="204" t="s">
        <v>2669</v>
      </c>
      <c r="F94" s="205" t="s">
        <v>2874</v>
      </c>
      <c r="G94" s="206" t="s">
        <v>2092</v>
      </c>
      <c r="H94" s="207">
        <v>2</v>
      </c>
      <c r="I94" s="208"/>
      <c r="J94" s="209">
        <f t="shared" si="0"/>
        <v>0</v>
      </c>
      <c r="K94" s="205" t="s">
        <v>39</v>
      </c>
      <c r="L94" s="61"/>
      <c r="M94" s="210" t="s">
        <v>39</v>
      </c>
      <c r="N94" s="211" t="s">
        <v>48</v>
      </c>
      <c r="O94" s="42"/>
      <c r="P94" s="212">
        <f t="shared" si="1"/>
        <v>0</v>
      </c>
      <c r="Q94" s="212">
        <v>0</v>
      </c>
      <c r="R94" s="212">
        <f t="shared" si="2"/>
        <v>0</v>
      </c>
      <c r="S94" s="212">
        <v>0</v>
      </c>
      <c r="T94" s="213">
        <f t="shared" si="3"/>
        <v>0</v>
      </c>
      <c r="AR94" s="24" t="s">
        <v>187</v>
      </c>
      <c r="AT94" s="24" t="s">
        <v>182</v>
      </c>
      <c r="AU94" s="24" t="s">
        <v>84</v>
      </c>
      <c r="AY94" s="24" t="s">
        <v>180</v>
      </c>
      <c r="BE94" s="214">
        <f t="shared" si="4"/>
        <v>0</v>
      </c>
      <c r="BF94" s="214">
        <f t="shared" si="5"/>
        <v>0</v>
      </c>
      <c r="BG94" s="214">
        <f t="shared" si="6"/>
        <v>0</v>
      </c>
      <c r="BH94" s="214">
        <f t="shared" si="7"/>
        <v>0</v>
      </c>
      <c r="BI94" s="214">
        <f t="shared" si="8"/>
        <v>0</v>
      </c>
      <c r="BJ94" s="24" t="s">
        <v>84</v>
      </c>
      <c r="BK94" s="214">
        <f t="shared" si="9"/>
        <v>0</v>
      </c>
      <c r="BL94" s="24" t="s">
        <v>187</v>
      </c>
      <c r="BM94" s="24" t="s">
        <v>236</v>
      </c>
    </row>
    <row r="95" spans="2:65" s="1" customFormat="1" ht="16.5" customHeight="1">
      <c r="B95" s="41"/>
      <c r="C95" s="203" t="s">
        <v>214</v>
      </c>
      <c r="D95" s="203" t="s">
        <v>182</v>
      </c>
      <c r="E95" s="204" t="s">
        <v>2671</v>
      </c>
      <c r="F95" s="205" t="s">
        <v>2875</v>
      </c>
      <c r="G95" s="206" t="s">
        <v>2092</v>
      </c>
      <c r="H95" s="207">
        <v>2</v>
      </c>
      <c r="I95" s="208"/>
      <c r="J95" s="209">
        <f t="shared" si="0"/>
        <v>0</v>
      </c>
      <c r="K95" s="205" t="s">
        <v>39</v>
      </c>
      <c r="L95" s="61"/>
      <c r="M95" s="210" t="s">
        <v>39</v>
      </c>
      <c r="N95" s="211" t="s">
        <v>48</v>
      </c>
      <c r="O95" s="42"/>
      <c r="P95" s="212">
        <f t="shared" si="1"/>
        <v>0</v>
      </c>
      <c r="Q95" s="212">
        <v>0</v>
      </c>
      <c r="R95" s="212">
        <f t="shared" si="2"/>
        <v>0</v>
      </c>
      <c r="S95" s="212">
        <v>0</v>
      </c>
      <c r="T95" s="213">
        <f t="shared" si="3"/>
        <v>0</v>
      </c>
      <c r="AR95" s="24" t="s">
        <v>187</v>
      </c>
      <c r="AT95" s="24" t="s">
        <v>182</v>
      </c>
      <c r="AU95" s="24" t="s">
        <v>84</v>
      </c>
      <c r="AY95" s="24" t="s">
        <v>180</v>
      </c>
      <c r="BE95" s="214">
        <f t="shared" si="4"/>
        <v>0</v>
      </c>
      <c r="BF95" s="214">
        <f t="shared" si="5"/>
        <v>0</v>
      </c>
      <c r="BG95" s="214">
        <f t="shared" si="6"/>
        <v>0</v>
      </c>
      <c r="BH95" s="214">
        <f t="shared" si="7"/>
        <v>0</v>
      </c>
      <c r="BI95" s="214">
        <f t="shared" si="8"/>
        <v>0</v>
      </c>
      <c r="BJ95" s="24" t="s">
        <v>84</v>
      </c>
      <c r="BK95" s="214">
        <f t="shared" si="9"/>
        <v>0</v>
      </c>
      <c r="BL95" s="24" t="s">
        <v>187</v>
      </c>
      <c r="BM95" s="24" t="s">
        <v>245</v>
      </c>
    </row>
    <row r="96" spans="2:65" s="1" customFormat="1" ht="16.5" customHeight="1">
      <c r="B96" s="41"/>
      <c r="C96" s="203" t="s">
        <v>219</v>
      </c>
      <c r="D96" s="203" t="s">
        <v>182</v>
      </c>
      <c r="E96" s="204" t="s">
        <v>2673</v>
      </c>
      <c r="F96" s="205" t="s">
        <v>2876</v>
      </c>
      <c r="G96" s="206" t="s">
        <v>2092</v>
      </c>
      <c r="H96" s="207">
        <v>1</v>
      </c>
      <c r="I96" s="208"/>
      <c r="J96" s="209">
        <f t="shared" si="0"/>
        <v>0</v>
      </c>
      <c r="K96" s="205" t="s">
        <v>39</v>
      </c>
      <c r="L96" s="61"/>
      <c r="M96" s="210" t="s">
        <v>39</v>
      </c>
      <c r="N96" s="211" t="s">
        <v>48</v>
      </c>
      <c r="O96" s="42"/>
      <c r="P96" s="212">
        <f t="shared" si="1"/>
        <v>0</v>
      </c>
      <c r="Q96" s="212">
        <v>0</v>
      </c>
      <c r="R96" s="212">
        <f t="shared" si="2"/>
        <v>0</v>
      </c>
      <c r="S96" s="212">
        <v>0</v>
      </c>
      <c r="T96" s="213">
        <f t="shared" si="3"/>
        <v>0</v>
      </c>
      <c r="AR96" s="24" t="s">
        <v>187</v>
      </c>
      <c r="AT96" s="24" t="s">
        <v>182</v>
      </c>
      <c r="AU96" s="24" t="s">
        <v>84</v>
      </c>
      <c r="AY96" s="24" t="s">
        <v>180</v>
      </c>
      <c r="BE96" s="214">
        <f t="shared" si="4"/>
        <v>0</v>
      </c>
      <c r="BF96" s="214">
        <f t="shared" si="5"/>
        <v>0</v>
      </c>
      <c r="BG96" s="214">
        <f t="shared" si="6"/>
        <v>0</v>
      </c>
      <c r="BH96" s="214">
        <f t="shared" si="7"/>
        <v>0</v>
      </c>
      <c r="BI96" s="214">
        <f t="shared" si="8"/>
        <v>0</v>
      </c>
      <c r="BJ96" s="24" t="s">
        <v>84</v>
      </c>
      <c r="BK96" s="214">
        <f t="shared" si="9"/>
        <v>0</v>
      </c>
      <c r="BL96" s="24" t="s">
        <v>187</v>
      </c>
      <c r="BM96" s="24" t="s">
        <v>257</v>
      </c>
    </row>
    <row r="97" spans="2:65" s="1" customFormat="1" ht="16.5" customHeight="1">
      <c r="B97" s="41"/>
      <c r="C97" s="203" t="s">
        <v>225</v>
      </c>
      <c r="D97" s="203" t="s">
        <v>182</v>
      </c>
      <c r="E97" s="204" t="s">
        <v>2675</v>
      </c>
      <c r="F97" s="205" t="s">
        <v>2877</v>
      </c>
      <c r="G97" s="206" t="s">
        <v>2092</v>
      </c>
      <c r="H97" s="207">
        <v>1</v>
      </c>
      <c r="I97" s="208"/>
      <c r="J97" s="209">
        <f t="shared" si="0"/>
        <v>0</v>
      </c>
      <c r="K97" s="205" t="s">
        <v>39</v>
      </c>
      <c r="L97" s="61"/>
      <c r="M97" s="210" t="s">
        <v>39</v>
      </c>
      <c r="N97" s="211" t="s">
        <v>48</v>
      </c>
      <c r="O97" s="42"/>
      <c r="P97" s="212">
        <f t="shared" si="1"/>
        <v>0</v>
      </c>
      <c r="Q97" s="212">
        <v>0</v>
      </c>
      <c r="R97" s="212">
        <f t="shared" si="2"/>
        <v>0</v>
      </c>
      <c r="S97" s="212">
        <v>0</v>
      </c>
      <c r="T97" s="213">
        <f t="shared" si="3"/>
        <v>0</v>
      </c>
      <c r="AR97" s="24" t="s">
        <v>187</v>
      </c>
      <c r="AT97" s="24" t="s">
        <v>182</v>
      </c>
      <c r="AU97" s="24" t="s">
        <v>84</v>
      </c>
      <c r="AY97" s="24" t="s">
        <v>180</v>
      </c>
      <c r="BE97" s="214">
        <f t="shared" si="4"/>
        <v>0</v>
      </c>
      <c r="BF97" s="214">
        <f t="shared" si="5"/>
        <v>0</v>
      </c>
      <c r="BG97" s="214">
        <f t="shared" si="6"/>
        <v>0</v>
      </c>
      <c r="BH97" s="214">
        <f t="shared" si="7"/>
        <v>0</v>
      </c>
      <c r="BI97" s="214">
        <f t="shared" si="8"/>
        <v>0</v>
      </c>
      <c r="BJ97" s="24" t="s">
        <v>84</v>
      </c>
      <c r="BK97" s="214">
        <f t="shared" si="9"/>
        <v>0</v>
      </c>
      <c r="BL97" s="24" t="s">
        <v>187</v>
      </c>
      <c r="BM97" s="24" t="s">
        <v>265</v>
      </c>
    </row>
    <row r="98" spans="2:65" s="1" customFormat="1" ht="16.5" customHeight="1">
      <c r="B98" s="41"/>
      <c r="C98" s="203" t="s">
        <v>230</v>
      </c>
      <c r="D98" s="203" t="s">
        <v>182</v>
      </c>
      <c r="E98" s="204" t="s">
        <v>2677</v>
      </c>
      <c r="F98" s="205" t="s">
        <v>2878</v>
      </c>
      <c r="G98" s="206" t="s">
        <v>2092</v>
      </c>
      <c r="H98" s="207">
        <v>8</v>
      </c>
      <c r="I98" s="208"/>
      <c r="J98" s="209">
        <f t="shared" si="0"/>
        <v>0</v>
      </c>
      <c r="K98" s="205" t="s">
        <v>39</v>
      </c>
      <c r="L98" s="61"/>
      <c r="M98" s="210" t="s">
        <v>39</v>
      </c>
      <c r="N98" s="211" t="s">
        <v>48</v>
      </c>
      <c r="O98" s="42"/>
      <c r="P98" s="212">
        <f t="shared" si="1"/>
        <v>0</v>
      </c>
      <c r="Q98" s="212">
        <v>0</v>
      </c>
      <c r="R98" s="212">
        <f t="shared" si="2"/>
        <v>0</v>
      </c>
      <c r="S98" s="212">
        <v>0</v>
      </c>
      <c r="T98" s="213">
        <f t="shared" si="3"/>
        <v>0</v>
      </c>
      <c r="AR98" s="24" t="s">
        <v>187</v>
      </c>
      <c r="AT98" s="24" t="s">
        <v>182</v>
      </c>
      <c r="AU98" s="24" t="s">
        <v>84</v>
      </c>
      <c r="AY98" s="24" t="s">
        <v>180</v>
      </c>
      <c r="BE98" s="214">
        <f t="shared" si="4"/>
        <v>0</v>
      </c>
      <c r="BF98" s="214">
        <f t="shared" si="5"/>
        <v>0</v>
      </c>
      <c r="BG98" s="214">
        <f t="shared" si="6"/>
        <v>0</v>
      </c>
      <c r="BH98" s="214">
        <f t="shared" si="7"/>
        <v>0</v>
      </c>
      <c r="BI98" s="214">
        <f t="shared" si="8"/>
        <v>0</v>
      </c>
      <c r="BJ98" s="24" t="s">
        <v>84</v>
      </c>
      <c r="BK98" s="214">
        <f t="shared" si="9"/>
        <v>0</v>
      </c>
      <c r="BL98" s="24" t="s">
        <v>187</v>
      </c>
      <c r="BM98" s="24" t="s">
        <v>282</v>
      </c>
    </row>
    <row r="99" spans="2:65" s="1" customFormat="1" ht="16.5" customHeight="1">
      <c r="B99" s="41"/>
      <c r="C99" s="203" t="s">
        <v>236</v>
      </c>
      <c r="D99" s="203" t="s">
        <v>182</v>
      </c>
      <c r="E99" s="204" t="s">
        <v>2879</v>
      </c>
      <c r="F99" s="205" t="s">
        <v>2880</v>
      </c>
      <c r="G99" s="206" t="s">
        <v>2092</v>
      </c>
      <c r="H99" s="207">
        <v>8</v>
      </c>
      <c r="I99" s="208"/>
      <c r="J99" s="209">
        <f t="shared" si="0"/>
        <v>0</v>
      </c>
      <c r="K99" s="205" t="s">
        <v>39</v>
      </c>
      <c r="L99" s="61"/>
      <c r="M99" s="210" t="s">
        <v>39</v>
      </c>
      <c r="N99" s="211" t="s">
        <v>48</v>
      </c>
      <c r="O99" s="42"/>
      <c r="P99" s="212">
        <f t="shared" si="1"/>
        <v>0</v>
      </c>
      <c r="Q99" s="212">
        <v>0</v>
      </c>
      <c r="R99" s="212">
        <f t="shared" si="2"/>
        <v>0</v>
      </c>
      <c r="S99" s="212">
        <v>0</v>
      </c>
      <c r="T99" s="213">
        <f t="shared" si="3"/>
        <v>0</v>
      </c>
      <c r="AR99" s="24" t="s">
        <v>187</v>
      </c>
      <c r="AT99" s="24" t="s">
        <v>182</v>
      </c>
      <c r="AU99" s="24" t="s">
        <v>84</v>
      </c>
      <c r="AY99" s="24" t="s">
        <v>180</v>
      </c>
      <c r="BE99" s="214">
        <f t="shared" si="4"/>
        <v>0</v>
      </c>
      <c r="BF99" s="214">
        <f t="shared" si="5"/>
        <v>0</v>
      </c>
      <c r="BG99" s="214">
        <f t="shared" si="6"/>
        <v>0</v>
      </c>
      <c r="BH99" s="214">
        <f t="shared" si="7"/>
        <v>0</v>
      </c>
      <c r="BI99" s="214">
        <f t="shared" si="8"/>
        <v>0</v>
      </c>
      <c r="BJ99" s="24" t="s">
        <v>84</v>
      </c>
      <c r="BK99" s="214">
        <f t="shared" si="9"/>
        <v>0</v>
      </c>
      <c r="BL99" s="24" t="s">
        <v>187</v>
      </c>
      <c r="BM99" s="24" t="s">
        <v>291</v>
      </c>
    </row>
    <row r="100" spans="2:65" s="1" customFormat="1" ht="16.5" customHeight="1">
      <c r="B100" s="41"/>
      <c r="C100" s="203" t="s">
        <v>241</v>
      </c>
      <c r="D100" s="203" t="s">
        <v>182</v>
      </c>
      <c r="E100" s="204" t="s">
        <v>2881</v>
      </c>
      <c r="F100" s="205" t="s">
        <v>2882</v>
      </c>
      <c r="G100" s="206" t="s">
        <v>2092</v>
      </c>
      <c r="H100" s="207">
        <v>12</v>
      </c>
      <c r="I100" s="208"/>
      <c r="J100" s="209">
        <f t="shared" si="0"/>
        <v>0</v>
      </c>
      <c r="K100" s="205" t="s">
        <v>39</v>
      </c>
      <c r="L100" s="61"/>
      <c r="M100" s="210" t="s">
        <v>39</v>
      </c>
      <c r="N100" s="211" t="s">
        <v>48</v>
      </c>
      <c r="O100" s="42"/>
      <c r="P100" s="212">
        <f t="shared" si="1"/>
        <v>0</v>
      </c>
      <c r="Q100" s="212">
        <v>0</v>
      </c>
      <c r="R100" s="212">
        <f t="shared" si="2"/>
        <v>0</v>
      </c>
      <c r="S100" s="212">
        <v>0</v>
      </c>
      <c r="T100" s="213">
        <f t="shared" si="3"/>
        <v>0</v>
      </c>
      <c r="AR100" s="24" t="s">
        <v>187</v>
      </c>
      <c r="AT100" s="24" t="s">
        <v>182</v>
      </c>
      <c r="AU100" s="24" t="s">
        <v>84</v>
      </c>
      <c r="AY100" s="24" t="s">
        <v>180</v>
      </c>
      <c r="BE100" s="214">
        <f t="shared" si="4"/>
        <v>0</v>
      </c>
      <c r="BF100" s="214">
        <f t="shared" si="5"/>
        <v>0</v>
      </c>
      <c r="BG100" s="214">
        <f t="shared" si="6"/>
        <v>0</v>
      </c>
      <c r="BH100" s="214">
        <f t="shared" si="7"/>
        <v>0</v>
      </c>
      <c r="BI100" s="214">
        <f t="shared" si="8"/>
        <v>0</v>
      </c>
      <c r="BJ100" s="24" t="s">
        <v>84</v>
      </c>
      <c r="BK100" s="214">
        <f t="shared" si="9"/>
        <v>0</v>
      </c>
      <c r="BL100" s="24" t="s">
        <v>187</v>
      </c>
      <c r="BM100" s="24" t="s">
        <v>300</v>
      </c>
    </row>
    <row r="101" spans="2:65" s="1" customFormat="1" ht="16.5" customHeight="1">
      <c r="B101" s="41"/>
      <c r="C101" s="203" t="s">
        <v>245</v>
      </c>
      <c r="D101" s="203" t="s">
        <v>182</v>
      </c>
      <c r="E101" s="204" t="s">
        <v>2883</v>
      </c>
      <c r="F101" s="205" t="s">
        <v>2884</v>
      </c>
      <c r="G101" s="206" t="s">
        <v>2092</v>
      </c>
      <c r="H101" s="207">
        <v>12</v>
      </c>
      <c r="I101" s="208"/>
      <c r="J101" s="209">
        <f t="shared" si="0"/>
        <v>0</v>
      </c>
      <c r="K101" s="205" t="s">
        <v>39</v>
      </c>
      <c r="L101" s="61"/>
      <c r="M101" s="210" t="s">
        <v>39</v>
      </c>
      <c r="N101" s="211" t="s">
        <v>48</v>
      </c>
      <c r="O101" s="42"/>
      <c r="P101" s="212">
        <f t="shared" si="1"/>
        <v>0</v>
      </c>
      <c r="Q101" s="212">
        <v>0</v>
      </c>
      <c r="R101" s="212">
        <f t="shared" si="2"/>
        <v>0</v>
      </c>
      <c r="S101" s="212">
        <v>0</v>
      </c>
      <c r="T101" s="213">
        <f t="shared" si="3"/>
        <v>0</v>
      </c>
      <c r="AR101" s="24" t="s">
        <v>187</v>
      </c>
      <c r="AT101" s="24" t="s">
        <v>182</v>
      </c>
      <c r="AU101" s="24" t="s">
        <v>84</v>
      </c>
      <c r="AY101" s="24" t="s">
        <v>180</v>
      </c>
      <c r="BE101" s="214">
        <f t="shared" si="4"/>
        <v>0</v>
      </c>
      <c r="BF101" s="214">
        <f t="shared" si="5"/>
        <v>0</v>
      </c>
      <c r="BG101" s="214">
        <f t="shared" si="6"/>
        <v>0</v>
      </c>
      <c r="BH101" s="214">
        <f t="shared" si="7"/>
        <v>0</v>
      </c>
      <c r="BI101" s="214">
        <f t="shared" si="8"/>
        <v>0</v>
      </c>
      <c r="BJ101" s="24" t="s">
        <v>84</v>
      </c>
      <c r="BK101" s="214">
        <f t="shared" si="9"/>
        <v>0</v>
      </c>
      <c r="BL101" s="24" t="s">
        <v>187</v>
      </c>
      <c r="BM101" s="24" t="s">
        <v>309</v>
      </c>
    </row>
    <row r="102" spans="2:65" s="1" customFormat="1" ht="16.5" customHeight="1">
      <c r="B102" s="41"/>
      <c r="C102" s="203" t="s">
        <v>251</v>
      </c>
      <c r="D102" s="203" t="s">
        <v>182</v>
      </c>
      <c r="E102" s="204" t="s">
        <v>2885</v>
      </c>
      <c r="F102" s="205" t="s">
        <v>2886</v>
      </c>
      <c r="G102" s="206" t="s">
        <v>2092</v>
      </c>
      <c r="H102" s="207">
        <v>3</v>
      </c>
      <c r="I102" s="208"/>
      <c r="J102" s="209">
        <f t="shared" si="0"/>
        <v>0</v>
      </c>
      <c r="K102" s="205" t="s">
        <v>39</v>
      </c>
      <c r="L102" s="61"/>
      <c r="M102" s="210" t="s">
        <v>39</v>
      </c>
      <c r="N102" s="211" t="s">
        <v>48</v>
      </c>
      <c r="O102" s="42"/>
      <c r="P102" s="212">
        <f t="shared" si="1"/>
        <v>0</v>
      </c>
      <c r="Q102" s="212">
        <v>0</v>
      </c>
      <c r="R102" s="212">
        <f t="shared" si="2"/>
        <v>0</v>
      </c>
      <c r="S102" s="212">
        <v>0</v>
      </c>
      <c r="T102" s="213">
        <f t="shared" si="3"/>
        <v>0</v>
      </c>
      <c r="AR102" s="24" t="s">
        <v>187</v>
      </c>
      <c r="AT102" s="24" t="s">
        <v>182</v>
      </c>
      <c r="AU102" s="24" t="s">
        <v>84</v>
      </c>
      <c r="AY102" s="24" t="s">
        <v>180</v>
      </c>
      <c r="BE102" s="214">
        <f t="shared" si="4"/>
        <v>0</v>
      </c>
      <c r="BF102" s="214">
        <f t="shared" si="5"/>
        <v>0</v>
      </c>
      <c r="BG102" s="214">
        <f t="shared" si="6"/>
        <v>0</v>
      </c>
      <c r="BH102" s="214">
        <f t="shared" si="7"/>
        <v>0</v>
      </c>
      <c r="BI102" s="214">
        <f t="shared" si="8"/>
        <v>0</v>
      </c>
      <c r="BJ102" s="24" t="s">
        <v>84</v>
      </c>
      <c r="BK102" s="214">
        <f t="shared" si="9"/>
        <v>0</v>
      </c>
      <c r="BL102" s="24" t="s">
        <v>187</v>
      </c>
      <c r="BM102" s="24" t="s">
        <v>319</v>
      </c>
    </row>
    <row r="103" spans="2:65" s="1" customFormat="1" ht="16.5" customHeight="1">
      <c r="B103" s="41"/>
      <c r="C103" s="203" t="s">
        <v>257</v>
      </c>
      <c r="D103" s="203" t="s">
        <v>182</v>
      </c>
      <c r="E103" s="204" t="s">
        <v>2887</v>
      </c>
      <c r="F103" s="205" t="s">
        <v>2888</v>
      </c>
      <c r="G103" s="206" t="s">
        <v>2092</v>
      </c>
      <c r="H103" s="207">
        <v>3</v>
      </c>
      <c r="I103" s="208"/>
      <c r="J103" s="209">
        <f t="shared" si="0"/>
        <v>0</v>
      </c>
      <c r="K103" s="205" t="s">
        <v>39</v>
      </c>
      <c r="L103" s="61"/>
      <c r="M103" s="210" t="s">
        <v>39</v>
      </c>
      <c r="N103" s="211" t="s">
        <v>48</v>
      </c>
      <c r="O103" s="42"/>
      <c r="P103" s="212">
        <f t="shared" si="1"/>
        <v>0</v>
      </c>
      <c r="Q103" s="212">
        <v>0</v>
      </c>
      <c r="R103" s="212">
        <f t="shared" si="2"/>
        <v>0</v>
      </c>
      <c r="S103" s="212">
        <v>0</v>
      </c>
      <c r="T103" s="213">
        <f t="shared" si="3"/>
        <v>0</v>
      </c>
      <c r="AR103" s="24" t="s">
        <v>187</v>
      </c>
      <c r="AT103" s="24" t="s">
        <v>182</v>
      </c>
      <c r="AU103" s="24" t="s">
        <v>84</v>
      </c>
      <c r="AY103" s="24" t="s">
        <v>180</v>
      </c>
      <c r="BE103" s="214">
        <f t="shared" si="4"/>
        <v>0</v>
      </c>
      <c r="BF103" s="214">
        <f t="shared" si="5"/>
        <v>0</v>
      </c>
      <c r="BG103" s="214">
        <f t="shared" si="6"/>
        <v>0</v>
      </c>
      <c r="BH103" s="214">
        <f t="shared" si="7"/>
        <v>0</v>
      </c>
      <c r="BI103" s="214">
        <f t="shared" si="8"/>
        <v>0</v>
      </c>
      <c r="BJ103" s="24" t="s">
        <v>84</v>
      </c>
      <c r="BK103" s="214">
        <f t="shared" si="9"/>
        <v>0</v>
      </c>
      <c r="BL103" s="24" t="s">
        <v>187</v>
      </c>
      <c r="BM103" s="24" t="s">
        <v>332</v>
      </c>
    </row>
    <row r="104" spans="2:65" s="1" customFormat="1" ht="16.5" customHeight="1">
      <c r="B104" s="41"/>
      <c r="C104" s="203" t="s">
        <v>10</v>
      </c>
      <c r="D104" s="203" t="s">
        <v>182</v>
      </c>
      <c r="E104" s="204" t="s">
        <v>2889</v>
      </c>
      <c r="F104" s="205" t="s">
        <v>2890</v>
      </c>
      <c r="G104" s="206" t="s">
        <v>2092</v>
      </c>
      <c r="H104" s="207">
        <v>1</v>
      </c>
      <c r="I104" s="208"/>
      <c r="J104" s="209">
        <f t="shared" si="0"/>
        <v>0</v>
      </c>
      <c r="K104" s="205" t="s">
        <v>39</v>
      </c>
      <c r="L104" s="61"/>
      <c r="M104" s="210" t="s">
        <v>39</v>
      </c>
      <c r="N104" s="211" t="s">
        <v>48</v>
      </c>
      <c r="O104" s="42"/>
      <c r="P104" s="212">
        <f t="shared" si="1"/>
        <v>0</v>
      </c>
      <c r="Q104" s="212">
        <v>0</v>
      </c>
      <c r="R104" s="212">
        <f t="shared" si="2"/>
        <v>0</v>
      </c>
      <c r="S104" s="212">
        <v>0</v>
      </c>
      <c r="T104" s="213">
        <f t="shared" si="3"/>
        <v>0</v>
      </c>
      <c r="AR104" s="24" t="s">
        <v>187</v>
      </c>
      <c r="AT104" s="24" t="s">
        <v>182</v>
      </c>
      <c r="AU104" s="24" t="s">
        <v>84</v>
      </c>
      <c r="AY104" s="24" t="s">
        <v>180</v>
      </c>
      <c r="BE104" s="214">
        <f t="shared" si="4"/>
        <v>0</v>
      </c>
      <c r="BF104" s="214">
        <f t="shared" si="5"/>
        <v>0</v>
      </c>
      <c r="BG104" s="214">
        <f t="shared" si="6"/>
        <v>0</v>
      </c>
      <c r="BH104" s="214">
        <f t="shared" si="7"/>
        <v>0</v>
      </c>
      <c r="BI104" s="214">
        <f t="shared" si="8"/>
        <v>0</v>
      </c>
      <c r="BJ104" s="24" t="s">
        <v>84</v>
      </c>
      <c r="BK104" s="214">
        <f t="shared" si="9"/>
        <v>0</v>
      </c>
      <c r="BL104" s="24" t="s">
        <v>187</v>
      </c>
      <c r="BM104" s="24" t="s">
        <v>343</v>
      </c>
    </row>
    <row r="105" spans="2:65" s="1" customFormat="1" ht="16.5" customHeight="1">
      <c r="B105" s="41"/>
      <c r="C105" s="203" t="s">
        <v>265</v>
      </c>
      <c r="D105" s="203" t="s">
        <v>182</v>
      </c>
      <c r="E105" s="204" t="s">
        <v>2891</v>
      </c>
      <c r="F105" s="205" t="s">
        <v>2892</v>
      </c>
      <c r="G105" s="206" t="s">
        <v>2092</v>
      </c>
      <c r="H105" s="207">
        <v>1</v>
      </c>
      <c r="I105" s="208"/>
      <c r="J105" s="209">
        <f t="shared" si="0"/>
        <v>0</v>
      </c>
      <c r="K105" s="205" t="s">
        <v>39</v>
      </c>
      <c r="L105" s="61"/>
      <c r="M105" s="210" t="s">
        <v>39</v>
      </c>
      <c r="N105" s="211" t="s">
        <v>48</v>
      </c>
      <c r="O105" s="42"/>
      <c r="P105" s="212">
        <f t="shared" si="1"/>
        <v>0</v>
      </c>
      <c r="Q105" s="212">
        <v>0</v>
      </c>
      <c r="R105" s="212">
        <f t="shared" si="2"/>
        <v>0</v>
      </c>
      <c r="S105" s="212">
        <v>0</v>
      </c>
      <c r="T105" s="213">
        <f t="shared" si="3"/>
        <v>0</v>
      </c>
      <c r="AR105" s="24" t="s">
        <v>187</v>
      </c>
      <c r="AT105" s="24" t="s">
        <v>182</v>
      </c>
      <c r="AU105" s="24" t="s">
        <v>84</v>
      </c>
      <c r="AY105" s="24" t="s">
        <v>180</v>
      </c>
      <c r="BE105" s="214">
        <f t="shared" si="4"/>
        <v>0</v>
      </c>
      <c r="BF105" s="214">
        <f t="shared" si="5"/>
        <v>0</v>
      </c>
      <c r="BG105" s="214">
        <f t="shared" si="6"/>
        <v>0</v>
      </c>
      <c r="BH105" s="214">
        <f t="shared" si="7"/>
        <v>0</v>
      </c>
      <c r="BI105" s="214">
        <f t="shared" si="8"/>
        <v>0</v>
      </c>
      <c r="BJ105" s="24" t="s">
        <v>84</v>
      </c>
      <c r="BK105" s="214">
        <f t="shared" si="9"/>
        <v>0</v>
      </c>
      <c r="BL105" s="24" t="s">
        <v>187</v>
      </c>
      <c r="BM105" s="24" t="s">
        <v>354</v>
      </c>
    </row>
    <row r="106" spans="2:65" s="1" customFormat="1" ht="16.5" customHeight="1">
      <c r="B106" s="41"/>
      <c r="C106" s="203" t="s">
        <v>272</v>
      </c>
      <c r="D106" s="203" t="s">
        <v>182</v>
      </c>
      <c r="E106" s="204" t="s">
        <v>2893</v>
      </c>
      <c r="F106" s="205" t="s">
        <v>2894</v>
      </c>
      <c r="G106" s="206" t="s">
        <v>2092</v>
      </c>
      <c r="H106" s="207">
        <v>1</v>
      </c>
      <c r="I106" s="208"/>
      <c r="J106" s="209">
        <f t="shared" si="0"/>
        <v>0</v>
      </c>
      <c r="K106" s="205" t="s">
        <v>39</v>
      </c>
      <c r="L106" s="61"/>
      <c r="M106" s="210" t="s">
        <v>39</v>
      </c>
      <c r="N106" s="211" t="s">
        <v>48</v>
      </c>
      <c r="O106" s="42"/>
      <c r="P106" s="212">
        <f t="shared" si="1"/>
        <v>0</v>
      </c>
      <c r="Q106" s="212">
        <v>0</v>
      </c>
      <c r="R106" s="212">
        <f t="shared" si="2"/>
        <v>0</v>
      </c>
      <c r="S106" s="212">
        <v>0</v>
      </c>
      <c r="T106" s="213">
        <f t="shared" si="3"/>
        <v>0</v>
      </c>
      <c r="AR106" s="24" t="s">
        <v>187</v>
      </c>
      <c r="AT106" s="24" t="s">
        <v>182</v>
      </c>
      <c r="AU106" s="24" t="s">
        <v>84</v>
      </c>
      <c r="AY106" s="24" t="s">
        <v>180</v>
      </c>
      <c r="BE106" s="214">
        <f t="shared" si="4"/>
        <v>0</v>
      </c>
      <c r="BF106" s="214">
        <f t="shared" si="5"/>
        <v>0</v>
      </c>
      <c r="BG106" s="214">
        <f t="shared" si="6"/>
        <v>0</v>
      </c>
      <c r="BH106" s="214">
        <f t="shared" si="7"/>
        <v>0</v>
      </c>
      <c r="BI106" s="214">
        <f t="shared" si="8"/>
        <v>0</v>
      </c>
      <c r="BJ106" s="24" t="s">
        <v>84</v>
      </c>
      <c r="BK106" s="214">
        <f t="shared" si="9"/>
        <v>0</v>
      </c>
      <c r="BL106" s="24" t="s">
        <v>187</v>
      </c>
      <c r="BM106" s="24" t="s">
        <v>363</v>
      </c>
    </row>
    <row r="107" spans="2:65" s="1" customFormat="1" ht="16.5" customHeight="1">
      <c r="B107" s="41"/>
      <c r="C107" s="203" t="s">
        <v>282</v>
      </c>
      <c r="D107" s="203" t="s">
        <v>182</v>
      </c>
      <c r="E107" s="204" t="s">
        <v>2895</v>
      </c>
      <c r="F107" s="205" t="s">
        <v>2896</v>
      </c>
      <c r="G107" s="206" t="s">
        <v>2092</v>
      </c>
      <c r="H107" s="207">
        <v>1</v>
      </c>
      <c r="I107" s="208"/>
      <c r="J107" s="209">
        <f t="shared" si="0"/>
        <v>0</v>
      </c>
      <c r="K107" s="205" t="s">
        <v>39</v>
      </c>
      <c r="L107" s="61"/>
      <c r="M107" s="210" t="s">
        <v>39</v>
      </c>
      <c r="N107" s="211" t="s">
        <v>48</v>
      </c>
      <c r="O107" s="42"/>
      <c r="P107" s="212">
        <f t="shared" si="1"/>
        <v>0</v>
      </c>
      <c r="Q107" s="212">
        <v>0</v>
      </c>
      <c r="R107" s="212">
        <f t="shared" si="2"/>
        <v>0</v>
      </c>
      <c r="S107" s="212">
        <v>0</v>
      </c>
      <c r="T107" s="213">
        <f t="shared" si="3"/>
        <v>0</v>
      </c>
      <c r="AR107" s="24" t="s">
        <v>187</v>
      </c>
      <c r="AT107" s="24" t="s">
        <v>182</v>
      </c>
      <c r="AU107" s="24" t="s">
        <v>84</v>
      </c>
      <c r="AY107" s="24" t="s">
        <v>180</v>
      </c>
      <c r="BE107" s="214">
        <f t="shared" si="4"/>
        <v>0</v>
      </c>
      <c r="BF107" s="214">
        <f t="shared" si="5"/>
        <v>0</v>
      </c>
      <c r="BG107" s="214">
        <f t="shared" si="6"/>
        <v>0</v>
      </c>
      <c r="BH107" s="214">
        <f t="shared" si="7"/>
        <v>0</v>
      </c>
      <c r="BI107" s="214">
        <f t="shared" si="8"/>
        <v>0</v>
      </c>
      <c r="BJ107" s="24" t="s">
        <v>84</v>
      </c>
      <c r="BK107" s="214">
        <f t="shared" si="9"/>
        <v>0</v>
      </c>
      <c r="BL107" s="24" t="s">
        <v>187</v>
      </c>
      <c r="BM107" s="24" t="s">
        <v>372</v>
      </c>
    </row>
    <row r="108" spans="2:65" s="1" customFormat="1" ht="16.5" customHeight="1">
      <c r="B108" s="41"/>
      <c r="C108" s="203" t="s">
        <v>286</v>
      </c>
      <c r="D108" s="203" t="s">
        <v>182</v>
      </c>
      <c r="E108" s="204" t="s">
        <v>2897</v>
      </c>
      <c r="F108" s="205" t="s">
        <v>2898</v>
      </c>
      <c r="G108" s="206" t="s">
        <v>2092</v>
      </c>
      <c r="H108" s="207">
        <v>3</v>
      </c>
      <c r="I108" s="208"/>
      <c r="J108" s="209">
        <f t="shared" si="0"/>
        <v>0</v>
      </c>
      <c r="K108" s="205" t="s">
        <v>39</v>
      </c>
      <c r="L108" s="61"/>
      <c r="M108" s="210" t="s">
        <v>39</v>
      </c>
      <c r="N108" s="211" t="s">
        <v>48</v>
      </c>
      <c r="O108" s="42"/>
      <c r="P108" s="212">
        <f t="shared" si="1"/>
        <v>0</v>
      </c>
      <c r="Q108" s="212">
        <v>0</v>
      </c>
      <c r="R108" s="212">
        <f t="shared" si="2"/>
        <v>0</v>
      </c>
      <c r="S108" s="212">
        <v>0</v>
      </c>
      <c r="T108" s="213">
        <f t="shared" si="3"/>
        <v>0</v>
      </c>
      <c r="AR108" s="24" t="s">
        <v>187</v>
      </c>
      <c r="AT108" s="24" t="s">
        <v>182</v>
      </c>
      <c r="AU108" s="24" t="s">
        <v>84</v>
      </c>
      <c r="AY108" s="24" t="s">
        <v>180</v>
      </c>
      <c r="BE108" s="214">
        <f t="shared" si="4"/>
        <v>0</v>
      </c>
      <c r="BF108" s="214">
        <f t="shared" si="5"/>
        <v>0</v>
      </c>
      <c r="BG108" s="214">
        <f t="shared" si="6"/>
        <v>0</v>
      </c>
      <c r="BH108" s="214">
        <f t="shared" si="7"/>
        <v>0</v>
      </c>
      <c r="BI108" s="214">
        <f t="shared" si="8"/>
        <v>0</v>
      </c>
      <c r="BJ108" s="24" t="s">
        <v>84</v>
      </c>
      <c r="BK108" s="214">
        <f t="shared" si="9"/>
        <v>0</v>
      </c>
      <c r="BL108" s="24" t="s">
        <v>187</v>
      </c>
      <c r="BM108" s="24" t="s">
        <v>384</v>
      </c>
    </row>
    <row r="109" spans="2:65" s="1" customFormat="1" ht="16.5" customHeight="1">
      <c r="B109" s="41"/>
      <c r="C109" s="203" t="s">
        <v>291</v>
      </c>
      <c r="D109" s="203" t="s">
        <v>182</v>
      </c>
      <c r="E109" s="204" t="s">
        <v>2899</v>
      </c>
      <c r="F109" s="205" t="s">
        <v>2900</v>
      </c>
      <c r="G109" s="206" t="s">
        <v>2092</v>
      </c>
      <c r="H109" s="207">
        <v>3</v>
      </c>
      <c r="I109" s="208"/>
      <c r="J109" s="209">
        <f t="shared" si="0"/>
        <v>0</v>
      </c>
      <c r="K109" s="205" t="s">
        <v>39</v>
      </c>
      <c r="L109" s="61"/>
      <c r="M109" s="210" t="s">
        <v>39</v>
      </c>
      <c r="N109" s="211" t="s">
        <v>48</v>
      </c>
      <c r="O109" s="42"/>
      <c r="P109" s="212">
        <f t="shared" si="1"/>
        <v>0</v>
      </c>
      <c r="Q109" s="212">
        <v>0</v>
      </c>
      <c r="R109" s="212">
        <f t="shared" si="2"/>
        <v>0</v>
      </c>
      <c r="S109" s="212">
        <v>0</v>
      </c>
      <c r="T109" s="213">
        <f t="shared" si="3"/>
        <v>0</v>
      </c>
      <c r="AR109" s="24" t="s">
        <v>187</v>
      </c>
      <c r="AT109" s="24" t="s">
        <v>182</v>
      </c>
      <c r="AU109" s="24" t="s">
        <v>84</v>
      </c>
      <c r="AY109" s="24" t="s">
        <v>180</v>
      </c>
      <c r="BE109" s="214">
        <f t="shared" si="4"/>
        <v>0</v>
      </c>
      <c r="BF109" s="214">
        <f t="shared" si="5"/>
        <v>0</v>
      </c>
      <c r="BG109" s="214">
        <f t="shared" si="6"/>
        <v>0</v>
      </c>
      <c r="BH109" s="214">
        <f t="shared" si="7"/>
        <v>0</v>
      </c>
      <c r="BI109" s="214">
        <f t="shared" si="8"/>
        <v>0</v>
      </c>
      <c r="BJ109" s="24" t="s">
        <v>84</v>
      </c>
      <c r="BK109" s="214">
        <f t="shared" si="9"/>
        <v>0</v>
      </c>
      <c r="BL109" s="24" t="s">
        <v>187</v>
      </c>
      <c r="BM109" s="24" t="s">
        <v>394</v>
      </c>
    </row>
    <row r="110" spans="2:65" s="1" customFormat="1" ht="16.5" customHeight="1">
      <c r="B110" s="41"/>
      <c r="C110" s="203" t="s">
        <v>9</v>
      </c>
      <c r="D110" s="203" t="s">
        <v>182</v>
      </c>
      <c r="E110" s="204" t="s">
        <v>2901</v>
      </c>
      <c r="F110" s="205" t="s">
        <v>2902</v>
      </c>
      <c r="G110" s="206" t="s">
        <v>200</v>
      </c>
      <c r="H110" s="207">
        <v>700</v>
      </c>
      <c r="I110" s="208"/>
      <c r="J110" s="209">
        <f t="shared" si="0"/>
        <v>0</v>
      </c>
      <c r="K110" s="205" t="s">
        <v>39</v>
      </c>
      <c r="L110" s="61"/>
      <c r="M110" s="210" t="s">
        <v>39</v>
      </c>
      <c r="N110" s="211" t="s">
        <v>48</v>
      </c>
      <c r="O110" s="42"/>
      <c r="P110" s="212">
        <f t="shared" si="1"/>
        <v>0</v>
      </c>
      <c r="Q110" s="212">
        <v>0</v>
      </c>
      <c r="R110" s="212">
        <f t="shared" si="2"/>
        <v>0</v>
      </c>
      <c r="S110" s="212">
        <v>0</v>
      </c>
      <c r="T110" s="213">
        <f t="shared" si="3"/>
        <v>0</v>
      </c>
      <c r="AR110" s="24" t="s">
        <v>187</v>
      </c>
      <c r="AT110" s="24" t="s">
        <v>182</v>
      </c>
      <c r="AU110" s="24" t="s">
        <v>84</v>
      </c>
      <c r="AY110" s="24" t="s">
        <v>180</v>
      </c>
      <c r="BE110" s="214">
        <f t="shared" si="4"/>
        <v>0</v>
      </c>
      <c r="BF110" s="214">
        <f t="shared" si="5"/>
        <v>0</v>
      </c>
      <c r="BG110" s="214">
        <f t="shared" si="6"/>
        <v>0</v>
      </c>
      <c r="BH110" s="214">
        <f t="shared" si="7"/>
        <v>0</v>
      </c>
      <c r="BI110" s="214">
        <f t="shared" si="8"/>
        <v>0</v>
      </c>
      <c r="BJ110" s="24" t="s">
        <v>84</v>
      </c>
      <c r="BK110" s="214">
        <f t="shared" si="9"/>
        <v>0</v>
      </c>
      <c r="BL110" s="24" t="s">
        <v>187</v>
      </c>
      <c r="BM110" s="24" t="s">
        <v>404</v>
      </c>
    </row>
    <row r="111" spans="2:65" s="1" customFormat="1" ht="16.5" customHeight="1">
      <c r="B111" s="41"/>
      <c r="C111" s="203" t="s">
        <v>300</v>
      </c>
      <c r="D111" s="203" t="s">
        <v>182</v>
      </c>
      <c r="E111" s="204" t="s">
        <v>2903</v>
      </c>
      <c r="F111" s="205" t="s">
        <v>2904</v>
      </c>
      <c r="G111" s="206" t="s">
        <v>200</v>
      </c>
      <c r="H111" s="207">
        <v>700</v>
      </c>
      <c r="I111" s="208"/>
      <c r="J111" s="209">
        <f t="shared" si="0"/>
        <v>0</v>
      </c>
      <c r="K111" s="205" t="s">
        <v>39</v>
      </c>
      <c r="L111" s="61"/>
      <c r="M111" s="210" t="s">
        <v>39</v>
      </c>
      <c r="N111" s="211" t="s">
        <v>48</v>
      </c>
      <c r="O111" s="42"/>
      <c r="P111" s="212">
        <f t="shared" si="1"/>
        <v>0</v>
      </c>
      <c r="Q111" s="212">
        <v>0</v>
      </c>
      <c r="R111" s="212">
        <f t="shared" si="2"/>
        <v>0</v>
      </c>
      <c r="S111" s="212">
        <v>0</v>
      </c>
      <c r="T111" s="213">
        <f t="shared" si="3"/>
        <v>0</v>
      </c>
      <c r="AR111" s="24" t="s">
        <v>187</v>
      </c>
      <c r="AT111" s="24" t="s">
        <v>182</v>
      </c>
      <c r="AU111" s="24" t="s">
        <v>84</v>
      </c>
      <c r="AY111" s="24" t="s">
        <v>180</v>
      </c>
      <c r="BE111" s="214">
        <f t="shared" si="4"/>
        <v>0</v>
      </c>
      <c r="BF111" s="214">
        <f t="shared" si="5"/>
        <v>0</v>
      </c>
      <c r="BG111" s="214">
        <f t="shared" si="6"/>
        <v>0</v>
      </c>
      <c r="BH111" s="214">
        <f t="shared" si="7"/>
        <v>0</v>
      </c>
      <c r="BI111" s="214">
        <f t="shared" si="8"/>
        <v>0</v>
      </c>
      <c r="BJ111" s="24" t="s">
        <v>84</v>
      </c>
      <c r="BK111" s="214">
        <f t="shared" si="9"/>
        <v>0</v>
      </c>
      <c r="BL111" s="24" t="s">
        <v>187</v>
      </c>
      <c r="BM111" s="24" t="s">
        <v>413</v>
      </c>
    </row>
    <row r="112" spans="2:65" s="1" customFormat="1" ht="16.5" customHeight="1">
      <c r="B112" s="41"/>
      <c r="C112" s="203" t="s">
        <v>304</v>
      </c>
      <c r="D112" s="203" t="s">
        <v>182</v>
      </c>
      <c r="E112" s="204" t="s">
        <v>2905</v>
      </c>
      <c r="F112" s="205" t="s">
        <v>2906</v>
      </c>
      <c r="G112" s="206" t="s">
        <v>2092</v>
      </c>
      <c r="H112" s="207">
        <v>1</v>
      </c>
      <c r="I112" s="208"/>
      <c r="J112" s="209">
        <f t="shared" si="0"/>
        <v>0</v>
      </c>
      <c r="K112" s="205" t="s">
        <v>39</v>
      </c>
      <c r="L112" s="61"/>
      <c r="M112" s="210" t="s">
        <v>39</v>
      </c>
      <c r="N112" s="211" t="s">
        <v>48</v>
      </c>
      <c r="O112" s="42"/>
      <c r="P112" s="212">
        <f t="shared" si="1"/>
        <v>0</v>
      </c>
      <c r="Q112" s="212">
        <v>0</v>
      </c>
      <c r="R112" s="212">
        <f t="shared" si="2"/>
        <v>0</v>
      </c>
      <c r="S112" s="212">
        <v>0</v>
      </c>
      <c r="T112" s="213">
        <f t="shared" si="3"/>
        <v>0</v>
      </c>
      <c r="AR112" s="24" t="s">
        <v>187</v>
      </c>
      <c r="AT112" s="24" t="s">
        <v>182</v>
      </c>
      <c r="AU112" s="24" t="s">
        <v>84</v>
      </c>
      <c r="AY112" s="24" t="s">
        <v>180</v>
      </c>
      <c r="BE112" s="214">
        <f t="shared" si="4"/>
        <v>0</v>
      </c>
      <c r="BF112" s="214">
        <f t="shared" si="5"/>
        <v>0</v>
      </c>
      <c r="BG112" s="214">
        <f t="shared" si="6"/>
        <v>0</v>
      </c>
      <c r="BH112" s="214">
        <f t="shared" si="7"/>
        <v>0</v>
      </c>
      <c r="BI112" s="214">
        <f t="shared" si="8"/>
        <v>0</v>
      </c>
      <c r="BJ112" s="24" t="s">
        <v>84</v>
      </c>
      <c r="BK112" s="214">
        <f t="shared" si="9"/>
        <v>0</v>
      </c>
      <c r="BL112" s="24" t="s">
        <v>187</v>
      </c>
      <c r="BM112" s="24" t="s">
        <v>421</v>
      </c>
    </row>
    <row r="113" spans="2:63" s="11" customFormat="1" ht="37.35" customHeight="1">
      <c r="B113" s="187"/>
      <c r="C113" s="188"/>
      <c r="D113" s="189" t="s">
        <v>76</v>
      </c>
      <c r="E113" s="190" t="s">
        <v>2679</v>
      </c>
      <c r="F113" s="190" t="s">
        <v>2907</v>
      </c>
      <c r="G113" s="188"/>
      <c r="H113" s="188"/>
      <c r="I113" s="191"/>
      <c r="J113" s="192">
        <f>BK113</f>
        <v>0</v>
      </c>
      <c r="K113" s="188"/>
      <c r="L113" s="193"/>
      <c r="M113" s="194"/>
      <c r="N113" s="195"/>
      <c r="O113" s="195"/>
      <c r="P113" s="196">
        <f>SUM(P114:P134)</f>
        <v>0</v>
      </c>
      <c r="Q113" s="195"/>
      <c r="R113" s="196">
        <f>SUM(R114:R134)</f>
        <v>0</v>
      </c>
      <c r="S113" s="195"/>
      <c r="T113" s="197">
        <f>SUM(T114:T134)</f>
        <v>0</v>
      </c>
      <c r="AR113" s="198" t="s">
        <v>84</v>
      </c>
      <c r="AT113" s="199" t="s">
        <v>76</v>
      </c>
      <c r="AU113" s="199" t="s">
        <v>77</v>
      </c>
      <c r="AY113" s="198" t="s">
        <v>180</v>
      </c>
      <c r="BK113" s="200">
        <f>SUM(BK114:BK134)</f>
        <v>0</v>
      </c>
    </row>
    <row r="114" spans="2:65" s="1" customFormat="1" ht="16.5" customHeight="1">
      <c r="B114" s="41"/>
      <c r="C114" s="203" t="s">
        <v>309</v>
      </c>
      <c r="D114" s="203" t="s">
        <v>182</v>
      </c>
      <c r="E114" s="204" t="s">
        <v>2681</v>
      </c>
      <c r="F114" s="205" t="s">
        <v>2908</v>
      </c>
      <c r="G114" s="206" t="s">
        <v>2092</v>
      </c>
      <c r="H114" s="207">
        <v>1</v>
      </c>
      <c r="I114" s="208"/>
      <c r="J114" s="209">
        <f aca="true" t="shared" si="10" ref="J114:J134">ROUND(I114*H114,2)</f>
        <v>0</v>
      </c>
      <c r="K114" s="205" t="s">
        <v>39</v>
      </c>
      <c r="L114" s="61"/>
      <c r="M114" s="210" t="s">
        <v>39</v>
      </c>
      <c r="N114" s="211" t="s">
        <v>48</v>
      </c>
      <c r="O114" s="42"/>
      <c r="P114" s="212">
        <f aca="true" t="shared" si="11" ref="P114:P134">O114*H114</f>
        <v>0</v>
      </c>
      <c r="Q114" s="212">
        <v>0</v>
      </c>
      <c r="R114" s="212">
        <f aca="true" t="shared" si="12" ref="R114:R134">Q114*H114</f>
        <v>0</v>
      </c>
      <c r="S114" s="212">
        <v>0</v>
      </c>
      <c r="T114" s="213">
        <f aca="true" t="shared" si="13" ref="T114:T134">S114*H114</f>
        <v>0</v>
      </c>
      <c r="AR114" s="24" t="s">
        <v>187</v>
      </c>
      <c r="AT114" s="24" t="s">
        <v>182</v>
      </c>
      <c r="AU114" s="24" t="s">
        <v>84</v>
      </c>
      <c r="AY114" s="24" t="s">
        <v>180</v>
      </c>
      <c r="BE114" s="214">
        <f aca="true" t="shared" si="14" ref="BE114:BE134">IF(N114="základní",J114,0)</f>
        <v>0</v>
      </c>
      <c r="BF114" s="214">
        <f aca="true" t="shared" si="15" ref="BF114:BF134">IF(N114="snížená",J114,0)</f>
        <v>0</v>
      </c>
      <c r="BG114" s="214">
        <f aca="true" t="shared" si="16" ref="BG114:BG134">IF(N114="zákl. přenesená",J114,0)</f>
        <v>0</v>
      </c>
      <c r="BH114" s="214">
        <f aca="true" t="shared" si="17" ref="BH114:BH134">IF(N114="sníž. přenesená",J114,0)</f>
        <v>0</v>
      </c>
      <c r="BI114" s="214">
        <f aca="true" t="shared" si="18" ref="BI114:BI134">IF(N114="nulová",J114,0)</f>
        <v>0</v>
      </c>
      <c r="BJ114" s="24" t="s">
        <v>84</v>
      </c>
      <c r="BK114" s="214">
        <f aca="true" t="shared" si="19" ref="BK114:BK134">ROUND(I114*H114,2)</f>
        <v>0</v>
      </c>
      <c r="BL114" s="24" t="s">
        <v>187</v>
      </c>
      <c r="BM114" s="24" t="s">
        <v>439</v>
      </c>
    </row>
    <row r="115" spans="2:65" s="1" customFormat="1" ht="16.5" customHeight="1">
      <c r="B115" s="41"/>
      <c r="C115" s="203" t="s">
        <v>313</v>
      </c>
      <c r="D115" s="203" t="s">
        <v>182</v>
      </c>
      <c r="E115" s="204" t="s">
        <v>2683</v>
      </c>
      <c r="F115" s="205" t="s">
        <v>2909</v>
      </c>
      <c r="G115" s="206" t="s">
        <v>2092</v>
      </c>
      <c r="H115" s="207">
        <v>1</v>
      </c>
      <c r="I115" s="208"/>
      <c r="J115" s="209">
        <f t="shared" si="10"/>
        <v>0</v>
      </c>
      <c r="K115" s="205" t="s">
        <v>39</v>
      </c>
      <c r="L115" s="61"/>
      <c r="M115" s="210" t="s">
        <v>39</v>
      </c>
      <c r="N115" s="211" t="s">
        <v>48</v>
      </c>
      <c r="O115" s="42"/>
      <c r="P115" s="212">
        <f t="shared" si="11"/>
        <v>0</v>
      </c>
      <c r="Q115" s="212">
        <v>0</v>
      </c>
      <c r="R115" s="212">
        <f t="shared" si="12"/>
        <v>0</v>
      </c>
      <c r="S115" s="212">
        <v>0</v>
      </c>
      <c r="T115" s="213">
        <f t="shared" si="13"/>
        <v>0</v>
      </c>
      <c r="AR115" s="24" t="s">
        <v>187</v>
      </c>
      <c r="AT115" s="24" t="s">
        <v>182</v>
      </c>
      <c r="AU115" s="24" t="s">
        <v>84</v>
      </c>
      <c r="AY115" s="24" t="s">
        <v>180</v>
      </c>
      <c r="BE115" s="214">
        <f t="shared" si="14"/>
        <v>0</v>
      </c>
      <c r="BF115" s="214">
        <f t="shared" si="15"/>
        <v>0</v>
      </c>
      <c r="BG115" s="214">
        <f t="shared" si="16"/>
        <v>0</v>
      </c>
      <c r="BH115" s="214">
        <f t="shared" si="17"/>
        <v>0</v>
      </c>
      <c r="BI115" s="214">
        <f t="shared" si="18"/>
        <v>0</v>
      </c>
      <c r="BJ115" s="24" t="s">
        <v>84</v>
      </c>
      <c r="BK115" s="214">
        <f t="shared" si="19"/>
        <v>0</v>
      </c>
      <c r="BL115" s="24" t="s">
        <v>187</v>
      </c>
      <c r="BM115" s="24" t="s">
        <v>449</v>
      </c>
    </row>
    <row r="116" spans="2:65" s="1" customFormat="1" ht="16.5" customHeight="1">
      <c r="B116" s="41"/>
      <c r="C116" s="203" t="s">
        <v>319</v>
      </c>
      <c r="D116" s="203" t="s">
        <v>182</v>
      </c>
      <c r="E116" s="204" t="s">
        <v>2685</v>
      </c>
      <c r="F116" s="205" t="s">
        <v>2910</v>
      </c>
      <c r="G116" s="206" t="s">
        <v>2092</v>
      </c>
      <c r="H116" s="207">
        <v>2</v>
      </c>
      <c r="I116" s="208"/>
      <c r="J116" s="209">
        <f t="shared" si="10"/>
        <v>0</v>
      </c>
      <c r="K116" s="205" t="s">
        <v>39</v>
      </c>
      <c r="L116" s="61"/>
      <c r="M116" s="210" t="s">
        <v>39</v>
      </c>
      <c r="N116" s="211" t="s">
        <v>48</v>
      </c>
      <c r="O116" s="42"/>
      <c r="P116" s="212">
        <f t="shared" si="11"/>
        <v>0</v>
      </c>
      <c r="Q116" s="212">
        <v>0</v>
      </c>
      <c r="R116" s="212">
        <f t="shared" si="12"/>
        <v>0</v>
      </c>
      <c r="S116" s="212">
        <v>0</v>
      </c>
      <c r="T116" s="213">
        <f t="shared" si="13"/>
        <v>0</v>
      </c>
      <c r="AR116" s="24" t="s">
        <v>187</v>
      </c>
      <c r="AT116" s="24" t="s">
        <v>182</v>
      </c>
      <c r="AU116" s="24" t="s">
        <v>84</v>
      </c>
      <c r="AY116" s="24" t="s">
        <v>180</v>
      </c>
      <c r="BE116" s="214">
        <f t="shared" si="14"/>
        <v>0</v>
      </c>
      <c r="BF116" s="214">
        <f t="shared" si="15"/>
        <v>0</v>
      </c>
      <c r="BG116" s="214">
        <f t="shared" si="16"/>
        <v>0</v>
      </c>
      <c r="BH116" s="214">
        <f t="shared" si="17"/>
        <v>0</v>
      </c>
      <c r="BI116" s="214">
        <f t="shared" si="18"/>
        <v>0</v>
      </c>
      <c r="BJ116" s="24" t="s">
        <v>84</v>
      </c>
      <c r="BK116" s="214">
        <f t="shared" si="19"/>
        <v>0</v>
      </c>
      <c r="BL116" s="24" t="s">
        <v>187</v>
      </c>
      <c r="BM116" s="24" t="s">
        <v>458</v>
      </c>
    </row>
    <row r="117" spans="2:65" s="1" customFormat="1" ht="16.5" customHeight="1">
      <c r="B117" s="41"/>
      <c r="C117" s="203" t="s">
        <v>325</v>
      </c>
      <c r="D117" s="203" t="s">
        <v>182</v>
      </c>
      <c r="E117" s="204" t="s">
        <v>2687</v>
      </c>
      <c r="F117" s="205" t="s">
        <v>2911</v>
      </c>
      <c r="G117" s="206" t="s">
        <v>2092</v>
      </c>
      <c r="H117" s="207">
        <v>2</v>
      </c>
      <c r="I117" s="208"/>
      <c r="J117" s="209">
        <f t="shared" si="10"/>
        <v>0</v>
      </c>
      <c r="K117" s="205" t="s">
        <v>39</v>
      </c>
      <c r="L117" s="61"/>
      <c r="M117" s="210" t="s">
        <v>39</v>
      </c>
      <c r="N117" s="211" t="s">
        <v>48</v>
      </c>
      <c r="O117" s="42"/>
      <c r="P117" s="212">
        <f t="shared" si="11"/>
        <v>0</v>
      </c>
      <c r="Q117" s="212">
        <v>0</v>
      </c>
      <c r="R117" s="212">
        <f t="shared" si="12"/>
        <v>0</v>
      </c>
      <c r="S117" s="212">
        <v>0</v>
      </c>
      <c r="T117" s="213">
        <f t="shared" si="13"/>
        <v>0</v>
      </c>
      <c r="AR117" s="24" t="s">
        <v>187</v>
      </c>
      <c r="AT117" s="24" t="s">
        <v>182</v>
      </c>
      <c r="AU117" s="24" t="s">
        <v>84</v>
      </c>
      <c r="AY117" s="24" t="s">
        <v>180</v>
      </c>
      <c r="BE117" s="214">
        <f t="shared" si="14"/>
        <v>0</v>
      </c>
      <c r="BF117" s="214">
        <f t="shared" si="15"/>
        <v>0</v>
      </c>
      <c r="BG117" s="214">
        <f t="shared" si="16"/>
        <v>0</v>
      </c>
      <c r="BH117" s="214">
        <f t="shared" si="17"/>
        <v>0</v>
      </c>
      <c r="BI117" s="214">
        <f t="shared" si="18"/>
        <v>0</v>
      </c>
      <c r="BJ117" s="24" t="s">
        <v>84</v>
      </c>
      <c r="BK117" s="214">
        <f t="shared" si="19"/>
        <v>0</v>
      </c>
      <c r="BL117" s="24" t="s">
        <v>187</v>
      </c>
      <c r="BM117" s="24" t="s">
        <v>466</v>
      </c>
    </row>
    <row r="118" spans="2:65" s="1" customFormat="1" ht="25.5" customHeight="1">
      <c r="B118" s="41"/>
      <c r="C118" s="203" t="s">
        <v>332</v>
      </c>
      <c r="D118" s="203" t="s">
        <v>182</v>
      </c>
      <c r="E118" s="204" t="s">
        <v>2689</v>
      </c>
      <c r="F118" s="205" t="s">
        <v>2912</v>
      </c>
      <c r="G118" s="206" t="s">
        <v>2092</v>
      </c>
      <c r="H118" s="207">
        <v>4</v>
      </c>
      <c r="I118" s="208"/>
      <c r="J118" s="209">
        <f t="shared" si="10"/>
        <v>0</v>
      </c>
      <c r="K118" s="205" t="s">
        <v>39</v>
      </c>
      <c r="L118" s="61"/>
      <c r="M118" s="210" t="s">
        <v>39</v>
      </c>
      <c r="N118" s="211" t="s">
        <v>48</v>
      </c>
      <c r="O118" s="42"/>
      <c r="P118" s="212">
        <f t="shared" si="11"/>
        <v>0</v>
      </c>
      <c r="Q118" s="212">
        <v>0</v>
      </c>
      <c r="R118" s="212">
        <f t="shared" si="12"/>
        <v>0</v>
      </c>
      <c r="S118" s="212">
        <v>0</v>
      </c>
      <c r="T118" s="213">
        <f t="shared" si="13"/>
        <v>0</v>
      </c>
      <c r="AR118" s="24" t="s">
        <v>187</v>
      </c>
      <c r="AT118" s="24" t="s">
        <v>182</v>
      </c>
      <c r="AU118" s="24" t="s">
        <v>84</v>
      </c>
      <c r="AY118" s="24" t="s">
        <v>180</v>
      </c>
      <c r="BE118" s="214">
        <f t="shared" si="14"/>
        <v>0</v>
      </c>
      <c r="BF118" s="214">
        <f t="shared" si="15"/>
        <v>0</v>
      </c>
      <c r="BG118" s="214">
        <f t="shared" si="16"/>
        <v>0</v>
      </c>
      <c r="BH118" s="214">
        <f t="shared" si="17"/>
        <v>0</v>
      </c>
      <c r="BI118" s="214">
        <f t="shared" si="18"/>
        <v>0</v>
      </c>
      <c r="BJ118" s="24" t="s">
        <v>84</v>
      </c>
      <c r="BK118" s="214">
        <f t="shared" si="19"/>
        <v>0</v>
      </c>
      <c r="BL118" s="24" t="s">
        <v>187</v>
      </c>
      <c r="BM118" s="24" t="s">
        <v>477</v>
      </c>
    </row>
    <row r="119" spans="2:65" s="1" customFormat="1" ht="16.5" customHeight="1">
      <c r="B119" s="41"/>
      <c r="C119" s="203" t="s">
        <v>337</v>
      </c>
      <c r="D119" s="203" t="s">
        <v>182</v>
      </c>
      <c r="E119" s="204" t="s">
        <v>2691</v>
      </c>
      <c r="F119" s="205" t="s">
        <v>2913</v>
      </c>
      <c r="G119" s="206" t="s">
        <v>2092</v>
      </c>
      <c r="H119" s="207">
        <v>4</v>
      </c>
      <c r="I119" s="208"/>
      <c r="J119" s="209">
        <f t="shared" si="10"/>
        <v>0</v>
      </c>
      <c r="K119" s="205" t="s">
        <v>39</v>
      </c>
      <c r="L119" s="61"/>
      <c r="M119" s="210" t="s">
        <v>39</v>
      </c>
      <c r="N119" s="211" t="s">
        <v>48</v>
      </c>
      <c r="O119" s="42"/>
      <c r="P119" s="212">
        <f t="shared" si="11"/>
        <v>0</v>
      </c>
      <c r="Q119" s="212">
        <v>0</v>
      </c>
      <c r="R119" s="212">
        <f t="shared" si="12"/>
        <v>0</v>
      </c>
      <c r="S119" s="212">
        <v>0</v>
      </c>
      <c r="T119" s="213">
        <f t="shared" si="13"/>
        <v>0</v>
      </c>
      <c r="AR119" s="24" t="s">
        <v>187</v>
      </c>
      <c r="AT119" s="24" t="s">
        <v>182</v>
      </c>
      <c r="AU119" s="24" t="s">
        <v>84</v>
      </c>
      <c r="AY119" s="24" t="s">
        <v>180</v>
      </c>
      <c r="BE119" s="214">
        <f t="shared" si="14"/>
        <v>0</v>
      </c>
      <c r="BF119" s="214">
        <f t="shared" si="15"/>
        <v>0</v>
      </c>
      <c r="BG119" s="214">
        <f t="shared" si="16"/>
        <v>0</v>
      </c>
      <c r="BH119" s="214">
        <f t="shared" si="17"/>
        <v>0</v>
      </c>
      <c r="BI119" s="214">
        <f t="shared" si="18"/>
        <v>0</v>
      </c>
      <c r="BJ119" s="24" t="s">
        <v>84</v>
      </c>
      <c r="BK119" s="214">
        <f t="shared" si="19"/>
        <v>0</v>
      </c>
      <c r="BL119" s="24" t="s">
        <v>187</v>
      </c>
      <c r="BM119" s="24" t="s">
        <v>491</v>
      </c>
    </row>
    <row r="120" spans="2:65" s="1" customFormat="1" ht="25.5" customHeight="1">
      <c r="B120" s="41"/>
      <c r="C120" s="203" t="s">
        <v>343</v>
      </c>
      <c r="D120" s="203" t="s">
        <v>182</v>
      </c>
      <c r="E120" s="204" t="s">
        <v>2693</v>
      </c>
      <c r="F120" s="205" t="s">
        <v>2914</v>
      </c>
      <c r="G120" s="206" t="s">
        <v>2092</v>
      </c>
      <c r="H120" s="207">
        <v>5</v>
      </c>
      <c r="I120" s="208"/>
      <c r="J120" s="209">
        <f t="shared" si="10"/>
        <v>0</v>
      </c>
      <c r="K120" s="205" t="s">
        <v>39</v>
      </c>
      <c r="L120" s="61"/>
      <c r="M120" s="210" t="s">
        <v>39</v>
      </c>
      <c r="N120" s="211" t="s">
        <v>48</v>
      </c>
      <c r="O120" s="42"/>
      <c r="P120" s="212">
        <f t="shared" si="11"/>
        <v>0</v>
      </c>
      <c r="Q120" s="212">
        <v>0</v>
      </c>
      <c r="R120" s="212">
        <f t="shared" si="12"/>
        <v>0</v>
      </c>
      <c r="S120" s="212">
        <v>0</v>
      </c>
      <c r="T120" s="213">
        <f t="shared" si="13"/>
        <v>0</v>
      </c>
      <c r="AR120" s="24" t="s">
        <v>187</v>
      </c>
      <c r="AT120" s="24" t="s">
        <v>182</v>
      </c>
      <c r="AU120" s="24" t="s">
        <v>84</v>
      </c>
      <c r="AY120" s="24" t="s">
        <v>180</v>
      </c>
      <c r="BE120" s="214">
        <f t="shared" si="14"/>
        <v>0</v>
      </c>
      <c r="BF120" s="214">
        <f t="shared" si="15"/>
        <v>0</v>
      </c>
      <c r="BG120" s="214">
        <f t="shared" si="16"/>
        <v>0</v>
      </c>
      <c r="BH120" s="214">
        <f t="shared" si="17"/>
        <v>0</v>
      </c>
      <c r="BI120" s="214">
        <f t="shared" si="18"/>
        <v>0</v>
      </c>
      <c r="BJ120" s="24" t="s">
        <v>84</v>
      </c>
      <c r="BK120" s="214">
        <f t="shared" si="19"/>
        <v>0</v>
      </c>
      <c r="BL120" s="24" t="s">
        <v>187</v>
      </c>
      <c r="BM120" s="24" t="s">
        <v>501</v>
      </c>
    </row>
    <row r="121" spans="2:65" s="1" customFormat="1" ht="16.5" customHeight="1">
      <c r="B121" s="41"/>
      <c r="C121" s="203" t="s">
        <v>348</v>
      </c>
      <c r="D121" s="203" t="s">
        <v>182</v>
      </c>
      <c r="E121" s="204" t="s">
        <v>2695</v>
      </c>
      <c r="F121" s="205" t="s">
        <v>2915</v>
      </c>
      <c r="G121" s="206" t="s">
        <v>2092</v>
      </c>
      <c r="H121" s="207">
        <v>5</v>
      </c>
      <c r="I121" s="208"/>
      <c r="J121" s="209">
        <f t="shared" si="10"/>
        <v>0</v>
      </c>
      <c r="K121" s="205" t="s">
        <v>39</v>
      </c>
      <c r="L121" s="61"/>
      <c r="M121" s="210" t="s">
        <v>39</v>
      </c>
      <c r="N121" s="211" t="s">
        <v>48</v>
      </c>
      <c r="O121" s="42"/>
      <c r="P121" s="212">
        <f t="shared" si="11"/>
        <v>0</v>
      </c>
      <c r="Q121" s="212">
        <v>0</v>
      </c>
      <c r="R121" s="212">
        <f t="shared" si="12"/>
        <v>0</v>
      </c>
      <c r="S121" s="212">
        <v>0</v>
      </c>
      <c r="T121" s="213">
        <f t="shared" si="13"/>
        <v>0</v>
      </c>
      <c r="AR121" s="24" t="s">
        <v>187</v>
      </c>
      <c r="AT121" s="24" t="s">
        <v>182</v>
      </c>
      <c r="AU121" s="24" t="s">
        <v>84</v>
      </c>
      <c r="AY121" s="24" t="s">
        <v>180</v>
      </c>
      <c r="BE121" s="214">
        <f t="shared" si="14"/>
        <v>0</v>
      </c>
      <c r="BF121" s="214">
        <f t="shared" si="15"/>
        <v>0</v>
      </c>
      <c r="BG121" s="214">
        <f t="shared" si="16"/>
        <v>0</v>
      </c>
      <c r="BH121" s="214">
        <f t="shared" si="17"/>
        <v>0</v>
      </c>
      <c r="BI121" s="214">
        <f t="shared" si="18"/>
        <v>0</v>
      </c>
      <c r="BJ121" s="24" t="s">
        <v>84</v>
      </c>
      <c r="BK121" s="214">
        <f t="shared" si="19"/>
        <v>0</v>
      </c>
      <c r="BL121" s="24" t="s">
        <v>187</v>
      </c>
      <c r="BM121" s="24" t="s">
        <v>509</v>
      </c>
    </row>
    <row r="122" spans="2:65" s="1" customFormat="1" ht="16.5" customHeight="1">
      <c r="B122" s="41"/>
      <c r="C122" s="203" t="s">
        <v>354</v>
      </c>
      <c r="D122" s="203" t="s">
        <v>182</v>
      </c>
      <c r="E122" s="204" t="s">
        <v>2697</v>
      </c>
      <c r="F122" s="205" t="s">
        <v>2916</v>
      </c>
      <c r="G122" s="206" t="s">
        <v>2092</v>
      </c>
      <c r="H122" s="207">
        <v>2</v>
      </c>
      <c r="I122" s="208"/>
      <c r="J122" s="209">
        <f t="shared" si="10"/>
        <v>0</v>
      </c>
      <c r="K122" s="205" t="s">
        <v>39</v>
      </c>
      <c r="L122" s="61"/>
      <c r="M122" s="210" t="s">
        <v>39</v>
      </c>
      <c r="N122" s="211" t="s">
        <v>48</v>
      </c>
      <c r="O122" s="42"/>
      <c r="P122" s="212">
        <f t="shared" si="11"/>
        <v>0</v>
      </c>
      <c r="Q122" s="212">
        <v>0</v>
      </c>
      <c r="R122" s="212">
        <f t="shared" si="12"/>
        <v>0</v>
      </c>
      <c r="S122" s="212">
        <v>0</v>
      </c>
      <c r="T122" s="213">
        <f t="shared" si="13"/>
        <v>0</v>
      </c>
      <c r="AR122" s="24" t="s">
        <v>187</v>
      </c>
      <c r="AT122" s="24" t="s">
        <v>182</v>
      </c>
      <c r="AU122" s="24" t="s">
        <v>84</v>
      </c>
      <c r="AY122" s="24" t="s">
        <v>180</v>
      </c>
      <c r="BE122" s="214">
        <f t="shared" si="14"/>
        <v>0</v>
      </c>
      <c r="BF122" s="214">
        <f t="shared" si="15"/>
        <v>0</v>
      </c>
      <c r="BG122" s="214">
        <f t="shared" si="16"/>
        <v>0</v>
      </c>
      <c r="BH122" s="214">
        <f t="shared" si="17"/>
        <v>0</v>
      </c>
      <c r="BI122" s="214">
        <f t="shared" si="18"/>
        <v>0</v>
      </c>
      <c r="BJ122" s="24" t="s">
        <v>84</v>
      </c>
      <c r="BK122" s="214">
        <f t="shared" si="19"/>
        <v>0</v>
      </c>
      <c r="BL122" s="24" t="s">
        <v>187</v>
      </c>
      <c r="BM122" s="24" t="s">
        <v>519</v>
      </c>
    </row>
    <row r="123" spans="2:65" s="1" customFormat="1" ht="16.5" customHeight="1">
      <c r="B123" s="41"/>
      <c r="C123" s="203" t="s">
        <v>359</v>
      </c>
      <c r="D123" s="203" t="s">
        <v>182</v>
      </c>
      <c r="E123" s="204" t="s">
        <v>2699</v>
      </c>
      <c r="F123" s="205" t="s">
        <v>2917</v>
      </c>
      <c r="G123" s="206" t="s">
        <v>2092</v>
      </c>
      <c r="H123" s="207">
        <v>2</v>
      </c>
      <c r="I123" s="208"/>
      <c r="J123" s="209">
        <f t="shared" si="10"/>
        <v>0</v>
      </c>
      <c r="K123" s="205" t="s">
        <v>39</v>
      </c>
      <c r="L123" s="61"/>
      <c r="M123" s="210" t="s">
        <v>39</v>
      </c>
      <c r="N123" s="211" t="s">
        <v>48</v>
      </c>
      <c r="O123" s="42"/>
      <c r="P123" s="212">
        <f t="shared" si="11"/>
        <v>0</v>
      </c>
      <c r="Q123" s="212">
        <v>0</v>
      </c>
      <c r="R123" s="212">
        <f t="shared" si="12"/>
        <v>0</v>
      </c>
      <c r="S123" s="212">
        <v>0</v>
      </c>
      <c r="T123" s="213">
        <f t="shared" si="13"/>
        <v>0</v>
      </c>
      <c r="AR123" s="24" t="s">
        <v>187</v>
      </c>
      <c r="AT123" s="24" t="s">
        <v>182</v>
      </c>
      <c r="AU123" s="24" t="s">
        <v>84</v>
      </c>
      <c r="AY123" s="24" t="s">
        <v>180</v>
      </c>
      <c r="BE123" s="214">
        <f t="shared" si="14"/>
        <v>0</v>
      </c>
      <c r="BF123" s="214">
        <f t="shared" si="15"/>
        <v>0</v>
      </c>
      <c r="BG123" s="214">
        <f t="shared" si="16"/>
        <v>0</v>
      </c>
      <c r="BH123" s="214">
        <f t="shared" si="17"/>
        <v>0</v>
      </c>
      <c r="BI123" s="214">
        <f t="shared" si="18"/>
        <v>0</v>
      </c>
      <c r="BJ123" s="24" t="s">
        <v>84</v>
      </c>
      <c r="BK123" s="214">
        <f t="shared" si="19"/>
        <v>0</v>
      </c>
      <c r="BL123" s="24" t="s">
        <v>187</v>
      </c>
      <c r="BM123" s="24" t="s">
        <v>528</v>
      </c>
    </row>
    <row r="124" spans="2:65" s="1" customFormat="1" ht="16.5" customHeight="1">
      <c r="B124" s="41"/>
      <c r="C124" s="203" t="s">
        <v>363</v>
      </c>
      <c r="D124" s="203" t="s">
        <v>182</v>
      </c>
      <c r="E124" s="204" t="s">
        <v>2701</v>
      </c>
      <c r="F124" s="205" t="s">
        <v>2918</v>
      </c>
      <c r="G124" s="206" t="s">
        <v>200</v>
      </c>
      <c r="H124" s="207">
        <v>410</v>
      </c>
      <c r="I124" s="208"/>
      <c r="J124" s="209">
        <f t="shared" si="10"/>
        <v>0</v>
      </c>
      <c r="K124" s="205" t="s">
        <v>39</v>
      </c>
      <c r="L124" s="61"/>
      <c r="M124" s="210" t="s">
        <v>39</v>
      </c>
      <c r="N124" s="211" t="s">
        <v>48</v>
      </c>
      <c r="O124" s="42"/>
      <c r="P124" s="212">
        <f t="shared" si="11"/>
        <v>0</v>
      </c>
      <c r="Q124" s="212">
        <v>0</v>
      </c>
      <c r="R124" s="212">
        <f t="shared" si="12"/>
        <v>0</v>
      </c>
      <c r="S124" s="212">
        <v>0</v>
      </c>
      <c r="T124" s="213">
        <f t="shared" si="13"/>
        <v>0</v>
      </c>
      <c r="AR124" s="24" t="s">
        <v>187</v>
      </c>
      <c r="AT124" s="24" t="s">
        <v>182</v>
      </c>
      <c r="AU124" s="24" t="s">
        <v>84</v>
      </c>
      <c r="AY124" s="24" t="s">
        <v>180</v>
      </c>
      <c r="BE124" s="214">
        <f t="shared" si="14"/>
        <v>0</v>
      </c>
      <c r="BF124" s="214">
        <f t="shared" si="15"/>
        <v>0</v>
      </c>
      <c r="BG124" s="214">
        <f t="shared" si="16"/>
        <v>0</v>
      </c>
      <c r="BH124" s="214">
        <f t="shared" si="17"/>
        <v>0</v>
      </c>
      <c r="BI124" s="214">
        <f t="shared" si="18"/>
        <v>0</v>
      </c>
      <c r="BJ124" s="24" t="s">
        <v>84</v>
      </c>
      <c r="BK124" s="214">
        <f t="shared" si="19"/>
        <v>0</v>
      </c>
      <c r="BL124" s="24" t="s">
        <v>187</v>
      </c>
      <c r="BM124" s="24" t="s">
        <v>537</v>
      </c>
    </row>
    <row r="125" spans="2:65" s="1" customFormat="1" ht="16.5" customHeight="1">
      <c r="B125" s="41"/>
      <c r="C125" s="203" t="s">
        <v>368</v>
      </c>
      <c r="D125" s="203" t="s">
        <v>182</v>
      </c>
      <c r="E125" s="204" t="s">
        <v>2703</v>
      </c>
      <c r="F125" s="205" t="s">
        <v>2919</v>
      </c>
      <c r="G125" s="206" t="s">
        <v>200</v>
      </c>
      <c r="H125" s="207">
        <v>410</v>
      </c>
      <c r="I125" s="208"/>
      <c r="J125" s="209">
        <f t="shared" si="10"/>
        <v>0</v>
      </c>
      <c r="K125" s="205" t="s">
        <v>39</v>
      </c>
      <c r="L125" s="61"/>
      <c r="M125" s="210" t="s">
        <v>39</v>
      </c>
      <c r="N125" s="211" t="s">
        <v>48</v>
      </c>
      <c r="O125" s="42"/>
      <c r="P125" s="212">
        <f t="shared" si="11"/>
        <v>0</v>
      </c>
      <c r="Q125" s="212">
        <v>0</v>
      </c>
      <c r="R125" s="212">
        <f t="shared" si="12"/>
        <v>0</v>
      </c>
      <c r="S125" s="212">
        <v>0</v>
      </c>
      <c r="T125" s="213">
        <f t="shared" si="13"/>
        <v>0</v>
      </c>
      <c r="AR125" s="24" t="s">
        <v>187</v>
      </c>
      <c r="AT125" s="24" t="s">
        <v>182</v>
      </c>
      <c r="AU125" s="24" t="s">
        <v>84</v>
      </c>
      <c r="AY125" s="24" t="s">
        <v>180</v>
      </c>
      <c r="BE125" s="214">
        <f t="shared" si="14"/>
        <v>0</v>
      </c>
      <c r="BF125" s="214">
        <f t="shared" si="15"/>
        <v>0</v>
      </c>
      <c r="BG125" s="214">
        <f t="shared" si="16"/>
        <v>0</v>
      </c>
      <c r="BH125" s="214">
        <f t="shared" si="17"/>
        <v>0</v>
      </c>
      <c r="BI125" s="214">
        <f t="shared" si="18"/>
        <v>0</v>
      </c>
      <c r="BJ125" s="24" t="s">
        <v>84</v>
      </c>
      <c r="BK125" s="214">
        <f t="shared" si="19"/>
        <v>0</v>
      </c>
      <c r="BL125" s="24" t="s">
        <v>187</v>
      </c>
      <c r="BM125" s="24" t="s">
        <v>551</v>
      </c>
    </row>
    <row r="126" spans="2:65" s="1" customFormat="1" ht="16.5" customHeight="1">
      <c r="B126" s="41"/>
      <c r="C126" s="203" t="s">
        <v>372</v>
      </c>
      <c r="D126" s="203" t="s">
        <v>182</v>
      </c>
      <c r="E126" s="204" t="s">
        <v>2705</v>
      </c>
      <c r="F126" s="205" t="s">
        <v>2920</v>
      </c>
      <c r="G126" s="206" t="s">
        <v>200</v>
      </c>
      <c r="H126" s="207">
        <v>60</v>
      </c>
      <c r="I126" s="208"/>
      <c r="J126" s="209">
        <f t="shared" si="10"/>
        <v>0</v>
      </c>
      <c r="K126" s="205" t="s">
        <v>39</v>
      </c>
      <c r="L126" s="61"/>
      <c r="M126" s="210" t="s">
        <v>39</v>
      </c>
      <c r="N126" s="211" t="s">
        <v>48</v>
      </c>
      <c r="O126" s="42"/>
      <c r="P126" s="212">
        <f t="shared" si="11"/>
        <v>0</v>
      </c>
      <c r="Q126" s="212">
        <v>0</v>
      </c>
      <c r="R126" s="212">
        <f t="shared" si="12"/>
        <v>0</v>
      </c>
      <c r="S126" s="212">
        <v>0</v>
      </c>
      <c r="T126" s="213">
        <f t="shared" si="13"/>
        <v>0</v>
      </c>
      <c r="AR126" s="24" t="s">
        <v>187</v>
      </c>
      <c r="AT126" s="24" t="s">
        <v>182</v>
      </c>
      <c r="AU126" s="24" t="s">
        <v>84</v>
      </c>
      <c r="AY126" s="24" t="s">
        <v>180</v>
      </c>
      <c r="BE126" s="214">
        <f t="shared" si="14"/>
        <v>0</v>
      </c>
      <c r="BF126" s="214">
        <f t="shared" si="15"/>
        <v>0</v>
      </c>
      <c r="BG126" s="214">
        <f t="shared" si="16"/>
        <v>0</v>
      </c>
      <c r="BH126" s="214">
        <f t="shared" si="17"/>
        <v>0</v>
      </c>
      <c r="BI126" s="214">
        <f t="shared" si="18"/>
        <v>0</v>
      </c>
      <c r="BJ126" s="24" t="s">
        <v>84</v>
      </c>
      <c r="BK126" s="214">
        <f t="shared" si="19"/>
        <v>0</v>
      </c>
      <c r="BL126" s="24" t="s">
        <v>187</v>
      </c>
      <c r="BM126" s="24" t="s">
        <v>561</v>
      </c>
    </row>
    <row r="127" spans="2:65" s="1" customFormat="1" ht="16.5" customHeight="1">
      <c r="B127" s="41"/>
      <c r="C127" s="203" t="s">
        <v>378</v>
      </c>
      <c r="D127" s="203" t="s">
        <v>182</v>
      </c>
      <c r="E127" s="204" t="s">
        <v>2707</v>
      </c>
      <c r="F127" s="205" t="s">
        <v>2904</v>
      </c>
      <c r="G127" s="206" t="s">
        <v>200</v>
      </c>
      <c r="H127" s="207">
        <v>60</v>
      </c>
      <c r="I127" s="208"/>
      <c r="J127" s="209">
        <f t="shared" si="10"/>
        <v>0</v>
      </c>
      <c r="K127" s="205" t="s">
        <v>39</v>
      </c>
      <c r="L127" s="61"/>
      <c r="M127" s="210" t="s">
        <v>39</v>
      </c>
      <c r="N127" s="211" t="s">
        <v>48</v>
      </c>
      <c r="O127" s="42"/>
      <c r="P127" s="212">
        <f t="shared" si="11"/>
        <v>0</v>
      </c>
      <c r="Q127" s="212">
        <v>0</v>
      </c>
      <c r="R127" s="212">
        <f t="shared" si="12"/>
        <v>0</v>
      </c>
      <c r="S127" s="212">
        <v>0</v>
      </c>
      <c r="T127" s="213">
        <f t="shared" si="13"/>
        <v>0</v>
      </c>
      <c r="AR127" s="24" t="s">
        <v>187</v>
      </c>
      <c r="AT127" s="24" t="s">
        <v>182</v>
      </c>
      <c r="AU127" s="24" t="s">
        <v>84</v>
      </c>
      <c r="AY127" s="24" t="s">
        <v>180</v>
      </c>
      <c r="BE127" s="214">
        <f t="shared" si="14"/>
        <v>0</v>
      </c>
      <c r="BF127" s="214">
        <f t="shared" si="15"/>
        <v>0</v>
      </c>
      <c r="BG127" s="214">
        <f t="shared" si="16"/>
        <v>0</v>
      </c>
      <c r="BH127" s="214">
        <f t="shared" si="17"/>
        <v>0</v>
      </c>
      <c r="BI127" s="214">
        <f t="shared" si="18"/>
        <v>0</v>
      </c>
      <c r="BJ127" s="24" t="s">
        <v>84</v>
      </c>
      <c r="BK127" s="214">
        <f t="shared" si="19"/>
        <v>0</v>
      </c>
      <c r="BL127" s="24" t="s">
        <v>187</v>
      </c>
      <c r="BM127" s="24" t="s">
        <v>572</v>
      </c>
    </row>
    <row r="128" spans="2:65" s="1" customFormat="1" ht="16.5" customHeight="1">
      <c r="B128" s="41"/>
      <c r="C128" s="203" t="s">
        <v>384</v>
      </c>
      <c r="D128" s="203" t="s">
        <v>182</v>
      </c>
      <c r="E128" s="204" t="s">
        <v>2709</v>
      </c>
      <c r="F128" s="205" t="s">
        <v>2921</v>
      </c>
      <c r="G128" s="206" t="s">
        <v>2092</v>
      </c>
      <c r="H128" s="207">
        <v>11</v>
      </c>
      <c r="I128" s="208"/>
      <c r="J128" s="209">
        <f t="shared" si="10"/>
        <v>0</v>
      </c>
      <c r="K128" s="205" t="s">
        <v>39</v>
      </c>
      <c r="L128" s="61"/>
      <c r="M128" s="210" t="s">
        <v>39</v>
      </c>
      <c r="N128" s="211" t="s">
        <v>48</v>
      </c>
      <c r="O128" s="42"/>
      <c r="P128" s="212">
        <f t="shared" si="11"/>
        <v>0</v>
      </c>
      <c r="Q128" s="212">
        <v>0</v>
      </c>
      <c r="R128" s="212">
        <f t="shared" si="12"/>
        <v>0</v>
      </c>
      <c r="S128" s="212">
        <v>0</v>
      </c>
      <c r="T128" s="213">
        <f t="shared" si="13"/>
        <v>0</v>
      </c>
      <c r="AR128" s="24" t="s">
        <v>187</v>
      </c>
      <c r="AT128" s="24" t="s">
        <v>182</v>
      </c>
      <c r="AU128" s="24" t="s">
        <v>84</v>
      </c>
      <c r="AY128" s="24" t="s">
        <v>180</v>
      </c>
      <c r="BE128" s="214">
        <f t="shared" si="14"/>
        <v>0</v>
      </c>
      <c r="BF128" s="214">
        <f t="shared" si="15"/>
        <v>0</v>
      </c>
      <c r="BG128" s="214">
        <f t="shared" si="16"/>
        <v>0</v>
      </c>
      <c r="BH128" s="214">
        <f t="shared" si="17"/>
        <v>0</v>
      </c>
      <c r="BI128" s="214">
        <f t="shared" si="18"/>
        <v>0</v>
      </c>
      <c r="BJ128" s="24" t="s">
        <v>84</v>
      </c>
      <c r="BK128" s="214">
        <f t="shared" si="19"/>
        <v>0</v>
      </c>
      <c r="BL128" s="24" t="s">
        <v>187</v>
      </c>
      <c r="BM128" s="24" t="s">
        <v>583</v>
      </c>
    </row>
    <row r="129" spans="2:65" s="1" customFormat="1" ht="16.5" customHeight="1">
      <c r="B129" s="41"/>
      <c r="C129" s="203" t="s">
        <v>390</v>
      </c>
      <c r="D129" s="203" t="s">
        <v>182</v>
      </c>
      <c r="E129" s="204" t="s">
        <v>2711</v>
      </c>
      <c r="F129" s="205" t="s">
        <v>2922</v>
      </c>
      <c r="G129" s="206" t="s">
        <v>2092</v>
      </c>
      <c r="H129" s="207">
        <v>11</v>
      </c>
      <c r="I129" s="208"/>
      <c r="J129" s="209">
        <f t="shared" si="10"/>
        <v>0</v>
      </c>
      <c r="K129" s="205" t="s">
        <v>39</v>
      </c>
      <c r="L129" s="61"/>
      <c r="M129" s="210" t="s">
        <v>39</v>
      </c>
      <c r="N129" s="211" t="s">
        <v>48</v>
      </c>
      <c r="O129" s="42"/>
      <c r="P129" s="212">
        <f t="shared" si="11"/>
        <v>0</v>
      </c>
      <c r="Q129" s="212">
        <v>0</v>
      </c>
      <c r="R129" s="212">
        <f t="shared" si="12"/>
        <v>0</v>
      </c>
      <c r="S129" s="212">
        <v>0</v>
      </c>
      <c r="T129" s="213">
        <f t="shared" si="13"/>
        <v>0</v>
      </c>
      <c r="AR129" s="24" t="s">
        <v>187</v>
      </c>
      <c r="AT129" s="24" t="s">
        <v>182</v>
      </c>
      <c r="AU129" s="24" t="s">
        <v>84</v>
      </c>
      <c r="AY129" s="24" t="s">
        <v>180</v>
      </c>
      <c r="BE129" s="214">
        <f t="shared" si="14"/>
        <v>0</v>
      </c>
      <c r="BF129" s="214">
        <f t="shared" si="15"/>
        <v>0</v>
      </c>
      <c r="BG129" s="214">
        <f t="shared" si="16"/>
        <v>0</v>
      </c>
      <c r="BH129" s="214">
        <f t="shared" si="17"/>
        <v>0</v>
      </c>
      <c r="BI129" s="214">
        <f t="shared" si="18"/>
        <v>0</v>
      </c>
      <c r="BJ129" s="24" t="s">
        <v>84</v>
      </c>
      <c r="BK129" s="214">
        <f t="shared" si="19"/>
        <v>0</v>
      </c>
      <c r="BL129" s="24" t="s">
        <v>187</v>
      </c>
      <c r="BM129" s="24" t="s">
        <v>592</v>
      </c>
    </row>
    <row r="130" spans="2:65" s="1" customFormat="1" ht="16.5" customHeight="1">
      <c r="B130" s="41"/>
      <c r="C130" s="203" t="s">
        <v>394</v>
      </c>
      <c r="D130" s="203" t="s">
        <v>182</v>
      </c>
      <c r="E130" s="204" t="s">
        <v>2713</v>
      </c>
      <c r="F130" s="205" t="s">
        <v>2923</v>
      </c>
      <c r="G130" s="206" t="s">
        <v>2092</v>
      </c>
      <c r="H130" s="207">
        <v>1</v>
      </c>
      <c r="I130" s="208"/>
      <c r="J130" s="209">
        <f t="shared" si="10"/>
        <v>0</v>
      </c>
      <c r="K130" s="205" t="s">
        <v>39</v>
      </c>
      <c r="L130" s="61"/>
      <c r="M130" s="210" t="s">
        <v>39</v>
      </c>
      <c r="N130" s="211" t="s">
        <v>48</v>
      </c>
      <c r="O130" s="42"/>
      <c r="P130" s="212">
        <f t="shared" si="11"/>
        <v>0</v>
      </c>
      <c r="Q130" s="212">
        <v>0</v>
      </c>
      <c r="R130" s="212">
        <f t="shared" si="12"/>
        <v>0</v>
      </c>
      <c r="S130" s="212">
        <v>0</v>
      </c>
      <c r="T130" s="213">
        <f t="shared" si="13"/>
        <v>0</v>
      </c>
      <c r="AR130" s="24" t="s">
        <v>187</v>
      </c>
      <c r="AT130" s="24" t="s">
        <v>182</v>
      </c>
      <c r="AU130" s="24" t="s">
        <v>84</v>
      </c>
      <c r="AY130" s="24" t="s">
        <v>180</v>
      </c>
      <c r="BE130" s="214">
        <f t="shared" si="14"/>
        <v>0</v>
      </c>
      <c r="BF130" s="214">
        <f t="shared" si="15"/>
        <v>0</v>
      </c>
      <c r="BG130" s="214">
        <f t="shared" si="16"/>
        <v>0</v>
      </c>
      <c r="BH130" s="214">
        <f t="shared" si="17"/>
        <v>0</v>
      </c>
      <c r="BI130" s="214">
        <f t="shared" si="18"/>
        <v>0</v>
      </c>
      <c r="BJ130" s="24" t="s">
        <v>84</v>
      </c>
      <c r="BK130" s="214">
        <f t="shared" si="19"/>
        <v>0</v>
      </c>
      <c r="BL130" s="24" t="s">
        <v>187</v>
      </c>
      <c r="BM130" s="24" t="s">
        <v>601</v>
      </c>
    </row>
    <row r="131" spans="2:65" s="1" customFormat="1" ht="16.5" customHeight="1">
      <c r="B131" s="41"/>
      <c r="C131" s="203" t="s">
        <v>399</v>
      </c>
      <c r="D131" s="203" t="s">
        <v>182</v>
      </c>
      <c r="E131" s="204" t="s">
        <v>2715</v>
      </c>
      <c r="F131" s="205" t="s">
        <v>2924</v>
      </c>
      <c r="G131" s="206" t="s">
        <v>2092</v>
      </c>
      <c r="H131" s="207">
        <v>1</v>
      </c>
      <c r="I131" s="208"/>
      <c r="J131" s="209">
        <f t="shared" si="10"/>
        <v>0</v>
      </c>
      <c r="K131" s="205" t="s">
        <v>39</v>
      </c>
      <c r="L131" s="61"/>
      <c r="M131" s="210" t="s">
        <v>39</v>
      </c>
      <c r="N131" s="211" t="s">
        <v>48</v>
      </c>
      <c r="O131" s="42"/>
      <c r="P131" s="212">
        <f t="shared" si="11"/>
        <v>0</v>
      </c>
      <c r="Q131" s="212">
        <v>0</v>
      </c>
      <c r="R131" s="212">
        <f t="shared" si="12"/>
        <v>0</v>
      </c>
      <c r="S131" s="212">
        <v>0</v>
      </c>
      <c r="T131" s="213">
        <f t="shared" si="13"/>
        <v>0</v>
      </c>
      <c r="AR131" s="24" t="s">
        <v>187</v>
      </c>
      <c r="AT131" s="24" t="s">
        <v>182</v>
      </c>
      <c r="AU131" s="24" t="s">
        <v>84</v>
      </c>
      <c r="AY131" s="24" t="s">
        <v>180</v>
      </c>
      <c r="BE131" s="214">
        <f t="shared" si="14"/>
        <v>0</v>
      </c>
      <c r="BF131" s="214">
        <f t="shared" si="15"/>
        <v>0</v>
      </c>
      <c r="BG131" s="214">
        <f t="shared" si="16"/>
        <v>0</v>
      </c>
      <c r="BH131" s="214">
        <f t="shared" si="17"/>
        <v>0</v>
      </c>
      <c r="BI131" s="214">
        <f t="shared" si="18"/>
        <v>0</v>
      </c>
      <c r="BJ131" s="24" t="s">
        <v>84</v>
      </c>
      <c r="BK131" s="214">
        <f t="shared" si="19"/>
        <v>0</v>
      </c>
      <c r="BL131" s="24" t="s">
        <v>187</v>
      </c>
      <c r="BM131" s="24" t="s">
        <v>609</v>
      </c>
    </row>
    <row r="132" spans="2:65" s="1" customFormat="1" ht="16.5" customHeight="1">
      <c r="B132" s="41"/>
      <c r="C132" s="203" t="s">
        <v>404</v>
      </c>
      <c r="D132" s="203" t="s">
        <v>182</v>
      </c>
      <c r="E132" s="204" t="s">
        <v>2717</v>
      </c>
      <c r="F132" s="205" t="s">
        <v>2925</v>
      </c>
      <c r="G132" s="206" t="s">
        <v>2092</v>
      </c>
      <c r="H132" s="207">
        <v>1</v>
      </c>
      <c r="I132" s="208"/>
      <c r="J132" s="209">
        <f t="shared" si="10"/>
        <v>0</v>
      </c>
      <c r="K132" s="205" t="s">
        <v>39</v>
      </c>
      <c r="L132" s="61"/>
      <c r="M132" s="210" t="s">
        <v>39</v>
      </c>
      <c r="N132" s="211" t="s">
        <v>48</v>
      </c>
      <c r="O132" s="42"/>
      <c r="P132" s="212">
        <f t="shared" si="11"/>
        <v>0</v>
      </c>
      <c r="Q132" s="212">
        <v>0</v>
      </c>
      <c r="R132" s="212">
        <f t="shared" si="12"/>
        <v>0</v>
      </c>
      <c r="S132" s="212">
        <v>0</v>
      </c>
      <c r="T132" s="213">
        <f t="shared" si="13"/>
        <v>0</v>
      </c>
      <c r="AR132" s="24" t="s">
        <v>187</v>
      </c>
      <c r="AT132" s="24" t="s">
        <v>182</v>
      </c>
      <c r="AU132" s="24" t="s">
        <v>84</v>
      </c>
      <c r="AY132" s="24" t="s">
        <v>180</v>
      </c>
      <c r="BE132" s="214">
        <f t="shared" si="14"/>
        <v>0</v>
      </c>
      <c r="BF132" s="214">
        <f t="shared" si="15"/>
        <v>0</v>
      </c>
      <c r="BG132" s="214">
        <f t="shared" si="16"/>
        <v>0</v>
      </c>
      <c r="BH132" s="214">
        <f t="shared" si="17"/>
        <v>0</v>
      </c>
      <c r="BI132" s="214">
        <f t="shared" si="18"/>
        <v>0</v>
      </c>
      <c r="BJ132" s="24" t="s">
        <v>84</v>
      </c>
      <c r="BK132" s="214">
        <f t="shared" si="19"/>
        <v>0</v>
      </c>
      <c r="BL132" s="24" t="s">
        <v>187</v>
      </c>
      <c r="BM132" s="24" t="s">
        <v>618</v>
      </c>
    </row>
    <row r="133" spans="2:65" s="1" customFormat="1" ht="16.5" customHeight="1">
      <c r="B133" s="41"/>
      <c r="C133" s="203" t="s">
        <v>408</v>
      </c>
      <c r="D133" s="203" t="s">
        <v>182</v>
      </c>
      <c r="E133" s="204" t="s">
        <v>2719</v>
      </c>
      <c r="F133" s="205" t="s">
        <v>2926</v>
      </c>
      <c r="G133" s="206" t="s">
        <v>2092</v>
      </c>
      <c r="H133" s="207">
        <v>1</v>
      </c>
      <c r="I133" s="208"/>
      <c r="J133" s="209">
        <f t="shared" si="10"/>
        <v>0</v>
      </c>
      <c r="K133" s="205" t="s">
        <v>39</v>
      </c>
      <c r="L133" s="61"/>
      <c r="M133" s="210" t="s">
        <v>39</v>
      </c>
      <c r="N133" s="211" t="s">
        <v>48</v>
      </c>
      <c r="O133" s="42"/>
      <c r="P133" s="212">
        <f t="shared" si="11"/>
        <v>0</v>
      </c>
      <c r="Q133" s="212">
        <v>0</v>
      </c>
      <c r="R133" s="212">
        <f t="shared" si="12"/>
        <v>0</v>
      </c>
      <c r="S133" s="212">
        <v>0</v>
      </c>
      <c r="T133" s="213">
        <f t="shared" si="13"/>
        <v>0</v>
      </c>
      <c r="AR133" s="24" t="s">
        <v>187</v>
      </c>
      <c r="AT133" s="24" t="s">
        <v>182</v>
      </c>
      <c r="AU133" s="24" t="s">
        <v>84</v>
      </c>
      <c r="AY133" s="24" t="s">
        <v>180</v>
      </c>
      <c r="BE133" s="214">
        <f t="shared" si="14"/>
        <v>0</v>
      </c>
      <c r="BF133" s="214">
        <f t="shared" si="15"/>
        <v>0</v>
      </c>
      <c r="BG133" s="214">
        <f t="shared" si="16"/>
        <v>0</v>
      </c>
      <c r="BH133" s="214">
        <f t="shared" si="17"/>
        <v>0</v>
      </c>
      <c r="BI133" s="214">
        <f t="shared" si="18"/>
        <v>0</v>
      </c>
      <c r="BJ133" s="24" t="s">
        <v>84</v>
      </c>
      <c r="BK133" s="214">
        <f t="shared" si="19"/>
        <v>0</v>
      </c>
      <c r="BL133" s="24" t="s">
        <v>187</v>
      </c>
      <c r="BM133" s="24" t="s">
        <v>630</v>
      </c>
    </row>
    <row r="134" spans="2:65" s="1" customFormat="1" ht="16.5" customHeight="1">
      <c r="B134" s="41"/>
      <c r="C134" s="203" t="s">
        <v>413</v>
      </c>
      <c r="D134" s="203" t="s">
        <v>182</v>
      </c>
      <c r="E134" s="204" t="s">
        <v>2721</v>
      </c>
      <c r="F134" s="205" t="s">
        <v>2927</v>
      </c>
      <c r="G134" s="206" t="s">
        <v>2092</v>
      </c>
      <c r="H134" s="207">
        <v>1</v>
      </c>
      <c r="I134" s="208"/>
      <c r="J134" s="209">
        <f t="shared" si="10"/>
        <v>0</v>
      </c>
      <c r="K134" s="205" t="s">
        <v>39</v>
      </c>
      <c r="L134" s="61"/>
      <c r="M134" s="210" t="s">
        <v>39</v>
      </c>
      <c r="N134" s="211" t="s">
        <v>48</v>
      </c>
      <c r="O134" s="42"/>
      <c r="P134" s="212">
        <f t="shared" si="11"/>
        <v>0</v>
      </c>
      <c r="Q134" s="212">
        <v>0</v>
      </c>
      <c r="R134" s="212">
        <f t="shared" si="12"/>
        <v>0</v>
      </c>
      <c r="S134" s="212">
        <v>0</v>
      </c>
      <c r="T134" s="213">
        <f t="shared" si="13"/>
        <v>0</v>
      </c>
      <c r="AR134" s="24" t="s">
        <v>187</v>
      </c>
      <c r="AT134" s="24" t="s">
        <v>182</v>
      </c>
      <c r="AU134" s="24" t="s">
        <v>84</v>
      </c>
      <c r="AY134" s="24" t="s">
        <v>180</v>
      </c>
      <c r="BE134" s="214">
        <f t="shared" si="14"/>
        <v>0</v>
      </c>
      <c r="BF134" s="214">
        <f t="shared" si="15"/>
        <v>0</v>
      </c>
      <c r="BG134" s="214">
        <f t="shared" si="16"/>
        <v>0</v>
      </c>
      <c r="BH134" s="214">
        <f t="shared" si="17"/>
        <v>0</v>
      </c>
      <c r="BI134" s="214">
        <f t="shared" si="18"/>
        <v>0</v>
      </c>
      <c r="BJ134" s="24" t="s">
        <v>84</v>
      </c>
      <c r="BK134" s="214">
        <f t="shared" si="19"/>
        <v>0</v>
      </c>
      <c r="BL134" s="24" t="s">
        <v>187</v>
      </c>
      <c r="BM134" s="24" t="s">
        <v>638</v>
      </c>
    </row>
    <row r="135" spans="2:63" s="11" customFormat="1" ht="37.35" customHeight="1">
      <c r="B135" s="187"/>
      <c r="C135" s="188"/>
      <c r="D135" s="189" t="s">
        <v>76</v>
      </c>
      <c r="E135" s="190" t="s">
        <v>2723</v>
      </c>
      <c r="F135" s="190" t="s">
        <v>2928</v>
      </c>
      <c r="G135" s="188"/>
      <c r="H135" s="188"/>
      <c r="I135" s="191"/>
      <c r="J135" s="192">
        <f>BK135</f>
        <v>0</v>
      </c>
      <c r="K135" s="188"/>
      <c r="L135" s="193"/>
      <c r="M135" s="194"/>
      <c r="N135" s="195"/>
      <c r="O135" s="195"/>
      <c r="P135" s="196">
        <f>SUM(P136:P150)</f>
        <v>0</v>
      </c>
      <c r="Q135" s="195"/>
      <c r="R135" s="196">
        <f>SUM(R136:R150)</f>
        <v>0</v>
      </c>
      <c r="S135" s="195"/>
      <c r="T135" s="197">
        <f>SUM(T136:T150)</f>
        <v>0</v>
      </c>
      <c r="AR135" s="198" t="s">
        <v>84</v>
      </c>
      <c r="AT135" s="199" t="s">
        <v>76</v>
      </c>
      <c r="AU135" s="199" t="s">
        <v>77</v>
      </c>
      <c r="AY135" s="198" t="s">
        <v>180</v>
      </c>
      <c r="BK135" s="200">
        <f>SUM(BK136:BK150)</f>
        <v>0</v>
      </c>
    </row>
    <row r="136" spans="2:65" s="1" customFormat="1" ht="16.5" customHeight="1">
      <c r="B136" s="41"/>
      <c r="C136" s="203" t="s">
        <v>417</v>
      </c>
      <c r="D136" s="203" t="s">
        <v>182</v>
      </c>
      <c r="E136" s="204" t="s">
        <v>2725</v>
      </c>
      <c r="F136" s="205" t="s">
        <v>2929</v>
      </c>
      <c r="G136" s="206" t="s">
        <v>2092</v>
      </c>
      <c r="H136" s="207">
        <v>1</v>
      </c>
      <c r="I136" s="208"/>
      <c r="J136" s="209">
        <f aca="true" t="shared" si="20" ref="J136:J150">ROUND(I136*H136,2)</f>
        <v>0</v>
      </c>
      <c r="K136" s="205" t="s">
        <v>39</v>
      </c>
      <c r="L136" s="61"/>
      <c r="M136" s="210" t="s">
        <v>39</v>
      </c>
      <c r="N136" s="211" t="s">
        <v>48</v>
      </c>
      <c r="O136" s="42"/>
      <c r="P136" s="212">
        <f aca="true" t="shared" si="21" ref="P136:P150">O136*H136</f>
        <v>0</v>
      </c>
      <c r="Q136" s="212">
        <v>0</v>
      </c>
      <c r="R136" s="212">
        <f aca="true" t="shared" si="22" ref="R136:R150">Q136*H136</f>
        <v>0</v>
      </c>
      <c r="S136" s="212">
        <v>0</v>
      </c>
      <c r="T136" s="213">
        <f aca="true" t="shared" si="23" ref="T136:T150">S136*H136</f>
        <v>0</v>
      </c>
      <c r="AR136" s="24" t="s">
        <v>187</v>
      </c>
      <c r="AT136" s="24" t="s">
        <v>182</v>
      </c>
      <c r="AU136" s="24" t="s">
        <v>84</v>
      </c>
      <c r="AY136" s="24" t="s">
        <v>180</v>
      </c>
      <c r="BE136" s="214">
        <f aca="true" t="shared" si="24" ref="BE136:BE150">IF(N136="základní",J136,0)</f>
        <v>0</v>
      </c>
      <c r="BF136" s="214">
        <f aca="true" t="shared" si="25" ref="BF136:BF150">IF(N136="snížená",J136,0)</f>
        <v>0</v>
      </c>
      <c r="BG136" s="214">
        <f aca="true" t="shared" si="26" ref="BG136:BG150">IF(N136="zákl. přenesená",J136,0)</f>
        <v>0</v>
      </c>
      <c r="BH136" s="214">
        <f aca="true" t="shared" si="27" ref="BH136:BH150">IF(N136="sníž. přenesená",J136,0)</f>
        <v>0</v>
      </c>
      <c r="BI136" s="214">
        <f aca="true" t="shared" si="28" ref="BI136:BI150">IF(N136="nulová",J136,0)</f>
        <v>0</v>
      </c>
      <c r="BJ136" s="24" t="s">
        <v>84</v>
      </c>
      <c r="BK136" s="214">
        <f aca="true" t="shared" si="29" ref="BK136:BK150">ROUND(I136*H136,2)</f>
        <v>0</v>
      </c>
      <c r="BL136" s="24" t="s">
        <v>187</v>
      </c>
      <c r="BM136" s="24" t="s">
        <v>664</v>
      </c>
    </row>
    <row r="137" spans="2:65" s="1" customFormat="1" ht="16.5" customHeight="1">
      <c r="B137" s="41"/>
      <c r="C137" s="203" t="s">
        <v>421</v>
      </c>
      <c r="D137" s="203" t="s">
        <v>182</v>
      </c>
      <c r="E137" s="204" t="s">
        <v>2727</v>
      </c>
      <c r="F137" s="205" t="s">
        <v>2930</v>
      </c>
      <c r="G137" s="206" t="s">
        <v>2092</v>
      </c>
      <c r="H137" s="207">
        <v>1</v>
      </c>
      <c r="I137" s="208"/>
      <c r="J137" s="209">
        <f t="shared" si="20"/>
        <v>0</v>
      </c>
      <c r="K137" s="205" t="s">
        <v>39</v>
      </c>
      <c r="L137" s="61"/>
      <c r="M137" s="210" t="s">
        <v>39</v>
      </c>
      <c r="N137" s="211" t="s">
        <v>48</v>
      </c>
      <c r="O137" s="42"/>
      <c r="P137" s="212">
        <f t="shared" si="21"/>
        <v>0</v>
      </c>
      <c r="Q137" s="212">
        <v>0</v>
      </c>
      <c r="R137" s="212">
        <f t="shared" si="22"/>
        <v>0</v>
      </c>
      <c r="S137" s="212">
        <v>0</v>
      </c>
      <c r="T137" s="213">
        <f t="shared" si="23"/>
        <v>0</v>
      </c>
      <c r="AR137" s="24" t="s">
        <v>187</v>
      </c>
      <c r="AT137" s="24" t="s">
        <v>182</v>
      </c>
      <c r="AU137" s="24" t="s">
        <v>84</v>
      </c>
      <c r="AY137" s="24" t="s">
        <v>180</v>
      </c>
      <c r="BE137" s="214">
        <f t="shared" si="24"/>
        <v>0</v>
      </c>
      <c r="BF137" s="214">
        <f t="shared" si="25"/>
        <v>0</v>
      </c>
      <c r="BG137" s="214">
        <f t="shared" si="26"/>
        <v>0</v>
      </c>
      <c r="BH137" s="214">
        <f t="shared" si="27"/>
        <v>0</v>
      </c>
      <c r="BI137" s="214">
        <f t="shared" si="28"/>
        <v>0</v>
      </c>
      <c r="BJ137" s="24" t="s">
        <v>84</v>
      </c>
      <c r="BK137" s="214">
        <f t="shared" si="29"/>
        <v>0</v>
      </c>
      <c r="BL137" s="24" t="s">
        <v>187</v>
      </c>
      <c r="BM137" s="24" t="s">
        <v>680</v>
      </c>
    </row>
    <row r="138" spans="2:65" s="1" customFormat="1" ht="16.5" customHeight="1">
      <c r="B138" s="41"/>
      <c r="C138" s="203" t="s">
        <v>425</v>
      </c>
      <c r="D138" s="203" t="s">
        <v>182</v>
      </c>
      <c r="E138" s="204" t="s">
        <v>2729</v>
      </c>
      <c r="F138" s="205" t="s">
        <v>2931</v>
      </c>
      <c r="G138" s="206" t="s">
        <v>2092</v>
      </c>
      <c r="H138" s="207">
        <v>1</v>
      </c>
      <c r="I138" s="208"/>
      <c r="J138" s="209">
        <f t="shared" si="20"/>
        <v>0</v>
      </c>
      <c r="K138" s="205" t="s">
        <v>39</v>
      </c>
      <c r="L138" s="61"/>
      <c r="M138" s="210" t="s">
        <v>39</v>
      </c>
      <c r="N138" s="211" t="s">
        <v>48</v>
      </c>
      <c r="O138" s="42"/>
      <c r="P138" s="212">
        <f t="shared" si="21"/>
        <v>0</v>
      </c>
      <c r="Q138" s="212">
        <v>0</v>
      </c>
      <c r="R138" s="212">
        <f t="shared" si="22"/>
        <v>0</v>
      </c>
      <c r="S138" s="212">
        <v>0</v>
      </c>
      <c r="T138" s="213">
        <f t="shared" si="23"/>
        <v>0</v>
      </c>
      <c r="AR138" s="24" t="s">
        <v>187</v>
      </c>
      <c r="AT138" s="24" t="s">
        <v>182</v>
      </c>
      <c r="AU138" s="24" t="s">
        <v>84</v>
      </c>
      <c r="AY138" s="24" t="s">
        <v>180</v>
      </c>
      <c r="BE138" s="214">
        <f t="shared" si="24"/>
        <v>0</v>
      </c>
      <c r="BF138" s="214">
        <f t="shared" si="25"/>
        <v>0</v>
      </c>
      <c r="BG138" s="214">
        <f t="shared" si="26"/>
        <v>0</v>
      </c>
      <c r="BH138" s="214">
        <f t="shared" si="27"/>
        <v>0</v>
      </c>
      <c r="BI138" s="214">
        <f t="shared" si="28"/>
        <v>0</v>
      </c>
      <c r="BJ138" s="24" t="s">
        <v>84</v>
      </c>
      <c r="BK138" s="214">
        <f t="shared" si="29"/>
        <v>0</v>
      </c>
      <c r="BL138" s="24" t="s">
        <v>187</v>
      </c>
      <c r="BM138" s="24" t="s">
        <v>690</v>
      </c>
    </row>
    <row r="139" spans="2:65" s="1" customFormat="1" ht="16.5" customHeight="1">
      <c r="B139" s="41"/>
      <c r="C139" s="203" t="s">
        <v>439</v>
      </c>
      <c r="D139" s="203" t="s">
        <v>182</v>
      </c>
      <c r="E139" s="204" t="s">
        <v>2731</v>
      </c>
      <c r="F139" s="205" t="s">
        <v>2932</v>
      </c>
      <c r="G139" s="206" t="s">
        <v>2092</v>
      </c>
      <c r="H139" s="207">
        <v>1</v>
      </c>
      <c r="I139" s="208"/>
      <c r="J139" s="209">
        <f t="shared" si="20"/>
        <v>0</v>
      </c>
      <c r="K139" s="205" t="s">
        <v>39</v>
      </c>
      <c r="L139" s="61"/>
      <c r="M139" s="210" t="s">
        <v>39</v>
      </c>
      <c r="N139" s="211" t="s">
        <v>48</v>
      </c>
      <c r="O139" s="42"/>
      <c r="P139" s="212">
        <f t="shared" si="21"/>
        <v>0</v>
      </c>
      <c r="Q139" s="212">
        <v>0</v>
      </c>
      <c r="R139" s="212">
        <f t="shared" si="22"/>
        <v>0</v>
      </c>
      <c r="S139" s="212">
        <v>0</v>
      </c>
      <c r="T139" s="213">
        <f t="shared" si="23"/>
        <v>0</v>
      </c>
      <c r="AR139" s="24" t="s">
        <v>187</v>
      </c>
      <c r="AT139" s="24" t="s">
        <v>182</v>
      </c>
      <c r="AU139" s="24" t="s">
        <v>84</v>
      </c>
      <c r="AY139" s="24" t="s">
        <v>180</v>
      </c>
      <c r="BE139" s="214">
        <f t="shared" si="24"/>
        <v>0</v>
      </c>
      <c r="BF139" s="214">
        <f t="shared" si="25"/>
        <v>0</v>
      </c>
      <c r="BG139" s="214">
        <f t="shared" si="26"/>
        <v>0</v>
      </c>
      <c r="BH139" s="214">
        <f t="shared" si="27"/>
        <v>0</v>
      </c>
      <c r="BI139" s="214">
        <f t="shared" si="28"/>
        <v>0</v>
      </c>
      <c r="BJ139" s="24" t="s">
        <v>84</v>
      </c>
      <c r="BK139" s="214">
        <f t="shared" si="29"/>
        <v>0</v>
      </c>
      <c r="BL139" s="24" t="s">
        <v>187</v>
      </c>
      <c r="BM139" s="24" t="s">
        <v>699</v>
      </c>
    </row>
    <row r="140" spans="2:65" s="1" customFormat="1" ht="16.5" customHeight="1">
      <c r="B140" s="41"/>
      <c r="C140" s="203" t="s">
        <v>444</v>
      </c>
      <c r="D140" s="203" t="s">
        <v>182</v>
      </c>
      <c r="E140" s="204" t="s">
        <v>2733</v>
      </c>
      <c r="F140" s="205" t="s">
        <v>2933</v>
      </c>
      <c r="G140" s="206" t="s">
        <v>2092</v>
      </c>
      <c r="H140" s="207">
        <v>1</v>
      </c>
      <c r="I140" s="208"/>
      <c r="J140" s="209">
        <f t="shared" si="20"/>
        <v>0</v>
      </c>
      <c r="K140" s="205" t="s">
        <v>39</v>
      </c>
      <c r="L140" s="61"/>
      <c r="M140" s="210" t="s">
        <v>39</v>
      </c>
      <c r="N140" s="211" t="s">
        <v>48</v>
      </c>
      <c r="O140" s="42"/>
      <c r="P140" s="212">
        <f t="shared" si="21"/>
        <v>0</v>
      </c>
      <c r="Q140" s="212">
        <v>0</v>
      </c>
      <c r="R140" s="212">
        <f t="shared" si="22"/>
        <v>0</v>
      </c>
      <c r="S140" s="212">
        <v>0</v>
      </c>
      <c r="T140" s="213">
        <f t="shared" si="23"/>
        <v>0</v>
      </c>
      <c r="AR140" s="24" t="s">
        <v>187</v>
      </c>
      <c r="AT140" s="24" t="s">
        <v>182</v>
      </c>
      <c r="AU140" s="24" t="s">
        <v>84</v>
      </c>
      <c r="AY140" s="24" t="s">
        <v>180</v>
      </c>
      <c r="BE140" s="214">
        <f t="shared" si="24"/>
        <v>0</v>
      </c>
      <c r="BF140" s="214">
        <f t="shared" si="25"/>
        <v>0</v>
      </c>
      <c r="BG140" s="214">
        <f t="shared" si="26"/>
        <v>0</v>
      </c>
      <c r="BH140" s="214">
        <f t="shared" si="27"/>
        <v>0</v>
      </c>
      <c r="BI140" s="214">
        <f t="shared" si="28"/>
        <v>0</v>
      </c>
      <c r="BJ140" s="24" t="s">
        <v>84</v>
      </c>
      <c r="BK140" s="214">
        <f t="shared" si="29"/>
        <v>0</v>
      </c>
      <c r="BL140" s="24" t="s">
        <v>187</v>
      </c>
      <c r="BM140" s="24" t="s">
        <v>708</v>
      </c>
    </row>
    <row r="141" spans="2:65" s="1" customFormat="1" ht="16.5" customHeight="1">
      <c r="B141" s="41"/>
      <c r="C141" s="203" t="s">
        <v>449</v>
      </c>
      <c r="D141" s="203" t="s">
        <v>182</v>
      </c>
      <c r="E141" s="204" t="s">
        <v>2735</v>
      </c>
      <c r="F141" s="205" t="s">
        <v>2934</v>
      </c>
      <c r="G141" s="206" t="s">
        <v>2092</v>
      </c>
      <c r="H141" s="207">
        <v>1</v>
      </c>
      <c r="I141" s="208"/>
      <c r="J141" s="209">
        <f t="shared" si="20"/>
        <v>0</v>
      </c>
      <c r="K141" s="205" t="s">
        <v>39</v>
      </c>
      <c r="L141" s="61"/>
      <c r="M141" s="210" t="s">
        <v>39</v>
      </c>
      <c r="N141" s="211" t="s">
        <v>48</v>
      </c>
      <c r="O141" s="42"/>
      <c r="P141" s="212">
        <f t="shared" si="21"/>
        <v>0</v>
      </c>
      <c r="Q141" s="212">
        <v>0</v>
      </c>
      <c r="R141" s="212">
        <f t="shared" si="22"/>
        <v>0</v>
      </c>
      <c r="S141" s="212">
        <v>0</v>
      </c>
      <c r="T141" s="213">
        <f t="shared" si="23"/>
        <v>0</v>
      </c>
      <c r="AR141" s="24" t="s">
        <v>187</v>
      </c>
      <c r="AT141" s="24" t="s">
        <v>182</v>
      </c>
      <c r="AU141" s="24" t="s">
        <v>84</v>
      </c>
      <c r="AY141" s="24" t="s">
        <v>180</v>
      </c>
      <c r="BE141" s="214">
        <f t="shared" si="24"/>
        <v>0</v>
      </c>
      <c r="BF141" s="214">
        <f t="shared" si="25"/>
        <v>0</v>
      </c>
      <c r="BG141" s="214">
        <f t="shared" si="26"/>
        <v>0</v>
      </c>
      <c r="BH141" s="214">
        <f t="shared" si="27"/>
        <v>0</v>
      </c>
      <c r="BI141" s="214">
        <f t="shared" si="28"/>
        <v>0</v>
      </c>
      <c r="BJ141" s="24" t="s">
        <v>84</v>
      </c>
      <c r="BK141" s="214">
        <f t="shared" si="29"/>
        <v>0</v>
      </c>
      <c r="BL141" s="24" t="s">
        <v>187</v>
      </c>
      <c r="BM141" s="24" t="s">
        <v>717</v>
      </c>
    </row>
    <row r="142" spans="2:65" s="1" customFormat="1" ht="16.5" customHeight="1">
      <c r="B142" s="41"/>
      <c r="C142" s="203" t="s">
        <v>454</v>
      </c>
      <c r="D142" s="203" t="s">
        <v>182</v>
      </c>
      <c r="E142" s="204" t="s">
        <v>2737</v>
      </c>
      <c r="F142" s="205" t="s">
        <v>2935</v>
      </c>
      <c r="G142" s="206" t="s">
        <v>2092</v>
      </c>
      <c r="H142" s="207">
        <v>2</v>
      </c>
      <c r="I142" s="208"/>
      <c r="J142" s="209">
        <f t="shared" si="20"/>
        <v>0</v>
      </c>
      <c r="K142" s="205" t="s">
        <v>39</v>
      </c>
      <c r="L142" s="61"/>
      <c r="M142" s="210" t="s">
        <v>39</v>
      </c>
      <c r="N142" s="211" t="s">
        <v>48</v>
      </c>
      <c r="O142" s="42"/>
      <c r="P142" s="212">
        <f t="shared" si="21"/>
        <v>0</v>
      </c>
      <c r="Q142" s="212">
        <v>0</v>
      </c>
      <c r="R142" s="212">
        <f t="shared" si="22"/>
        <v>0</v>
      </c>
      <c r="S142" s="212">
        <v>0</v>
      </c>
      <c r="T142" s="213">
        <f t="shared" si="23"/>
        <v>0</v>
      </c>
      <c r="AR142" s="24" t="s">
        <v>187</v>
      </c>
      <c r="AT142" s="24" t="s">
        <v>182</v>
      </c>
      <c r="AU142" s="24" t="s">
        <v>84</v>
      </c>
      <c r="AY142" s="24" t="s">
        <v>180</v>
      </c>
      <c r="BE142" s="214">
        <f t="shared" si="24"/>
        <v>0</v>
      </c>
      <c r="BF142" s="214">
        <f t="shared" si="25"/>
        <v>0</v>
      </c>
      <c r="BG142" s="214">
        <f t="shared" si="26"/>
        <v>0</v>
      </c>
      <c r="BH142" s="214">
        <f t="shared" si="27"/>
        <v>0</v>
      </c>
      <c r="BI142" s="214">
        <f t="shared" si="28"/>
        <v>0</v>
      </c>
      <c r="BJ142" s="24" t="s">
        <v>84</v>
      </c>
      <c r="BK142" s="214">
        <f t="shared" si="29"/>
        <v>0</v>
      </c>
      <c r="BL142" s="24" t="s">
        <v>187</v>
      </c>
      <c r="BM142" s="24" t="s">
        <v>726</v>
      </c>
    </row>
    <row r="143" spans="2:65" s="1" customFormat="1" ht="16.5" customHeight="1">
      <c r="B143" s="41"/>
      <c r="C143" s="203" t="s">
        <v>458</v>
      </c>
      <c r="D143" s="203" t="s">
        <v>182</v>
      </c>
      <c r="E143" s="204" t="s">
        <v>2739</v>
      </c>
      <c r="F143" s="205" t="s">
        <v>2936</v>
      </c>
      <c r="G143" s="206" t="s">
        <v>2092</v>
      </c>
      <c r="H143" s="207">
        <v>2</v>
      </c>
      <c r="I143" s="208"/>
      <c r="J143" s="209">
        <f t="shared" si="20"/>
        <v>0</v>
      </c>
      <c r="K143" s="205" t="s">
        <v>39</v>
      </c>
      <c r="L143" s="61"/>
      <c r="M143" s="210" t="s">
        <v>39</v>
      </c>
      <c r="N143" s="211" t="s">
        <v>48</v>
      </c>
      <c r="O143" s="42"/>
      <c r="P143" s="212">
        <f t="shared" si="21"/>
        <v>0</v>
      </c>
      <c r="Q143" s="212">
        <v>0</v>
      </c>
      <c r="R143" s="212">
        <f t="shared" si="22"/>
        <v>0</v>
      </c>
      <c r="S143" s="212">
        <v>0</v>
      </c>
      <c r="T143" s="213">
        <f t="shared" si="23"/>
        <v>0</v>
      </c>
      <c r="AR143" s="24" t="s">
        <v>187</v>
      </c>
      <c r="AT143" s="24" t="s">
        <v>182</v>
      </c>
      <c r="AU143" s="24" t="s">
        <v>84</v>
      </c>
      <c r="AY143" s="24" t="s">
        <v>180</v>
      </c>
      <c r="BE143" s="214">
        <f t="shared" si="24"/>
        <v>0</v>
      </c>
      <c r="BF143" s="214">
        <f t="shared" si="25"/>
        <v>0</v>
      </c>
      <c r="BG143" s="214">
        <f t="shared" si="26"/>
        <v>0</v>
      </c>
      <c r="BH143" s="214">
        <f t="shared" si="27"/>
        <v>0</v>
      </c>
      <c r="BI143" s="214">
        <f t="shared" si="28"/>
        <v>0</v>
      </c>
      <c r="BJ143" s="24" t="s">
        <v>84</v>
      </c>
      <c r="BK143" s="214">
        <f t="shared" si="29"/>
        <v>0</v>
      </c>
      <c r="BL143" s="24" t="s">
        <v>187</v>
      </c>
      <c r="BM143" s="24" t="s">
        <v>735</v>
      </c>
    </row>
    <row r="144" spans="2:65" s="1" customFormat="1" ht="16.5" customHeight="1">
      <c r="B144" s="41"/>
      <c r="C144" s="203" t="s">
        <v>462</v>
      </c>
      <c r="D144" s="203" t="s">
        <v>182</v>
      </c>
      <c r="E144" s="204" t="s">
        <v>2741</v>
      </c>
      <c r="F144" s="205" t="s">
        <v>2937</v>
      </c>
      <c r="G144" s="206" t="s">
        <v>2092</v>
      </c>
      <c r="H144" s="207">
        <v>1</v>
      </c>
      <c r="I144" s="208"/>
      <c r="J144" s="209">
        <f t="shared" si="20"/>
        <v>0</v>
      </c>
      <c r="K144" s="205" t="s">
        <v>39</v>
      </c>
      <c r="L144" s="61"/>
      <c r="M144" s="210" t="s">
        <v>39</v>
      </c>
      <c r="N144" s="211" t="s">
        <v>48</v>
      </c>
      <c r="O144" s="42"/>
      <c r="P144" s="212">
        <f t="shared" si="21"/>
        <v>0</v>
      </c>
      <c r="Q144" s="212">
        <v>0</v>
      </c>
      <c r="R144" s="212">
        <f t="shared" si="22"/>
        <v>0</v>
      </c>
      <c r="S144" s="212">
        <v>0</v>
      </c>
      <c r="T144" s="213">
        <f t="shared" si="23"/>
        <v>0</v>
      </c>
      <c r="AR144" s="24" t="s">
        <v>187</v>
      </c>
      <c r="AT144" s="24" t="s">
        <v>182</v>
      </c>
      <c r="AU144" s="24" t="s">
        <v>84</v>
      </c>
      <c r="AY144" s="24" t="s">
        <v>180</v>
      </c>
      <c r="BE144" s="214">
        <f t="shared" si="24"/>
        <v>0</v>
      </c>
      <c r="BF144" s="214">
        <f t="shared" si="25"/>
        <v>0</v>
      </c>
      <c r="BG144" s="214">
        <f t="shared" si="26"/>
        <v>0</v>
      </c>
      <c r="BH144" s="214">
        <f t="shared" si="27"/>
        <v>0</v>
      </c>
      <c r="BI144" s="214">
        <f t="shared" si="28"/>
        <v>0</v>
      </c>
      <c r="BJ144" s="24" t="s">
        <v>84</v>
      </c>
      <c r="BK144" s="214">
        <f t="shared" si="29"/>
        <v>0</v>
      </c>
      <c r="BL144" s="24" t="s">
        <v>187</v>
      </c>
      <c r="BM144" s="24" t="s">
        <v>745</v>
      </c>
    </row>
    <row r="145" spans="2:65" s="1" customFormat="1" ht="16.5" customHeight="1">
      <c r="B145" s="41"/>
      <c r="C145" s="203" t="s">
        <v>466</v>
      </c>
      <c r="D145" s="203" t="s">
        <v>182</v>
      </c>
      <c r="E145" s="204" t="s">
        <v>2743</v>
      </c>
      <c r="F145" s="205" t="s">
        <v>2938</v>
      </c>
      <c r="G145" s="206" t="s">
        <v>2092</v>
      </c>
      <c r="H145" s="207">
        <v>1</v>
      </c>
      <c r="I145" s="208"/>
      <c r="J145" s="209">
        <f t="shared" si="20"/>
        <v>0</v>
      </c>
      <c r="K145" s="205" t="s">
        <v>39</v>
      </c>
      <c r="L145" s="61"/>
      <c r="M145" s="210" t="s">
        <v>39</v>
      </c>
      <c r="N145" s="211" t="s">
        <v>48</v>
      </c>
      <c r="O145" s="42"/>
      <c r="P145" s="212">
        <f t="shared" si="21"/>
        <v>0</v>
      </c>
      <c r="Q145" s="212">
        <v>0</v>
      </c>
      <c r="R145" s="212">
        <f t="shared" si="22"/>
        <v>0</v>
      </c>
      <c r="S145" s="212">
        <v>0</v>
      </c>
      <c r="T145" s="213">
        <f t="shared" si="23"/>
        <v>0</v>
      </c>
      <c r="AR145" s="24" t="s">
        <v>187</v>
      </c>
      <c r="AT145" s="24" t="s">
        <v>182</v>
      </c>
      <c r="AU145" s="24" t="s">
        <v>84</v>
      </c>
      <c r="AY145" s="24" t="s">
        <v>180</v>
      </c>
      <c r="BE145" s="214">
        <f t="shared" si="24"/>
        <v>0</v>
      </c>
      <c r="BF145" s="214">
        <f t="shared" si="25"/>
        <v>0</v>
      </c>
      <c r="BG145" s="214">
        <f t="shared" si="26"/>
        <v>0</v>
      </c>
      <c r="BH145" s="214">
        <f t="shared" si="27"/>
        <v>0</v>
      </c>
      <c r="BI145" s="214">
        <f t="shared" si="28"/>
        <v>0</v>
      </c>
      <c r="BJ145" s="24" t="s">
        <v>84</v>
      </c>
      <c r="BK145" s="214">
        <f t="shared" si="29"/>
        <v>0</v>
      </c>
      <c r="BL145" s="24" t="s">
        <v>187</v>
      </c>
      <c r="BM145" s="24" t="s">
        <v>755</v>
      </c>
    </row>
    <row r="146" spans="2:65" s="1" customFormat="1" ht="16.5" customHeight="1">
      <c r="B146" s="41"/>
      <c r="C146" s="203" t="s">
        <v>471</v>
      </c>
      <c r="D146" s="203" t="s">
        <v>182</v>
      </c>
      <c r="E146" s="204" t="s">
        <v>2745</v>
      </c>
      <c r="F146" s="205" t="s">
        <v>2939</v>
      </c>
      <c r="G146" s="206" t="s">
        <v>200</v>
      </c>
      <c r="H146" s="207">
        <v>70</v>
      </c>
      <c r="I146" s="208"/>
      <c r="J146" s="209">
        <f t="shared" si="20"/>
        <v>0</v>
      </c>
      <c r="K146" s="205" t="s">
        <v>39</v>
      </c>
      <c r="L146" s="61"/>
      <c r="M146" s="210" t="s">
        <v>39</v>
      </c>
      <c r="N146" s="211" t="s">
        <v>48</v>
      </c>
      <c r="O146" s="42"/>
      <c r="P146" s="212">
        <f t="shared" si="21"/>
        <v>0</v>
      </c>
      <c r="Q146" s="212">
        <v>0</v>
      </c>
      <c r="R146" s="212">
        <f t="shared" si="22"/>
        <v>0</v>
      </c>
      <c r="S146" s="212">
        <v>0</v>
      </c>
      <c r="T146" s="213">
        <f t="shared" si="23"/>
        <v>0</v>
      </c>
      <c r="AR146" s="24" t="s">
        <v>187</v>
      </c>
      <c r="AT146" s="24" t="s">
        <v>182</v>
      </c>
      <c r="AU146" s="24" t="s">
        <v>84</v>
      </c>
      <c r="AY146" s="24" t="s">
        <v>180</v>
      </c>
      <c r="BE146" s="214">
        <f t="shared" si="24"/>
        <v>0</v>
      </c>
      <c r="BF146" s="214">
        <f t="shared" si="25"/>
        <v>0</v>
      </c>
      <c r="BG146" s="214">
        <f t="shared" si="26"/>
        <v>0</v>
      </c>
      <c r="BH146" s="214">
        <f t="shared" si="27"/>
        <v>0</v>
      </c>
      <c r="BI146" s="214">
        <f t="shared" si="28"/>
        <v>0</v>
      </c>
      <c r="BJ146" s="24" t="s">
        <v>84</v>
      </c>
      <c r="BK146" s="214">
        <f t="shared" si="29"/>
        <v>0</v>
      </c>
      <c r="BL146" s="24" t="s">
        <v>187</v>
      </c>
      <c r="BM146" s="24" t="s">
        <v>765</v>
      </c>
    </row>
    <row r="147" spans="2:65" s="1" customFormat="1" ht="16.5" customHeight="1">
      <c r="B147" s="41"/>
      <c r="C147" s="203" t="s">
        <v>477</v>
      </c>
      <c r="D147" s="203" t="s">
        <v>182</v>
      </c>
      <c r="E147" s="204" t="s">
        <v>2747</v>
      </c>
      <c r="F147" s="205" t="s">
        <v>2904</v>
      </c>
      <c r="G147" s="206" t="s">
        <v>200</v>
      </c>
      <c r="H147" s="207">
        <v>70</v>
      </c>
      <c r="I147" s="208"/>
      <c r="J147" s="209">
        <f t="shared" si="20"/>
        <v>0</v>
      </c>
      <c r="K147" s="205" t="s">
        <v>39</v>
      </c>
      <c r="L147" s="61"/>
      <c r="M147" s="210" t="s">
        <v>39</v>
      </c>
      <c r="N147" s="211" t="s">
        <v>48</v>
      </c>
      <c r="O147" s="42"/>
      <c r="P147" s="212">
        <f t="shared" si="21"/>
        <v>0</v>
      </c>
      <c r="Q147" s="212">
        <v>0</v>
      </c>
      <c r="R147" s="212">
        <f t="shared" si="22"/>
        <v>0</v>
      </c>
      <c r="S147" s="212">
        <v>0</v>
      </c>
      <c r="T147" s="213">
        <f t="shared" si="23"/>
        <v>0</v>
      </c>
      <c r="AR147" s="24" t="s">
        <v>187</v>
      </c>
      <c r="AT147" s="24" t="s">
        <v>182</v>
      </c>
      <c r="AU147" s="24" t="s">
        <v>84</v>
      </c>
      <c r="AY147" s="24" t="s">
        <v>180</v>
      </c>
      <c r="BE147" s="214">
        <f t="shared" si="24"/>
        <v>0</v>
      </c>
      <c r="BF147" s="214">
        <f t="shared" si="25"/>
        <v>0</v>
      </c>
      <c r="BG147" s="214">
        <f t="shared" si="26"/>
        <v>0</v>
      </c>
      <c r="BH147" s="214">
        <f t="shared" si="27"/>
        <v>0</v>
      </c>
      <c r="BI147" s="214">
        <f t="shared" si="28"/>
        <v>0</v>
      </c>
      <c r="BJ147" s="24" t="s">
        <v>84</v>
      </c>
      <c r="BK147" s="214">
        <f t="shared" si="29"/>
        <v>0</v>
      </c>
      <c r="BL147" s="24" t="s">
        <v>187</v>
      </c>
      <c r="BM147" s="24" t="s">
        <v>777</v>
      </c>
    </row>
    <row r="148" spans="2:65" s="1" customFormat="1" ht="16.5" customHeight="1">
      <c r="B148" s="41"/>
      <c r="C148" s="203" t="s">
        <v>483</v>
      </c>
      <c r="D148" s="203" t="s">
        <v>182</v>
      </c>
      <c r="E148" s="204" t="s">
        <v>2749</v>
      </c>
      <c r="F148" s="205" t="s">
        <v>2940</v>
      </c>
      <c r="G148" s="206" t="s">
        <v>200</v>
      </c>
      <c r="H148" s="207">
        <v>5</v>
      </c>
      <c r="I148" s="208"/>
      <c r="J148" s="209">
        <f t="shared" si="20"/>
        <v>0</v>
      </c>
      <c r="K148" s="205" t="s">
        <v>39</v>
      </c>
      <c r="L148" s="61"/>
      <c r="M148" s="210" t="s">
        <v>39</v>
      </c>
      <c r="N148" s="211" t="s">
        <v>48</v>
      </c>
      <c r="O148" s="42"/>
      <c r="P148" s="212">
        <f t="shared" si="21"/>
        <v>0</v>
      </c>
      <c r="Q148" s="212">
        <v>0</v>
      </c>
      <c r="R148" s="212">
        <f t="shared" si="22"/>
        <v>0</v>
      </c>
      <c r="S148" s="212">
        <v>0</v>
      </c>
      <c r="T148" s="213">
        <f t="shared" si="23"/>
        <v>0</v>
      </c>
      <c r="AR148" s="24" t="s">
        <v>187</v>
      </c>
      <c r="AT148" s="24" t="s">
        <v>182</v>
      </c>
      <c r="AU148" s="24" t="s">
        <v>84</v>
      </c>
      <c r="AY148" s="24" t="s">
        <v>180</v>
      </c>
      <c r="BE148" s="214">
        <f t="shared" si="24"/>
        <v>0</v>
      </c>
      <c r="BF148" s="214">
        <f t="shared" si="25"/>
        <v>0</v>
      </c>
      <c r="BG148" s="214">
        <f t="shared" si="26"/>
        <v>0</v>
      </c>
      <c r="BH148" s="214">
        <f t="shared" si="27"/>
        <v>0</v>
      </c>
      <c r="BI148" s="214">
        <f t="shared" si="28"/>
        <v>0</v>
      </c>
      <c r="BJ148" s="24" t="s">
        <v>84</v>
      </c>
      <c r="BK148" s="214">
        <f t="shared" si="29"/>
        <v>0</v>
      </c>
      <c r="BL148" s="24" t="s">
        <v>187</v>
      </c>
      <c r="BM148" s="24" t="s">
        <v>792</v>
      </c>
    </row>
    <row r="149" spans="2:65" s="1" customFormat="1" ht="16.5" customHeight="1">
      <c r="B149" s="41"/>
      <c r="C149" s="203" t="s">
        <v>491</v>
      </c>
      <c r="D149" s="203" t="s">
        <v>182</v>
      </c>
      <c r="E149" s="204" t="s">
        <v>2751</v>
      </c>
      <c r="F149" s="205" t="s">
        <v>2941</v>
      </c>
      <c r="G149" s="206" t="s">
        <v>200</v>
      </c>
      <c r="H149" s="207">
        <v>5</v>
      </c>
      <c r="I149" s="208"/>
      <c r="J149" s="209">
        <f t="shared" si="20"/>
        <v>0</v>
      </c>
      <c r="K149" s="205" t="s">
        <v>39</v>
      </c>
      <c r="L149" s="61"/>
      <c r="M149" s="210" t="s">
        <v>39</v>
      </c>
      <c r="N149" s="211" t="s">
        <v>48</v>
      </c>
      <c r="O149" s="42"/>
      <c r="P149" s="212">
        <f t="shared" si="21"/>
        <v>0</v>
      </c>
      <c r="Q149" s="212">
        <v>0</v>
      </c>
      <c r="R149" s="212">
        <f t="shared" si="22"/>
        <v>0</v>
      </c>
      <c r="S149" s="212">
        <v>0</v>
      </c>
      <c r="T149" s="213">
        <f t="shared" si="23"/>
        <v>0</v>
      </c>
      <c r="AR149" s="24" t="s">
        <v>187</v>
      </c>
      <c r="AT149" s="24" t="s">
        <v>182</v>
      </c>
      <c r="AU149" s="24" t="s">
        <v>84</v>
      </c>
      <c r="AY149" s="24" t="s">
        <v>180</v>
      </c>
      <c r="BE149" s="214">
        <f t="shared" si="24"/>
        <v>0</v>
      </c>
      <c r="BF149" s="214">
        <f t="shared" si="25"/>
        <v>0</v>
      </c>
      <c r="BG149" s="214">
        <f t="shared" si="26"/>
        <v>0</v>
      </c>
      <c r="BH149" s="214">
        <f t="shared" si="27"/>
        <v>0</v>
      </c>
      <c r="BI149" s="214">
        <f t="shared" si="28"/>
        <v>0</v>
      </c>
      <c r="BJ149" s="24" t="s">
        <v>84</v>
      </c>
      <c r="BK149" s="214">
        <f t="shared" si="29"/>
        <v>0</v>
      </c>
      <c r="BL149" s="24" t="s">
        <v>187</v>
      </c>
      <c r="BM149" s="24" t="s">
        <v>804</v>
      </c>
    </row>
    <row r="150" spans="2:65" s="1" customFormat="1" ht="16.5" customHeight="1">
      <c r="B150" s="41"/>
      <c r="C150" s="203" t="s">
        <v>495</v>
      </c>
      <c r="D150" s="203" t="s">
        <v>182</v>
      </c>
      <c r="E150" s="204" t="s">
        <v>2753</v>
      </c>
      <c r="F150" s="205" t="s">
        <v>2925</v>
      </c>
      <c r="G150" s="206" t="s">
        <v>2092</v>
      </c>
      <c r="H150" s="207">
        <v>1</v>
      </c>
      <c r="I150" s="208"/>
      <c r="J150" s="209">
        <f t="shared" si="20"/>
        <v>0</v>
      </c>
      <c r="K150" s="205" t="s">
        <v>39</v>
      </c>
      <c r="L150" s="61"/>
      <c r="M150" s="210" t="s">
        <v>39</v>
      </c>
      <c r="N150" s="211" t="s">
        <v>48</v>
      </c>
      <c r="O150" s="42"/>
      <c r="P150" s="212">
        <f t="shared" si="21"/>
        <v>0</v>
      </c>
      <c r="Q150" s="212">
        <v>0</v>
      </c>
      <c r="R150" s="212">
        <f t="shared" si="22"/>
        <v>0</v>
      </c>
      <c r="S150" s="212">
        <v>0</v>
      </c>
      <c r="T150" s="213">
        <f t="shared" si="23"/>
        <v>0</v>
      </c>
      <c r="AR150" s="24" t="s">
        <v>187</v>
      </c>
      <c r="AT150" s="24" t="s">
        <v>182</v>
      </c>
      <c r="AU150" s="24" t="s">
        <v>84</v>
      </c>
      <c r="AY150" s="24" t="s">
        <v>180</v>
      </c>
      <c r="BE150" s="214">
        <f t="shared" si="24"/>
        <v>0</v>
      </c>
      <c r="BF150" s="214">
        <f t="shared" si="25"/>
        <v>0</v>
      </c>
      <c r="BG150" s="214">
        <f t="shared" si="26"/>
        <v>0</v>
      </c>
      <c r="BH150" s="214">
        <f t="shared" si="27"/>
        <v>0</v>
      </c>
      <c r="BI150" s="214">
        <f t="shared" si="28"/>
        <v>0</v>
      </c>
      <c r="BJ150" s="24" t="s">
        <v>84</v>
      </c>
      <c r="BK150" s="214">
        <f t="shared" si="29"/>
        <v>0</v>
      </c>
      <c r="BL150" s="24" t="s">
        <v>187</v>
      </c>
      <c r="BM150" s="24" t="s">
        <v>817</v>
      </c>
    </row>
    <row r="151" spans="2:63" s="11" customFormat="1" ht="37.35" customHeight="1">
      <c r="B151" s="187"/>
      <c r="C151" s="188"/>
      <c r="D151" s="189" t="s">
        <v>76</v>
      </c>
      <c r="E151" s="190" t="s">
        <v>2793</v>
      </c>
      <c r="F151" s="190" t="s">
        <v>2942</v>
      </c>
      <c r="G151" s="188"/>
      <c r="H151" s="188"/>
      <c r="I151" s="191"/>
      <c r="J151" s="192">
        <f>BK151</f>
        <v>0</v>
      </c>
      <c r="K151" s="188"/>
      <c r="L151" s="193"/>
      <c r="M151" s="194"/>
      <c r="N151" s="195"/>
      <c r="O151" s="195"/>
      <c r="P151" s="196">
        <f>SUM(P152:P169)</f>
        <v>0</v>
      </c>
      <c r="Q151" s="195"/>
      <c r="R151" s="196">
        <f>SUM(R152:R169)</f>
        <v>0</v>
      </c>
      <c r="S151" s="195"/>
      <c r="T151" s="197">
        <f>SUM(T152:T169)</f>
        <v>0</v>
      </c>
      <c r="AR151" s="198" t="s">
        <v>84</v>
      </c>
      <c r="AT151" s="199" t="s">
        <v>76</v>
      </c>
      <c r="AU151" s="199" t="s">
        <v>77</v>
      </c>
      <c r="AY151" s="198" t="s">
        <v>180</v>
      </c>
      <c r="BK151" s="200">
        <f>SUM(BK152:BK169)</f>
        <v>0</v>
      </c>
    </row>
    <row r="152" spans="2:65" s="1" customFormat="1" ht="16.5" customHeight="1">
      <c r="B152" s="41"/>
      <c r="C152" s="203" t="s">
        <v>501</v>
      </c>
      <c r="D152" s="203" t="s">
        <v>182</v>
      </c>
      <c r="E152" s="204" t="s">
        <v>2795</v>
      </c>
      <c r="F152" s="205" t="s">
        <v>2943</v>
      </c>
      <c r="G152" s="206" t="s">
        <v>2092</v>
      </c>
      <c r="H152" s="207">
        <v>1</v>
      </c>
      <c r="I152" s="208"/>
      <c r="J152" s="209">
        <f aca="true" t="shared" si="30" ref="J152:J169">ROUND(I152*H152,2)</f>
        <v>0</v>
      </c>
      <c r="K152" s="205" t="s">
        <v>39</v>
      </c>
      <c r="L152" s="61"/>
      <c r="M152" s="210" t="s">
        <v>39</v>
      </c>
      <c r="N152" s="211" t="s">
        <v>48</v>
      </c>
      <c r="O152" s="42"/>
      <c r="P152" s="212">
        <f aca="true" t="shared" si="31" ref="P152:P169">O152*H152</f>
        <v>0</v>
      </c>
      <c r="Q152" s="212">
        <v>0</v>
      </c>
      <c r="R152" s="212">
        <f aca="true" t="shared" si="32" ref="R152:R169">Q152*H152</f>
        <v>0</v>
      </c>
      <c r="S152" s="212">
        <v>0</v>
      </c>
      <c r="T152" s="213">
        <f aca="true" t="shared" si="33" ref="T152:T169">S152*H152</f>
        <v>0</v>
      </c>
      <c r="AR152" s="24" t="s">
        <v>187</v>
      </c>
      <c r="AT152" s="24" t="s">
        <v>182</v>
      </c>
      <c r="AU152" s="24" t="s">
        <v>84</v>
      </c>
      <c r="AY152" s="24" t="s">
        <v>180</v>
      </c>
      <c r="BE152" s="214">
        <f aca="true" t="shared" si="34" ref="BE152:BE169">IF(N152="základní",J152,0)</f>
        <v>0</v>
      </c>
      <c r="BF152" s="214">
        <f aca="true" t="shared" si="35" ref="BF152:BF169">IF(N152="snížená",J152,0)</f>
        <v>0</v>
      </c>
      <c r="BG152" s="214">
        <f aca="true" t="shared" si="36" ref="BG152:BG169">IF(N152="zákl. přenesená",J152,0)</f>
        <v>0</v>
      </c>
      <c r="BH152" s="214">
        <f aca="true" t="shared" si="37" ref="BH152:BH169">IF(N152="sníž. přenesená",J152,0)</f>
        <v>0</v>
      </c>
      <c r="BI152" s="214">
        <f aca="true" t="shared" si="38" ref="BI152:BI169">IF(N152="nulová",J152,0)</f>
        <v>0</v>
      </c>
      <c r="BJ152" s="24" t="s">
        <v>84</v>
      </c>
      <c r="BK152" s="214">
        <f aca="true" t="shared" si="39" ref="BK152:BK169">ROUND(I152*H152,2)</f>
        <v>0</v>
      </c>
      <c r="BL152" s="24" t="s">
        <v>187</v>
      </c>
      <c r="BM152" s="24" t="s">
        <v>825</v>
      </c>
    </row>
    <row r="153" spans="2:65" s="1" customFormat="1" ht="16.5" customHeight="1">
      <c r="B153" s="41"/>
      <c r="C153" s="203" t="s">
        <v>505</v>
      </c>
      <c r="D153" s="203" t="s">
        <v>182</v>
      </c>
      <c r="E153" s="204" t="s">
        <v>2797</v>
      </c>
      <c r="F153" s="205" t="s">
        <v>2944</v>
      </c>
      <c r="G153" s="206" t="s">
        <v>2092</v>
      </c>
      <c r="H153" s="207">
        <v>1</v>
      </c>
      <c r="I153" s="208"/>
      <c r="J153" s="209">
        <f t="shared" si="30"/>
        <v>0</v>
      </c>
      <c r="K153" s="205" t="s">
        <v>39</v>
      </c>
      <c r="L153" s="61"/>
      <c r="M153" s="210" t="s">
        <v>39</v>
      </c>
      <c r="N153" s="211" t="s">
        <v>48</v>
      </c>
      <c r="O153" s="42"/>
      <c r="P153" s="212">
        <f t="shared" si="31"/>
        <v>0</v>
      </c>
      <c r="Q153" s="212">
        <v>0</v>
      </c>
      <c r="R153" s="212">
        <f t="shared" si="32"/>
        <v>0</v>
      </c>
      <c r="S153" s="212">
        <v>0</v>
      </c>
      <c r="T153" s="213">
        <f t="shared" si="33"/>
        <v>0</v>
      </c>
      <c r="AR153" s="24" t="s">
        <v>187</v>
      </c>
      <c r="AT153" s="24" t="s">
        <v>182</v>
      </c>
      <c r="AU153" s="24" t="s">
        <v>84</v>
      </c>
      <c r="AY153" s="24" t="s">
        <v>180</v>
      </c>
      <c r="BE153" s="214">
        <f t="shared" si="34"/>
        <v>0</v>
      </c>
      <c r="BF153" s="214">
        <f t="shared" si="35"/>
        <v>0</v>
      </c>
      <c r="BG153" s="214">
        <f t="shared" si="36"/>
        <v>0</v>
      </c>
      <c r="BH153" s="214">
        <f t="shared" si="37"/>
        <v>0</v>
      </c>
      <c r="BI153" s="214">
        <f t="shared" si="38"/>
        <v>0</v>
      </c>
      <c r="BJ153" s="24" t="s">
        <v>84</v>
      </c>
      <c r="BK153" s="214">
        <f t="shared" si="39"/>
        <v>0</v>
      </c>
      <c r="BL153" s="24" t="s">
        <v>187</v>
      </c>
      <c r="BM153" s="24" t="s">
        <v>839</v>
      </c>
    </row>
    <row r="154" spans="2:65" s="1" customFormat="1" ht="16.5" customHeight="1">
      <c r="B154" s="41"/>
      <c r="C154" s="203" t="s">
        <v>509</v>
      </c>
      <c r="D154" s="203" t="s">
        <v>182</v>
      </c>
      <c r="E154" s="204" t="s">
        <v>2799</v>
      </c>
      <c r="F154" s="205" t="s">
        <v>2945</v>
      </c>
      <c r="G154" s="206" t="s">
        <v>2092</v>
      </c>
      <c r="H154" s="207">
        <v>1</v>
      </c>
      <c r="I154" s="208"/>
      <c r="J154" s="209">
        <f t="shared" si="30"/>
        <v>0</v>
      </c>
      <c r="K154" s="205" t="s">
        <v>39</v>
      </c>
      <c r="L154" s="61"/>
      <c r="M154" s="210" t="s">
        <v>39</v>
      </c>
      <c r="N154" s="211" t="s">
        <v>48</v>
      </c>
      <c r="O154" s="42"/>
      <c r="P154" s="212">
        <f t="shared" si="31"/>
        <v>0</v>
      </c>
      <c r="Q154" s="212">
        <v>0</v>
      </c>
      <c r="R154" s="212">
        <f t="shared" si="32"/>
        <v>0</v>
      </c>
      <c r="S154" s="212">
        <v>0</v>
      </c>
      <c r="T154" s="213">
        <f t="shared" si="33"/>
        <v>0</v>
      </c>
      <c r="AR154" s="24" t="s">
        <v>187</v>
      </c>
      <c r="AT154" s="24" t="s">
        <v>182</v>
      </c>
      <c r="AU154" s="24" t="s">
        <v>84</v>
      </c>
      <c r="AY154" s="24" t="s">
        <v>180</v>
      </c>
      <c r="BE154" s="214">
        <f t="shared" si="34"/>
        <v>0</v>
      </c>
      <c r="BF154" s="214">
        <f t="shared" si="35"/>
        <v>0</v>
      </c>
      <c r="BG154" s="214">
        <f t="shared" si="36"/>
        <v>0</v>
      </c>
      <c r="BH154" s="214">
        <f t="shared" si="37"/>
        <v>0</v>
      </c>
      <c r="BI154" s="214">
        <f t="shared" si="38"/>
        <v>0</v>
      </c>
      <c r="BJ154" s="24" t="s">
        <v>84</v>
      </c>
      <c r="BK154" s="214">
        <f t="shared" si="39"/>
        <v>0</v>
      </c>
      <c r="BL154" s="24" t="s">
        <v>187</v>
      </c>
      <c r="BM154" s="24" t="s">
        <v>850</v>
      </c>
    </row>
    <row r="155" spans="2:65" s="1" customFormat="1" ht="16.5" customHeight="1">
      <c r="B155" s="41"/>
      <c r="C155" s="203" t="s">
        <v>514</v>
      </c>
      <c r="D155" s="203" t="s">
        <v>182</v>
      </c>
      <c r="E155" s="204" t="s">
        <v>2801</v>
      </c>
      <c r="F155" s="205" t="s">
        <v>2946</v>
      </c>
      <c r="G155" s="206" t="s">
        <v>2092</v>
      </c>
      <c r="H155" s="207">
        <v>1</v>
      </c>
      <c r="I155" s="208"/>
      <c r="J155" s="209">
        <f t="shared" si="30"/>
        <v>0</v>
      </c>
      <c r="K155" s="205" t="s">
        <v>39</v>
      </c>
      <c r="L155" s="61"/>
      <c r="M155" s="210" t="s">
        <v>39</v>
      </c>
      <c r="N155" s="211" t="s">
        <v>48</v>
      </c>
      <c r="O155" s="42"/>
      <c r="P155" s="212">
        <f t="shared" si="31"/>
        <v>0</v>
      </c>
      <c r="Q155" s="212">
        <v>0</v>
      </c>
      <c r="R155" s="212">
        <f t="shared" si="32"/>
        <v>0</v>
      </c>
      <c r="S155" s="212">
        <v>0</v>
      </c>
      <c r="T155" s="213">
        <f t="shared" si="33"/>
        <v>0</v>
      </c>
      <c r="AR155" s="24" t="s">
        <v>187</v>
      </c>
      <c r="AT155" s="24" t="s">
        <v>182</v>
      </c>
      <c r="AU155" s="24" t="s">
        <v>84</v>
      </c>
      <c r="AY155" s="24" t="s">
        <v>180</v>
      </c>
      <c r="BE155" s="214">
        <f t="shared" si="34"/>
        <v>0</v>
      </c>
      <c r="BF155" s="214">
        <f t="shared" si="35"/>
        <v>0</v>
      </c>
      <c r="BG155" s="214">
        <f t="shared" si="36"/>
        <v>0</v>
      </c>
      <c r="BH155" s="214">
        <f t="shared" si="37"/>
        <v>0</v>
      </c>
      <c r="BI155" s="214">
        <f t="shared" si="38"/>
        <v>0</v>
      </c>
      <c r="BJ155" s="24" t="s">
        <v>84</v>
      </c>
      <c r="BK155" s="214">
        <f t="shared" si="39"/>
        <v>0</v>
      </c>
      <c r="BL155" s="24" t="s">
        <v>187</v>
      </c>
      <c r="BM155" s="24" t="s">
        <v>860</v>
      </c>
    </row>
    <row r="156" spans="2:65" s="1" customFormat="1" ht="16.5" customHeight="1">
      <c r="B156" s="41"/>
      <c r="C156" s="203" t="s">
        <v>519</v>
      </c>
      <c r="D156" s="203" t="s">
        <v>182</v>
      </c>
      <c r="E156" s="204" t="s">
        <v>2803</v>
      </c>
      <c r="F156" s="205" t="s">
        <v>2947</v>
      </c>
      <c r="G156" s="206" t="s">
        <v>2092</v>
      </c>
      <c r="H156" s="207">
        <v>1</v>
      </c>
      <c r="I156" s="208"/>
      <c r="J156" s="209">
        <f t="shared" si="30"/>
        <v>0</v>
      </c>
      <c r="K156" s="205" t="s">
        <v>39</v>
      </c>
      <c r="L156" s="61"/>
      <c r="M156" s="210" t="s">
        <v>39</v>
      </c>
      <c r="N156" s="211" t="s">
        <v>48</v>
      </c>
      <c r="O156" s="42"/>
      <c r="P156" s="212">
        <f t="shared" si="31"/>
        <v>0</v>
      </c>
      <c r="Q156" s="212">
        <v>0</v>
      </c>
      <c r="R156" s="212">
        <f t="shared" si="32"/>
        <v>0</v>
      </c>
      <c r="S156" s="212">
        <v>0</v>
      </c>
      <c r="T156" s="213">
        <f t="shared" si="33"/>
        <v>0</v>
      </c>
      <c r="AR156" s="24" t="s">
        <v>187</v>
      </c>
      <c r="AT156" s="24" t="s">
        <v>182</v>
      </c>
      <c r="AU156" s="24" t="s">
        <v>84</v>
      </c>
      <c r="AY156" s="24" t="s">
        <v>180</v>
      </c>
      <c r="BE156" s="214">
        <f t="shared" si="34"/>
        <v>0</v>
      </c>
      <c r="BF156" s="214">
        <f t="shared" si="35"/>
        <v>0</v>
      </c>
      <c r="BG156" s="214">
        <f t="shared" si="36"/>
        <v>0</v>
      </c>
      <c r="BH156" s="214">
        <f t="shared" si="37"/>
        <v>0</v>
      </c>
      <c r="BI156" s="214">
        <f t="shared" si="38"/>
        <v>0</v>
      </c>
      <c r="BJ156" s="24" t="s">
        <v>84</v>
      </c>
      <c r="BK156" s="214">
        <f t="shared" si="39"/>
        <v>0</v>
      </c>
      <c r="BL156" s="24" t="s">
        <v>187</v>
      </c>
      <c r="BM156" s="24" t="s">
        <v>868</v>
      </c>
    </row>
    <row r="157" spans="2:65" s="1" customFormat="1" ht="16.5" customHeight="1">
      <c r="B157" s="41"/>
      <c r="C157" s="203" t="s">
        <v>524</v>
      </c>
      <c r="D157" s="203" t="s">
        <v>182</v>
      </c>
      <c r="E157" s="204" t="s">
        <v>2805</v>
      </c>
      <c r="F157" s="205" t="s">
        <v>2948</v>
      </c>
      <c r="G157" s="206" t="s">
        <v>2092</v>
      </c>
      <c r="H157" s="207">
        <v>1</v>
      </c>
      <c r="I157" s="208"/>
      <c r="J157" s="209">
        <f t="shared" si="30"/>
        <v>0</v>
      </c>
      <c r="K157" s="205" t="s">
        <v>39</v>
      </c>
      <c r="L157" s="61"/>
      <c r="M157" s="210" t="s">
        <v>39</v>
      </c>
      <c r="N157" s="211" t="s">
        <v>48</v>
      </c>
      <c r="O157" s="42"/>
      <c r="P157" s="212">
        <f t="shared" si="31"/>
        <v>0</v>
      </c>
      <c r="Q157" s="212">
        <v>0</v>
      </c>
      <c r="R157" s="212">
        <f t="shared" si="32"/>
        <v>0</v>
      </c>
      <c r="S157" s="212">
        <v>0</v>
      </c>
      <c r="T157" s="213">
        <f t="shared" si="33"/>
        <v>0</v>
      </c>
      <c r="AR157" s="24" t="s">
        <v>187</v>
      </c>
      <c r="AT157" s="24" t="s">
        <v>182</v>
      </c>
      <c r="AU157" s="24" t="s">
        <v>84</v>
      </c>
      <c r="AY157" s="24" t="s">
        <v>180</v>
      </c>
      <c r="BE157" s="214">
        <f t="shared" si="34"/>
        <v>0</v>
      </c>
      <c r="BF157" s="214">
        <f t="shared" si="35"/>
        <v>0</v>
      </c>
      <c r="BG157" s="214">
        <f t="shared" si="36"/>
        <v>0</v>
      </c>
      <c r="BH157" s="214">
        <f t="shared" si="37"/>
        <v>0</v>
      </c>
      <c r="BI157" s="214">
        <f t="shared" si="38"/>
        <v>0</v>
      </c>
      <c r="BJ157" s="24" t="s">
        <v>84</v>
      </c>
      <c r="BK157" s="214">
        <f t="shared" si="39"/>
        <v>0</v>
      </c>
      <c r="BL157" s="24" t="s">
        <v>187</v>
      </c>
      <c r="BM157" s="24" t="s">
        <v>877</v>
      </c>
    </row>
    <row r="158" spans="2:65" s="1" customFormat="1" ht="16.5" customHeight="1">
      <c r="B158" s="41"/>
      <c r="C158" s="203" t="s">
        <v>528</v>
      </c>
      <c r="D158" s="203" t="s">
        <v>182</v>
      </c>
      <c r="E158" s="204" t="s">
        <v>2807</v>
      </c>
      <c r="F158" s="205" t="s">
        <v>2949</v>
      </c>
      <c r="G158" s="206" t="s">
        <v>2092</v>
      </c>
      <c r="H158" s="207">
        <v>1</v>
      </c>
      <c r="I158" s="208"/>
      <c r="J158" s="209">
        <f t="shared" si="30"/>
        <v>0</v>
      </c>
      <c r="K158" s="205" t="s">
        <v>39</v>
      </c>
      <c r="L158" s="61"/>
      <c r="M158" s="210" t="s">
        <v>39</v>
      </c>
      <c r="N158" s="211" t="s">
        <v>48</v>
      </c>
      <c r="O158" s="42"/>
      <c r="P158" s="212">
        <f t="shared" si="31"/>
        <v>0</v>
      </c>
      <c r="Q158" s="212">
        <v>0</v>
      </c>
      <c r="R158" s="212">
        <f t="shared" si="32"/>
        <v>0</v>
      </c>
      <c r="S158" s="212">
        <v>0</v>
      </c>
      <c r="T158" s="213">
        <f t="shared" si="33"/>
        <v>0</v>
      </c>
      <c r="AR158" s="24" t="s">
        <v>187</v>
      </c>
      <c r="AT158" s="24" t="s">
        <v>182</v>
      </c>
      <c r="AU158" s="24" t="s">
        <v>84</v>
      </c>
      <c r="AY158" s="24" t="s">
        <v>180</v>
      </c>
      <c r="BE158" s="214">
        <f t="shared" si="34"/>
        <v>0</v>
      </c>
      <c r="BF158" s="214">
        <f t="shared" si="35"/>
        <v>0</v>
      </c>
      <c r="BG158" s="214">
        <f t="shared" si="36"/>
        <v>0</v>
      </c>
      <c r="BH158" s="214">
        <f t="shared" si="37"/>
        <v>0</v>
      </c>
      <c r="BI158" s="214">
        <f t="shared" si="38"/>
        <v>0</v>
      </c>
      <c r="BJ158" s="24" t="s">
        <v>84</v>
      </c>
      <c r="BK158" s="214">
        <f t="shared" si="39"/>
        <v>0</v>
      </c>
      <c r="BL158" s="24" t="s">
        <v>187</v>
      </c>
      <c r="BM158" s="24" t="s">
        <v>884</v>
      </c>
    </row>
    <row r="159" spans="2:65" s="1" customFormat="1" ht="16.5" customHeight="1">
      <c r="B159" s="41"/>
      <c r="C159" s="203" t="s">
        <v>533</v>
      </c>
      <c r="D159" s="203" t="s">
        <v>182</v>
      </c>
      <c r="E159" s="204" t="s">
        <v>2809</v>
      </c>
      <c r="F159" s="205" t="s">
        <v>2950</v>
      </c>
      <c r="G159" s="206" t="s">
        <v>2092</v>
      </c>
      <c r="H159" s="207">
        <v>1</v>
      </c>
      <c r="I159" s="208"/>
      <c r="J159" s="209">
        <f t="shared" si="30"/>
        <v>0</v>
      </c>
      <c r="K159" s="205" t="s">
        <v>39</v>
      </c>
      <c r="L159" s="61"/>
      <c r="M159" s="210" t="s">
        <v>39</v>
      </c>
      <c r="N159" s="211" t="s">
        <v>48</v>
      </c>
      <c r="O159" s="42"/>
      <c r="P159" s="212">
        <f t="shared" si="31"/>
        <v>0</v>
      </c>
      <c r="Q159" s="212">
        <v>0</v>
      </c>
      <c r="R159" s="212">
        <f t="shared" si="32"/>
        <v>0</v>
      </c>
      <c r="S159" s="212">
        <v>0</v>
      </c>
      <c r="T159" s="213">
        <f t="shared" si="33"/>
        <v>0</v>
      </c>
      <c r="AR159" s="24" t="s">
        <v>187</v>
      </c>
      <c r="AT159" s="24" t="s">
        <v>182</v>
      </c>
      <c r="AU159" s="24" t="s">
        <v>84</v>
      </c>
      <c r="AY159" s="24" t="s">
        <v>180</v>
      </c>
      <c r="BE159" s="214">
        <f t="shared" si="34"/>
        <v>0</v>
      </c>
      <c r="BF159" s="214">
        <f t="shared" si="35"/>
        <v>0</v>
      </c>
      <c r="BG159" s="214">
        <f t="shared" si="36"/>
        <v>0</v>
      </c>
      <c r="BH159" s="214">
        <f t="shared" si="37"/>
        <v>0</v>
      </c>
      <c r="BI159" s="214">
        <f t="shared" si="38"/>
        <v>0</v>
      </c>
      <c r="BJ159" s="24" t="s">
        <v>84</v>
      </c>
      <c r="BK159" s="214">
        <f t="shared" si="39"/>
        <v>0</v>
      </c>
      <c r="BL159" s="24" t="s">
        <v>187</v>
      </c>
      <c r="BM159" s="24" t="s">
        <v>893</v>
      </c>
    </row>
    <row r="160" spans="2:65" s="1" customFormat="1" ht="25.5" customHeight="1">
      <c r="B160" s="41"/>
      <c r="C160" s="203" t="s">
        <v>537</v>
      </c>
      <c r="D160" s="203" t="s">
        <v>182</v>
      </c>
      <c r="E160" s="204" t="s">
        <v>2811</v>
      </c>
      <c r="F160" s="205" t="s">
        <v>2951</v>
      </c>
      <c r="G160" s="206" t="s">
        <v>2092</v>
      </c>
      <c r="H160" s="207">
        <v>4</v>
      </c>
      <c r="I160" s="208"/>
      <c r="J160" s="209">
        <f t="shared" si="30"/>
        <v>0</v>
      </c>
      <c r="K160" s="205" t="s">
        <v>39</v>
      </c>
      <c r="L160" s="61"/>
      <c r="M160" s="210" t="s">
        <v>39</v>
      </c>
      <c r="N160" s="211" t="s">
        <v>48</v>
      </c>
      <c r="O160" s="42"/>
      <c r="P160" s="212">
        <f t="shared" si="31"/>
        <v>0</v>
      </c>
      <c r="Q160" s="212">
        <v>0</v>
      </c>
      <c r="R160" s="212">
        <f t="shared" si="32"/>
        <v>0</v>
      </c>
      <c r="S160" s="212">
        <v>0</v>
      </c>
      <c r="T160" s="213">
        <f t="shared" si="33"/>
        <v>0</v>
      </c>
      <c r="AR160" s="24" t="s">
        <v>187</v>
      </c>
      <c r="AT160" s="24" t="s">
        <v>182</v>
      </c>
      <c r="AU160" s="24" t="s">
        <v>84</v>
      </c>
      <c r="AY160" s="24" t="s">
        <v>180</v>
      </c>
      <c r="BE160" s="214">
        <f t="shared" si="34"/>
        <v>0</v>
      </c>
      <c r="BF160" s="214">
        <f t="shared" si="35"/>
        <v>0</v>
      </c>
      <c r="BG160" s="214">
        <f t="shared" si="36"/>
        <v>0</v>
      </c>
      <c r="BH160" s="214">
        <f t="shared" si="37"/>
        <v>0</v>
      </c>
      <c r="BI160" s="214">
        <f t="shared" si="38"/>
        <v>0</v>
      </c>
      <c r="BJ160" s="24" t="s">
        <v>84</v>
      </c>
      <c r="BK160" s="214">
        <f t="shared" si="39"/>
        <v>0</v>
      </c>
      <c r="BL160" s="24" t="s">
        <v>187</v>
      </c>
      <c r="BM160" s="24" t="s">
        <v>901</v>
      </c>
    </row>
    <row r="161" spans="2:65" s="1" customFormat="1" ht="16.5" customHeight="1">
      <c r="B161" s="41"/>
      <c r="C161" s="203" t="s">
        <v>544</v>
      </c>
      <c r="D161" s="203" t="s">
        <v>182</v>
      </c>
      <c r="E161" s="204" t="s">
        <v>2813</v>
      </c>
      <c r="F161" s="205" t="s">
        <v>2952</v>
      </c>
      <c r="G161" s="206" t="s">
        <v>2092</v>
      </c>
      <c r="H161" s="207">
        <v>4</v>
      </c>
      <c r="I161" s="208"/>
      <c r="J161" s="209">
        <f t="shared" si="30"/>
        <v>0</v>
      </c>
      <c r="K161" s="205" t="s">
        <v>39</v>
      </c>
      <c r="L161" s="61"/>
      <c r="M161" s="210" t="s">
        <v>39</v>
      </c>
      <c r="N161" s="211" t="s">
        <v>48</v>
      </c>
      <c r="O161" s="42"/>
      <c r="P161" s="212">
        <f t="shared" si="31"/>
        <v>0</v>
      </c>
      <c r="Q161" s="212">
        <v>0</v>
      </c>
      <c r="R161" s="212">
        <f t="shared" si="32"/>
        <v>0</v>
      </c>
      <c r="S161" s="212">
        <v>0</v>
      </c>
      <c r="T161" s="213">
        <f t="shared" si="33"/>
        <v>0</v>
      </c>
      <c r="AR161" s="24" t="s">
        <v>187</v>
      </c>
      <c r="AT161" s="24" t="s">
        <v>182</v>
      </c>
      <c r="AU161" s="24" t="s">
        <v>84</v>
      </c>
      <c r="AY161" s="24" t="s">
        <v>180</v>
      </c>
      <c r="BE161" s="214">
        <f t="shared" si="34"/>
        <v>0</v>
      </c>
      <c r="BF161" s="214">
        <f t="shared" si="35"/>
        <v>0</v>
      </c>
      <c r="BG161" s="214">
        <f t="shared" si="36"/>
        <v>0</v>
      </c>
      <c r="BH161" s="214">
        <f t="shared" si="37"/>
        <v>0</v>
      </c>
      <c r="BI161" s="214">
        <f t="shared" si="38"/>
        <v>0</v>
      </c>
      <c r="BJ161" s="24" t="s">
        <v>84</v>
      </c>
      <c r="BK161" s="214">
        <f t="shared" si="39"/>
        <v>0</v>
      </c>
      <c r="BL161" s="24" t="s">
        <v>187</v>
      </c>
      <c r="BM161" s="24" t="s">
        <v>909</v>
      </c>
    </row>
    <row r="162" spans="2:65" s="1" customFormat="1" ht="16.5" customHeight="1">
      <c r="B162" s="41"/>
      <c r="C162" s="203" t="s">
        <v>551</v>
      </c>
      <c r="D162" s="203" t="s">
        <v>182</v>
      </c>
      <c r="E162" s="204" t="s">
        <v>2815</v>
      </c>
      <c r="F162" s="205" t="s">
        <v>2953</v>
      </c>
      <c r="G162" s="206" t="s">
        <v>2092</v>
      </c>
      <c r="H162" s="207">
        <v>4</v>
      </c>
      <c r="I162" s="208"/>
      <c r="J162" s="209">
        <f t="shared" si="30"/>
        <v>0</v>
      </c>
      <c r="K162" s="205" t="s">
        <v>39</v>
      </c>
      <c r="L162" s="61"/>
      <c r="M162" s="210" t="s">
        <v>39</v>
      </c>
      <c r="N162" s="211" t="s">
        <v>48</v>
      </c>
      <c r="O162" s="42"/>
      <c r="P162" s="212">
        <f t="shared" si="31"/>
        <v>0</v>
      </c>
      <c r="Q162" s="212">
        <v>0</v>
      </c>
      <c r="R162" s="212">
        <f t="shared" si="32"/>
        <v>0</v>
      </c>
      <c r="S162" s="212">
        <v>0</v>
      </c>
      <c r="T162" s="213">
        <f t="shared" si="33"/>
        <v>0</v>
      </c>
      <c r="AR162" s="24" t="s">
        <v>187</v>
      </c>
      <c r="AT162" s="24" t="s">
        <v>182</v>
      </c>
      <c r="AU162" s="24" t="s">
        <v>84</v>
      </c>
      <c r="AY162" s="24" t="s">
        <v>180</v>
      </c>
      <c r="BE162" s="214">
        <f t="shared" si="34"/>
        <v>0</v>
      </c>
      <c r="BF162" s="214">
        <f t="shared" si="35"/>
        <v>0</v>
      </c>
      <c r="BG162" s="214">
        <f t="shared" si="36"/>
        <v>0</v>
      </c>
      <c r="BH162" s="214">
        <f t="shared" si="37"/>
        <v>0</v>
      </c>
      <c r="BI162" s="214">
        <f t="shared" si="38"/>
        <v>0</v>
      </c>
      <c r="BJ162" s="24" t="s">
        <v>84</v>
      </c>
      <c r="BK162" s="214">
        <f t="shared" si="39"/>
        <v>0</v>
      </c>
      <c r="BL162" s="24" t="s">
        <v>187</v>
      </c>
      <c r="BM162" s="24" t="s">
        <v>917</v>
      </c>
    </row>
    <row r="163" spans="2:65" s="1" customFormat="1" ht="16.5" customHeight="1">
      <c r="B163" s="41"/>
      <c r="C163" s="203" t="s">
        <v>555</v>
      </c>
      <c r="D163" s="203" t="s">
        <v>182</v>
      </c>
      <c r="E163" s="204" t="s">
        <v>2817</v>
      </c>
      <c r="F163" s="205" t="s">
        <v>2944</v>
      </c>
      <c r="G163" s="206" t="s">
        <v>2092</v>
      </c>
      <c r="H163" s="207">
        <v>4</v>
      </c>
      <c r="I163" s="208"/>
      <c r="J163" s="209">
        <f t="shared" si="30"/>
        <v>0</v>
      </c>
      <c r="K163" s="205" t="s">
        <v>39</v>
      </c>
      <c r="L163" s="61"/>
      <c r="M163" s="210" t="s">
        <v>39</v>
      </c>
      <c r="N163" s="211" t="s">
        <v>48</v>
      </c>
      <c r="O163" s="42"/>
      <c r="P163" s="212">
        <f t="shared" si="31"/>
        <v>0</v>
      </c>
      <c r="Q163" s="212">
        <v>0</v>
      </c>
      <c r="R163" s="212">
        <f t="shared" si="32"/>
        <v>0</v>
      </c>
      <c r="S163" s="212">
        <v>0</v>
      </c>
      <c r="T163" s="213">
        <f t="shared" si="33"/>
        <v>0</v>
      </c>
      <c r="AR163" s="24" t="s">
        <v>187</v>
      </c>
      <c r="AT163" s="24" t="s">
        <v>182</v>
      </c>
      <c r="AU163" s="24" t="s">
        <v>84</v>
      </c>
      <c r="AY163" s="24" t="s">
        <v>180</v>
      </c>
      <c r="BE163" s="214">
        <f t="shared" si="34"/>
        <v>0</v>
      </c>
      <c r="BF163" s="214">
        <f t="shared" si="35"/>
        <v>0</v>
      </c>
      <c r="BG163" s="214">
        <f t="shared" si="36"/>
        <v>0</v>
      </c>
      <c r="BH163" s="214">
        <f t="shared" si="37"/>
        <v>0</v>
      </c>
      <c r="BI163" s="214">
        <f t="shared" si="38"/>
        <v>0</v>
      </c>
      <c r="BJ163" s="24" t="s">
        <v>84</v>
      </c>
      <c r="BK163" s="214">
        <f t="shared" si="39"/>
        <v>0</v>
      </c>
      <c r="BL163" s="24" t="s">
        <v>187</v>
      </c>
      <c r="BM163" s="24" t="s">
        <v>927</v>
      </c>
    </row>
    <row r="164" spans="2:65" s="1" customFormat="1" ht="16.5" customHeight="1">
      <c r="B164" s="41"/>
      <c r="C164" s="203" t="s">
        <v>561</v>
      </c>
      <c r="D164" s="203" t="s">
        <v>182</v>
      </c>
      <c r="E164" s="204" t="s">
        <v>2819</v>
      </c>
      <c r="F164" s="205" t="s">
        <v>2939</v>
      </c>
      <c r="G164" s="206" t="s">
        <v>200</v>
      </c>
      <c r="H164" s="207">
        <v>30</v>
      </c>
      <c r="I164" s="208"/>
      <c r="J164" s="209">
        <f t="shared" si="30"/>
        <v>0</v>
      </c>
      <c r="K164" s="205" t="s">
        <v>39</v>
      </c>
      <c r="L164" s="61"/>
      <c r="M164" s="210" t="s">
        <v>39</v>
      </c>
      <c r="N164" s="211" t="s">
        <v>48</v>
      </c>
      <c r="O164" s="42"/>
      <c r="P164" s="212">
        <f t="shared" si="31"/>
        <v>0</v>
      </c>
      <c r="Q164" s="212">
        <v>0</v>
      </c>
      <c r="R164" s="212">
        <f t="shared" si="32"/>
        <v>0</v>
      </c>
      <c r="S164" s="212">
        <v>0</v>
      </c>
      <c r="T164" s="213">
        <f t="shared" si="33"/>
        <v>0</v>
      </c>
      <c r="AR164" s="24" t="s">
        <v>187</v>
      </c>
      <c r="AT164" s="24" t="s">
        <v>182</v>
      </c>
      <c r="AU164" s="24" t="s">
        <v>84</v>
      </c>
      <c r="AY164" s="24" t="s">
        <v>180</v>
      </c>
      <c r="BE164" s="214">
        <f t="shared" si="34"/>
        <v>0</v>
      </c>
      <c r="BF164" s="214">
        <f t="shared" si="35"/>
        <v>0</v>
      </c>
      <c r="BG164" s="214">
        <f t="shared" si="36"/>
        <v>0</v>
      </c>
      <c r="BH164" s="214">
        <f t="shared" si="37"/>
        <v>0</v>
      </c>
      <c r="BI164" s="214">
        <f t="shared" si="38"/>
        <v>0</v>
      </c>
      <c r="BJ164" s="24" t="s">
        <v>84</v>
      </c>
      <c r="BK164" s="214">
        <f t="shared" si="39"/>
        <v>0</v>
      </c>
      <c r="BL164" s="24" t="s">
        <v>187</v>
      </c>
      <c r="BM164" s="24" t="s">
        <v>937</v>
      </c>
    </row>
    <row r="165" spans="2:65" s="1" customFormat="1" ht="16.5" customHeight="1">
      <c r="B165" s="41"/>
      <c r="C165" s="203" t="s">
        <v>566</v>
      </c>
      <c r="D165" s="203" t="s">
        <v>182</v>
      </c>
      <c r="E165" s="204" t="s">
        <v>2821</v>
      </c>
      <c r="F165" s="205" t="s">
        <v>2904</v>
      </c>
      <c r="G165" s="206" t="s">
        <v>200</v>
      </c>
      <c r="H165" s="207">
        <v>30</v>
      </c>
      <c r="I165" s="208"/>
      <c r="J165" s="209">
        <f t="shared" si="30"/>
        <v>0</v>
      </c>
      <c r="K165" s="205" t="s">
        <v>39</v>
      </c>
      <c r="L165" s="61"/>
      <c r="M165" s="210" t="s">
        <v>39</v>
      </c>
      <c r="N165" s="211" t="s">
        <v>48</v>
      </c>
      <c r="O165" s="42"/>
      <c r="P165" s="212">
        <f t="shared" si="31"/>
        <v>0</v>
      </c>
      <c r="Q165" s="212">
        <v>0</v>
      </c>
      <c r="R165" s="212">
        <f t="shared" si="32"/>
        <v>0</v>
      </c>
      <c r="S165" s="212">
        <v>0</v>
      </c>
      <c r="T165" s="213">
        <f t="shared" si="33"/>
        <v>0</v>
      </c>
      <c r="AR165" s="24" t="s">
        <v>187</v>
      </c>
      <c r="AT165" s="24" t="s">
        <v>182</v>
      </c>
      <c r="AU165" s="24" t="s">
        <v>84</v>
      </c>
      <c r="AY165" s="24" t="s">
        <v>180</v>
      </c>
      <c r="BE165" s="214">
        <f t="shared" si="34"/>
        <v>0</v>
      </c>
      <c r="BF165" s="214">
        <f t="shared" si="35"/>
        <v>0</v>
      </c>
      <c r="BG165" s="214">
        <f t="shared" si="36"/>
        <v>0</v>
      </c>
      <c r="BH165" s="214">
        <f t="shared" si="37"/>
        <v>0</v>
      </c>
      <c r="BI165" s="214">
        <f t="shared" si="38"/>
        <v>0</v>
      </c>
      <c r="BJ165" s="24" t="s">
        <v>84</v>
      </c>
      <c r="BK165" s="214">
        <f t="shared" si="39"/>
        <v>0</v>
      </c>
      <c r="BL165" s="24" t="s">
        <v>187</v>
      </c>
      <c r="BM165" s="24" t="s">
        <v>947</v>
      </c>
    </row>
    <row r="166" spans="2:65" s="1" customFormat="1" ht="16.5" customHeight="1">
      <c r="B166" s="41"/>
      <c r="C166" s="203" t="s">
        <v>572</v>
      </c>
      <c r="D166" s="203" t="s">
        <v>182</v>
      </c>
      <c r="E166" s="204" t="s">
        <v>2823</v>
      </c>
      <c r="F166" s="205" t="s">
        <v>2816</v>
      </c>
      <c r="G166" s="206" t="s">
        <v>200</v>
      </c>
      <c r="H166" s="207">
        <v>40</v>
      </c>
      <c r="I166" s="208"/>
      <c r="J166" s="209">
        <f t="shared" si="30"/>
        <v>0</v>
      </c>
      <c r="K166" s="205" t="s">
        <v>39</v>
      </c>
      <c r="L166" s="61"/>
      <c r="M166" s="210" t="s">
        <v>39</v>
      </c>
      <c r="N166" s="211" t="s">
        <v>48</v>
      </c>
      <c r="O166" s="42"/>
      <c r="P166" s="212">
        <f t="shared" si="31"/>
        <v>0</v>
      </c>
      <c r="Q166" s="212">
        <v>0</v>
      </c>
      <c r="R166" s="212">
        <f t="shared" si="32"/>
        <v>0</v>
      </c>
      <c r="S166" s="212">
        <v>0</v>
      </c>
      <c r="T166" s="213">
        <f t="shared" si="33"/>
        <v>0</v>
      </c>
      <c r="AR166" s="24" t="s">
        <v>187</v>
      </c>
      <c r="AT166" s="24" t="s">
        <v>182</v>
      </c>
      <c r="AU166" s="24" t="s">
        <v>84</v>
      </c>
      <c r="AY166" s="24" t="s">
        <v>180</v>
      </c>
      <c r="BE166" s="214">
        <f t="shared" si="34"/>
        <v>0</v>
      </c>
      <c r="BF166" s="214">
        <f t="shared" si="35"/>
        <v>0</v>
      </c>
      <c r="BG166" s="214">
        <f t="shared" si="36"/>
        <v>0</v>
      </c>
      <c r="BH166" s="214">
        <f t="shared" si="37"/>
        <v>0</v>
      </c>
      <c r="BI166" s="214">
        <f t="shared" si="38"/>
        <v>0</v>
      </c>
      <c r="BJ166" s="24" t="s">
        <v>84</v>
      </c>
      <c r="BK166" s="214">
        <f t="shared" si="39"/>
        <v>0</v>
      </c>
      <c r="BL166" s="24" t="s">
        <v>187</v>
      </c>
      <c r="BM166" s="24" t="s">
        <v>957</v>
      </c>
    </row>
    <row r="167" spans="2:65" s="1" customFormat="1" ht="16.5" customHeight="1">
      <c r="B167" s="41"/>
      <c r="C167" s="203" t="s">
        <v>577</v>
      </c>
      <c r="D167" s="203" t="s">
        <v>182</v>
      </c>
      <c r="E167" s="204" t="s">
        <v>2825</v>
      </c>
      <c r="F167" s="205" t="s">
        <v>2954</v>
      </c>
      <c r="G167" s="206" t="s">
        <v>200</v>
      </c>
      <c r="H167" s="207">
        <v>40</v>
      </c>
      <c r="I167" s="208"/>
      <c r="J167" s="209">
        <f t="shared" si="30"/>
        <v>0</v>
      </c>
      <c r="K167" s="205" t="s">
        <v>39</v>
      </c>
      <c r="L167" s="61"/>
      <c r="M167" s="210" t="s">
        <v>39</v>
      </c>
      <c r="N167" s="211" t="s">
        <v>48</v>
      </c>
      <c r="O167" s="42"/>
      <c r="P167" s="212">
        <f t="shared" si="31"/>
        <v>0</v>
      </c>
      <c r="Q167" s="212">
        <v>0</v>
      </c>
      <c r="R167" s="212">
        <f t="shared" si="32"/>
        <v>0</v>
      </c>
      <c r="S167" s="212">
        <v>0</v>
      </c>
      <c r="T167" s="213">
        <f t="shared" si="33"/>
        <v>0</v>
      </c>
      <c r="AR167" s="24" t="s">
        <v>187</v>
      </c>
      <c r="AT167" s="24" t="s">
        <v>182</v>
      </c>
      <c r="AU167" s="24" t="s">
        <v>84</v>
      </c>
      <c r="AY167" s="24" t="s">
        <v>180</v>
      </c>
      <c r="BE167" s="214">
        <f t="shared" si="34"/>
        <v>0</v>
      </c>
      <c r="BF167" s="214">
        <f t="shared" si="35"/>
        <v>0</v>
      </c>
      <c r="BG167" s="214">
        <f t="shared" si="36"/>
        <v>0</v>
      </c>
      <c r="BH167" s="214">
        <f t="shared" si="37"/>
        <v>0</v>
      </c>
      <c r="BI167" s="214">
        <f t="shared" si="38"/>
        <v>0</v>
      </c>
      <c r="BJ167" s="24" t="s">
        <v>84</v>
      </c>
      <c r="BK167" s="214">
        <f t="shared" si="39"/>
        <v>0</v>
      </c>
      <c r="BL167" s="24" t="s">
        <v>187</v>
      </c>
      <c r="BM167" s="24" t="s">
        <v>968</v>
      </c>
    </row>
    <row r="168" spans="2:65" s="1" customFormat="1" ht="16.5" customHeight="1">
      <c r="B168" s="41"/>
      <c r="C168" s="203" t="s">
        <v>583</v>
      </c>
      <c r="D168" s="203" t="s">
        <v>182</v>
      </c>
      <c r="E168" s="204" t="s">
        <v>2827</v>
      </c>
      <c r="F168" s="205" t="s">
        <v>2921</v>
      </c>
      <c r="G168" s="206" t="s">
        <v>2092</v>
      </c>
      <c r="H168" s="207">
        <v>12</v>
      </c>
      <c r="I168" s="208"/>
      <c r="J168" s="209">
        <f t="shared" si="30"/>
        <v>0</v>
      </c>
      <c r="K168" s="205" t="s">
        <v>39</v>
      </c>
      <c r="L168" s="61"/>
      <c r="M168" s="210" t="s">
        <v>39</v>
      </c>
      <c r="N168" s="211" t="s">
        <v>48</v>
      </c>
      <c r="O168" s="42"/>
      <c r="P168" s="212">
        <f t="shared" si="31"/>
        <v>0</v>
      </c>
      <c r="Q168" s="212">
        <v>0</v>
      </c>
      <c r="R168" s="212">
        <f t="shared" si="32"/>
        <v>0</v>
      </c>
      <c r="S168" s="212">
        <v>0</v>
      </c>
      <c r="T168" s="213">
        <f t="shared" si="33"/>
        <v>0</v>
      </c>
      <c r="AR168" s="24" t="s">
        <v>187</v>
      </c>
      <c r="AT168" s="24" t="s">
        <v>182</v>
      </c>
      <c r="AU168" s="24" t="s">
        <v>84</v>
      </c>
      <c r="AY168" s="24" t="s">
        <v>180</v>
      </c>
      <c r="BE168" s="214">
        <f t="shared" si="34"/>
        <v>0</v>
      </c>
      <c r="BF168" s="214">
        <f t="shared" si="35"/>
        <v>0</v>
      </c>
      <c r="BG168" s="214">
        <f t="shared" si="36"/>
        <v>0</v>
      </c>
      <c r="BH168" s="214">
        <f t="shared" si="37"/>
        <v>0</v>
      </c>
      <c r="BI168" s="214">
        <f t="shared" si="38"/>
        <v>0</v>
      </c>
      <c r="BJ168" s="24" t="s">
        <v>84</v>
      </c>
      <c r="BK168" s="214">
        <f t="shared" si="39"/>
        <v>0</v>
      </c>
      <c r="BL168" s="24" t="s">
        <v>187</v>
      </c>
      <c r="BM168" s="24" t="s">
        <v>977</v>
      </c>
    </row>
    <row r="169" spans="2:65" s="1" customFormat="1" ht="16.5" customHeight="1">
      <c r="B169" s="41"/>
      <c r="C169" s="203" t="s">
        <v>587</v>
      </c>
      <c r="D169" s="203" t="s">
        <v>182</v>
      </c>
      <c r="E169" s="204" t="s">
        <v>2829</v>
      </c>
      <c r="F169" s="205" t="s">
        <v>2922</v>
      </c>
      <c r="G169" s="206" t="s">
        <v>2092</v>
      </c>
      <c r="H169" s="207">
        <v>12</v>
      </c>
      <c r="I169" s="208"/>
      <c r="J169" s="209">
        <f t="shared" si="30"/>
        <v>0</v>
      </c>
      <c r="K169" s="205" t="s">
        <v>39</v>
      </c>
      <c r="L169" s="61"/>
      <c r="M169" s="210" t="s">
        <v>39</v>
      </c>
      <c r="N169" s="211" t="s">
        <v>48</v>
      </c>
      <c r="O169" s="42"/>
      <c r="P169" s="212">
        <f t="shared" si="31"/>
        <v>0</v>
      </c>
      <c r="Q169" s="212">
        <v>0</v>
      </c>
      <c r="R169" s="212">
        <f t="shared" si="32"/>
        <v>0</v>
      </c>
      <c r="S169" s="212">
        <v>0</v>
      </c>
      <c r="T169" s="213">
        <f t="shared" si="33"/>
        <v>0</v>
      </c>
      <c r="AR169" s="24" t="s">
        <v>187</v>
      </c>
      <c r="AT169" s="24" t="s">
        <v>182</v>
      </c>
      <c r="AU169" s="24" t="s">
        <v>84</v>
      </c>
      <c r="AY169" s="24" t="s">
        <v>180</v>
      </c>
      <c r="BE169" s="214">
        <f t="shared" si="34"/>
        <v>0</v>
      </c>
      <c r="BF169" s="214">
        <f t="shared" si="35"/>
        <v>0</v>
      </c>
      <c r="BG169" s="214">
        <f t="shared" si="36"/>
        <v>0</v>
      </c>
      <c r="BH169" s="214">
        <f t="shared" si="37"/>
        <v>0</v>
      </c>
      <c r="BI169" s="214">
        <f t="shared" si="38"/>
        <v>0</v>
      </c>
      <c r="BJ169" s="24" t="s">
        <v>84</v>
      </c>
      <c r="BK169" s="214">
        <f t="shared" si="39"/>
        <v>0</v>
      </c>
      <c r="BL169" s="24" t="s">
        <v>187</v>
      </c>
      <c r="BM169" s="24" t="s">
        <v>986</v>
      </c>
    </row>
    <row r="170" spans="2:63" s="11" customFormat="1" ht="37.35" customHeight="1">
      <c r="B170" s="187"/>
      <c r="C170" s="188"/>
      <c r="D170" s="189" t="s">
        <v>76</v>
      </c>
      <c r="E170" s="190" t="s">
        <v>2843</v>
      </c>
      <c r="F170" s="190" t="s">
        <v>2955</v>
      </c>
      <c r="G170" s="188"/>
      <c r="H170" s="188"/>
      <c r="I170" s="191"/>
      <c r="J170" s="192">
        <f>BK170</f>
        <v>0</v>
      </c>
      <c r="K170" s="188"/>
      <c r="L170" s="193"/>
      <c r="M170" s="194"/>
      <c r="N170" s="195"/>
      <c r="O170" s="195"/>
      <c r="P170" s="196">
        <f>SUM(P171:P189)</f>
        <v>0</v>
      </c>
      <c r="Q170" s="195"/>
      <c r="R170" s="196">
        <f>SUM(R171:R189)</f>
        <v>0</v>
      </c>
      <c r="S170" s="195"/>
      <c r="T170" s="197">
        <f>SUM(T171:T189)</f>
        <v>0</v>
      </c>
      <c r="AR170" s="198" t="s">
        <v>84</v>
      </c>
      <c r="AT170" s="199" t="s">
        <v>76</v>
      </c>
      <c r="AU170" s="199" t="s">
        <v>77</v>
      </c>
      <c r="AY170" s="198" t="s">
        <v>180</v>
      </c>
      <c r="BK170" s="200">
        <f>SUM(BK171:BK189)</f>
        <v>0</v>
      </c>
    </row>
    <row r="171" spans="2:65" s="1" customFormat="1" ht="16.5" customHeight="1">
      <c r="B171" s="41"/>
      <c r="C171" s="203" t="s">
        <v>592</v>
      </c>
      <c r="D171" s="203" t="s">
        <v>182</v>
      </c>
      <c r="E171" s="204" t="s">
        <v>2845</v>
      </c>
      <c r="F171" s="205" t="s">
        <v>2956</v>
      </c>
      <c r="G171" s="206" t="s">
        <v>2092</v>
      </c>
      <c r="H171" s="207">
        <v>1</v>
      </c>
      <c r="I171" s="208"/>
      <c r="J171" s="209">
        <f aca="true" t="shared" si="40" ref="J171:J189">ROUND(I171*H171,2)</f>
        <v>0</v>
      </c>
      <c r="K171" s="205" t="s">
        <v>39</v>
      </c>
      <c r="L171" s="61"/>
      <c r="M171" s="210" t="s">
        <v>39</v>
      </c>
      <c r="N171" s="211" t="s">
        <v>48</v>
      </c>
      <c r="O171" s="42"/>
      <c r="P171" s="212">
        <f aca="true" t="shared" si="41" ref="P171:P189">O171*H171</f>
        <v>0</v>
      </c>
      <c r="Q171" s="212">
        <v>0</v>
      </c>
      <c r="R171" s="212">
        <f aca="true" t="shared" si="42" ref="R171:R189">Q171*H171</f>
        <v>0</v>
      </c>
      <c r="S171" s="212">
        <v>0</v>
      </c>
      <c r="T171" s="213">
        <f aca="true" t="shared" si="43" ref="T171:T189">S171*H171</f>
        <v>0</v>
      </c>
      <c r="AR171" s="24" t="s">
        <v>187</v>
      </c>
      <c r="AT171" s="24" t="s">
        <v>182</v>
      </c>
      <c r="AU171" s="24" t="s">
        <v>84</v>
      </c>
      <c r="AY171" s="24" t="s">
        <v>180</v>
      </c>
      <c r="BE171" s="214">
        <f aca="true" t="shared" si="44" ref="BE171:BE189">IF(N171="základní",J171,0)</f>
        <v>0</v>
      </c>
      <c r="BF171" s="214">
        <f aca="true" t="shared" si="45" ref="BF171:BF189">IF(N171="snížená",J171,0)</f>
        <v>0</v>
      </c>
      <c r="BG171" s="214">
        <f aca="true" t="shared" si="46" ref="BG171:BG189">IF(N171="zákl. přenesená",J171,0)</f>
        <v>0</v>
      </c>
      <c r="BH171" s="214">
        <f aca="true" t="shared" si="47" ref="BH171:BH189">IF(N171="sníž. přenesená",J171,0)</f>
        <v>0</v>
      </c>
      <c r="BI171" s="214">
        <f aca="true" t="shared" si="48" ref="BI171:BI189">IF(N171="nulová",J171,0)</f>
        <v>0</v>
      </c>
      <c r="BJ171" s="24" t="s">
        <v>84</v>
      </c>
      <c r="BK171" s="214">
        <f aca="true" t="shared" si="49" ref="BK171:BK189">ROUND(I171*H171,2)</f>
        <v>0</v>
      </c>
      <c r="BL171" s="24" t="s">
        <v>187</v>
      </c>
      <c r="BM171" s="24" t="s">
        <v>995</v>
      </c>
    </row>
    <row r="172" spans="2:65" s="1" customFormat="1" ht="16.5" customHeight="1">
      <c r="B172" s="41"/>
      <c r="C172" s="203" t="s">
        <v>597</v>
      </c>
      <c r="D172" s="203" t="s">
        <v>182</v>
      </c>
      <c r="E172" s="204" t="s">
        <v>2848</v>
      </c>
      <c r="F172" s="205" t="s">
        <v>2957</v>
      </c>
      <c r="G172" s="206" t="s">
        <v>2092</v>
      </c>
      <c r="H172" s="207">
        <v>1</v>
      </c>
      <c r="I172" s="208"/>
      <c r="J172" s="209">
        <f t="shared" si="40"/>
        <v>0</v>
      </c>
      <c r="K172" s="205" t="s">
        <v>39</v>
      </c>
      <c r="L172" s="61"/>
      <c r="M172" s="210" t="s">
        <v>39</v>
      </c>
      <c r="N172" s="211" t="s">
        <v>48</v>
      </c>
      <c r="O172" s="42"/>
      <c r="P172" s="212">
        <f t="shared" si="41"/>
        <v>0</v>
      </c>
      <c r="Q172" s="212">
        <v>0</v>
      </c>
      <c r="R172" s="212">
        <f t="shared" si="42"/>
        <v>0</v>
      </c>
      <c r="S172" s="212">
        <v>0</v>
      </c>
      <c r="T172" s="213">
        <f t="shared" si="43"/>
        <v>0</v>
      </c>
      <c r="AR172" s="24" t="s">
        <v>187</v>
      </c>
      <c r="AT172" s="24" t="s">
        <v>182</v>
      </c>
      <c r="AU172" s="24" t="s">
        <v>84</v>
      </c>
      <c r="AY172" s="24" t="s">
        <v>180</v>
      </c>
      <c r="BE172" s="214">
        <f t="shared" si="44"/>
        <v>0</v>
      </c>
      <c r="BF172" s="214">
        <f t="shared" si="45"/>
        <v>0</v>
      </c>
      <c r="BG172" s="214">
        <f t="shared" si="46"/>
        <v>0</v>
      </c>
      <c r="BH172" s="214">
        <f t="shared" si="47"/>
        <v>0</v>
      </c>
      <c r="BI172" s="214">
        <f t="shared" si="48"/>
        <v>0</v>
      </c>
      <c r="BJ172" s="24" t="s">
        <v>84</v>
      </c>
      <c r="BK172" s="214">
        <f t="shared" si="49"/>
        <v>0</v>
      </c>
      <c r="BL172" s="24" t="s">
        <v>187</v>
      </c>
      <c r="BM172" s="24" t="s">
        <v>1005</v>
      </c>
    </row>
    <row r="173" spans="2:65" s="1" customFormat="1" ht="16.5" customHeight="1">
      <c r="B173" s="41"/>
      <c r="C173" s="203" t="s">
        <v>601</v>
      </c>
      <c r="D173" s="203" t="s">
        <v>182</v>
      </c>
      <c r="E173" s="204" t="s">
        <v>2850</v>
      </c>
      <c r="F173" s="205" t="s">
        <v>2958</v>
      </c>
      <c r="G173" s="206" t="s">
        <v>2092</v>
      </c>
      <c r="H173" s="207">
        <v>2</v>
      </c>
      <c r="I173" s="208"/>
      <c r="J173" s="209">
        <f t="shared" si="40"/>
        <v>0</v>
      </c>
      <c r="K173" s="205" t="s">
        <v>39</v>
      </c>
      <c r="L173" s="61"/>
      <c r="M173" s="210" t="s">
        <v>39</v>
      </c>
      <c r="N173" s="211" t="s">
        <v>48</v>
      </c>
      <c r="O173" s="42"/>
      <c r="P173" s="212">
        <f t="shared" si="41"/>
        <v>0</v>
      </c>
      <c r="Q173" s="212">
        <v>0</v>
      </c>
      <c r="R173" s="212">
        <f t="shared" si="42"/>
        <v>0</v>
      </c>
      <c r="S173" s="212">
        <v>0</v>
      </c>
      <c r="T173" s="213">
        <f t="shared" si="43"/>
        <v>0</v>
      </c>
      <c r="AR173" s="24" t="s">
        <v>187</v>
      </c>
      <c r="AT173" s="24" t="s">
        <v>182</v>
      </c>
      <c r="AU173" s="24" t="s">
        <v>84</v>
      </c>
      <c r="AY173" s="24" t="s">
        <v>180</v>
      </c>
      <c r="BE173" s="214">
        <f t="shared" si="44"/>
        <v>0</v>
      </c>
      <c r="BF173" s="214">
        <f t="shared" si="45"/>
        <v>0</v>
      </c>
      <c r="BG173" s="214">
        <f t="shared" si="46"/>
        <v>0</v>
      </c>
      <c r="BH173" s="214">
        <f t="shared" si="47"/>
        <v>0</v>
      </c>
      <c r="BI173" s="214">
        <f t="shared" si="48"/>
        <v>0</v>
      </c>
      <c r="BJ173" s="24" t="s">
        <v>84</v>
      </c>
      <c r="BK173" s="214">
        <f t="shared" si="49"/>
        <v>0</v>
      </c>
      <c r="BL173" s="24" t="s">
        <v>187</v>
      </c>
      <c r="BM173" s="24" t="s">
        <v>1019</v>
      </c>
    </row>
    <row r="174" spans="2:65" s="1" customFormat="1" ht="16.5" customHeight="1">
      <c r="B174" s="41"/>
      <c r="C174" s="203" t="s">
        <v>605</v>
      </c>
      <c r="D174" s="203" t="s">
        <v>182</v>
      </c>
      <c r="E174" s="204" t="s">
        <v>2852</v>
      </c>
      <c r="F174" s="205" t="s">
        <v>2959</v>
      </c>
      <c r="G174" s="206" t="s">
        <v>2092</v>
      </c>
      <c r="H174" s="207">
        <v>1</v>
      </c>
      <c r="I174" s="208"/>
      <c r="J174" s="209">
        <f t="shared" si="40"/>
        <v>0</v>
      </c>
      <c r="K174" s="205" t="s">
        <v>39</v>
      </c>
      <c r="L174" s="61"/>
      <c r="M174" s="210" t="s">
        <v>39</v>
      </c>
      <c r="N174" s="211" t="s">
        <v>48</v>
      </c>
      <c r="O174" s="42"/>
      <c r="P174" s="212">
        <f t="shared" si="41"/>
        <v>0</v>
      </c>
      <c r="Q174" s="212">
        <v>0</v>
      </c>
      <c r="R174" s="212">
        <f t="shared" si="42"/>
        <v>0</v>
      </c>
      <c r="S174" s="212">
        <v>0</v>
      </c>
      <c r="T174" s="213">
        <f t="shared" si="43"/>
        <v>0</v>
      </c>
      <c r="AR174" s="24" t="s">
        <v>187</v>
      </c>
      <c r="AT174" s="24" t="s">
        <v>182</v>
      </c>
      <c r="AU174" s="24" t="s">
        <v>84</v>
      </c>
      <c r="AY174" s="24" t="s">
        <v>180</v>
      </c>
      <c r="BE174" s="214">
        <f t="shared" si="44"/>
        <v>0</v>
      </c>
      <c r="BF174" s="214">
        <f t="shared" si="45"/>
        <v>0</v>
      </c>
      <c r="BG174" s="214">
        <f t="shared" si="46"/>
        <v>0</v>
      </c>
      <c r="BH174" s="214">
        <f t="shared" si="47"/>
        <v>0</v>
      </c>
      <c r="BI174" s="214">
        <f t="shared" si="48"/>
        <v>0</v>
      </c>
      <c r="BJ174" s="24" t="s">
        <v>84</v>
      </c>
      <c r="BK174" s="214">
        <f t="shared" si="49"/>
        <v>0</v>
      </c>
      <c r="BL174" s="24" t="s">
        <v>187</v>
      </c>
      <c r="BM174" s="24" t="s">
        <v>1030</v>
      </c>
    </row>
    <row r="175" spans="2:65" s="1" customFormat="1" ht="16.5" customHeight="1">
      <c r="B175" s="41"/>
      <c r="C175" s="203" t="s">
        <v>609</v>
      </c>
      <c r="D175" s="203" t="s">
        <v>182</v>
      </c>
      <c r="E175" s="204" t="s">
        <v>2854</v>
      </c>
      <c r="F175" s="205" t="s">
        <v>2960</v>
      </c>
      <c r="G175" s="206" t="s">
        <v>2092</v>
      </c>
      <c r="H175" s="207">
        <v>2</v>
      </c>
      <c r="I175" s="208"/>
      <c r="J175" s="209">
        <f t="shared" si="40"/>
        <v>0</v>
      </c>
      <c r="K175" s="205" t="s">
        <v>39</v>
      </c>
      <c r="L175" s="61"/>
      <c r="M175" s="210" t="s">
        <v>39</v>
      </c>
      <c r="N175" s="211" t="s">
        <v>48</v>
      </c>
      <c r="O175" s="42"/>
      <c r="P175" s="212">
        <f t="shared" si="41"/>
        <v>0</v>
      </c>
      <c r="Q175" s="212">
        <v>0</v>
      </c>
      <c r="R175" s="212">
        <f t="shared" si="42"/>
        <v>0</v>
      </c>
      <c r="S175" s="212">
        <v>0</v>
      </c>
      <c r="T175" s="213">
        <f t="shared" si="43"/>
        <v>0</v>
      </c>
      <c r="AR175" s="24" t="s">
        <v>187</v>
      </c>
      <c r="AT175" s="24" t="s">
        <v>182</v>
      </c>
      <c r="AU175" s="24" t="s">
        <v>84</v>
      </c>
      <c r="AY175" s="24" t="s">
        <v>180</v>
      </c>
      <c r="BE175" s="214">
        <f t="shared" si="44"/>
        <v>0</v>
      </c>
      <c r="BF175" s="214">
        <f t="shared" si="45"/>
        <v>0</v>
      </c>
      <c r="BG175" s="214">
        <f t="shared" si="46"/>
        <v>0</v>
      </c>
      <c r="BH175" s="214">
        <f t="shared" si="47"/>
        <v>0</v>
      </c>
      <c r="BI175" s="214">
        <f t="shared" si="48"/>
        <v>0</v>
      </c>
      <c r="BJ175" s="24" t="s">
        <v>84</v>
      </c>
      <c r="BK175" s="214">
        <f t="shared" si="49"/>
        <v>0</v>
      </c>
      <c r="BL175" s="24" t="s">
        <v>187</v>
      </c>
      <c r="BM175" s="24" t="s">
        <v>1041</v>
      </c>
    </row>
    <row r="176" spans="2:65" s="1" customFormat="1" ht="16.5" customHeight="1">
      <c r="B176" s="41"/>
      <c r="C176" s="203" t="s">
        <v>614</v>
      </c>
      <c r="D176" s="203" t="s">
        <v>182</v>
      </c>
      <c r="E176" s="204" t="s">
        <v>2856</v>
      </c>
      <c r="F176" s="205" t="s">
        <v>2961</v>
      </c>
      <c r="G176" s="206" t="s">
        <v>2092</v>
      </c>
      <c r="H176" s="207">
        <v>3</v>
      </c>
      <c r="I176" s="208"/>
      <c r="J176" s="209">
        <f t="shared" si="40"/>
        <v>0</v>
      </c>
      <c r="K176" s="205" t="s">
        <v>39</v>
      </c>
      <c r="L176" s="61"/>
      <c r="M176" s="210" t="s">
        <v>39</v>
      </c>
      <c r="N176" s="211" t="s">
        <v>48</v>
      </c>
      <c r="O176" s="42"/>
      <c r="P176" s="212">
        <f t="shared" si="41"/>
        <v>0</v>
      </c>
      <c r="Q176" s="212">
        <v>0</v>
      </c>
      <c r="R176" s="212">
        <f t="shared" si="42"/>
        <v>0</v>
      </c>
      <c r="S176" s="212">
        <v>0</v>
      </c>
      <c r="T176" s="213">
        <f t="shared" si="43"/>
        <v>0</v>
      </c>
      <c r="AR176" s="24" t="s">
        <v>187</v>
      </c>
      <c r="AT176" s="24" t="s">
        <v>182</v>
      </c>
      <c r="AU176" s="24" t="s">
        <v>84</v>
      </c>
      <c r="AY176" s="24" t="s">
        <v>180</v>
      </c>
      <c r="BE176" s="214">
        <f t="shared" si="44"/>
        <v>0</v>
      </c>
      <c r="BF176" s="214">
        <f t="shared" si="45"/>
        <v>0</v>
      </c>
      <c r="BG176" s="214">
        <f t="shared" si="46"/>
        <v>0</v>
      </c>
      <c r="BH176" s="214">
        <f t="shared" si="47"/>
        <v>0</v>
      </c>
      <c r="BI176" s="214">
        <f t="shared" si="48"/>
        <v>0</v>
      </c>
      <c r="BJ176" s="24" t="s">
        <v>84</v>
      </c>
      <c r="BK176" s="214">
        <f t="shared" si="49"/>
        <v>0</v>
      </c>
      <c r="BL176" s="24" t="s">
        <v>187</v>
      </c>
      <c r="BM176" s="24" t="s">
        <v>1051</v>
      </c>
    </row>
    <row r="177" spans="2:65" s="1" customFormat="1" ht="16.5" customHeight="1">
      <c r="B177" s="41"/>
      <c r="C177" s="203" t="s">
        <v>618</v>
      </c>
      <c r="D177" s="203" t="s">
        <v>182</v>
      </c>
      <c r="E177" s="204" t="s">
        <v>2858</v>
      </c>
      <c r="F177" s="205" t="s">
        <v>2932</v>
      </c>
      <c r="G177" s="206" t="s">
        <v>2092</v>
      </c>
      <c r="H177" s="207">
        <v>3</v>
      </c>
      <c r="I177" s="208"/>
      <c r="J177" s="209">
        <f t="shared" si="40"/>
        <v>0</v>
      </c>
      <c r="K177" s="205" t="s">
        <v>39</v>
      </c>
      <c r="L177" s="61"/>
      <c r="M177" s="210" t="s">
        <v>39</v>
      </c>
      <c r="N177" s="211" t="s">
        <v>48</v>
      </c>
      <c r="O177" s="42"/>
      <c r="P177" s="212">
        <f t="shared" si="41"/>
        <v>0</v>
      </c>
      <c r="Q177" s="212">
        <v>0</v>
      </c>
      <c r="R177" s="212">
        <f t="shared" si="42"/>
        <v>0</v>
      </c>
      <c r="S177" s="212">
        <v>0</v>
      </c>
      <c r="T177" s="213">
        <f t="shared" si="43"/>
        <v>0</v>
      </c>
      <c r="AR177" s="24" t="s">
        <v>187</v>
      </c>
      <c r="AT177" s="24" t="s">
        <v>182</v>
      </c>
      <c r="AU177" s="24" t="s">
        <v>84</v>
      </c>
      <c r="AY177" s="24" t="s">
        <v>180</v>
      </c>
      <c r="BE177" s="214">
        <f t="shared" si="44"/>
        <v>0</v>
      </c>
      <c r="BF177" s="214">
        <f t="shared" si="45"/>
        <v>0</v>
      </c>
      <c r="BG177" s="214">
        <f t="shared" si="46"/>
        <v>0</v>
      </c>
      <c r="BH177" s="214">
        <f t="shared" si="47"/>
        <v>0</v>
      </c>
      <c r="BI177" s="214">
        <f t="shared" si="48"/>
        <v>0</v>
      </c>
      <c r="BJ177" s="24" t="s">
        <v>84</v>
      </c>
      <c r="BK177" s="214">
        <f t="shared" si="49"/>
        <v>0</v>
      </c>
      <c r="BL177" s="24" t="s">
        <v>187</v>
      </c>
      <c r="BM177" s="24" t="s">
        <v>1061</v>
      </c>
    </row>
    <row r="178" spans="2:65" s="1" customFormat="1" ht="16.5" customHeight="1">
      <c r="B178" s="41"/>
      <c r="C178" s="203" t="s">
        <v>624</v>
      </c>
      <c r="D178" s="203" t="s">
        <v>182</v>
      </c>
      <c r="E178" s="204" t="s">
        <v>2860</v>
      </c>
      <c r="F178" s="205" t="s">
        <v>2962</v>
      </c>
      <c r="G178" s="206" t="s">
        <v>2092</v>
      </c>
      <c r="H178" s="207">
        <v>1</v>
      </c>
      <c r="I178" s="208"/>
      <c r="J178" s="209">
        <f t="shared" si="40"/>
        <v>0</v>
      </c>
      <c r="K178" s="205" t="s">
        <v>39</v>
      </c>
      <c r="L178" s="61"/>
      <c r="M178" s="210" t="s">
        <v>39</v>
      </c>
      <c r="N178" s="211" t="s">
        <v>48</v>
      </c>
      <c r="O178" s="42"/>
      <c r="P178" s="212">
        <f t="shared" si="41"/>
        <v>0</v>
      </c>
      <c r="Q178" s="212">
        <v>0</v>
      </c>
      <c r="R178" s="212">
        <f t="shared" si="42"/>
        <v>0</v>
      </c>
      <c r="S178" s="212">
        <v>0</v>
      </c>
      <c r="T178" s="213">
        <f t="shared" si="43"/>
        <v>0</v>
      </c>
      <c r="AR178" s="24" t="s">
        <v>187</v>
      </c>
      <c r="AT178" s="24" t="s">
        <v>182</v>
      </c>
      <c r="AU178" s="24" t="s">
        <v>84</v>
      </c>
      <c r="AY178" s="24" t="s">
        <v>180</v>
      </c>
      <c r="BE178" s="214">
        <f t="shared" si="44"/>
        <v>0</v>
      </c>
      <c r="BF178" s="214">
        <f t="shared" si="45"/>
        <v>0</v>
      </c>
      <c r="BG178" s="214">
        <f t="shared" si="46"/>
        <v>0</v>
      </c>
      <c r="BH178" s="214">
        <f t="shared" si="47"/>
        <v>0</v>
      </c>
      <c r="BI178" s="214">
        <f t="shared" si="48"/>
        <v>0</v>
      </c>
      <c r="BJ178" s="24" t="s">
        <v>84</v>
      </c>
      <c r="BK178" s="214">
        <f t="shared" si="49"/>
        <v>0</v>
      </c>
      <c r="BL178" s="24" t="s">
        <v>187</v>
      </c>
      <c r="BM178" s="24" t="s">
        <v>1070</v>
      </c>
    </row>
    <row r="179" spans="2:65" s="1" customFormat="1" ht="16.5" customHeight="1">
      <c r="B179" s="41"/>
      <c r="C179" s="203" t="s">
        <v>630</v>
      </c>
      <c r="D179" s="203" t="s">
        <v>182</v>
      </c>
      <c r="E179" s="204" t="s">
        <v>2963</v>
      </c>
      <c r="F179" s="205" t="s">
        <v>2964</v>
      </c>
      <c r="G179" s="206" t="s">
        <v>2092</v>
      </c>
      <c r="H179" s="207">
        <v>1</v>
      </c>
      <c r="I179" s="208"/>
      <c r="J179" s="209">
        <f t="shared" si="40"/>
        <v>0</v>
      </c>
      <c r="K179" s="205" t="s">
        <v>39</v>
      </c>
      <c r="L179" s="61"/>
      <c r="M179" s="210" t="s">
        <v>39</v>
      </c>
      <c r="N179" s="211" t="s">
        <v>48</v>
      </c>
      <c r="O179" s="42"/>
      <c r="P179" s="212">
        <f t="shared" si="41"/>
        <v>0</v>
      </c>
      <c r="Q179" s="212">
        <v>0</v>
      </c>
      <c r="R179" s="212">
        <f t="shared" si="42"/>
        <v>0</v>
      </c>
      <c r="S179" s="212">
        <v>0</v>
      </c>
      <c r="T179" s="213">
        <f t="shared" si="43"/>
        <v>0</v>
      </c>
      <c r="AR179" s="24" t="s">
        <v>187</v>
      </c>
      <c r="AT179" s="24" t="s">
        <v>182</v>
      </c>
      <c r="AU179" s="24" t="s">
        <v>84</v>
      </c>
      <c r="AY179" s="24" t="s">
        <v>180</v>
      </c>
      <c r="BE179" s="214">
        <f t="shared" si="44"/>
        <v>0</v>
      </c>
      <c r="BF179" s="214">
        <f t="shared" si="45"/>
        <v>0</v>
      </c>
      <c r="BG179" s="214">
        <f t="shared" si="46"/>
        <v>0</v>
      </c>
      <c r="BH179" s="214">
        <f t="shared" si="47"/>
        <v>0</v>
      </c>
      <c r="BI179" s="214">
        <f t="shared" si="48"/>
        <v>0</v>
      </c>
      <c r="BJ179" s="24" t="s">
        <v>84</v>
      </c>
      <c r="BK179" s="214">
        <f t="shared" si="49"/>
        <v>0</v>
      </c>
      <c r="BL179" s="24" t="s">
        <v>187</v>
      </c>
      <c r="BM179" s="24" t="s">
        <v>1079</v>
      </c>
    </row>
    <row r="180" spans="2:65" s="1" customFormat="1" ht="16.5" customHeight="1">
      <c r="B180" s="41"/>
      <c r="C180" s="203" t="s">
        <v>634</v>
      </c>
      <c r="D180" s="203" t="s">
        <v>182</v>
      </c>
      <c r="E180" s="204" t="s">
        <v>2965</v>
      </c>
      <c r="F180" s="205" t="s">
        <v>2966</v>
      </c>
      <c r="G180" s="206" t="s">
        <v>2092</v>
      </c>
      <c r="H180" s="207">
        <v>2</v>
      </c>
      <c r="I180" s="208"/>
      <c r="J180" s="209">
        <f t="shared" si="40"/>
        <v>0</v>
      </c>
      <c r="K180" s="205" t="s">
        <v>39</v>
      </c>
      <c r="L180" s="61"/>
      <c r="M180" s="210" t="s">
        <v>39</v>
      </c>
      <c r="N180" s="211" t="s">
        <v>48</v>
      </c>
      <c r="O180" s="42"/>
      <c r="P180" s="212">
        <f t="shared" si="41"/>
        <v>0</v>
      </c>
      <c r="Q180" s="212">
        <v>0</v>
      </c>
      <c r="R180" s="212">
        <f t="shared" si="42"/>
        <v>0</v>
      </c>
      <c r="S180" s="212">
        <v>0</v>
      </c>
      <c r="T180" s="213">
        <f t="shared" si="43"/>
        <v>0</v>
      </c>
      <c r="AR180" s="24" t="s">
        <v>187</v>
      </c>
      <c r="AT180" s="24" t="s">
        <v>182</v>
      </c>
      <c r="AU180" s="24" t="s">
        <v>84</v>
      </c>
      <c r="AY180" s="24" t="s">
        <v>180</v>
      </c>
      <c r="BE180" s="214">
        <f t="shared" si="44"/>
        <v>0</v>
      </c>
      <c r="BF180" s="214">
        <f t="shared" si="45"/>
        <v>0</v>
      </c>
      <c r="BG180" s="214">
        <f t="shared" si="46"/>
        <v>0</v>
      </c>
      <c r="BH180" s="214">
        <f t="shared" si="47"/>
        <v>0</v>
      </c>
      <c r="BI180" s="214">
        <f t="shared" si="48"/>
        <v>0</v>
      </c>
      <c r="BJ180" s="24" t="s">
        <v>84</v>
      </c>
      <c r="BK180" s="214">
        <f t="shared" si="49"/>
        <v>0</v>
      </c>
      <c r="BL180" s="24" t="s">
        <v>187</v>
      </c>
      <c r="BM180" s="24" t="s">
        <v>1089</v>
      </c>
    </row>
    <row r="181" spans="2:65" s="1" customFormat="1" ht="16.5" customHeight="1">
      <c r="B181" s="41"/>
      <c r="C181" s="203" t="s">
        <v>638</v>
      </c>
      <c r="D181" s="203" t="s">
        <v>182</v>
      </c>
      <c r="E181" s="204" t="s">
        <v>2967</v>
      </c>
      <c r="F181" s="205" t="s">
        <v>2968</v>
      </c>
      <c r="G181" s="206" t="s">
        <v>2092</v>
      </c>
      <c r="H181" s="207">
        <v>2</v>
      </c>
      <c r="I181" s="208"/>
      <c r="J181" s="209">
        <f t="shared" si="40"/>
        <v>0</v>
      </c>
      <c r="K181" s="205" t="s">
        <v>39</v>
      </c>
      <c r="L181" s="61"/>
      <c r="M181" s="210" t="s">
        <v>39</v>
      </c>
      <c r="N181" s="211" t="s">
        <v>48</v>
      </c>
      <c r="O181" s="42"/>
      <c r="P181" s="212">
        <f t="shared" si="41"/>
        <v>0</v>
      </c>
      <c r="Q181" s="212">
        <v>0</v>
      </c>
      <c r="R181" s="212">
        <f t="shared" si="42"/>
        <v>0</v>
      </c>
      <c r="S181" s="212">
        <v>0</v>
      </c>
      <c r="T181" s="213">
        <f t="shared" si="43"/>
        <v>0</v>
      </c>
      <c r="AR181" s="24" t="s">
        <v>187</v>
      </c>
      <c r="AT181" s="24" t="s">
        <v>182</v>
      </c>
      <c r="AU181" s="24" t="s">
        <v>84</v>
      </c>
      <c r="AY181" s="24" t="s">
        <v>180</v>
      </c>
      <c r="BE181" s="214">
        <f t="shared" si="44"/>
        <v>0</v>
      </c>
      <c r="BF181" s="214">
        <f t="shared" si="45"/>
        <v>0</v>
      </c>
      <c r="BG181" s="214">
        <f t="shared" si="46"/>
        <v>0</v>
      </c>
      <c r="BH181" s="214">
        <f t="shared" si="47"/>
        <v>0</v>
      </c>
      <c r="BI181" s="214">
        <f t="shared" si="48"/>
        <v>0</v>
      </c>
      <c r="BJ181" s="24" t="s">
        <v>84</v>
      </c>
      <c r="BK181" s="214">
        <f t="shared" si="49"/>
        <v>0</v>
      </c>
      <c r="BL181" s="24" t="s">
        <v>187</v>
      </c>
      <c r="BM181" s="24" t="s">
        <v>1098</v>
      </c>
    </row>
    <row r="182" spans="2:65" s="1" customFormat="1" ht="16.5" customHeight="1">
      <c r="B182" s="41"/>
      <c r="C182" s="203" t="s">
        <v>647</v>
      </c>
      <c r="D182" s="203" t="s">
        <v>182</v>
      </c>
      <c r="E182" s="204" t="s">
        <v>2969</v>
      </c>
      <c r="F182" s="205" t="s">
        <v>2970</v>
      </c>
      <c r="G182" s="206" t="s">
        <v>2092</v>
      </c>
      <c r="H182" s="207">
        <v>2</v>
      </c>
      <c r="I182" s="208"/>
      <c r="J182" s="209">
        <f t="shared" si="40"/>
        <v>0</v>
      </c>
      <c r="K182" s="205" t="s">
        <v>39</v>
      </c>
      <c r="L182" s="61"/>
      <c r="M182" s="210" t="s">
        <v>39</v>
      </c>
      <c r="N182" s="211" t="s">
        <v>48</v>
      </c>
      <c r="O182" s="42"/>
      <c r="P182" s="212">
        <f t="shared" si="41"/>
        <v>0</v>
      </c>
      <c r="Q182" s="212">
        <v>0</v>
      </c>
      <c r="R182" s="212">
        <f t="shared" si="42"/>
        <v>0</v>
      </c>
      <c r="S182" s="212">
        <v>0</v>
      </c>
      <c r="T182" s="213">
        <f t="shared" si="43"/>
        <v>0</v>
      </c>
      <c r="AR182" s="24" t="s">
        <v>187</v>
      </c>
      <c r="AT182" s="24" t="s">
        <v>182</v>
      </c>
      <c r="AU182" s="24" t="s">
        <v>84</v>
      </c>
      <c r="AY182" s="24" t="s">
        <v>180</v>
      </c>
      <c r="BE182" s="214">
        <f t="shared" si="44"/>
        <v>0</v>
      </c>
      <c r="BF182" s="214">
        <f t="shared" si="45"/>
        <v>0</v>
      </c>
      <c r="BG182" s="214">
        <f t="shared" si="46"/>
        <v>0</v>
      </c>
      <c r="BH182" s="214">
        <f t="shared" si="47"/>
        <v>0</v>
      </c>
      <c r="BI182" s="214">
        <f t="shared" si="48"/>
        <v>0</v>
      </c>
      <c r="BJ182" s="24" t="s">
        <v>84</v>
      </c>
      <c r="BK182" s="214">
        <f t="shared" si="49"/>
        <v>0</v>
      </c>
      <c r="BL182" s="24" t="s">
        <v>187</v>
      </c>
      <c r="BM182" s="24" t="s">
        <v>1108</v>
      </c>
    </row>
    <row r="183" spans="2:65" s="1" customFormat="1" ht="16.5" customHeight="1">
      <c r="B183" s="41"/>
      <c r="C183" s="203" t="s">
        <v>664</v>
      </c>
      <c r="D183" s="203" t="s">
        <v>182</v>
      </c>
      <c r="E183" s="204" t="s">
        <v>2971</v>
      </c>
      <c r="F183" s="205" t="s">
        <v>2972</v>
      </c>
      <c r="G183" s="206" t="s">
        <v>2092</v>
      </c>
      <c r="H183" s="207">
        <v>2</v>
      </c>
      <c r="I183" s="208"/>
      <c r="J183" s="209">
        <f t="shared" si="40"/>
        <v>0</v>
      </c>
      <c r="K183" s="205" t="s">
        <v>39</v>
      </c>
      <c r="L183" s="61"/>
      <c r="M183" s="210" t="s">
        <v>39</v>
      </c>
      <c r="N183" s="211" t="s">
        <v>48</v>
      </c>
      <c r="O183" s="42"/>
      <c r="P183" s="212">
        <f t="shared" si="41"/>
        <v>0</v>
      </c>
      <c r="Q183" s="212">
        <v>0</v>
      </c>
      <c r="R183" s="212">
        <f t="shared" si="42"/>
        <v>0</v>
      </c>
      <c r="S183" s="212">
        <v>0</v>
      </c>
      <c r="T183" s="213">
        <f t="shared" si="43"/>
        <v>0</v>
      </c>
      <c r="AR183" s="24" t="s">
        <v>187</v>
      </c>
      <c r="AT183" s="24" t="s">
        <v>182</v>
      </c>
      <c r="AU183" s="24" t="s">
        <v>84</v>
      </c>
      <c r="AY183" s="24" t="s">
        <v>180</v>
      </c>
      <c r="BE183" s="214">
        <f t="shared" si="44"/>
        <v>0</v>
      </c>
      <c r="BF183" s="214">
        <f t="shared" si="45"/>
        <v>0</v>
      </c>
      <c r="BG183" s="214">
        <f t="shared" si="46"/>
        <v>0</v>
      </c>
      <c r="BH183" s="214">
        <f t="shared" si="47"/>
        <v>0</v>
      </c>
      <c r="BI183" s="214">
        <f t="shared" si="48"/>
        <v>0</v>
      </c>
      <c r="BJ183" s="24" t="s">
        <v>84</v>
      </c>
      <c r="BK183" s="214">
        <f t="shared" si="49"/>
        <v>0</v>
      </c>
      <c r="BL183" s="24" t="s">
        <v>187</v>
      </c>
      <c r="BM183" s="24" t="s">
        <v>1119</v>
      </c>
    </row>
    <row r="184" spans="2:65" s="1" customFormat="1" ht="16.5" customHeight="1">
      <c r="B184" s="41"/>
      <c r="C184" s="203" t="s">
        <v>674</v>
      </c>
      <c r="D184" s="203" t="s">
        <v>182</v>
      </c>
      <c r="E184" s="204" t="s">
        <v>2973</v>
      </c>
      <c r="F184" s="205" t="s">
        <v>2974</v>
      </c>
      <c r="G184" s="206" t="s">
        <v>200</v>
      </c>
      <c r="H184" s="207">
        <v>150</v>
      </c>
      <c r="I184" s="208"/>
      <c r="J184" s="209">
        <f t="shared" si="40"/>
        <v>0</v>
      </c>
      <c r="K184" s="205" t="s">
        <v>39</v>
      </c>
      <c r="L184" s="61"/>
      <c r="M184" s="210" t="s">
        <v>39</v>
      </c>
      <c r="N184" s="211" t="s">
        <v>48</v>
      </c>
      <c r="O184" s="42"/>
      <c r="P184" s="212">
        <f t="shared" si="41"/>
        <v>0</v>
      </c>
      <c r="Q184" s="212">
        <v>0</v>
      </c>
      <c r="R184" s="212">
        <f t="shared" si="42"/>
        <v>0</v>
      </c>
      <c r="S184" s="212">
        <v>0</v>
      </c>
      <c r="T184" s="213">
        <f t="shared" si="43"/>
        <v>0</v>
      </c>
      <c r="AR184" s="24" t="s">
        <v>187</v>
      </c>
      <c r="AT184" s="24" t="s">
        <v>182</v>
      </c>
      <c r="AU184" s="24" t="s">
        <v>84</v>
      </c>
      <c r="AY184" s="24" t="s">
        <v>180</v>
      </c>
      <c r="BE184" s="214">
        <f t="shared" si="44"/>
        <v>0</v>
      </c>
      <c r="BF184" s="214">
        <f t="shared" si="45"/>
        <v>0</v>
      </c>
      <c r="BG184" s="214">
        <f t="shared" si="46"/>
        <v>0</v>
      </c>
      <c r="BH184" s="214">
        <f t="shared" si="47"/>
        <v>0</v>
      </c>
      <c r="BI184" s="214">
        <f t="shared" si="48"/>
        <v>0</v>
      </c>
      <c r="BJ184" s="24" t="s">
        <v>84</v>
      </c>
      <c r="BK184" s="214">
        <f t="shared" si="49"/>
        <v>0</v>
      </c>
      <c r="BL184" s="24" t="s">
        <v>187</v>
      </c>
      <c r="BM184" s="24" t="s">
        <v>1130</v>
      </c>
    </row>
    <row r="185" spans="2:65" s="1" customFormat="1" ht="16.5" customHeight="1">
      <c r="B185" s="41"/>
      <c r="C185" s="203" t="s">
        <v>680</v>
      </c>
      <c r="D185" s="203" t="s">
        <v>182</v>
      </c>
      <c r="E185" s="204" t="s">
        <v>2975</v>
      </c>
      <c r="F185" s="205" t="s">
        <v>2976</v>
      </c>
      <c r="G185" s="206" t="s">
        <v>200</v>
      </c>
      <c r="H185" s="207">
        <v>150</v>
      </c>
      <c r="I185" s="208"/>
      <c r="J185" s="209">
        <f t="shared" si="40"/>
        <v>0</v>
      </c>
      <c r="K185" s="205" t="s">
        <v>39</v>
      </c>
      <c r="L185" s="61"/>
      <c r="M185" s="210" t="s">
        <v>39</v>
      </c>
      <c r="N185" s="211" t="s">
        <v>48</v>
      </c>
      <c r="O185" s="42"/>
      <c r="P185" s="212">
        <f t="shared" si="41"/>
        <v>0</v>
      </c>
      <c r="Q185" s="212">
        <v>0</v>
      </c>
      <c r="R185" s="212">
        <f t="shared" si="42"/>
        <v>0</v>
      </c>
      <c r="S185" s="212">
        <v>0</v>
      </c>
      <c r="T185" s="213">
        <f t="shared" si="43"/>
        <v>0</v>
      </c>
      <c r="AR185" s="24" t="s">
        <v>187</v>
      </c>
      <c r="AT185" s="24" t="s">
        <v>182</v>
      </c>
      <c r="AU185" s="24" t="s">
        <v>84</v>
      </c>
      <c r="AY185" s="24" t="s">
        <v>180</v>
      </c>
      <c r="BE185" s="214">
        <f t="shared" si="44"/>
        <v>0</v>
      </c>
      <c r="BF185" s="214">
        <f t="shared" si="45"/>
        <v>0</v>
      </c>
      <c r="BG185" s="214">
        <f t="shared" si="46"/>
        <v>0</v>
      </c>
      <c r="BH185" s="214">
        <f t="shared" si="47"/>
        <v>0</v>
      </c>
      <c r="BI185" s="214">
        <f t="shared" si="48"/>
        <v>0</v>
      </c>
      <c r="BJ185" s="24" t="s">
        <v>84</v>
      </c>
      <c r="BK185" s="214">
        <f t="shared" si="49"/>
        <v>0</v>
      </c>
      <c r="BL185" s="24" t="s">
        <v>187</v>
      </c>
      <c r="BM185" s="24" t="s">
        <v>1140</v>
      </c>
    </row>
    <row r="186" spans="2:65" s="1" customFormat="1" ht="16.5" customHeight="1">
      <c r="B186" s="41"/>
      <c r="C186" s="203" t="s">
        <v>684</v>
      </c>
      <c r="D186" s="203" t="s">
        <v>182</v>
      </c>
      <c r="E186" s="204" t="s">
        <v>2977</v>
      </c>
      <c r="F186" s="205" t="s">
        <v>2816</v>
      </c>
      <c r="G186" s="206" t="s">
        <v>200</v>
      </c>
      <c r="H186" s="207">
        <v>120</v>
      </c>
      <c r="I186" s="208"/>
      <c r="J186" s="209">
        <f t="shared" si="40"/>
        <v>0</v>
      </c>
      <c r="K186" s="205" t="s">
        <v>39</v>
      </c>
      <c r="L186" s="61"/>
      <c r="M186" s="210" t="s">
        <v>39</v>
      </c>
      <c r="N186" s="211" t="s">
        <v>48</v>
      </c>
      <c r="O186" s="42"/>
      <c r="P186" s="212">
        <f t="shared" si="41"/>
        <v>0</v>
      </c>
      <c r="Q186" s="212">
        <v>0</v>
      </c>
      <c r="R186" s="212">
        <f t="shared" si="42"/>
        <v>0</v>
      </c>
      <c r="S186" s="212">
        <v>0</v>
      </c>
      <c r="T186" s="213">
        <f t="shared" si="43"/>
        <v>0</v>
      </c>
      <c r="AR186" s="24" t="s">
        <v>187</v>
      </c>
      <c r="AT186" s="24" t="s">
        <v>182</v>
      </c>
      <c r="AU186" s="24" t="s">
        <v>84</v>
      </c>
      <c r="AY186" s="24" t="s">
        <v>180</v>
      </c>
      <c r="BE186" s="214">
        <f t="shared" si="44"/>
        <v>0</v>
      </c>
      <c r="BF186" s="214">
        <f t="shared" si="45"/>
        <v>0</v>
      </c>
      <c r="BG186" s="214">
        <f t="shared" si="46"/>
        <v>0</v>
      </c>
      <c r="BH186" s="214">
        <f t="shared" si="47"/>
        <v>0</v>
      </c>
      <c r="BI186" s="214">
        <f t="shared" si="48"/>
        <v>0</v>
      </c>
      <c r="BJ186" s="24" t="s">
        <v>84</v>
      </c>
      <c r="BK186" s="214">
        <f t="shared" si="49"/>
        <v>0</v>
      </c>
      <c r="BL186" s="24" t="s">
        <v>187</v>
      </c>
      <c r="BM186" s="24" t="s">
        <v>1151</v>
      </c>
    </row>
    <row r="187" spans="2:65" s="1" customFormat="1" ht="16.5" customHeight="1">
      <c r="B187" s="41"/>
      <c r="C187" s="203" t="s">
        <v>690</v>
      </c>
      <c r="D187" s="203" t="s">
        <v>182</v>
      </c>
      <c r="E187" s="204" t="s">
        <v>2978</v>
      </c>
      <c r="F187" s="205" t="s">
        <v>2954</v>
      </c>
      <c r="G187" s="206" t="s">
        <v>200</v>
      </c>
      <c r="H187" s="207">
        <v>120</v>
      </c>
      <c r="I187" s="208"/>
      <c r="J187" s="209">
        <f t="shared" si="40"/>
        <v>0</v>
      </c>
      <c r="K187" s="205" t="s">
        <v>39</v>
      </c>
      <c r="L187" s="61"/>
      <c r="M187" s="210" t="s">
        <v>39</v>
      </c>
      <c r="N187" s="211" t="s">
        <v>48</v>
      </c>
      <c r="O187" s="42"/>
      <c r="P187" s="212">
        <f t="shared" si="41"/>
        <v>0</v>
      </c>
      <c r="Q187" s="212">
        <v>0</v>
      </c>
      <c r="R187" s="212">
        <f t="shared" si="42"/>
        <v>0</v>
      </c>
      <c r="S187" s="212">
        <v>0</v>
      </c>
      <c r="T187" s="213">
        <f t="shared" si="43"/>
        <v>0</v>
      </c>
      <c r="AR187" s="24" t="s">
        <v>187</v>
      </c>
      <c r="AT187" s="24" t="s">
        <v>182</v>
      </c>
      <c r="AU187" s="24" t="s">
        <v>84</v>
      </c>
      <c r="AY187" s="24" t="s">
        <v>180</v>
      </c>
      <c r="BE187" s="214">
        <f t="shared" si="44"/>
        <v>0</v>
      </c>
      <c r="BF187" s="214">
        <f t="shared" si="45"/>
        <v>0</v>
      </c>
      <c r="BG187" s="214">
        <f t="shared" si="46"/>
        <v>0</v>
      </c>
      <c r="BH187" s="214">
        <f t="shared" si="47"/>
        <v>0</v>
      </c>
      <c r="BI187" s="214">
        <f t="shared" si="48"/>
        <v>0</v>
      </c>
      <c r="BJ187" s="24" t="s">
        <v>84</v>
      </c>
      <c r="BK187" s="214">
        <f t="shared" si="49"/>
        <v>0</v>
      </c>
      <c r="BL187" s="24" t="s">
        <v>187</v>
      </c>
      <c r="BM187" s="24" t="s">
        <v>1160</v>
      </c>
    </row>
    <row r="188" spans="2:65" s="1" customFormat="1" ht="16.5" customHeight="1">
      <c r="B188" s="41"/>
      <c r="C188" s="203" t="s">
        <v>695</v>
      </c>
      <c r="D188" s="203" t="s">
        <v>182</v>
      </c>
      <c r="E188" s="204" t="s">
        <v>2979</v>
      </c>
      <c r="F188" s="205" t="s">
        <v>2980</v>
      </c>
      <c r="G188" s="206" t="s">
        <v>2092</v>
      </c>
      <c r="H188" s="207">
        <v>1</v>
      </c>
      <c r="I188" s="208"/>
      <c r="J188" s="209">
        <f t="shared" si="40"/>
        <v>0</v>
      </c>
      <c r="K188" s="205" t="s">
        <v>39</v>
      </c>
      <c r="L188" s="61"/>
      <c r="M188" s="210" t="s">
        <v>39</v>
      </c>
      <c r="N188" s="211" t="s">
        <v>48</v>
      </c>
      <c r="O188" s="42"/>
      <c r="P188" s="212">
        <f t="shared" si="41"/>
        <v>0</v>
      </c>
      <c r="Q188" s="212">
        <v>0</v>
      </c>
      <c r="R188" s="212">
        <f t="shared" si="42"/>
        <v>0</v>
      </c>
      <c r="S188" s="212">
        <v>0</v>
      </c>
      <c r="T188" s="213">
        <f t="shared" si="43"/>
        <v>0</v>
      </c>
      <c r="AR188" s="24" t="s">
        <v>187</v>
      </c>
      <c r="AT188" s="24" t="s">
        <v>182</v>
      </c>
      <c r="AU188" s="24" t="s">
        <v>84</v>
      </c>
      <c r="AY188" s="24" t="s">
        <v>180</v>
      </c>
      <c r="BE188" s="214">
        <f t="shared" si="44"/>
        <v>0</v>
      </c>
      <c r="BF188" s="214">
        <f t="shared" si="45"/>
        <v>0</v>
      </c>
      <c r="BG188" s="214">
        <f t="shared" si="46"/>
        <v>0</v>
      </c>
      <c r="BH188" s="214">
        <f t="shared" si="47"/>
        <v>0</v>
      </c>
      <c r="BI188" s="214">
        <f t="shared" si="48"/>
        <v>0</v>
      </c>
      <c r="BJ188" s="24" t="s">
        <v>84</v>
      </c>
      <c r="BK188" s="214">
        <f t="shared" si="49"/>
        <v>0</v>
      </c>
      <c r="BL188" s="24" t="s">
        <v>187</v>
      </c>
      <c r="BM188" s="24" t="s">
        <v>1169</v>
      </c>
    </row>
    <row r="189" spans="2:65" s="1" customFormat="1" ht="16.5" customHeight="1">
      <c r="B189" s="41"/>
      <c r="C189" s="203" t="s">
        <v>699</v>
      </c>
      <c r="D189" s="203" t="s">
        <v>182</v>
      </c>
      <c r="E189" s="204" t="s">
        <v>2981</v>
      </c>
      <c r="F189" s="205" t="s">
        <v>2982</v>
      </c>
      <c r="G189" s="206" t="s">
        <v>2092</v>
      </c>
      <c r="H189" s="207">
        <v>1</v>
      </c>
      <c r="I189" s="208"/>
      <c r="J189" s="209">
        <f t="shared" si="40"/>
        <v>0</v>
      </c>
      <c r="K189" s="205" t="s">
        <v>39</v>
      </c>
      <c r="L189" s="61"/>
      <c r="M189" s="210" t="s">
        <v>39</v>
      </c>
      <c r="N189" s="211" t="s">
        <v>48</v>
      </c>
      <c r="O189" s="42"/>
      <c r="P189" s="212">
        <f t="shared" si="41"/>
        <v>0</v>
      </c>
      <c r="Q189" s="212">
        <v>0</v>
      </c>
      <c r="R189" s="212">
        <f t="shared" si="42"/>
        <v>0</v>
      </c>
      <c r="S189" s="212">
        <v>0</v>
      </c>
      <c r="T189" s="213">
        <f t="shared" si="43"/>
        <v>0</v>
      </c>
      <c r="AR189" s="24" t="s">
        <v>187</v>
      </c>
      <c r="AT189" s="24" t="s">
        <v>182</v>
      </c>
      <c r="AU189" s="24" t="s">
        <v>84</v>
      </c>
      <c r="AY189" s="24" t="s">
        <v>180</v>
      </c>
      <c r="BE189" s="214">
        <f t="shared" si="44"/>
        <v>0</v>
      </c>
      <c r="BF189" s="214">
        <f t="shared" si="45"/>
        <v>0</v>
      </c>
      <c r="BG189" s="214">
        <f t="shared" si="46"/>
        <v>0</v>
      </c>
      <c r="BH189" s="214">
        <f t="shared" si="47"/>
        <v>0</v>
      </c>
      <c r="BI189" s="214">
        <f t="shared" si="48"/>
        <v>0</v>
      </c>
      <c r="BJ189" s="24" t="s">
        <v>84</v>
      </c>
      <c r="BK189" s="214">
        <f t="shared" si="49"/>
        <v>0</v>
      </c>
      <c r="BL189" s="24" t="s">
        <v>187</v>
      </c>
      <c r="BM189" s="24" t="s">
        <v>1180</v>
      </c>
    </row>
    <row r="190" spans="2:63" s="11" customFormat="1" ht="37.35" customHeight="1">
      <c r="B190" s="187"/>
      <c r="C190" s="188"/>
      <c r="D190" s="189" t="s">
        <v>76</v>
      </c>
      <c r="E190" s="190" t="s">
        <v>2983</v>
      </c>
      <c r="F190" s="190" t="s">
        <v>2844</v>
      </c>
      <c r="G190" s="188"/>
      <c r="H190" s="188"/>
      <c r="I190" s="191"/>
      <c r="J190" s="192">
        <f>BK190</f>
        <v>0</v>
      </c>
      <c r="K190" s="188"/>
      <c r="L190" s="193"/>
      <c r="M190" s="194"/>
      <c r="N190" s="195"/>
      <c r="O190" s="195"/>
      <c r="P190" s="196">
        <f>SUM(P191:P204)</f>
        <v>0</v>
      </c>
      <c r="Q190" s="195"/>
      <c r="R190" s="196">
        <f>SUM(R191:R204)</f>
        <v>0</v>
      </c>
      <c r="S190" s="195"/>
      <c r="T190" s="197">
        <f>SUM(T191:T204)</f>
        <v>0</v>
      </c>
      <c r="AR190" s="198" t="s">
        <v>84</v>
      </c>
      <c r="AT190" s="199" t="s">
        <v>76</v>
      </c>
      <c r="AU190" s="199" t="s">
        <v>77</v>
      </c>
      <c r="AY190" s="198" t="s">
        <v>180</v>
      </c>
      <c r="BK190" s="200">
        <f>SUM(BK191:BK204)</f>
        <v>0</v>
      </c>
    </row>
    <row r="191" spans="2:65" s="1" customFormat="1" ht="16.5" customHeight="1">
      <c r="B191" s="41"/>
      <c r="C191" s="203" t="s">
        <v>703</v>
      </c>
      <c r="D191" s="203" t="s">
        <v>182</v>
      </c>
      <c r="E191" s="204" t="s">
        <v>2984</v>
      </c>
      <c r="F191" s="205" t="s">
        <v>2985</v>
      </c>
      <c r="G191" s="206" t="s">
        <v>2847</v>
      </c>
      <c r="H191" s="207">
        <v>12</v>
      </c>
      <c r="I191" s="208"/>
      <c r="J191" s="209">
        <f aca="true" t="shared" si="50" ref="J191:J204">ROUND(I191*H191,2)</f>
        <v>0</v>
      </c>
      <c r="K191" s="205" t="s">
        <v>39</v>
      </c>
      <c r="L191" s="61"/>
      <c r="M191" s="210" t="s">
        <v>39</v>
      </c>
      <c r="N191" s="211" t="s">
        <v>48</v>
      </c>
      <c r="O191" s="42"/>
      <c r="P191" s="212">
        <f aca="true" t="shared" si="51" ref="P191:P204">O191*H191</f>
        <v>0</v>
      </c>
      <c r="Q191" s="212">
        <v>0</v>
      </c>
      <c r="R191" s="212">
        <f aca="true" t="shared" si="52" ref="R191:R204">Q191*H191</f>
        <v>0</v>
      </c>
      <c r="S191" s="212">
        <v>0</v>
      </c>
      <c r="T191" s="213">
        <f aca="true" t="shared" si="53" ref="T191:T204">S191*H191</f>
        <v>0</v>
      </c>
      <c r="AR191" s="24" t="s">
        <v>187</v>
      </c>
      <c r="AT191" s="24" t="s">
        <v>182</v>
      </c>
      <c r="AU191" s="24" t="s">
        <v>84</v>
      </c>
      <c r="AY191" s="24" t="s">
        <v>180</v>
      </c>
      <c r="BE191" s="214">
        <f aca="true" t="shared" si="54" ref="BE191:BE204">IF(N191="základní",J191,0)</f>
        <v>0</v>
      </c>
      <c r="BF191" s="214">
        <f aca="true" t="shared" si="55" ref="BF191:BF204">IF(N191="snížená",J191,0)</f>
        <v>0</v>
      </c>
      <c r="BG191" s="214">
        <f aca="true" t="shared" si="56" ref="BG191:BG204">IF(N191="zákl. přenesená",J191,0)</f>
        <v>0</v>
      </c>
      <c r="BH191" s="214">
        <f aca="true" t="shared" si="57" ref="BH191:BH204">IF(N191="sníž. přenesená",J191,0)</f>
        <v>0</v>
      </c>
      <c r="BI191" s="214">
        <f aca="true" t="shared" si="58" ref="BI191:BI204">IF(N191="nulová",J191,0)</f>
        <v>0</v>
      </c>
      <c r="BJ191" s="24" t="s">
        <v>84</v>
      </c>
      <c r="BK191" s="214">
        <f aca="true" t="shared" si="59" ref="BK191:BK204">ROUND(I191*H191,2)</f>
        <v>0</v>
      </c>
      <c r="BL191" s="24" t="s">
        <v>187</v>
      </c>
      <c r="BM191" s="24" t="s">
        <v>1188</v>
      </c>
    </row>
    <row r="192" spans="2:65" s="1" customFormat="1" ht="16.5" customHeight="1">
      <c r="B192" s="41"/>
      <c r="C192" s="203" t="s">
        <v>708</v>
      </c>
      <c r="D192" s="203" t="s">
        <v>182</v>
      </c>
      <c r="E192" s="204" t="s">
        <v>2986</v>
      </c>
      <c r="F192" s="205" t="s">
        <v>2987</v>
      </c>
      <c r="G192" s="206" t="s">
        <v>2092</v>
      </c>
      <c r="H192" s="207">
        <v>80</v>
      </c>
      <c r="I192" s="208"/>
      <c r="J192" s="209">
        <f t="shared" si="50"/>
        <v>0</v>
      </c>
      <c r="K192" s="205" t="s">
        <v>39</v>
      </c>
      <c r="L192" s="61"/>
      <c r="M192" s="210" t="s">
        <v>39</v>
      </c>
      <c r="N192" s="211" t="s">
        <v>48</v>
      </c>
      <c r="O192" s="42"/>
      <c r="P192" s="212">
        <f t="shared" si="51"/>
        <v>0</v>
      </c>
      <c r="Q192" s="212">
        <v>0</v>
      </c>
      <c r="R192" s="212">
        <f t="shared" si="52"/>
        <v>0</v>
      </c>
      <c r="S192" s="212">
        <v>0</v>
      </c>
      <c r="T192" s="213">
        <f t="shared" si="53"/>
        <v>0</v>
      </c>
      <c r="AR192" s="24" t="s">
        <v>187</v>
      </c>
      <c r="AT192" s="24" t="s">
        <v>182</v>
      </c>
      <c r="AU192" s="24" t="s">
        <v>84</v>
      </c>
      <c r="AY192" s="24" t="s">
        <v>180</v>
      </c>
      <c r="BE192" s="214">
        <f t="shared" si="54"/>
        <v>0</v>
      </c>
      <c r="BF192" s="214">
        <f t="shared" si="55"/>
        <v>0</v>
      </c>
      <c r="BG192" s="214">
        <f t="shared" si="56"/>
        <v>0</v>
      </c>
      <c r="BH192" s="214">
        <f t="shared" si="57"/>
        <v>0</v>
      </c>
      <c r="BI192" s="214">
        <f t="shared" si="58"/>
        <v>0</v>
      </c>
      <c r="BJ192" s="24" t="s">
        <v>84</v>
      </c>
      <c r="BK192" s="214">
        <f t="shared" si="59"/>
        <v>0</v>
      </c>
      <c r="BL192" s="24" t="s">
        <v>187</v>
      </c>
      <c r="BM192" s="24" t="s">
        <v>1196</v>
      </c>
    </row>
    <row r="193" spans="2:65" s="1" customFormat="1" ht="16.5" customHeight="1">
      <c r="B193" s="41"/>
      <c r="C193" s="203" t="s">
        <v>712</v>
      </c>
      <c r="D193" s="203" t="s">
        <v>182</v>
      </c>
      <c r="E193" s="204" t="s">
        <v>2988</v>
      </c>
      <c r="F193" s="205" t="s">
        <v>2989</v>
      </c>
      <c r="G193" s="206" t="s">
        <v>2092</v>
      </c>
      <c r="H193" s="207">
        <v>80</v>
      </c>
      <c r="I193" s="208"/>
      <c r="J193" s="209">
        <f t="shared" si="50"/>
        <v>0</v>
      </c>
      <c r="K193" s="205" t="s">
        <v>39</v>
      </c>
      <c r="L193" s="61"/>
      <c r="M193" s="210" t="s">
        <v>39</v>
      </c>
      <c r="N193" s="211" t="s">
        <v>48</v>
      </c>
      <c r="O193" s="42"/>
      <c r="P193" s="212">
        <f t="shared" si="51"/>
        <v>0</v>
      </c>
      <c r="Q193" s="212">
        <v>0</v>
      </c>
      <c r="R193" s="212">
        <f t="shared" si="52"/>
        <v>0</v>
      </c>
      <c r="S193" s="212">
        <v>0</v>
      </c>
      <c r="T193" s="213">
        <f t="shared" si="53"/>
        <v>0</v>
      </c>
      <c r="AR193" s="24" t="s">
        <v>187</v>
      </c>
      <c r="AT193" s="24" t="s">
        <v>182</v>
      </c>
      <c r="AU193" s="24" t="s">
        <v>84</v>
      </c>
      <c r="AY193" s="24" t="s">
        <v>180</v>
      </c>
      <c r="BE193" s="214">
        <f t="shared" si="54"/>
        <v>0</v>
      </c>
      <c r="BF193" s="214">
        <f t="shared" si="55"/>
        <v>0</v>
      </c>
      <c r="BG193" s="214">
        <f t="shared" si="56"/>
        <v>0</v>
      </c>
      <c r="BH193" s="214">
        <f t="shared" si="57"/>
        <v>0</v>
      </c>
      <c r="BI193" s="214">
        <f t="shared" si="58"/>
        <v>0</v>
      </c>
      <c r="BJ193" s="24" t="s">
        <v>84</v>
      </c>
      <c r="BK193" s="214">
        <f t="shared" si="59"/>
        <v>0</v>
      </c>
      <c r="BL193" s="24" t="s">
        <v>187</v>
      </c>
      <c r="BM193" s="24" t="s">
        <v>1204</v>
      </c>
    </row>
    <row r="194" spans="2:65" s="1" customFormat="1" ht="16.5" customHeight="1">
      <c r="B194" s="41"/>
      <c r="C194" s="203" t="s">
        <v>717</v>
      </c>
      <c r="D194" s="203" t="s">
        <v>182</v>
      </c>
      <c r="E194" s="204" t="s">
        <v>2990</v>
      </c>
      <c r="F194" s="205" t="s">
        <v>2991</v>
      </c>
      <c r="G194" s="206" t="s">
        <v>200</v>
      </c>
      <c r="H194" s="207">
        <v>50</v>
      </c>
      <c r="I194" s="208"/>
      <c r="J194" s="209">
        <f t="shared" si="50"/>
        <v>0</v>
      </c>
      <c r="K194" s="205" t="s">
        <v>39</v>
      </c>
      <c r="L194" s="61"/>
      <c r="M194" s="210" t="s">
        <v>39</v>
      </c>
      <c r="N194" s="211" t="s">
        <v>48</v>
      </c>
      <c r="O194" s="42"/>
      <c r="P194" s="212">
        <f t="shared" si="51"/>
        <v>0</v>
      </c>
      <c r="Q194" s="212">
        <v>0</v>
      </c>
      <c r="R194" s="212">
        <f t="shared" si="52"/>
        <v>0</v>
      </c>
      <c r="S194" s="212">
        <v>0</v>
      </c>
      <c r="T194" s="213">
        <f t="shared" si="53"/>
        <v>0</v>
      </c>
      <c r="AR194" s="24" t="s">
        <v>187</v>
      </c>
      <c r="AT194" s="24" t="s">
        <v>182</v>
      </c>
      <c r="AU194" s="24" t="s">
        <v>84</v>
      </c>
      <c r="AY194" s="24" t="s">
        <v>180</v>
      </c>
      <c r="BE194" s="214">
        <f t="shared" si="54"/>
        <v>0</v>
      </c>
      <c r="BF194" s="214">
        <f t="shared" si="55"/>
        <v>0</v>
      </c>
      <c r="BG194" s="214">
        <f t="shared" si="56"/>
        <v>0</v>
      </c>
      <c r="BH194" s="214">
        <f t="shared" si="57"/>
        <v>0</v>
      </c>
      <c r="BI194" s="214">
        <f t="shared" si="58"/>
        <v>0</v>
      </c>
      <c r="BJ194" s="24" t="s">
        <v>84</v>
      </c>
      <c r="BK194" s="214">
        <f t="shared" si="59"/>
        <v>0</v>
      </c>
      <c r="BL194" s="24" t="s">
        <v>187</v>
      </c>
      <c r="BM194" s="24" t="s">
        <v>1219</v>
      </c>
    </row>
    <row r="195" spans="2:65" s="1" customFormat="1" ht="16.5" customHeight="1">
      <c r="B195" s="41"/>
      <c r="C195" s="203" t="s">
        <v>721</v>
      </c>
      <c r="D195" s="203" t="s">
        <v>182</v>
      </c>
      <c r="E195" s="204" t="s">
        <v>2992</v>
      </c>
      <c r="F195" s="205" t="s">
        <v>2993</v>
      </c>
      <c r="G195" s="206" t="s">
        <v>200</v>
      </c>
      <c r="H195" s="207">
        <v>50</v>
      </c>
      <c r="I195" s="208"/>
      <c r="J195" s="209">
        <f t="shared" si="50"/>
        <v>0</v>
      </c>
      <c r="K195" s="205" t="s">
        <v>39</v>
      </c>
      <c r="L195" s="61"/>
      <c r="M195" s="210" t="s">
        <v>39</v>
      </c>
      <c r="N195" s="211" t="s">
        <v>48</v>
      </c>
      <c r="O195" s="42"/>
      <c r="P195" s="212">
        <f t="shared" si="51"/>
        <v>0</v>
      </c>
      <c r="Q195" s="212">
        <v>0</v>
      </c>
      <c r="R195" s="212">
        <f t="shared" si="52"/>
        <v>0</v>
      </c>
      <c r="S195" s="212">
        <v>0</v>
      </c>
      <c r="T195" s="213">
        <f t="shared" si="53"/>
        <v>0</v>
      </c>
      <c r="AR195" s="24" t="s">
        <v>187</v>
      </c>
      <c r="AT195" s="24" t="s">
        <v>182</v>
      </c>
      <c r="AU195" s="24" t="s">
        <v>84</v>
      </c>
      <c r="AY195" s="24" t="s">
        <v>180</v>
      </c>
      <c r="BE195" s="214">
        <f t="shared" si="54"/>
        <v>0</v>
      </c>
      <c r="BF195" s="214">
        <f t="shared" si="55"/>
        <v>0</v>
      </c>
      <c r="BG195" s="214">
        <f t="shared" si="56"/>
        <v>0</v>
      </c>
      <c r="BH195" s="214">
        <f t="shared" si="57"/>
        <v>0</v>
      </c>
      <c r="BI195" s="214">
        <f t="shared" si="58"/>
        <v>0</v>
      </c>
      <c r="BJ195" s="24" t="s">
        <v>84</v>
      </c>
      <c r="BK195" s="214">
        <f t="shared" si="59"/>
        <v>0</v>
      </c>
      <c r="BL195" s="24" t="s">
        <v>187</v>
      </c>
      <c r="BM195" s="24" t="s">
        <v>1230</v>
      </c>
    </row>
    <row r="196" spans="2:65" s="1" customFormat="1" ht="16.5" customHeight="1">
      <c r="B196" s="41"/>
      <c r="C196" s="203" t="s">
        <v>726</v>
      </c>
      <c r="D196" s="203" t="s">
        <v>182</v>
      </c>
      <c r="E196" s="204" t="s">
        <v>2994</v>
      </c>
      <c r="F196" s="205" t="s">
        <v>2828</v>
      </c>
      <c r="G196" s="206" t="s">
        <v>200</v>
      </c>
      <c r="H196" s="207">
        <v>600</v>
      </c>
      <c r="I196" s="208"/>
      <c r="J196" s="209">
        <f t="shared" si="50"/>
        <v>0</v>
      </c>
      <c r="K196" s="205" t="s">
        <v>39</v>
      </c>
      <c r="L196" s="61"/>
      <c r="M196" s="210" t="s">
        <v>39</v>
      </c>
      <c r="N196" s="211" t="s">
        <v>48</v>
      </c>
      <c r="O196" s="42"/>
      <c r="P196" s="212">
        <f t="shared" si="51"/>
        <v>0</v>
      </c>
      <c r="Q196" s="212">
        <v>0</v>
      </c>
      <c r="R196" s="212">
        <f t="shared" si="52"/>
        <v>0</v>
      </c>
      <c r="S196" s="212">
        <v>0</v>
      </c>
      <c r="T196" s="213">
        <f t="shared" si="53"/>
        <v>0</v>
      </c>
      <c r="AR196" s="24" t="s">
        <v>187</v>
      </c>
      <c r="AT196" s="24" t="s">
        <v>182</v>
      </c>
      <c r="AU196" s="24" t="s">
        <v>84</v>
      </c>
      <c r="AY196" s="24" t="s">
        <v>180</v>
      </c>
      <c r="BE196" s="214">
        <f t="shared" si="54"/>
        <v>0</v>
      </c>
      <c r="BF196" s="214">
        <f t="shared" si="55"/>
        <v>0</v>
      </c>
      <c r="BG196" s="214">
        <f t="shared" si="56"/>
        <v>0</v>
      </c>
      <c r="BH196" s="214">
        <f t="shared" si="57"/>
        <v>0</v>
      </c>
      <c r="BI196" s="214">
        <f t="shared" si="58"/>
        <v>0</v>
      </c>
      <c r="BJ196" s="24" t="s">
        <v>84</v>
      </c>
      <c r="BK196" s="214">
        <f t="shared" si="59"/>
        <v>0</v>
      </c>
      <c r="BL196" s="24" t="s">
        <v>187</v>
      </c>
      <c r="BM196" s="24" t="s">
        <v>1238</v>
      </c>
    </row>
    <row r="197" spans="2:65" s="1" customFormat="1" ht="16.5" customHeight="1">
      <c r="B197" s="41"/>
      <c r="C197" s="203" t="s">
        <v>731</v>
      </c>
      <c r="D197" s="203" t="s">
        <v>182</v>
      </c>
      <c r="E197" s="204" t="s">
        <v>2995</v>
      </c>
      <c r="F197" s="205" t="s">
        <v>2830</v>
      </c>
      <c r="G197" s="206" t="s">
        <v>200</v>
      </c>
      <c r="H197" s="207">
        <v>600</v>
      </c>
      <c r="I197" s="208"/>
      <c r="J197" s="209">
        <f t="shared" si="50"/>
        <v>0</v>
      </c>
      <c r="K197" s="205" t="s">
        <v>39</v>
      </c>
      <c r="L197" s="61"/>
      <c r="M197" s="210" t="s">
        <v>39</v>
      </c>
      <c r="N197" s="211" t="s">
        <v>48</v>
      </c>
      <c r="O197" s="42"/>
      <c r="P197" s="212">
        <f t="shared" si="51"/>
        <v>0</v>
      </c>
      <c r="Q197" s="212">
        <v>0</v>
      </c>
      <c r="R197" s="212">
        <f t="shared" si="52"/>
        <v>0</v>
      </c>
      <c r="S197" s="212">
        <v>0</v>
      </c>
      <c r="T197" s="213">
        <f t="shared" si="53"/>
        <v>0</v>
      </c>
      <c r="AR197" s="24" t="s">
        <v>187</v>
      </c>
      <c r="AT197" s="24" t="s">
        <v>182</v>
      </c>
      <c r="AU197" s="24" t="s">
        <v>84</v>
      </c>
      <c r="AY197" s="24" t="s">
        <v>180</v>
      </c>
      <c r="BE197" s="214">
        <f t="shared" si="54"/>
        <v>0</v>
      </c>
      <c r="BF197" s="214">
        <f t="shared" si="55"/>
        <v>0</v>
      </c>
      <c r="BG197" s="214">
        <f t="shared" si="56"/>
        <v>0</v>
      </c>
      <c r="BH197" s="214">
        <f t="shared" si="57"/>
        <v>0</v>
      </c>
      <c r="BI197" s="214">
        <f t="shared" si="58"/>
        <v>0</v>
      </c>
      <c r="BJ197" s="24" t="s">
        <v>84</v>
      </c>
      <c r="BK197" s="214">
        <f t="shared" si="59"/>
        <v>0</v>
      </c>
      <c r="BL197" s="24" t="s">
        <v>187</v>
      </c>
      <c r="BM197" s="24" t="s">
        <v>1247</v>
      </c>
    </row>
    <row r="198" spans="2:65" s="1" customFormat="1" ht="16.5" customHeight="1">
      <c r="B198" s="41"/>
      <c r="C198" s="203" t="s">
        <v>735</v>
      </c>
      <c r="D198" s="203" t="s">
        <v>182</v>
      </c>
      <c r="E198" s="204" t="s">
        <v>2996</v>
      </c>
      <c r="F198" s="205" t="s">
        <v>2853</v>
      </c>
      <c r="G198" s="206" t="s">
        <v>2847</v>
      </c>
      <c r="H198" s="207">
        <v>16</v>
      </c>
      <c r="I198" s="208"/>
      <c r="J198" s="209">
        <f t="shared" si="50"/>
        <v>0</v>
      </c>
      <c r="K198" s="205" t="s">
        <v>39</v>
      </c>
      <c r="L198" s="61"/>
      <c r="M198" s="210" t="s">
        <v>39</v>
      </c>
      <c r="N198" s="211" t="s">
        <v>48</v>
      </c>
      <c r="O198" s="42"/>
      <c r="P198" s="212">
        <f t="shared" si="51"/>
        <v>0</v>
      </c>
      <c r="Q198" s="212">
        <v>0</v>
      </c>
      <c r="R198" s="212">
        <f t="shared" si="52"/>
        <v>0</v>
      </c>
      <c r="S198" s="212">
        <v>0</v>
      </c>
      <c r="T198" s="213">
        <f t="shared" si="53"/>
        <v>0</v>
      </c>
      <c r="AR198" s="24" t="s">
        <v>187</v>
      </c>
      <c r="AT198" s="24" t="s">
        <v>182</v>
      </c>
      <c r="AU198" s="24" t="s">
        <v>84</v>
      </c>
      <c r="AY198" s="24" t="s">
        <v>180</v>
      </c>
      <c r="BE198" s="214">
        <f t="shared" si="54"/>
        <v>0</v>
      </c>
      <c r="BF198" s="214">
        <f t="shared" si="55"/>
        <v>0</v>
      </c>
      <c r="BG198" s="214">
        <f t="shared" si="56"/>
        <v>0</v>
      </c>
      <c r="BH198" s="214">
        <f t="shared" si="57"/>
        <v>0</v>
      </c>
      <c r="BI198" s="214">
        <f t="shared" si="58"/>
        <v>0</v>
      </c>
      <c r="BJ198" s="24" t="s">
        <v>84</v>
      </c>
      <c r="BK198" s="214">
        <f t="shared" si="59"/>
        <v>0</v>
      </c>
      <c r="BL198" s="24" t="s">
        <v>187</v>
      </c>
      <c r="BM198" s="24" t="s">
        <v>1256</v>
      </c>
    </row>
    <row r="199" spans="2:65" s="1" customFormat="1" ht="16.5" customHeight="1">
      <c r="B199" s="41"/>
      <c r="C199" s="203" t="s">
        <v>740</v>
      </c>
      <c r="D199" s="203" t="s">
        <v>182</v>
      </c>
      <c r="E199" s="204" t="s">
        <v>2997</v>
      </c>
      <c r="F199" s="205" t="s">
        <v>2849</v>
      </c>
      <c r="G199" s="206" t="s">
        <v>1642</v>
      </c>
      <c r="H199" s="207">
        <v>90</v>
      </c>
      <c r="I199" s="208"/>
      <c r="J199" s="209">
        <f t="shared" si="50"/>
        <v>0</v>
      </c>
      <c r="K199" s="205" t="s">
        <v>39</v>
      </c>
      <c r="L199" s="61"/>
      <c r="M199" s="210" t="s">
        <v>39</v>
      </c>
      <c r="N199" s="211" t="s">
        <v>48</v>
      </c>
      <c r="O199" s="42"/>
      <c r="P199" s="212">
        <f t="shared" si="51"/>
        <v>0</v>
      </c>
      <c r="Q199" s="212">
        <v>0</v>
      </c>
      <c r="R199" s="212">
        <f t="shared" si="52"/>
        <v>0</v>
      </c>
      <c r="S199" s="212">
        <v>0</v>
      </c>
      <c r="T199" s="213">
        <f t="shared" si="53"/>
        <v>0</v>
      </c>
      <c r="AR199" s="24" t="s">
        <v>187</v>
      </c>
      <c r="AT199" s="24" t="s">
        <v>182</v>
      </c>
      <c r="AU199" s="24" t="s">
        <v>84</v>
      </c>
      <c r="AY199" s="24" t="s">
        <v>180</v>
      </c>
      <c r="BE199" s="214">
        <f t="shared" si="54"/>
        <v>0</v>
      </c>
      <c r="BF199" s="214">
        <f t="shared" si="55"/>
        <v>0</v>
      </c>
      <c r="BG199" s="214">
        <f t="shared" si="56"/>
        <v>0</v>
      </c>
      <c r="BH199" s="214">
        <f t="shared" si="57"/>
        <v>0</v>
      </c>
      <c r="BI199" s="214">
        <f t="shared" si="58"/>
        <v>0</v>
      </c>
      <c r="BJ199" s="24" t="s">
        <v>84</v>
      </c>
      <c r="BK199" s="214">
        <f t="shared" si="59"/>
        <v>0</v>
      </c>
      <c r="BL199" s="24" t="s">
        <v>187</v>
      </c>
      <c r="BM199" s="24" t="s">
        <v>1274</v>
      </c>
    </row>
    <row r="200" spans="2:65" s="1" customFormat="1" ht="16.5" customHeight="1">
      <c r="B200" s="41"/>
      <c r="C200" s="203" t="s">
        <v>745</v>
      </c>
      <c r="D200" s="203" t="s">
        <v>182</v>
      </c>
      <c r="E200" s="204" t="s">
        <v>2998</v>
      </c>
      <c r="F200" s="205" t="s">
        <v>2999</v>
      </c>
      <c r="G200" s="206" t="s">
        <v>2092</v>
      </c>
      <c r="H200" s="207">
        <v>1</v>
      </c>
      <c r="I200" s="208"/>
      <c r="J200" s="209">
        <f t="shared" si="50"/>
        <v>0</v>
      </c>
      <c r="K200" s="205" t="s">
        <v>39</v>
      </c>
      <c r="L200" s="61"/>
      <c r="M200" s="210" t="s">
        <v>39</v>
      </c>
      <c r="N200" s="211" t="s">
        <v>48</v>
      </c>
      <c r="O200" s="42"/>
      <c r="P200" s="212">
        <f t="shared" si="51"/>
        <v>0</v>
      </c>
      <c r="Q200" s="212">
        <v>0</v>
      </c>
      <c r="R200" s="212">
        <f t="shared" si="52"/>
        <v>0</v>
      </c>
      <c r="S200" s="212">
        <v>0</v>
      </c>
      <c r="T200" s="213">
        <f t="shared" si="53"/>
        <v>0</v>
      </c>
      <c r="AR200" s="24" t="s">
        <v>187</v>
      </c>
      <c r="AT200" s="24" t="s">
        <v>182</v>
      </c>
      <c r="AU200" s="24" t="s">
        <v>84</v>
      </c>
      <c r="AY200" s="24" t="s">
        <v>180</v>
      </c>
      <c r="BE200" s="214">
        <f t="shared" si="54"/>
        <v>0</v>
      </c>
      <c r="BF200" s="214">
        <f t="shared" si="55"/>
        <v>0</v>
      </c>
      <c r="BG200" s="214">
        <f t="shared" si="56"/>
        <v>0</v>
      </c>
      <c r="BH200" s="214">
        <f t="shared" si="57"/>
        <v>0</v>
      </c>
      <c r="BI200" s="214">
        <f t="shared" si="58"/>
        <v>0</v>
      </c>
      <c r="BJ200" s="24" t="s">
        <v>84</v>
      </c>
      <c r="BK200" s="214">
        <f t="shared" si="59"/>
        <v>0</v>
      </c>
      <c r="BL200" s="24" t="s">
        <v>187</v>
      </c>
      <c r="BM200" s="24" t="s">
        <v>1291</v>
      </c>
    </row>
    <row r="201" spans="2:65" s="1" customFormat="1" ht="16.5" customHeight="1">
      <c r="B201" s="41"/>
      <c r="C201" s="203" t="s">
        <v>750</v>
      </c>
      <c r="D201" s="203" t="s">
        <v>182</v>
      </c>
      <c r="E201" s="204" t="s">
        <v>3000</v>
      </c>
      <c r="F201" s="205" t="s">
        <v>2855</v>
      </c>
      <c r="G201" s="206" t="s">
        <v>2092</v>
      </c>
      <c r="H201" s="207">
        <v>1</v>
      </c>
      <c r="I201" s="208"/>
      <c r="J201" s="209">
        <f t="shared" si="50"/>
        <v>0</v>
      </c>
      <c r="K201" s="205" t="s">
        <v>39</v>
      </c>
      <c r="L201" s="61"/>
      <c r="M201" s="210" t="s">
        <v>39</v>
      </c>
      <c r="N201" s="211" t="s">
        <v>48</v>
      </c>
      <c r="O201" s="42"/>
      <c r="P201" s="212">
        <f t="shared" si="51"/>
        <v>0</v>
      </c>
      <c r="Q201" s="212">
        <v>0</v>
      </c>
      <c r="R201" s="212">
        <f t="shared" si="52"/>
        <v>0</v>
      </c>
      <c r="S201" s="212">
        <v>0</v>
      </c>
      <c r="T201" s="213">
        <f t="shared" si="53"/>
        <v>0</v>
      </c>
      <c r="AR201" s="24" t="s">
        <v>187</v>
      </c>
      <c r="AT201" s="24" t="s">
        <v>182</v>
      </c>
      <c r="AU201" s="24" t="s">
        <v>84</v>
      </c>
      <c r="AY201" s="24" t="s">
        <v>180</v>
      </c>
      <c r="BE201" s="214">
        <f t="shared" si="54"/>
        <v>0</v>
      </c>
      <c r="BF201" s="214">
        <f t="shared" si="55"/>
        <v>0</v>
      </c>
      <c r="BG201" s="214">
        <f t="shared" si="56"/>
        <v>0</v>
      </c>
      <c r="BH201" s="214">
        <f t="shared" si="57"/>
        <v>0</v>
      </c>
      <c r="BI201" s="214">
        <f t="shared" si="58"/>
        <v>0</v>
      </c>
      <c r="BJ201" s="24" t="s">
        <v>84</v>
      </c>
      <c r="BK201" s="214">
        <f t="shared" si="59"/>
        <v>0</v>
      </c>
      <c r="BL201" s="24" t="s">
        <v>187</v>
      </c>
      <c r="BM201" s="24" t="s">
        <v>1309</v>
      </c>
    </row>
    <row r="202" spans="2:65" s="1" customFormat="1" ht="16.5" customHeight="1">
      <c r="B202" s="41"/>
      <c r="C202" s="203" t="s">
        <v>755</v>
      </c>
      <c r="D202" s="203" t="s">
        <v>182</v>
      </c>
      <c r="E202" s="204" t="s">
        <v>3001</v>
      </c>
      <c r="F202" s="205" t="s">
        <v>3002</v>
      </c>
      <c r="G202" s="206" t="s">
        <v>2092</v>
      </c>
      <c r="H202" s="207">
        <v>1</v>
      </c>
      <c r="I202" s="208"/>
      <c r="J202" s="209">
        <f t="shared" si="50"/>
        <v>0</v>
      </c>
      <c r="K202" s="205" t="s">
        <v>39</v>
      </c>
      <c r="L202" s="61"/>
      <c r="M202" s="210" t="s">
        <v>39</v>
      </c>
      <c r="N202" s="211" t="s">
        <v>48</v>
      </c>
      <c r="O202" s="42"/>
      <c r="P202" s="212">
        <f t="shared" si="51"/>
        <v>0</v>
      </c>
      <c r="Q202" s="212">
        <v>0</v>
      </c>
      <c r="R202" s="212">
        <f t="shared" si="52"/>
        <v>0</v>
      </c>
      <c r="S202" s="212">
        <v>0</v>
      </c>
      <c r="T202" s="213">
        <f t="shared" si="53"/>
        <v>0</v>
      </c>
      <c r="AR202" s="24" t="s">
        <v>187</v>
      </c>
      <c r="AT202" s="24" t="s">
        <v>182</v>
      </c>
      <c r="AU202" s="24" t="s">
        <v>84</v>
      </c>
      <c r="AY202" s="24" t="s">
        <v>180</v>
      </c>
      <c r="BE202" s="214">
        <f t="shared" si="54"/>
        <v>0</v>
      </c>
      <c r="BF202" s="214">
        <f t="shared" si="55"/>
        <v>0</v>
      </c>
      <c r="BG202" s="214">
        <f t="shared" si="56"/>
        <v>0</v>
      </c>
      <c r="BH202" s="214">
        <f t="shared" si="57"/>
        <v>0</v>
      </c>
      <c r="BI202" s="214">
        <f t="shared" si="58"/>
        <v>0</v>
      </c>
      <c r="BJ202" s="24" t="s">
        <v>84</v>
      </c>
      <c r="BK202" s="214">
        <f t="shared" si="59"/>
        <v>0</v>
      </c>
      <c r="BL202" s="24" t="s">
        <v>187</v>
      </c>
      <c r="BM202" s="24" t="s">
        <v>1318</v>
      </c>
    </row>
    <row r="203" spans="2:65" s="1" customFormat="1" ht="16.5" customHeight="1">
      <c r="B203" s="41"/>
      <c r="C203" s="203" t="s">
        <v>760</v>
      </c>
      <c r="D203" s="203" t="s">
        <v>182</v>
      </c>
      <c r="E203" s="204" t="s">
        <v>3003</v>
      </c>
      <c r="F203" s="205" t="s">
        <v>2859</v>
      </c>
      <c r="G203" s="206" t="s">
        <v>2092</v>
      </c>
      <c r="H203" s="207">
        <v>1</v>
      </c>
      <c r="I203" s="208"/>
      <c r="J203" s="209">
        <f t="shared" si="50"/>
        <v>0</v>
      </c>
      <c r="K203" s="205" t="s">
        <v>39</v>
      </c>
      <c r="L203" s="61"/>
      <c r="M203" s="210" t="s">
        <v>39</v>
      </c>
      <c r="N203" s="211" t="s">
        <v>48</v>
      </c>
      <c r="O203" s="42"/>
      <c r="P203" s="212">
        <f t="shared" si="51"/>
        <v>0</v>
      </c>
      <c r="Q203" s="212">
        <v>0</v>
      </c>
      <c r="R203" s="212">
        <f t="shared" si="52"/>
        <v>0</v>
      </c>
      <c r="S203" s="212">
        <v>0</v>
      </c>
      <c r="T203" s="213">
        <f t="shared" si="53"/>
        <v>0</v>
      </c>
      <c r="AR203" s="24" t="s">
        <v>187</v>
      </c>
      <c r="AT203" s="24" t="s">
        <v>182</v>
      </c>
      <c r="AU203" s="24" t="s">
        <v>84</v>
      </c>
      <c r="AY203" s="24" t="s">
        <v>180</v>
      </c>
      <c r="BE203" s="214">
        <f t="shared" si="54"/>
        <v>0</v>
      </c>
      <c r="BF203" s="214">
        <f t="shared" si="55"/>
        <v>0</v>
      </c>
      <c r="BG203" s="214">
        <f t="shared" si="56"/>
        <v>0</v>
      </c>
      <c r="BH203" s="214">
        <f t="shared" si="57"/>
        <v>0</v>
      </c>
      <c r="BI203" s="214">
        <f t="shared" si="58"/>
        <v>0</v>
      </c>
      <c r="BJ203" s="24" t="s">
        <v>84</v>
      </c>
      <c r="BK203" s="214">
        <f t="shared" si="59"/>
        <v>0</v>
      </c>
      <c r="BL203" s="24" t="s">
        <v>187</v>
      </c>
      <c r="BM203" s="24" t="s">
        <v>1330</v>
      </c>
    </row>
    <row r="204" spans="2:65" s="1" customFormat="1" ht="16.5" customHeight="1">
      <c r="B204" s="41"/>
      <c r="C204" s="203" t="s">
        <v>765</v>
      </c>
      <c r="D204" s="203" t="s">
        <v>182</v>
      </c>
      <c r="E204" s="204" t="s">
        <v>3004</v>
      </c>
      <c r="F204" s="205" t="s">
        <v>2861</v>
      </c>
      <c r="G204" s="206" t="s">
        <v>2092</v>
      </c>
      <c r="H204" s="207">
        <v>1</v>
      </c>
      <c r="I204" s="208"/>
      <c r="J204" s="209">
        <f t="shared" si="50"/>
        <v>0</v>
      </c>
      <c r="K204" s="205" t="s">
        <v>39</v>
      </c>
      <c r="L204" s="61"/>
      <c r="M204" s="210" t="s">
        <v>39</v>
      </c>
      <c r="N204" s="259" t="s">
        <v>48</v>
      </c>
      <c r="O204" s="260"/>
      <c r="P204" s="261">
        <f t="shared" si="51"/>
        <v>0</v>
      </c>
      <c r="Q204" s="261">
        <v>0</v>
      </c>
      <c r="R204" s="261">
        <f t="shared" si="52"/>
        <v>0</v>
      </c>
      <c r="S204" s="261">
        <v>0</v>
      </c>
      <c r="T204" s="262">
        <f t="shared" si="53"/>
        <v>0</v>
      </c>
      <c r="AR204" s="24" t="s">
        <v>187</v>
      </c>
      <c r="AT204" s="24" t="s">
        <v>182</v>
      </c>
      <c r="AU204" s="24" t="s">
        <v>84</v>
      </c>
      <c r="AY204" s="24" t="s">
        <v>180</v>
      </c>
      <c r="BE204" s="214">
        <f t="shared" si="54"/>
        <v>0</v>
      </c>
      <c r="BF204" s="214">
        <f t="shared" si="55"/>
        <v>0</v>
      </c>
      <c r="BG204" s="214">
        <f t="shared" si="56"/>
        <v>0</v>
      </c>
      <c r="BH204" s="214">
        <f t="shared" si="57"/>
        <v>0</v>
      </c>
      <c r="BI204" s="214">
        <f t="shared" si="58"/>
        <v>0</v>
      </c>
      <c r="BJ204" s="24" t="s">
        <v>84</v>
      </c>
      <c r="BK204" s="214">
        <f t="shared" si="59"/>
        <v>0</v>
      </c>
      <c r="BL204" s="24" t="s">
        <v>187</v>
      </c>
      <c r="BM204" s="24" t="s">
        <v>1339</v>
      </c>
    </row>
    <row r="205" spans="2:12" s="1" customFormat="1" ht="6.9" customHeight="1">
      <c r="B205" s="56"/>
      <c r="C205" s="57"/>
      <c r="D205" s="57"/>
      <c r="E205" s="57"/>
      <c r="F205" s="57"/>
      <c r="G205" s="57"/>
      <c r="H205" s="57"/>
      <c r="I205" s="148"/>
      <c r="J205" s="57"/>
      <c r="K205" s="57"/>
      <c r="L205" s="61"/>
    </row>
  </sheetData>
  <sheetProtection algorithmName="SHA-512" hashValue="2f4abowbZazX/t7bWVDSGjrAv7lnLf/WWxRZLBKbQDa5d75xdCtJjQnHsOenls2UxFbY3c1OiJRDVwqeYdfptA==" saltValue="jJKuGRHCNAMs5xrrBY5xHOINeevs9EheRMHUtccF9K/PqmufXjxJKP4w+/UTZrE9D+kTyp8xTo2zPZNnPZlP+Q==" spinCount="100000" sheet="1" objects="1" scenarios="1" formatColumns="0" formatRows="0" autoFilter="0"/>
  <autoFilter ref="C87:K204"/>
  <mergeCells count="13">
    <mergeCell ref="E80:H80"/>
    <mergeCell ref="G1:H1"/>
    <mergeCell ref="L2:V2"/>
    <mergeCell ref="E49:H49"/>
    <mergeCell ref="E51:H51"/>
    <mergeCell ref="J55:J56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116</v>
      </c>
      <c r="G1" s="391" t="s">
        <v>117</v>
      </c>
      <c r="H1" s="391"/>
      <c r="I1" s="124"/>
      <c r="J1" s="123" t="s">
        <v>118</v>
      </c>
      <c r="K1" s="122" t="s">
        <v>119</v>
      </c>
      <c r="L1" s="123" t="s">
        <v>120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4" t="s">
        <v>100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86</v>
      </c>
    </row>
    <row r="4" spans="2:46" ht="36.9" customHeight="1">
      <c r="B4" s="28"/>
      <c r="C4" s="29"/>
      <c r="D4" s="30" t="s">
        <v>121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Stavební úpravy a nástavba objektu ul. Broumovská 840/7, OPTIMALIZACE KAPACIT MŠ MOTÝLEK LIBEREC</v>
      </c>
      <c r="F7" s="384"/>
      <c r="G7" s="384"/>
      <c r="H7" s="384"/>
      <c r="I7" s="126"/>
      <c r="J7" s="29"/>
      <c r="K7" s="31"/>
    </row>
    <row r="8" spans="2:11" ht="13.2">
      <c r="B8" s="28"/>
      <c r="C8" s="29"/>
      <c r="D8" s="37" t="s">
        <v>122</v>
      </c>
      <c r="E8" s="29"/>
      <c r="F8" s="29"/>
      <c r="G8" s="29"/>
      <c r="H8" s="29"/>
      <c r="I8" s="126"/>
      <c r="J8" s="29"/>
      <c r="K8" s="31"/>
    </row>
    <row r="9" spans="2:11" s="1" customFormat="1" ht="16.5" customHeight="1">
      <c r="B9" s="41"/>
      <c r="C9" s="42"/>
      <c r="D9" s="42"/>
      <c r="E9" s="383" t="s">
        <v>123</v>
      </c>
      <c r="F9" s="385"/>
      <c r="G9" s="385"/>
      <c r="H9" s="385"/>
      <c r="I9" s="127"/>
      <c r="J9" s="42"/>
      <c r="K9" s="45"/>
    </row>
    <row r="10" spans="2:11" s="1" customFormat="1" ht="13.2">
      <c r="B10" s="41"/>
      <c r="C10" s="42"/>
      <c r="D10" s="37" t="s">
        <v>124</v>
      </c>
      <c r="E10" s="42"/>
      <c r="F10" s="42"/>
      <c r="G10" s="42"/>
      <c r="H10" s="42"/>
      <c r="I10" s="127"/>
      <c r="J10" s="42"/>
      <c r="K10" s="45"/>
    </row>
    <row r="11" spans="2:11" s="1" customFormat="1" ht="36.9" customHeight="1">
      <c r="B11" s="41"/>
      <c r="C11" s="42"/>
      <c r="D11" s="42"/>
      <c r="E11" s="386" t="s">
        <v>3005</v>
      </c>
      <c r="F11" s="385"/>
      <c r="G11" s="385"/>
      <c r="H11" s="385"/>
      <c r="I11" s="127"/>
      <c r="J11" s="42"/>
      <c r="K11" s="45"/>
    </row>
    <row r="12" spans="2:11" s="1" customFormat="1" ht="12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" customHeight="1">
      <c r="B13" s="41"/>
      <c r="C13" s="42"/>
      <c r="D13" s="37" t="s">
        <v>20</v>
      </c>
      <c r="E13" s="42"/>
      <c r="F13" s="35" t="s">
        <v>39</v>
      </c>
      <c r="G13" s="42"/>
      <c r="H13" s="42"/>
      <c r="I13" s="128" t="s">
        <v>22</v>
      </c>
      <c r="J13" s="35" t="s">
        <v>39</v>
      </c>
      <c r="K13" s="45"/>
    </row>
    <row r="14" spans="2:11" s="1" customFormat="1" ht="14.4" customHeight="1">
      <c r="B14" s="41"/>
      <c r="C14" s="42"/>
      <c r="D14" s="37" t="s">
        <v>24</v>
      </c>
      <c r="E14" s="42"/>
      <c r="F14" s="35" t="s">
        <v>2652</v>
      </c>
      <c r="G14" s="42"/>
      <c r="H14" s="42"/>
      <c r="I14" s="128" t="s">
        <v>26</v>
      </c>
      <c r="J14" s="129" t="str">
        <f>'Rekapitulace stavby'!AN8</f>
        <v>10.12.2018</v>
      </c>
      <c r="K14" s="45"/>
    </row>
    <row r="15" spans="2:11" s="1" customFormat="1" ht="10.8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tr">
        <f>IF('Rekapitulace stavby'!AN10="","",'Rekapitulace stavby'!AN10)</f>
        <v>00262978</v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SM Liberec, Nám.Dr.E.Beneše 1, 46059 Liberec </v>
      </c>
      <c r="F17" s="42"/>
      <c r="G17" s="42"/>
      <c r="H17" s="42"/>
      <c r="I17" s="128" t="s">
        <v>32</v>
      </c>
      <c r="J17" s="35" t="str">
        <f>IF('Rekapitulace stavby'!AN11="","",'Rekapitulace stavby'!AN11)</f>
        <v>CZ00262978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" customHeight="1">
      <c r="B19" s="41"/>
      <c r="C19" s="42"/>
      <c r="D19" s="37" t="s">
        <v>34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" customHeight="1">
      <c r="B22" s="41"/>
      <c r="C22" s="42"/>
      <c r="D22" s="37" t="s">
        <v>36</v>
      </c>
      <c r="E22" s="42"/>
      <c r="F22" s="42"/>
      <c r="G22" s="42"/>
      <c r="H22" s="42"/>
      <c r="I22" s="128" t="s">
        <v>29</v>
      </c>
      <c r="J22" s="35" t="str">
        <f>IF('Rekapitulace stavby'!AN16="","",'Rekapitulace stavby'!AN16)</f>
        <v>22792902</v>
      </c>
      <c r="K22" s="45"/>
    </row>
    <row r="23" spans="2:11" s="1" customFormat="1" ht="18" customHeight="1">
      <c r="B23" s="41"/>
      <c r="C23" s="42"/>
      <c r="D23" s="42"/>
      <c r="E23" s="35" t="str">
        <f>IF('Rekapitulace stavby'!E17="","",'Rekapitulace stavby'!E17)</f>
        <v>FS Vision s.r.o., Liberec</v>
      </c>
      <c r="F23" s="42"/>
      <c r="G23" s="42"/>
      <c r="H23" s="42"/>
      <c r="I23" s="128" t="s">
        <v>32</v>
      </c>
      <c r="J23" s="35" t="str">
        <f>IF('Rekapitulace stavby'!AN17="","",'Rekapitulace stavby'!AN17)</f>
        <v/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" customHeight="1">
      <c r="B25" s="41"/>
      <c r="C25" s="42"/>
      <c r="D25" s="37" t="s">
        <v>41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59" t="s">
        <v>39</v>
      </c>
      <c r="F26" s="359"/>
      <c r="G26" s="359"/>
      <c r="H26" s="359"/>
      <c r="I26" s="132"/>
      <c r="J26" s="131"/>
      <c r="K26" s="133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ROUND(J85,2)</f>
        <v>0</v>
      </c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" customHeight="1">
      <c r="B32" s="41"/>
      <c r="C32" s="42"/>
      <c r="D32" s="49" t="s">
        <v>47</v>
      </c>
      <c r="E32" s="49" t="s">
        <v>48</v>
      </c>
      <c r="F32" s="139">
        <f>ROUND(SUM(BE85:BE122),2)</f>
        <v>0</v>
      </c>
      <c r="G32" s="42"/>
      <c r="H32" s="42"/>
      <c r="I32" s="140">
        <v>0.21</v>
      </c>
      <c r="J32" s="139">
        <f>ROUND(ROUND((SUM(BE85:BE122)),2)*I32,2)</f>
        <v>0</v>
      </c>
      <c r="K32" s="45"/>
    </row>
    <row r="33" spans="2:11" s="1" customFormat="1" ht="14.4" customHeight="1">
      <c r="B33" s="41"/>
      <c r="C33" s="42"/>
      <c r="D33" s="42"/>
      <c r="E33" s="49" t="s">
        <v>49</v>
      </c>
      <c r="F33" s="139">
        <f>ROUND(SUM(BF85:BF122),2)</f>
        <v>0</v>
      </c>
      <c r="G33" s="42"/>
      <c r="H33" s="42"/>
      <c r="I33" s="140">
        <v>0.15</v>
      </c>
      <c r="J33" s="139">
        <f>ROUND(ROUND((SUM(BF85:BF122)),2)*I33,2)</f>
        <v>0</v>
      </c>
      <c r="K33" s="45"/>
    </row>
    <row r="34" spans="2:11" s="1" customFormat="1" ht="14.4" customHeight="1" hidden="1">
      <c r="B34" s="41"/>
      <c r="C34" s="42"/>
      <c r="D34" s="42"/>
      <c r="E34" s="49" t="s">
        <v>50</v>
      </c>
      <c r="F34" s="139">
        <f>ROUND(SUM(BG85:BG122),2)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" customHeight="1" hidden="1">
      <c r="B35" s="41"/>
      <c r="C35" s="42"/>
      <c r="D35" s="42"/>
      <c r="E35" s="49" t="s">
        <v>51</v>
      </c>
      <c r="F35" s="139">
        <f>ROUND(SUM(BH85:BH122),2)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" customHeight="1" hidden="1">
      <c r="B36" s="41"/>
      <c r="C36" s="42"/>
      <c r="D36" s="42"/>
      <c r="E36" s="49" t="s">
        <v>52</v>
      </c>
      <c r="F36" s="139">
        <f>ROUND(SUM(BI85:BI122),2)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" customHeight="1">
      <c r="B44" s="41"/>
      <c r="C44" s="30" t="s">
        <v>126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83" t="str">
        <f>E7</f>
        <v>Stavební úpravy a nástavba objektu ul. Broumovská 840/7, OPTIMALIZACE KAPACIT MŠ MOTÝLEK LIBEREC</v>
      </c>
      <c r="F47" s="384"/>
      <c r="G47" s="384"/>
      <c r="H47" s="384"/>
      <c r="I47" s="127"/>
      <c r="J47" s="42"/>
      <c r="K47" s="45"/>
    </row>
    <row r="48" spans="2:11" ht="13.2">
      <c r="B48" s="28"/>
      <c r="C48" s="37" t="s">
        <v>122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6.5" customHeight="1">
      <c r="B49" s="41"/>
      <c r="C49" s="42"/>
      <c r="D49" s="42"/>
      <c r="E49" s="383" t="s">
        <v>123</v>
      </c>
      <c r="F49" s="385"/>
      <c r="G49" s="385"/>
      <c r="H49" s="385"/>
      <c r="I49" s="127"/>
      <c r="J49" s="42"/>
      <c r="K49" s="45"/>
    </row>
    <row r="50" spans="2:11" s="1" customFormat="1" ht="14.4" customHeight="1">
      <c r="B50" s="41"/>
      <c r="C50" s="37" t="s">
        <v>124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7.25" customHeight="1">
      <c r="B51" s="41"/>
      <c r="C51" s="42"/>
      <c r="D51" s="42"/>
      <c r="E51" s="386" t="str">
        <f>E11</f>
        <v>část HROM - Hromosvod a uzemnění</v>
      </c>
      <c r="F51" s="385"/>
      <c r="G51" s="385"/>
      <c r="H51" s="385"/>
      <c r="I51" s="127"/>
      <c r="J51" s="42"/>
      <c r="K51" s="45"/>
    </row>
    <row r="52" spans="2:11" s="1" customFormat="1" ht="6.9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 xml:space="preserve"> </v>
      </c>
      <c r="G53" s="42"/>
      <c r="H53" s="42"/>
      <c r="I53" s="128" t="s">
        <v>26</v>
      </c>
      <c r="J53" s="129" t="str">
        <f>IF(J14="","",J14)</f>
        <v>10.12.2018</v>
      </c>
      <c r="K53" s="45"/>
    </row>
    <row r="54" spans="2:11" s="1" customFormat="1" ht="6.9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2">
      <c r="B55" s="41"/>
      <c r="C55" s="37" t="s">
        <v>28</v>
      </c>
      <c r="D55" s="42"/>
      <c r="E55" s="42"/>
      <c r="F55" s="35" t="str">
        <f>E17</f>
        <v xml:space="preserve">SM Liberec, Nám.Dr.E.Beneše 1, 46059 Liberec </v>
      </c>
      <c r="G55" s="42"/>
      <c r="H55" s="42"/>
      <c r="I55" s="128" t="s">
        <v>36</v>
      </c>
      <c r="J55" s="359" t="str">
        <f>E23</f>
        <v>FS Vision s.r.o., Liberec</v>
      </c>
      <c r="K55" s="45"/>
    </row>
    <row r="56" spans="2:11" s="1" customFormat="1" ht="14.4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87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127</v>
      </c>
      <c r="D58" s="141"/>
      <c r="E58" s="141"/>
      <c r="F58" s="141"/>
      <c r="G58" s="141"/>
      <c r="H58" s="141"/>
      <c r="I58" s="154"/>
      <c r="J58" s="155" t="s">
        <v>128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129</v>
      </c>
      <c r="D60" s="42"/>
      <c r="E60" s="42"/>
      <c r="F60" s="42"/>
      <c r="G60" s="42"/>
      <c r="H60" s="42"/>
      <c r="I60" s="127"/>
      <c r="J60" s="137">
        <f>J85</f>
        <v>0</v>
      </c>
      <c r="K60" s="45"/>
      <c r="AU60" s="24" t="s">
        <v>130</v>
      </c>
    </row>
    <row r="61" spans="2:11" s="8" customFormat="1" ht="24.9" customHeight="1">
      <c r="B61" s="158"/>
      <c r="C61" s="159"/>
      <c r="D61" s="160" t="s">
        <v>3006</v>
      </c>
      <c r="E61" s="161"/>
      <c r="F61" s="161"/>
      <c r="G61" s="161"/>
      <c r="H61" s="161"/>
      <c r="I61" s="162"/>
      <c r="J61" s="163">
        <f>J86</f>
        <v>0</v>
      </c>
      <c r="K61" s="164"/>
    </row>
    <row r="62" spans="2:11" s="8" customFormat="1" ht="24.9" customHeight="1">
      <c r="B62" s="158"/>
      <c r="C62" s="159"/>
      <c r="D62" s="160" t="s">
        <v>3007</v>
      </c>
      <c r="E62" s="161"/>
      <c r="F62" s="161"/>
      <c r="G62" s="161"/>
      <c r="H62" s="161"/>
      <c r="I62" s="162"/>
      <c r="J62" s="163">
        <f>J103</f>
        <v>0</v>
      </c>
      <c r="K62" s="164"/>
    </row>
    <row r="63" spans="2:11" s="8" customFormat="1" ht="24.9" customHeight="1">
      <c r="B63" s="158"/>
      <c r="C63" s="159"/>
      <c r="D63" s="160" t="s">
        <v>3008</v>
      </c>
      <c r="E63" s="161"/>
      <c r="F63" s="161"/>
      <c r="G63" s="161"/>
      <c r="H63" s="161"/>
      <c r="I63" s="162"/>
      <c r="J63" s="163">
        <f>J115</f>
        <v>0</v>
      </c>
      <c r="K63" s="164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7"/>
      <c r="J64" s="42"/>
      <c r="K64" s="45"/>
    </row>
    <row r="65" spans="2:11" s="1" customFormat="1" ht="6.9" customHeight="1">
      <c r="B65" s="56"/>
      <c r="C65" s="57"/>
      <c r="D65" s="57"/>
      <c r="E65" s="57"/>
      <c r="F65" s="57"/>
      <c r="G65" s="57"/>
      <c r="H65" s="57"/>
      <c r="I65" s="148"/>
      <c r="J65" s="57"/>
      <c r="K65" s="58"/>
    </row>
    <row r="69" spans="2:12" s="1" customFormat="1" ht="6.9" customHeight="1">
      <c r="B69" s="59"/>
      <c r="C69" s="60"/>
      <c r="D69" s="60"/>
      <c r="E69" s="60"/>
      <c r="F69" s="60"/>
      <c r="G69" s="60"/>
      <c r="H69" s="60"/>
      <c r="I69" s="151"/>
      <c r="J69" s="60"/>
      <c r="K69" s="60"/>
      <c r="L69" s="61"/>
    </row>
    <row r="70" spans="2:12" s="1" customFormat="1" ht="36.9" customHeight="1">
      <c r="B70" s="41"/>
      <c r="C70" s="62" t="s">
        <v>164</v>
      </c>
      <c r="D70" s="63"/>
      <c r="E70" s="63"/>
      <c r="F70" s="63"/>
      <c r="G70" s="63"/>
      <c r="H70" s="63"/>
      <c r="I70" s="172"/>
      <c r="J70" s="63"/>
      <c r="K70" s="63"/>
      <c r="L70" s="61"/>
    </row>
    <row r="71" spans="2:12" s="1" customFormat="1" ht="6.9" customHeight="1">
      <c r="B71" s="41"/>
      <c r="C71" s="63"/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14.4" customHeight="1">
      <c r="B72" s="41"/>
      <c r="C72" s="65" t="s">
        <v>18</v>
      </c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6.5" customHeight="1">
      <c r="B73" s="41"/>
      <c r="C73" s="63"/>
      <c r="D73" s="63"/>
      <c r="E73" s="388" t="str">
        <f>E7</f>
        <v>Stavební úpravy a nástavba objektu ul. Broumovská 840/7, OPTIMALIZACE KAPACIT MŠ MOTÝLEK LIBEREC</v>
      </c>
      <c r="F73" s="389"/>
      <c r="G73" s="389"/>
      <c r="H73" s="389"/>
      <c r="I73" s="172"/>
      <c r="J73" s="63"/>
      <c r="K73" s="63"/>
      <c r="L73" s="61"/>
    </row>
    <row r="74" spans="2:12" ht="13.2">
      <c r="B74" s="28"/>
      <c r="C74" s="65" t="s">
        <v>122</v>
      </c>
      <c r="D74" s="173"/>
      <c r="E74" s="173"/>
      <c r="F74" s="173"/>
      <c r="G74" s="173"/>
      <c r="H74" s="173"/>
      <c r="J74" s="173"/>
      <c r="K74" s="173"/>
      <c r="L74" s="174"/>
    </row>
    <row r="75" spans="2:12" s="1" customFormat="1" ht="16.5" customHeight="1">
      <c r="B75" s="41"/>
      <c r="C75" s="63"/>
      <c r="D75" s="63"/>
      <c r="E75" s="388" t="s">
        <v>123</v>
      </c>
      <c r="F75" s="390"/>
      <c r="G75" s="390"/>
      <c r="H75" s="390"/>
      <c r="I75" s="172"/>
      <c r="J75" s="63"/>
      <c r="K75" s="63"/>
      <c r="L75" s="61"/>
    </row>
    <row r="76" spans="2:12" s="1" customFormat="1" ht="14.4" customHeight="1">
      <c r="B76" s="41"/>
      <c r="C76" s="65" t="s">
        <v>124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7.25" customHeight="1">
      <c r="B77" s="41"/>
      <c r="C77" s="63"/>
      <c r="D77" s="63"/>
      <c r="E77" s="376" t="str">
        <f>E11</f>
        <v>část HROM - Hromosvod a uzemnění</v>
      </c>
      <c r="F77" s="390"/>
      <c r="G77" s="390"/>
      <c r="H77" s="390"/>
      <c r="I77" s="172"/>
      <c r="J77" s="63"/>
      <c r="K77" s="63"/>
      <c r="L77" s="61"/>
    </row>
    <row r="78" spans="2:12" s="1" customFormat="1" ht="6.9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8" customHeight="1">
      <c r="B79" s="41"/>
      <c r="C79" s="65" t="s">
        <v>24</v>
      </c>
      <c r="D79" s="63"/>
      <c r="E79" s="63"/>
      <c r="F79" s="175" t="str">
        <f>F14</f>
        <v xml:space="preserve"> </v>
      </c>
      <c r="G79" s="63"/>
      <c r="H79" s="63"/>
      <c r="I79" s="176" t="s">
        <v>26</v>
      </c>
      <c r="J79" s="73" t="str">
        <f>IF(J14="","",J14)</f>
        <v>10.12.2018</v>
      </c>
      <c r="K79" s="63"/>
      <c r="L79" s="61"/>
    </row>
    <row r="80" spans="2:12" s="1" customFormat="1" ht="6.9" customHeight="1">
      <c r="B80" s="41"/>
      <c r="C80" s="63"/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3.2">
      <c r="B81" s="41"/>
      <c r="C81" s="65" t="s">
        <v>28</v>
      </c>
      <c r="D81" s="63"/>
      <c r="E81" s="63"/>
      <c r="F81" s="175" t="str">
        <f>E17</f>
        <v xml:space="preserve">SM Liberec, Nám.Dr.E.Beneše 1, 46059 Liberec </v>
      </c>
      <c r="G81" s="63"/>
      <c r="H81" s="63"/>
      <c r="I81" s="176" t="s">
        <v>36</v>
      </c>
      <c r="J81" s="175" t="str">
        <f>E23</f>
        <v>FS Vision s.r.o., Liberec</v>
      </c>
      <c r="K81" s="63"/>
      <c r="L81" s="61"/>
    </row>
    <row r="82" spans="2:12" s="1" customFormat="1" ht="14.4" customHeight="1">
      <c r="B82" s="41"/>
      <c r="C82" s="65" t="s">
        <v>34</v>
      </c>
      <c r="D82" s="63"/>
      <c r="E82" s="63"/>
      <c r="F82" s="175" t="str">
        <f>IF(E20="","",E20)</f>
        <v/>
      </c>
      <c r="G82" s="63"/>
      <c r="H82" s="63"/>
      <c r="I82" s="172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20" s="10" customFormat="1" ht="29.25" customHeight="1">
      <c r="B84" s="177"/>
      <c r="C84" s="178" t="s">
        <v>165</v>
      </c>
      <c r="D84" s="179" t="s">
        <v>62</v>
      </c>
      <c r="E84" s="179" t="s">
        <v>58</v>
      </c>
      <c r="F84" s="179" t="s">
        <v>166</v>
      </c>
      <c r="G84" s="179" t="s">
        <v>167</v>
      </c>
      <c r="H84" s="179" t="s">
        <v>168</v>
      </c>
      <c r="I84" s="180" t="s">
        <v>169</v>
      </c>
      <c r="J84" s="179" t="s">
        <v>128</v>
      </c>
      <c r="K84" s="181" t="s">
        <v>170</v>
      </c>
      <c r="L84" s="182"/>
      <c r="M84" s="81" t="s">
        <v>171</v>
      </c>
      <c r="N84" s="82" t="s">
        <v>47</v>
      </c>
      <c r="O84" s="82" t="s">
        <v>172</v>
      </c>
      <c r="P84" s="82" t="s">
        <v>173</v>
      </c>
      <c r="Q84" s="82" t="s">
        <v>174</v>
      </c>
      <c r="R84" s="82" t="s">
        <v>175</v>
      </c>
      <c r="S84" s="82" t="s">
        <v>176</v>
      </c>
      <c r="T84" s="83" t="s">
        <v>177</v>
      </c>
    </row>
    <row r="85" spans="2:63" s="1" customFormat="1" ht="29.25" customHeight="1">
      <c r="B85" s="41"/>
      <c r="C85" s="87" t="s">
        <v>129</v>
      </c>
      <c r="D85" s="63"/>
      <c r="E85" s="63"/>
      <c r="F85" s="63"/>
      <c r="G85" s="63"/>
      <c r="H85" s="63"/>
      <c r="I85" s="172"/>
      <c r="J85" s="183">
        <f>BK85</f>
        <v>0</v>
      </c>
      <c r="K85" s="63"/>
      <c r="L85" s="61"/>
      <c r="M85" s="84"/>
      <c r="N85" s="85"/>
      <c r="O85" s="85"/>
      <c r="P85" s="184">
        <f>P86+P103+P115</f>
        <v>0</v>
      </c>
      <c r="Q85" s="85"/>
      <c r="R85" s="184">
        <f>R86+R103+R115</f>
        <v>0</v>
      </c>
      <c r="S85" s="85"/>
      <c r="T85" s="185">
        <f>T86+T103+T115</f>
        <v>0</v>
      </c>
      <c r="AT85" s="24" t="s">
        <v>76</v>
      </c>
      <c r="AU85" s="24" t="s">
        <v>130</v>
      </c>
      <c r="BK85" s="186">
        <f>BK86+BK103+BK115</f>
        <v>0</v>
      </c>
    </row>
    <row r="86" spans="2:63" s="11" customFormat="1" ht="37.35" customHeight="1">
      <c r="B86" s="187"/>
      <c r="C86" s="188"/>
      <c r="D86" s="189" t="s">
        <v>76</v>
      </c>
      <c r="E86" s="190" t="s">
        <v>2658</v>
      </c>
      <c r="F86" s="190" t="s">
        <v>3009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SUM(P87:P102)</f>
        <v>0</v>
      </c>
      <c r="Q86" s="195"/>
      <c r="R86" s="196">
        <f>SUM(R87:R102)</f>
        <v>0</v>
      </c>
      <c r="S86" s="195"/>
      <c r="T86" s="197">
        <f>SUM(T87:T102)</f>
        <v>0</v>
      </c>
      <c r="AR86" s="198" t="s">
        <v>84</v>
      </c>
      <c r="AT86" s="199" t="s">
        <v>76</v>
      </c>
      <c r="AU86" s="199" t="s">
        <v>77</v>
      </c>
      <c r="AY86" s="198" t="s">
        <v>180</v>
      </c>
      <c r="BK86" s="200">
        <f>SUM(BK87:BK102)</f>
        <v>0</v>
      </c>
    </row>
    <row r="87" spans="2:65" s="1" customFormat="1" ht="16.5" customHeight="1">
      <c r="B87" s="41"/>
      <c r="C87" s="203" t="s">
        <v>84</v>
      </c>
      <c r="D87" s="203" t="s">
        <v>182</v>
      </c>
      <c r="E87" s="204" t="s">
        <v>2660</v>
      </c>
      <c r="F87" s="205" t="s">
        <v>3010</v>
      </c>
      <c r="G87" s="206" t="s">
        <v>2092</v>
      </c>
      <c r="H87" s="207">
        <v>6</v>
      </c>
      <c r="I87" s="208"/>
      <c r="J87" s="209">
        <f aca="true" t="shared" si="0" ref="J87:J102">ROUND(I87*H87,2)</f>
        <v>0</v>
      </c>
      <c r="K87" s="205" t="s">
        <v>39</v>
      </c>
      <c r="L87" s="61"/>
      <c r="M87" s="210" t="s">
        <v>39</v>
      </c>
      <c r="N87" s="211" t="s">
        <v>48</v>
      </c>
      <c r="O87" s="42"/>
      <c r="P87" s="212">
        <f aca="true" t="shared" si="1" ref="P87:P102">O87*H87</f>
        <v>0</v>
      </c>
      <c r="Q87" s="212">
        <v>0</v>
      </c>
      <c r="R87" s="212">
        <f aca="true" t="shared" si="2" ref="R87:R102">Q87*H87</f>
        <v>0</v>
      </c>
      <c r="S87" s="212">
        <v>0</v>
      </c>
      <c r="T87" s="213">
        <f aca="true" t="shared" si="3" ref="T87:T102">S87*H87</f>
        <v>0</v>
      </c>
      <c r="AR87" s="24" t="s">
        <v>187</v>
      </c>
      <c r="AT87" s="24" t="s">
        <v>182</v>
      </c>
      <c r="AU87" s="24" t="s">
        <v>84</v>
      </c>
      <c r="AY87" s="24" t="s">
        <v>180</v>
      </c>
      <c r="BE87" s="214">
        <f aca="true" t="shared" si="4" ref="BE87:BE102">IF(N87="základní",J87,0)</f>
        <v>0</v>
      </c>
      <c r="BF87" s="214">
        <f aca="true" t="shared" si="5" ref="BF87:BF102">IF(N87="snížená",J87,0)</f>
        <v>0</v>
      </c>
      <c r="BG87" s="214">
        <f aca="true" t="shared" si="6" ref="BG87:BG102">IF(N87="zákl. přenesená",J87,0)</f>
        <v>0</v>
      </c>
      <c r="BH87" s="214">
        <f aca="true" t="shared" si="7" ref="BH87:BH102">IF(N87="sníž. přenesená",J87,0)</f>
        <v>0</v>
      </c>
      <c r="BI87" s="214">
        <f aca="true" t="shared" si="8" ref="BI87:BI102">IF(N87="nulová",J87,0)</f>
        <v>0</v>
      </c>
      <c r="BJ87" s="24" t="s">
        <v>84</v>
      </c>
      <c r="BK87" s="214">
        <f aca="true" t="shared" si="9" ref="BK87:BK102">ROUND(I87*H87,2)</f>
        <v>0</v>
      </c>
      <c r="BL87" s="24" t="s">
        <v>187</v>
      </c>
      <c r="BM87" s="24" t="s">
        <v>86</v>
      </c>
    </row>
    <row r="88" spans="2:65" s="1" customFormat="1" ht="16.5" customHeight="1">
      <c r="B88" s="41"/>
      <c r="C88" s="203" t="s">
        <v>86</v>
      </c>
      <c r="D88" s="203" t="s">
        <v>182</v>
      </c>
      <c r="E88" s="204" t="s">
        <v>2662</v>
      </c>
      <c r="F88" s="205" t="s">
        <v>3011</v>
      </c>
      <c r="G88" s="206" t="s">
        <v>2092</v>
      </c>
      <c r="H88" s="207">
        <v>6</v>
      </c>
      <c r="I88" s="208"/>
      <c r="J88" s="209">
        <f t="shared" si="0"/>
        <v>0</v>
      </c>
      <c r="K88" s="205" t="s">
        <v>39</v>
      </c>
      <c r="L88" s="61"/>
      <c r="M88" s="210" t="s">
        <v>39</v>
      </c>
      <c r="N88" s="211" t="s">
        <v>48</v>
      </c>
      <c r="O88" s="42"/>
      <c r="P88" s="212">
        <f t="shared" si="1"/>
        <v>0</v>
      </c>
      <c r="Q88" s="212">
        <v>0</v>
      </c>
      <c r="R88" s="212">
        <f t="shared" si="2"/>
        <v>0</v>
      </c>
      <c r="S88" s="212">
        <v>0</v>
      </c>
      <c r="T88" s="213">
        <f t="shared" si="3"/>
        <v>0</v>
      </c>
      <c r="AR88" s="24" t="s">
        <v>187</v>
      </c>
      <c r="AT88" s="24" t="s">
        <v>182</v>
      </c>
      <c r="AU88" s="24" t="s">
        <v>84</v>
      </c>
      <c r="AY88" s="24" t="s">
        <v>180</v>
      </c>
      <c r="BE88" s="214">
        <f t="shared" si="4"/>
        <v>0</v>
      </c>
      <c r="BF88" s="214">
        <f t="shared" si="5"/>
        <v>0</v>
      </c>
      <c r="BG88" s="214">
        <f t="shared" si="6"/>
        <v>0</v>
      </c>
      <c r="BH88" s="214">
        <f t="shared" si="7"/>
        <v>0</v>
      </c>
      <c r="BI88" s="214">
        <f t="shared" si="8"/>
        <v>0</v>
      </c>
      <c r="BJ88" s="24" t="s">
        <v>84</v>
      </c>
      <c r="BK88" s="214">
        <f t="shared" si="9"/>
        <v>0</v>
      </c>
      <c r="BL88" s="24" t="s">
        <v>187</v>
      </c>
      <c r="BM88" s="24" t="s">
        <v>187</v>
      </c>
    </row>
    <row r="89" spans="2:65" s="1" customFormat="1" ht="16.5" customHeight="1">
      <c r="B89" s="41"/>
      <c r="C89" s="203" t="s">
        <v>197</v>
      </c>
      <c r="D89" s="203" t="s">
        <v>182</v>
      </c>
      <c r="E89" s="204" t="s">
        <v>2665</v>
      </c>
      <c r="F89" s="205" t="s">
        <v>3012</v>
      </c>
      <c r="G89" s="206" t="s">
        <v>2092</v>
      </c>
      <c r="H89" s="207">
        <v>6</v>
      </c>
      <c r="I89" s="208"/>
      <c r="J89" s="209">
        <f t="shared" si="0"/>
        <v>0</v>
      </c>
      <c r="K89" s="205" t="s">
        <v>39</v>
      </c>
      <c r="L89" s="61"/>
      <c r="M89" s="210" t="s">
        <v>39</v>
      </c>
      <c r="N89" s="211" t="s">
        <v>48</v>
      </c>
      <c r="O89" s="42"/>
      <c r="P89" s="212">
        <f t="shared" si="1"/>
        <v>0</v>
      </c>
      <c r="Q89" s="212">
        <v>0</v>
      </c>
      <c r="R89" s="212">
        <f t="shared" si="2"/>
        <v>0</v>
      </c>
      <c r="S89" s="212">
        <v>0</v>
      </c>
      <c r="T89" s="213">
        <f t="shared" si="3"/>
        <v>0</v>
      </c>
      <c r="AR89" s="24" t="s">
        <v>187</v>
      </c>
      <c r="AT89" s="24" t="s">
        <v>182</v>
      </c>
      <c r="AU89" s="24" t="s">
        <v>84</v>
      </c>
      <c r="AY89" s="24" t="s">
        <v>180</v>
      </c>
      <c r="BE89" s="214">
        <f t="shared" si="4"/>
        <v>0</v>
      </c>
      <c r="BF89" s="214">
        <f t="shared" si="5"/>
        <v>0</v>
      </c>
      <c r="BG89" s="214">
        <f t="shared" si="6"/>
        <v>0</v>
      </c>
      <c r="BH89" s="214">
        <f t="shared" si="7"/>
        <v>0</v>
      </c>
      <c r="BI89" s="214">
        <f t="shared" si="8"/>
        <v>0</v>
      </c>
      <c r="BJ89" s="24" t="s">
        <v>84</v>
      </c>
      <c r="BK89" s="214">
        <f t="shared" si="9"/>
        <v>0</v>
      </c>
      <c r="BL89" s="24" t="s">
        <v>187</v>
      </c>
      <c r="BM89" s="24" t="s">
        <v>214</v>
      </c>
    </row>
    <row r="90" spans="2:65" s="1" customFormat="1" ht="16.5" customHeight="1">
      <c r="B90" s="41"/>
      <c r="C90" s="203" t="s">
        <v>187</v>
      </c>
      <c r="D90" s="203" t="s">
        <v>182</v>
      </c>
      <c r="E90" s="204" t="s">
        <v>2667</v>
      </c>
      <c r="F90" s="205" t="s">
        <v>3013</v>
      </c>
      <c r="G90" s="206" t="s">
        <v>2092</v>
      </c>
      <c r="H90" s="207">
        <v>6</v>
      </c>
      <c r="I90" s="208"/>
      <c r="J90" s="209">
        <f t="shared" si="0"/>
        <v>0</v>
      </c>
      <c r="K90" s="205" t="s">
        <v>39</v>
      </c>
      <c r="L90" s="61"/>
      <c r="M90" s="210" t="s">
        <v>39</v>
      </c>
      <c r="N90" s="211" t="s">
        <v>48</v>
      </c>
      <c r="O90" s="42"/>
      <c r="P90" s="212">
        <f t="shared" si="1"/>
        <v>0</v>
      </c>
      <c r="Q90" s="212">
        <v>0</v>
      </c>
      <c r="R90" s="212">
        <f t="shared" si="2"/>
        <v>0</v>
      </c>
      <c r="S90" s="212">
        <v>0</v>
      </c>
      <c r="T90" s="213">
        <f t="shared" si="3"/>
        <v>0</v>
      </c>
      <c r="AR90" s="24" t="s">
        <v>187</v>
      </c>
      <c r="AT90" s="24" t="s">
        <v>182</v>
      </c>
      <c r="AU90" s="24" t="s">
        <v>84</v>
      </c>
      <c r="AY90" s="24" t="s">
        <v>180</v>
      </c>
      <c r="BE90" s="214">
        <f t="shared" si="4"/>
        <v>0</v>
      </c>
      <c r="BF90" s="214">
        <f t="shared" si="5"/>
        <v>0</v>
      </c>
      <c r="BG90" s="214">
        <f t="shared" si="6"/>
        <v>0</v>
      </c>
      <c r="BH90" s="214">
        <f t="shared" si="7"/>
        <v>0</v>
      </c>
      <c r="BI90" s="214">
        <f t="shared" si="8"/>
        <v>0</v>
      </c>
      <c r="BJ90" s="24" t="s">
        <v>84</v>
      </c>
      <c r="BK90" s="214">
        <f t="shared" si="9"/>
        <v>0</v>
      </c>
      <c r="BL90" s="24" t="s">
        <v>187</v>
      </c>
      <c r="BM90" s="24" t="s">
        <v>225</v>
      </c>
    </row>
    <row r="91" spans="2:65" s="1" customFormat="1" ht="16.5" customHeight="1">
      <c r="B91" s="41"/>
      <c r="C91" s="203" t="s">
        <v>209</v>
      </c>
      <c r="D91" s="203" t="s">
        <v>182</v>
      </c>
      <c r="E91" s="204" t="s">
        <v>2669</v>
      </c>
      <c r="F91" s="205" t="s">
        <v>3014</v>
      </c>
      <c r="G91" s="206" t="s">
        <v>200</v>
      </c>
      <c r="H91" s="207">
        <v>150</v>
      </c>
      <c r="I91" s="208"/>
      <c r="J91" s="209">
        <f t="shared" si="0"/>
        <v>0</v>
      </c>
      <c r="K91" s="205" t="s">
        <v>39</v>
      </c>
      <c r="L91" s="61"/>
      <c r="M91" s="210" t="s">
        <v>39</v>
      </c>
      <c r="N91" s="211" t="s">
        <v>48</v>
      </c>
      <c r="O91" s="42"/>
      <c r="P91" s="212">
        <f t="shared" si="1"/>
        <v>0</v>
      </c>
      <c r="Q91" s="212">
        <v>0</v>
      </c>
      <c r="R91" s="212">
        <f t="shared" si="2"/>
        <v>0</v>
      </c>
      <c r="S91" s="212">
        <v>0</v>
      </c>
      <c r="T91" s="213">
        <f t="shared" si="3"/>
        <v>0</v>
      </c>
      <c r="AR91" s="24" t="s">
        <v>187</v>
      </c>
      <c r="AT91" s="24" t="s">
        <v>182</v>
      </c>
      <c r="AU91" s="24" t="s">
        <v>84</v>
      </c>
      <c r="AY91" s="24" t="s">
        <v>180</v>
      </c>
      <c r="BE91" s="214">
        <f t="shared" si="4"/>
        <v>0</v>
      </c>
      <c r="BF91" s="214">
        <f t="shared" si="5"/>
        <v>0</v>
      </c>
      <c r="BG91" s="214">
        <f t="shared" si="6"/>
        <v>0</v>
      </c>
      <c r="BH91" s="214">
        <f t="shared" si="7"/>
        <v>0</v>
      </c>
      <c r="BI91" s="214">
        <f t="shared" si="8"/>
        <v>0</v>
      </c>
      <c r="BJ91" s="24" t="s">
        <v>84</v>
      </c>
      <c r="BK91" s="214">
        <f t="shared" si="9"/>
        <v>0</v>
      </c>
      <c r="BL91" s="24" t="s">
        <v>187</v>
      </c>
      <c r="BM91" s="24" t="s">
        <v>236</v>
      </c>
    </row>
    <row r="92" spans="2:65" s="1" customFormat="1" ht="16.5" customHeight="1">
      <c r="B92" s="41"/>
      <c r="C92" s="203" t="s">
        <v>214</v>
      </c>
      <c r="D92" s="203" t="s">
        <v>182</v>
      </c>
      <c r="E92" s="204" t="s">
        <v>2671</v>
      </c>
      <c r="F92" s="205" t="s">
        <v>3015</v>
      </c>
      <c r="G92" s="206" t="s">
        <v>200</v>
      </c>
      <c r="H92" s="207">
        <v>150</v>
      </c>
      <c r="I92" s="208"/>
      <c r="J92" s="209">
        <f t="shared" si="0"/>
        <v>0</v>
      </c>
      <c r="K92" s="205" t="s">
        <v>39</v>
      </c>
      <c r="L92" s="61"/>
      <c r="M92" s="210" t="s">
        <v>39</v>
      </c>
      <c r="N92" s="211" t="s">
        <v>48</v>
      </c>
      <c r="O92" s="42"/>
      <c r="P92" s="212">
        <f t="shared" si="1"/>
        <v>0</v>
      </c>
      <c r="Q92" s="212">
        <v>0</v>
      </c>
      <c r="R92" s="212">
        <f t="shared" si="2"/>
        <v>0</v>
      </c>
      <c r="S92" s="212">
        <v>0</v>
      </c>
      <c r="T92" s="213">
        <f t="shared" si="3"/>
        <v>0</v>
      </c>
      <c r="AR92" s="24" t="s">
        <v>187</v>
      </c>
      <c r="AT92" s="24" t="s">
        <v>182</v>
      </c>
      <c r="AU92" s="24" t="s">
        <v>84</v>
      </c>
      <c r="AY92" s="24" t="s">
        <v>180</v>
      </c>
      <c r="BE92" s="214">
        <f t="shared" si="4"/>
        <v>0</v>
      </c>
      <c r="BF92" s="214">
        <f t="shared" si="5"/>
        <v>0</v>
      </c>
      <c r="BG92" s="214">
        <f t="shared" si="6"/>
        <v>0</v>
      </c>
      <c r="BH92" s="214">
        <f t="shared" si="7"/>
        <v>0</v>
      </c>
      <c r="BI92" s="214">
        <f t="shared" si="8"/>
        <v>0</v>
      </c>
      <c r="BJ92" s="24" t="s">
        <v>84</v>
      </c>
      <c r="BK92" s="214">
        <f t="shared" si="9"/>
        <v>0</v>
      </c>
      <c r="BL92" s="24" t="s">
        <v>187</v>
      </c>
      <c r="BM92" s="24" t="s">
        <v>245</v>
      </c>
    </row>
    <row r="93" spans="2:65" s="1" customFormat="1" ht="16.5" customHeight="1">
      <c r="B93" s="41"/>
      <c r="C93" s="203" t="s">
        <v>219</v>
      </c>
      <c r="D93" s="203" t="s">
        <v>182</v>
      </c>
      <c r="E93" s="204" t="s">
        <v>2673</v>
      </c>
      <c r="F93" s="205" t="s">
        <v>3016</v>
      </c>
      <c r="G93" s="206" t="s">
        <v>2092</v>
      </c>
      <c r="H93" s="207">
        <v>80</v>
      </c>
      <c r="I93" s="208"/>
      <c r="J93" s="209">
        <f t="shared" si="0"/>
        <v>0</v>
      </c>
      <c r="K93" s="205" t="s">
        <v>39</v>
      </c>
      <c r="L93" s="61"/>
      <c r="M93" s="210" t="s">
        <v>39</v>
      </c>
      <c r="N93" s="211" t="s">
        <v>48</v>
      </c>
      <c r="O93" s="42"/>
      <c r="P93" s="212">
        <f t="shared" si="1"/>
        <v>0</v>
      </c>
      <c r="Q93" s="212">
        <v>0</v>
      </c>
      <c r="R93" s="212">
        <f t="shared" si="2"/>
        <v>0</v>
      </c>
      <c r="S93" s="212">
        <v>0</v>
      </c>
      <c r="T93" s="213">
        <f t="shared" si="3"/>
        <v>0</v>
      </c>
      <c r="AR93" s="24" t="s">
        <v>187</v>
      </c>
      <c r="AT93" s="24" t="s">
        <v>182</v>
      </c>
      <c r="AU93" s="24" t="s">
        <v>84</v>
      </c>
      <c r="AY93" s="24" t="s">
        <v>180</v>
      </c>
      <c r="BE93" s="214">
        <f t="shared" si="4"/>
        <v>0</v>
      </c>
      <c r="BF93" s="214">
        <f t="shared" si="5"/>
        <v>0</v>
      </c>
      <c r="BG93" s="214">
        <f t="shared" si="6"/>
        <v>0</v>
      </c>
      <c r="BH93" s="214">
        <f t="shared" si="7"/>
        <v>0</v>
      </c>
      <c r="BI93" s="214">
        <f t="shared" si="8"/>
        <v>0</v>
      </c>
      <c r="BJ93" s="24" t="s">
        <v>84</v>
      </c>
      <c r="BK93" s="214">
        <f t="shared" si="9"/>
        <v>0</v>
      </c>
      <c r="BL93" s="24" t="s">
        <v>187</v>
      </c>
      <c r="BM93" s="24" t="s">
        <v>257</v>
      </c>
    </row>
    <row r="94" spans="2:65" s="1" customFormat="1" ht="16.5" customHeight="1">
      <c r="B94" s="41"/>
      <c r="C94" s="203" t="s">
        <v>225</v>
      </c>
      <c r="D94" s="203" t="s">
        <v>182</v>
      </c>
      <c r="E94" s="204" t="s">
        <v>2675</v>
      </c>
      <c r="F94" s="205" t="s">
        <v>3017</v>
      </c>
      <c r="G94" s="206" t="s">
        <v>2092</v>
      </c>
      <c r="H94" s="207">
        <v>80</v>
      </c>
      <c r="I94" s="208"/>
      <c r="J94" s="209">
        <f t="shared" si="0"/>
        <v>0</v>
      </c>
      <c r="K94" s="205" t="s">
        <v>39</v>
      </c>
      <c r="L94" s="61"/>
      <c r="M94" s="210" t="s">
        <v>39</v>
      </c>
      <c r="N94" s="211" t="s">
        <v>48</v>
      </c>
      <c r="O94" s="42"/>
      <c r="P94" s="212">
        <f t="shared" si="1"/>
        <v>0</v>
      </c>
      <c r="Q94" s="212">
        <v>0</v>
      </c>
      <c r="R94" s="212">
        <f t="shared" si="2"/>
        <v>0</v>
      </c>
      <c r="S94" s="212">
        <v>0</v>
      </c>
      <c r="T94" s="213">
        <f t="shared" si="3"/>
        <v>0</v>
      </c>
      <c r="AR94" s="24" t="s">
        <v>187</v>
      </c>
      <c r="AT94" s="24" t="s">
        <v>182</v>
      </c>
      <c r="AU94" s="24" t="s">
        <v>84</v>
      </c>
      <c r="AY94" s="24" t="s">
        <v>180</v>
      </c>
      <c r="BE94" s="214">
        <f t="shared" si="4"/>
        <v>0</v>
      </c>
      <c r="BF94" s="214">
        <f t="shared" si="5"/>
        <v>0</v>
      </c>
      <c r="BG94" s="214">
        <f t="shared" si="6"/>
        <v>0</v>
      </c>
      <c r="BH94" s="214">
        <f t="shared" si="7"/>
        <v>0</v>
      </c>
      <c r="BI94" s="214">
        <f t="shared" si="8"/>
        <v>0</v>
      </c>
      <c r="BJ94" s="24" t="s">
        <v>84</v>
      </c>
      <c r="BK94" s="214">
        <f t="shared" si="9"/>
        <v>0</v>
      </c>
      <c r="BL94" s="24" t="s">
        <v>187</v>
      </c>
      <c r="BM94" s="24" t="s">
        <v>265</v>
      </c>
    </row>
    <row r="95" spans="2:65" s="1" customFormat="1" ht="16.5" customHeight="1">
      <c r="B95" s="41"/>
      <c r="C95" s="203" t="s">
        <v>230</v>
      </c>
      <c r="D95" s="203" t="s">
        <v>182</v>
      </c>
      <c r="E95" s="204" t="s">
        <v>2677</v>
      </c>
      <c r="F95" s="205" t="s">
        <v>3018</v>
      </c>
      <c r="G95" s="206" t="s">
        <v>2092</v>
      </c>
      <c r="H95" s="207">
        <v>70</v>
      </c>
      <c r="I95" s="208"/>
      <c r="J95" s="209">
        <f t="shared" si="0"/>
        <v>0</v>
      </c>
      <c r="K95" s="205" t="s">
        <v>39</v>
      </c>
      <c r="L95" s="61"/>
      <c r="M95" s="210" t="s">
        <v>39</v>
      </c>
      <c r="N95" s="211" t="s">
        <v>48</v>
      </c>
      <c r="O95" s="42"/>
      <c r="P95" s="212">
        <f t="shared" si="1"/>
        <v>0</v>
      </c>
      <c r="Q95" s="212">
        <v>0</v>
      </c>
      <c r="R95" s="212">
        <f t="shared" si="2"/>
        <v>0</v>
      </c>
      <c r="S95" s="212">
        <v>0</v>
      </c>
      <c r="T95" s="213">
        <f t="shared" si="3"/>
        <v>0</v>
      </c>
      <c r="AR95" s="24" t="s">
        <v>187</v>
      </c>
      <c r="AT95" s="24" t="s">
        <v>182</v>
      </c>
      <c r="AU95" s="24" t="s">
        <v>84</v>
      </c>
      <c r="AY95" s="24" t="s">
        <v>180</v>
      </c>
      <c r="BE95" s="214">
        <f t="shared" si="4"/>
        <v>0</v>
      </c>
      <c r="BF95" s="214">
        <f t="shared" si="5"/>
        <v>0</v>
      </c>
      <c r="BG95" s="214">
        <f t="shared" si="6"/>
        <v>0</v>
      </c>
      <c r="BH95" s="214">
        <f t="shared" si="7"/>
        <v>0</v>
      </c>
      <c r="BI95" s="214">
        <f t="shared" si="8"/>
        <v>0</v>
      </c>
      <c r="BJ95" s="24" t="s">
        <v>84</v>
      </c>
      <c r="BK95" s="214">
        <f t="shared" si="9"/>
        <v>0</v>
      </c>
      <c r="BL95" s="24" t="s">
        <v>187</v>
      </c>
      <c r="BM95" s="24" t="s">
        <v>282</v>
      </c>
    </row>
    <row r="96" spans="2:65" s="1" customFormat="1" ht="16.5" customHeight="1">
      <c r="B96" s="41"/>
      <c r="C96" s="203" t="s">
        <v>236</v>
      </c>
      <c r="D96" s="203" t="s">
        <v>182</v>
      </c>
      <c r="E96" s="204" t="s">
        <v>2879</v>
      </c>
      <c r="F96" s="205" t="s">
        <v>3019</v>
      </c>
      <c r="G96" s="206" t="s">
        <v>2092</v>
      </c>
      <c r="H96" s="207">
        <v>70</v>
      </c>
      <c r="I96" s="208"/>
      <c r="J96" s="209">
        <f t="shared" si="0"/>
        <v>0</v>
      </c>
      <c r="K96" s="205" t="s">
        <v>39</v>
      </c>
      <c r="L96" s="61"/>
      <c r="M96" s="210" t="s">
        <v>39</v>
      </c>
      <c r="N96" s="211" t="s">
        <v>48</v>
      </c>
      <c r="O96" s="42"/>
      <c r="P96" s="212">
        <f t="shared" si="1"/>
        <v>0</v>
      </c>
      <c r="Q96" s="212">
        <v>0</v>
      </c>
      <c r="R96" s="212">
        <f t="shared" si="2"/>
        <v>0</v>
      </c>
      <c r="S96" s="212">
        <v>0</v>
      </c>
      <c r="T96" s="213">
        <f t="shared" si="3"/>
        <v>0</v>
      </c>
      <c r="AR96" s="24" t="s">
        <v>187</v>
      </c>
      <c r="AT96" s="24" t="s">
        <v>182</v>
      </c>
      <c r="AU96" s="24" t="s">
        <v>84</v>
      </c>
      <c r="AY96" s="24" t="s">
        <v>180</v>
      </c>
      <c r="BE96" s="214">
        <f t="shared" si="4"/>
        <v>0</v>
      </c>
      <c r="BF96" s="214">
        <f t="shared" si="5"/>
        <v>0</v>
      </c>
      <c r="BG96" s="214">
        <f t="shared" si="6"/>
        <v>0</v>
      </c>
      <c r="BH96" s="214">
        <f t="shared" si="7"/>
        <v>0</v>
      </c>
      <c r="BI96" s="214">
        <f t="shared" si="8"/>
        <v>0</v>
      </c>
      <c r="BJ96" s="24" t="s">
        <v>84</v>
      </c>
      <c r="BK96" s="214">
        <f t="shared" si="9"/>
        <v>0</v>
      </c>
      <c r="BL96" s="24" t="s">
        <v>187</v>
      </c>
      <c r="BM96" s="24" t="s">
        <v>291</v>
      </c>
    </row>
    <row r="97" spans="2:65" s="1" customFormat="1" ht="16.5" customHeight="1">
      <c r="B97" s="41"/>
      <c r="C97" s="203" t="s">
        <v>241</v>
      </c>
      <c r="D97" s="203" t="s">
        <v>182</v>
      </c>
      <c r="E97" s="204" t="s">
        <v>2881</v>
      </c>
      <c r="F97" s="205" t="s">
        <v>3020</v>
      </c>
      <c r="G97" s="206" t="s">
        <v>2092</v>
      </c>
      <c r="H97" s="207">
        <v>45</v>
      </c>
      <c r="I97" s="208"/>
      <c r="J97" s="209">
        <f t="shared" si="0"/>
        <v>0</v>
      </c>
      <c r="K97" s="205" t="s">
        <v>39</v>
      </c>
      <c r="L97" s="61"/>
      <c r="M97" s="210" t="s">
        <v>39</v>
      </c>
      <c r="N97" s="211" t="s">
        <v>48</v>
      </c>
      <c r="O97" s="42"/>
      <c r="P97" s="212">
        <f t="shared" si="1"/>
        <v>0</v>
      </c>
      <c r="Q97" s="212">
        <v>0</v>
      </c>
      <c r="R97" s="212">
        <f t="shared" si="2"/>
        <v>0</v>
      </c>
      <c r="S97" s="212">
        <v>0</v>
      </c>
      <c r="T97" s="213">
        <f t="shared" si="3"/>
        <v>0</v>
      </c>
      <c r="AR97" s="24" t="s">
        <v>187</v>
      </c>
      <c r="AT97" s="24" t="s">
        <v>182</v>
      </c>
      <c r="AU97" s="24" t="s">
        <v>84</v>
      </c>
      <c r="AY97" s="24" t="s">
        <v>180</v>
      </c>
      <c r="BE97" s="214">
        <f t="shared" si="4"/>
        <v>0</v>
      </c>
      <c r="BF97" s="214">
        <f t="shared" si="5"/>
        <v>0</v>
      </c>
      <c r="BG97" s="214">
        <f t="shared" si="6"/>
        <v>0</v>
      </c>
      <c r="BH97" s="214">
        <f t="shared" si="7"/>
        <v>0</v>
      </c>
      <c r="BI97" s="214">
        <f t="shared" si="8"/>
        <v>0</v>
      </c>
      <c r="BJ97" s="24" t="s">
        <v>84</v>
      </c>
      <c r="BK97" s="214">
        <f t="shared" si="9"/>
        <v>0</v>
      </c>
      <c r="BL97" s="24" t="s">
        <v>187</v>
      </c>
      <c r="BM97" s="24" t="s">
        <v>300</v>
      </c>
    </row>
    <row r="98" spans="2:65" s="1" customFormat="1" ht="16.5" customHeight="1">
      <c r="B98" s="41"/>
      <c r="C98" s="203" t="s">
        <v>245</v>
      </c>
      <c r="D98" s="203" t="s">
        <v>182</v>
      </c>
      <c r="E98" s="204" t="s">
        <v>2883</v>
      </c>
      <c r="F98" s="205" t="s">
        <v>3021</v>
      </c>
      <c r="G98" s="206" t="s">
        <v>2092</v>
      </c>
      <c r="H98" s="207">
        <v>45</v>
      </c>
      <c r="I98" s="208"/>
      <c r="J98" s="209">
        <f t="shared" si="0"/>
        <v>0</v>
      </c>
      <c r="K98" s="205" t="s">
        <v>39</v>
      </c>
      <c r="L98" s="61"/>
      <c r="M98" s="210" t="s">
        <v>39</v>
      </c>
      <c r="N98" s="211" t="s">
        <v>48</v>
      </c>
      <c r="O98" s="42"/>
      <c r="P98" s="212">
        <f t="shared" si="1"/>
        <v>0</v>
      </c>
      <c r="Q98" s="212">
        <v>0</v>
      </c>
      <c r="R98" s="212">
        <f t="shared" si="2"/>
        <v>0</v>
      </c>
      <c r="S98" s="212">
        <v>0</v>
      </c>
      <c r="T98" s="213">
        <f t="shared" si="3"/>
        <v>0</v>
      </c>
      <c r="AR98" s="24" t="s">
        <v>187</v>
      </c>
      <c r="AT98" s="24" t="s">
        <v>182</v>
      </c>
      <c r="AU98" s="24" t="s">
        <v>84</v>
      </c>
      <c r="AY98" s="24" t="s">
        <v>180</v>
      </c>
      <c r="BE98" s="214">
        <f t="shared" si="4"/>
        <v>0</v>
      </c>
      <c r="BF98" s="214">
        <f t="shared" si="5"/>
        <v>0</v>
      </c>
      <c r="BG98" s="214">
        <f t="shared" si="6"/>
        <v>0</v>
      </c>
      <c r="BH98" s="214">
        <f t="shared" si="7"/>
        <v>0</v>
      </c>
      <c r="BI98" s="214">
        <f t="shared" si="8"/>
        <v>0</v>
      </c>
      <c r="BJ98" s="24" t="s">
        <v>84</v>
      </c>
      <c r="BK98" s="214">
        <f t="shared" si="9"/>
        <v>0</v>
      </c>
      <c r="BL98" s="24" t="s">
        <v>187</v>
      </c>
      <c r="BM98" s="24" t="s">
        <v>309</v>
      </c>
    </row>
    <row r="99" spans="2:65" s="1" customFormat="1" ht="16.5" customHeight="1">
      <c r="B99" s="41"/>
      <c r="C99" s="203" t="s">
        <v>251</v>
      </c>
      <c r="D99" s="203" t="s">
        <v>182</v>
      </c>
      <c r="E99" s="204" t="s">
        <v>2885</v>
      </c>
      <c r="F99" s="205" t="s">
        <v>3022</v>
      </c>
      <c r="G99" s="206" t="s">
        <v>2092</v>
      </c>
      <c r="H99" s="207">
        <v>6</v>
      </c>
      <c r="I99" s="208"/>
      <c r="J99" s="209">
        <f t="shared" si="0"/>
        <v>0</v>
      </c>
      <c r="K99" s="205" t="s">
        <v>39</v>
      </c>
      <c r="L99" s="61"/>
      <c r="M99" s="210" t="s">
        <v>39</v>
      </c>
      <c r="N99" s="211" t="s">
        <v>48</v>
      </c>
      <c r="O99" s="42"/>
      <c r="P99" s="212">
        <f t="shared" si="1"/>
        <v>0</v>
      </c>
      <c r="Q99" s="212">
        <v>0</v>
      </c>
      <c r="R99" s="212">
        <f t="shared" si="2"/>
        <v>0</v>
      </c>
      <c r="S99" s="212">
        <v>0</v>
      </c>
      <c r="T99" s="213">
        <f t="shared" si="3"/>
        <v>0</v>
      </c>
      <c r="AR99" s="24" t="s">
        <v>187</v>
      </c>
      <c r="AT99" s="24" t="s">
        <v>182</v>
      </c>
      <c r="AU99" s="24" t="s">
        <v>84</v>
      </c>
      <c r="AY99" s="24" t="s">
        <v>180</v>
      </c>
      <c r="BE99" s="214">
        <f t="shared" si="4"/>
        <v>0</v>
      </c>
      <c r="BF99" s="214">
        <f t="shared" si="5"/>
        <v>0</v>
      </c>
      <c r="BG99" s="214">
        <f t="shared" si="6"/>
        <v>0</v>
      </c>
      <c r="BH99" s="214">
        <f t="shared" si="7"/>
        <v>0</v>
      </c>
      <c r="BI99" s="214">
        <f t="shared" si="8"/>
        <v>0</v>
      </c>
      <c r="BJ99" s="24" t="s">
        <v>84</v>
      </c>
      <c r="BK99" s="214">
        <f t="shared" si="9"/>
        <v>0</v>
      </c>
      <c r="BL99" s="24" t="s">
        <v>187</v>
      </c>
      <c r="BM99" s="24" t="s">
        <v>319</v>
      </c>
    </row>
    <row r="100" spans="2:65" s="1" customFormat="1" ht="16.5" customHeight="1">
      <c r="B100" s="41"/>
      <c r="C100" s="203" t="s">
        <v>257</v>
      </c>
      <c r="D100" s="203" t="s">
        <v>182</v>
      </c>
      <c r="E100" s="204" t="s">
        <v>2887</v>
      </c>
      <c r="F100" s="205" t="s">
        <v>3023</v>
      </c>
      <c r="G100" s="206" t="s">
        <v>2092</v>
      </c>
      <c r="H100" s="207">
        <v>6</v>
      </c>
      <c r="I100" s="208"/>
      <c r="J100" s="209">
        <f t="shared" si="0"/>
        <v>0</v>
      </c>
      <c r="K100" s="205" t="s">
        <v>39</v>
      </c>
      <c r="L100" s="61"/>
      <c r="M100" s="210" t="s">
        <v>39</v>
      </c>
      <c r="N100" s="211" t="s">
        <v>48</v>
      </c>
      <c r="O100" s="42"/>
      <c r="P100" s="212">
        <f t="shared" si="1"/>
        <v>0</v>
      </c>
      <c r="Q100" s="212">
        <v>0</v>
      </c>
      <c r="R100" s="212">
        <f t="shared" si="2"/>
        <v>0</v>
      </c>
      <c r="S100" s="212">
        <v>0</v>
      </c>
      <c r="T100" s="213">
        <f t="shared" si="3"/>
        <v>0</v>
      </c>
      <c r="AR100" s="24" t="s">
        <v>187</v>
      </c>
      <c r="AT100" s="24" t="s">
        <v>182</v>
      </c>
      <c r="AU100" s="24" t="s">
        <v>84</v>
      </c>
      <c r="AY100" s="24" t="s">
        <v>180</v>
      </c>
      <c r="BE100" s="214">
        <f t="shared" si="4"/>
        <v>0</v>
      </c>
      <c r="BF100" s="214">
        <f t="shared" si="5"/>
        <v>0</v>
      </c>
      <c r="BG100" s="214">
        <f t="shared" si="6"/>
        <v>0</v>
      </c>
      <c r="BH100" s="214">
        <f t="shared" si="7"/>
        <v>0</v>
      </c>
      <c r="BI100" s="214">
        <f t="shared" si="8"/>
        <v>0</v>
      </c>
      <c r="BJ100" s="24" t="s">
        <v>84</v>
      </c>
      <c r="BK100" s="214">
        <f t="shared" si="9"/>
        <v>0</v>
      </c>
      <c r="BL100" s="24" t="s">
        <v>187</v>
      </c>
      <c r="BM100" s="24" t="s">
        <v>332</v>
      </c>
    </row>
    <row r="101" spans="2:65" s="1" customFormat="1" ht="16.5" customHeight="1">
      <c r="B101" s="41"/>
      <c r="C101" s="203" t="s">
        <v>10</v>
      </c>
      <c r="D101" s="203" t="s">
        <v>182</v>
      </c>
      <c r="E101" s="204" t="s">
        <v>2889</v>
      </c>
      <c r="F101" s="205" t="s">
        <v>3024</v>
      </c>
      <c r="G101" s="206" t="s">
        <v>2092</v>
      </c>
      <c r="H101" s="207">
        <v>6</v>
      </c>
      <c r="I101" s="208"/>
      <c r="J101" s="209">
        <f t="shared" si="0"/>
        <v>0</v>
      </c>
      <c r="K101" s="205" t="s">
        <v>39</v>
      </c>
      <c r="L101" s="61"/>
      <c r="M101" s="210" t="s">
        <v>39</v>
      </c>
      <c r="N101" s="211" t="s">
        <v>48</v>
      </c>
      <c r="O101" s="42"/>
      <c r="P101" s="212">
        <f t="shared" si="1"/>
        <v>0</v>
      </c>
      <c r="Q101" s="212">
        <v>0</v>
      </c>
      <c r="R101" s="212">
        <f t="shared" si="2"/>
        <v>0</v>
      </c>
      <c r="S101" s="212">
        <v>0</v>
      </c>
      <c r="T101" s="213">
        <f t="shared" si="3"/>
        <v>0</v>
      </c>
      <c r="AR101" s="24" t="s">
        <v>187</v>
      </c>
      <c r="AT101" s="24" t="s">
        <v>182</v>
      </c>
      <c r="AU101" s="24" t="s">
        <v>84</v>
      </c>
      <c r="AY101" s="24" t="s">
        <v>180</v>
      </c>
      <c r="BE101" s="214">
        <f t="shared" si="4"/>
        <v>0</v>
      </c>
      <c r="BF101" s="214">
        <f t="shared" si="5"/>
        <v>0</v>
      </c>
      <c r="BG101" s="214">
        <f t="shared" si="6"/>
        <v>0</v>
      </c>
      <c r="BH101" s="214">
        <f t="shared" si="7"/>
        <v>0</v>
      </c>
      <c r="BI101" s="214">
        <f t="shared" si="8"/>
        <v>0</v>
      </c>
      <c r="BJ101" s="24" t="s">
        <v>84</v>
      </c>
      <c r="BK101" s="214">
        <f t="shared" si="9"/>
        <v>0</v>
      </c>
      <c r="BL101" s="24" t="s">
        <v>187</v>
      </c>
      <c r="BM101" s="24" t="s">
        <v>343</v>
      </c>
    </row>
    <row r="102" spans="2:65" s="1" customFormat="1" ht="16.5" customHeight="1">
      <c r="B102" s="41"/>
      <c r="C102" s="203" t="s">
        <v>265</v>
      </c>
      <c r="D102" s="203" t="s">
        <v>182</v>
      </c>
      <c r="E102" s="204" t="s">
        <v>2891</v>
      </c>
      <c r="F102" s="205" t="s">
        <v>3025</v>
      </c>
      <c r="G102" s="206" t="s">
        <v>2092</v>
      </c>
      <c r="H102" s="207">
        <v>6</v>
      </c>
      <c r="I102" s="208"/>
      <c r="J102" s="209">
        <f t="shared" si="0"/>
        <v>0</v>
      </c>
      <c r="K102" s="205" t="s">
        <v>39</v>
      </c>
      <c r="L102" s="61"/>
      <c r="M102" s="210" t="s">
        <v>39</v>
      </c>
      <c r="N102" s="211" t="s">
        <v>48</v>
      </c>
      <c r="O102" s="42"/>
      <c r="P102" s="212">
        <f t="shared" si="1"/>
        <v>0</v>
      </c>
      <c r="Q102" s="212">
        <v>0</v>
      </c>
      <c r="R102" s="212">
        <f t="shared" si="2"/>
        <v>0</v>
      </c>
      <c r="S102" s="212">
        <v>0</v>
      </c>
      <c r="T102" s="213">
        <f t="shared" si="3"/>
        <v>0</v>
      </c>
      <c r="AR102" s="24" t="s">
        <v>187</v>
      </c>
      <c r="AT102" s="24" t="s">
        <v>182</v>
      </c>
      <c r="AU102" s="24" t="s">
        <v>84</v>
      </c>
      <c r="AY102" s="24" t="s">
        <v>180</v>
      </c>
      <c r="BE102" s="214">
        <f t="shared" si="4"/>
        <v>0</v>
      </c>
      <c r="BF102" s="214">
        <f t="shared" si="5"/>
        <v>0</v>
      </c>
      <c r="BG102" s="214">
        <f t="shared" si="6"/>
        <v>0</v>
      </c>
      <c r="BH102" s="214">
        <f t="shared" si="7"/>
        <v>0</v>
      </c>
      <c r="BI102" s="214">
        <f t="shared" si="8"/>
        <v>0</v>
      </c>
      <c r="BJ102" s="24" t="s">
        <v>84</v>
      </c>
      <c r="BK102" s="214">
        <f t="shared" si="9"/>
        <v>0</v>
      </c>
      <c r="BL102" s="24" t="s">
        <v>187</v>
      </c>
      <c r="BM102" s="24" t="s">
        <v>354</v>
      </c>
    </row>
    <row r="103" spans="2:63" s="11" customFormat="1" ht="37.35" customHeight="1">
      <c r="B103" s="187"/>
      <c r="C103" s="188"/>
      <c r="D103" s="189" t="s">
        <v>76</v>
      </c>
      <c r="E103" s="190" t="s">
        <v>2679</v>
      </c>
      <c r="F103" s="190" t="s">
        <v>3026</v>
      </c>
      <c r="G103" s="188"/>
      <c r="H103" s="188"/>
      <c r="I103" s="191"/>
      <c r="J103" s="192">
        <f>BK103</f>
        <v>0</v>
      </c>
      <c r="K103" s="188"/>
      <c r="L103" s="193"/>
      <c r="M103" s="194"/>
      <c r="N103" s="195"/>
      <c r="O103" s="195"/>
      <c r="P103" s="196">
        <f>SUM(P104:P114)</f>
        <v>0</v>
      </c>
      <c r="Q103" s="195"/>
      <c r="R103" s="196">
        <f>SUM(R104:R114)</f>
        <v>0</v>
      </c>
      <c r="S103" s="195"/>
      <c r="T103" s="197">
        <f>SUM(T104:T114)</f>
        <v>0</v>
      </c>
      <c r="AR103" s="198" t="s">
        <v>84</v>
      </c>
      <c r="AT103" s="199" t="s">
        <v>76</v>
      </c>
      <c r="AU103" s="199" t="s">
        <v>77</v>
      </c>
      <c r="AY103" s="198" t="s">
        <v>180</v>
      </c>
      <c r="BK103" s="200">
        <f>SUM(BK104:BK114)</f>
        <v>0</v>
      </c>
    </row>
    <row r="104" spans="2:65" s="1" customFormat="1" ht="16.5" customHeight="1">
      <c r="B104" s="41"/>
      <c r="C104" s="203" t="s">
        <v>272</v>
      </c>
      <c r="D104" s="203" t="s">
        <v>182</v>
      </c>
      <c r="E104" s="204" t="s">
        <v>2681</v>
      </c>
      <c r="F104" s="205" t="s">
        <v>3027</v>
      </c>
      <c r="G104" s="206" t="s">
        <v>200</v>
      </c>
      <c r="H104" s="207">
        <v>80</v>
      </c>
      <c r="I104" s="208"/>
      <c r="J104" s="209">
        <f aca="true" t="shared" si="10" ref="J104:J114">ROUND(I104*H104,2)</f>
        <v>0</v>
      </c>
      <c r="K104" s="205" t="s">
        <v>39</v>
      </c>
      <c r="L104" s="61"/>
      <c r="M104" s="210" t="s">
        <v>39</v>
      </c>
      <c r="N104" s="211" t="s">
        <v>48</v>
      </c>
      <c r="O104" s="42"/>
      <c r="P104" s="212">
        <f aca="true" t="shared" si="11" ref="P104:P114">O104*H104</f>
        <v>0</v>
      </c>
      <c r="Q104" s="212">
        <v>0</v>
      </c>
      <c r="R104" s="212">
        <f aca="true" t="shared" si="12" ref="R104:R114">Q104*H104</f>
        <v>0</v>
      </c>
      <c r="S104" s="212">
        <v>0</v>
      </c>
      <c r="T104" s="213">
        <f aca="true" t="shared" si="13" ref="T104:T114">S104*H104</f>
        <v>0</v>
      </c>
      <c r="AR104" s="24" t="s">
        <v>187</v>
      </c>
      <c r="AT104" s="24" t="s">
        <v>182</v>
      </c>
      <c r="AU104" s="24" t="s">
        <v>84</v>
      </c>
      <c r="AY104" s="24" t="s">
        <v>180</v>
      </c>
      <c r="BE104" s="214">
        <f aca="true" t="shared" si="14" ref="BE104:BE114">IF(N104="základní",J104,0)</f>
        <v>0</v>
      </c>
      <c r="BF104" s="214">
        <f aca="true" t="shared" si="15" ref="BF104:BF114">IF(N104="snížená",J104,0)</f>
        <v>0</v>
      </c>
      <c r="BG104" s="214">
        <f aca="true" t="shared" si="16" ref="BG104:BG114">IF(N104="zákl. přenesená",J104,0)</f>
        <v>0</v>
      </c>
      <c r="BH104" s="214">
        <f aca="true" t="shared" si="17" ref="BH104:BH114">IF(N104="sníž. přenesená",J104,0)</f>
        <v>0</v>
      </c>
      <c r="BI104" s="214">
        <f aca="true" t="shared" si="18" ref="BI104:BI114">IF(N104="nulová",J104,0)</f>
        <v>0</v>
      </c>
      <c r="BJ104" s="24" t="s">
        <v>84</v>
      </c>
      <c r="BK104" s="214">
        <f aca="true" t="shared" si="19" ref="BK104:BK114">ROUND(I104*H104,2)</f>
        <v>0</v>
      </c>
      <c r="BL104" s="24" t="s">
        <v>187</v>
      </c>
      <c r="BM104" s="24" t="s">
        <v>363</v>
      </c>
    </row>
    <row r="105" spans="2:65" s="1" customFormat="1" ht="16.5" customHeight="1">
      <c r="B105" s="41"/>
      <c r="C105" s="203" t="s">
        <v>282</v>
      </c>
      <c r="D105" s="203" t="s">
        <v>182</v>
      </c>
      <c r="E105" s="204" t="s">
        <v>2683</v>
      </c>
      <c r="F105" s="205" t="s">
        <v>3028</v>
      </c>
      <c r="G105" s="206" t="s">
        <v>200</v>
      </c>
      <c r="H105" s="207">
        <v>80</v>
      </c>
      <c r="I105" s="208"/>
      <c r="J105" s="209">
        <f t="shared" si="10"/>
        <v>0</v>
      </c>
      <c r="K105" s="205" t="s">
        <v>39</v>
      </c>
      <c r="L105" s="61"/>
      <c r="M105" s="210" t="s">
        <v>39</v>
      </c>
      <c r="N105" s="211" t="s">
        <v>48</v>
      </c>
      <c r="O105" s="42"/>
      <c r="P105" s="212">
        <f t="shared" si="11"/>
        <v>0</v>
      </c>
      <c r="Q105" s="212">
        <v>0</v>
      </c>
      <c r="R105" s="212">
        <f t="shared" si="12"/>
        <v>0</v>
      </c>
      <c r="S105" s="212">
        <v>0</v>
      </c>
      <c r="T105" s="213">
        <f t="shared" si="13"/>
        <v>0</v>
      </c>
      <c r="AR105" s="24" t="s">
        <v>187</v>
      </c>
      <c r="AT105" s="24" t="s">
        <v>182</v>
      </c>
      <c r="AU105" s="24" t="s">
        <v>84</v>
      </c>
      <c r="AY105" s="24" t="s">
        <v>180</v>
      </c>
      <c r="BE105" s="214">
        <f t="shared" si="14"/>
        <v>0</v>
      </c>
      <c r="BF105" s="214">
        <f t="shared" si="15"/>
        <v>0</v>
      </c>
      <c r="BG105" s="214">
        <f t="shared" si="16"/>
        <v>0</v>
      </c>
      <c r="BH105" s="214">
        <f t="shared" si="17"/>
        <v>0</v>
      </c>
      <c r="BI105" s="214">
        <f t="shared" si="18"/>
        <v>0</v>
      </c>
      <c r="BJ105" s="24" t="s">
        <v>84</v>
      </c>
      <c r="BK105" s="214">
        <f t="shared" si="19"/>
        <v>0</v>
      </c>
      <c r="BL105" s="24" t="s">
        <v>187</v>
      </c>
      <c r="BM105" s="24" t="s">
        <v>372</v>
      </c>
    </row>
    <row r="106" spans="2:65" s="1" customFormat="1" ht="16.5" customHeight="1">
      <c r="B106" s="41"/>
      <c r="C106" s="203" t="s">
        <v>286</v>
      </c>
      <c r="D106" s="203" t="s">
        <v>182</v>
      </c>
      <c r="E106" s="204" t="s">
        <v>2685</v>
      </c>
      <c r="F106" s="205" t="s">
        <v>3029</v>
      </c>
      <c r="G106" s="206" t="s">
        <v>200</v>
      </c>
      <c r="H106" s="207">
        <v>50</v>
      </c>
      <c r="I106" s="208"/>
      <c r="J106" s="209">
        <f t="shared" si="10"/>
        <v>0</v>
      </c>
      <c r="K106" s="205" t="s">
        <v>39</v>
      </c>
      <c r="L106" s="61"/>
      <c r="M106" s="210" t="s">
        <v>39</v>
      </c>
      <c r="N106" s="211" t="s">
        <v>48</v>
      </c>
      <c r="O106" s="42"/>
      <c r="P106" s="212">
        <f t="shared" si="11"/>
        <v>0</v>
      </c>
      <c r="Q106" s="212">
        <v>0</v>
      </c>
      <c r="R106" s="212">
        <f t="shared" si="12"/>
        <v>0</v>
      </c>
      <c r="S106" s="212">
        <v>0</v>
      </c>
      <c r="T106" s="213">
        <f t="shared" si="13"/>
        <v>0</v>
      </c>
      <c r="AR106" s="24" t="s">
        <v>187</v>
      </c>
      <c r="AT106" s="24" t="s">
        <v>182</v>
      </c>
      <c r="AU106" s="24" t="s">
        <v>84</v>
      </c>
      <c r="AY106" s="24" t="s">
        <v>180</v>
      </c>
      <c r="BE106" s="214">
        <f t="shared" si="14"/>
        <v>0</v>
      </c>
      <c r="BF106" s="214">
        <f t="shared" si="15"/>
        <v>0</v>
      </c>
      <c r="BG106" s="214">
        <f t="shared" si="16"/>
        <v>0</v>
      </c>
      <c r="BH106" s="214">
        <f t="shared" si="17"/>
        <v>0</v>
      </c>
      <c r="BI106" s="214">
        <f t="shared" si="18"/>
        <v>0</v>
      </c>
      <c r="BJ106" s="24" t="s">
        <v>84</v>
      </c>
      <c r="BK106" s="214">
        <f t="shared" si="19"/>
        <v>0</v>
      </c>
      <c r="BL106" s="24" t="s">
        <v>187</v>
      </c>
      <c r="BM106" s="24" t="s">
        <v>384</v>
      </c>
    </row>
    <row r="107" spans="2:65" s="1" customFormat="1" ht="16.5" customHeight="1">
      <c r="B107" s="41"/>
      <c r="C107" s="203" t="s">
        <v>291</v>
      </c>
      <c r="D107" s="203" t="s">
        <v>182</v>
      </c>
      <c r="E107" s="204" t="s">
        <v>2687</v>
      </c>
      <c r="F107" s="205" t="s">
        <v>3030</v>
      </c>
      <c r="G107" s="206" t="s">
        <v>200</v>
      </c>
      <c r="H107" s="207">
        <v>50</v>
      </c>
      <c r="I107" s="208"/>
      <c r="J107" s="209">
        <f t="shared" si="10"/>
        <v>0</v>
      </c>
      <c r="K107" s="205" t="s">
        <v>39</v>
      </c>
      <c r="L107" s="61"/>
      <c r="M107" s="210" t="s">
        <v>39</v>
      </c>
      <c r="N107" s="211" t="s">
        <v>48</v>
      </c>
      <c r="O107" s="42"/>
      <c r="P107" s="212">
        <f t="shared" si="11"/>
        <v>0</v>
      </c>
      <c r="Q107" s="212">
        <v>0</v>
      </c>
      <c r="R107" s="212">
        <f t="shared" si="12"/>
        <v>0</v>
      </c>
      <c r="S107" s="212">
        <v>0</v>
      </c>
      <c r="T107" s="213">
        <f t="shared" si="13"/>
        <v>0</v>
      </c>
      <c r="AR107" s="24" t="s">
        <v>187</v>
      </c>
      <c r="AT107" s="24" t="s">
        <v>182</v>
      </c>
      <c r="AU107" s="24" t="s">
        <v>84</v>
      </c>
      <c r="AY107" s="24" t="s">
        <v>180</v>
      </c>
      <c r="BE107" s="214">
        <f t="shared" si="14"/>
        <v>0</v>
      </c>
      <c r="BF107" s="214">
        <f t="shared" si="15"/>
        <v>0</v>
      </c>
      <c r="BG107" s="214">
        <f t="shared" si="16"/>
        <v>0</v>
      </c>
      <c r="BH107" s="214">
        <f t="shared" si="17"/>
        <v>0</v>
      </c>
      <c r="BI107" s="214">
        <f t="shared" si="18"/>
        <v>0</v>
      </c>
      <c r="BJ107" s="24" t="s">
        <v>84</v>
      </c>
      <c r="BK107" s="214">
        <f t="shared" si="19"/>
        <v>0</v>
      </c>
      <c r="BL107" s="24" t="s">
        <v>187</v>
      </c>
      <c r="BM107" s="24" t="s">
        <v>394</v>
      </c>
    </row>
    <row r="108" spans="2:65" s="1" customFormat="1" ht="16.5" customHeight="1">
      <c r="B108" s="41"/>
      <c r="C108" s="203" t="s">
        <v>9</v>
      </c>
      <c r="D108" s="203" t="s">
        <v>182</v>
      </c>
      <c r="E108" s="204" t="s">
        <v>2689</v>
      </c>
      <c r="F108" s="205" t="s">
        <v>3031</v>
      </c>
      <c r="G108" s="206" t="s">
        <v>2092</v>
      </c>
      <c r="H108" s="207">
        <v>28</v>
      </c>
      <c r="I108" s="208"/>
      <c r="J108" s="209">
        <f t="shared" si="10"/>
        <v>0</v>
      </c>
      <c r="K108" s="205" t="s">
        <v>39</v>
      </c>
      <c r="L108" s="61"/>
      <c r="M108" s="210" t="s">
        <v>39</v>
      </c>
      <c r="N108" s="211" t="s">
        <v>48</v>
      </c>
      <c r="O108" s="42"/>
      <c r="P108" s="212">
        <f t="shared" si="11"/>
        <v>0</v>
      </c>
      <c r="Q108" s="212">
        <v>0</v>
      </c>
      <c r="R108" s="212">
        <f t="shared" si="12"/>
        <v>0</v>
      </c>
      <c r="S108" s="212">
        <v>0</v>
      </c>
      <c r="T108" s="213">
        <f t="shared" si="13"/>
        <v>0</v>
      </c>
      <c r="AR108" s="24" t="s">
        <v>187</v>
      </c>
      <c r="AT108" s="24" t="s">
        <v>182</v>
      </c>
      <c r="AU108" s="24" t="s">
        <v>84</v>
      </c>
      <c r="AY108" s="24" t="s">
        <v>180</v>
      </c>
      <c r="BE108" s="214">
        <f t="shared" si="14"/>
        <v>0</v>
      </c>
      <c r="BF108" s="214">
        <f t="shared" si="15"/>
        <v>0</v>
      </c>
      <c r="BG108" s="214">
        <f t="shared" si="16"/>
        <v>0</v>
      </c>
      <c r="BH108" s="214">
        <f t="shared" si="17"/>
        <v>0</v>
      </c>
      <c r="BI108" s="214">
        <f t="shared" si="18"/>
        <v>0</v>
      </c>
      <c r="BJ108" s="24" t="s">
        <v>84</v>
      </c>
      <c r="BK108" s="214">
        <f t="shared" si="19"/>
        <v>0</v>
      </c>
      <c r="BL108" s="24" t="s">
        <v>187</v>
      </c>
      <c r="BM108" s="24" t="s">
        <v>404</v>
      </c>
    </row>
    <row r="109" spans="2:65" s="1" customFormat="1" ht="16.5" customHeight="1">
      <c r="B109" s="41"/>
      <c r="C109" s="203" t="s">
        <v>300</v>
      </c>
      <c r="D109" s="203" t="s">
        <v>182</v>
      </c>
      <c r="E109" s="204" t="s">
        <v>2691</v>
      </c>
      <c r="F109" s="205" t="s">
        <v>3021</v>
      </c>
      <c r="G109" s="206" t="s">
        <v>2092</v>
      </c>
      <c r="H109" s="207">
        <v>28</v>
      </c>
      <c r="I109" s="208"/>
      <c r="J109" s="209">
        <f t="shared" si="10"/>
        <v>0</v>
      </c>
      <c r="K109" s="205" t="s">
        <v>39</v>
      </c>
      <c r="L109" s="61"/>
      <c r="M109" s="210" t="s">
        <v>39</v>
      </c>
      <c r="N109" s="211" t="s">
        <v>48</v>
      </c>
      <c r="O109" s="42"/>
      <c r="P109" s="212">
        <f t="shared" si="11"/>
        <v>0</v>
      </c>
      <c r="Q109" s="212">
        <v>0</v>
      </c>
      <c r="R109" s="212">
        <f t="shared" si="12"/>
        <v>0</v>
      </c>
      <c r="S109" s="212">
        <v>0</v>
      </c>
      <c r="T109" s="213">
        <f t="shared" si="13"/>
        <v>0</v>
      </c>
      <c r="AR109" s="24" t="s">
        <v>187</v>
      </c>
      <c r="AT109" s="24" t="s">
        <v>182</v>
      </c>
      <c r="AU109" s="24" t="s">
        <v>84</v>
      </c>
      <c r="AY109" s="24" t="s">
        <v>180</v>
      </c>
      <c r="BE109" s="214">
        <f t="shared" si="14"/>
        <v>0</v>
      </c>
      <c r="BF109" s="214">
        <f t="shared" si="15"/>
        <v>0</v>
      </c>
      <c r="BG109" s="214">
        <f t="shared" si="16"/>
        <v>0</v>
      </c>
      <c r="BH109" s="214">
        <f t="shared" si="17"/>
        <v>0</v>
      </c>
      <c r="BI109" s="214">
        <f t="shared" si="18"/>
        <v>0</v>
      </c>
      <c r="BJ109" s="24" t="s">
        <v>84</v>
      </c>
      <c r="BK109" s="214">
        <f t="shared" si="19"/>
        <v>0</v>
      </c>
      <c r="BL109" s="24" t="s">
        <v>187</v>
      </c>
      <c r="BM109" s="24" t="s">
        <v>413</v>
      </c>
    </row>
    <row r="110" spans="2:65" s="1" customFormat="1" ht="16.5" customHeight="1">
      <c r="B110" s="41"/>
      <c r="C110" s="203" t="s">
        <v>304</v>
      </c>
      <c r="D110" s="203" t="s">
        <v>182</v>
      </c>
      <c r="E110" s="204" t="s">
        <v>2693</v>
      </c>
      <c r="F110" s="205" t="s">
        <v>3032</v>
      </c>
      <c r="G110" s="206" t="s">
        <v>1642</v>
      </c>
      <c r="H110" s="207">
        <v>80</v>
      </c>
      <c r="I110" s="208"/>
      <c r="J110" s="209">
        <f t="shared" si="10"/>
        <v>0</v>
      </c>
      <c r="K110" s="205" t="s">
        <v>39</v>
      </c>
      <c r="L110" s="61"/>
      <c r="M110" s="210" t="s">
        <v>39</v>
      </c>
      <c r="N110" s="211" t="s">
        <v>48</v>
      </c>
      <c r="O110" s="42"/>
      <c r="P110" s="212">
        <f t="shared" si="11"/>
        <v>0</v>
      </c>
      <c r="Q110" s="212">
        <v>0</v>
      </c>
      <c r="R110" s="212">
        <f t="shared" si="12"/>
        <v>0</v>
      </c>
      <c r="S110" s="212">
        <v>0</v>
      </c>
      <c r="T110" s="213">
        <f t="shared" si="13"/>
        <v>0</v>
      </c>
      <c r="AR110" s="24" t="s">
        <v>187</v>
      </c>
      <c r="AT110" s="24" t="s">
        <v>182</v>
      </c>
      <c r="AU110" s="24" t="s">
        <v>84</v>
      </c>
      <c r="AY110" s="24" t="s">
        <v>180</v>
      </c>
      <c r="BE110" s="214">
        <f t="shared" si="14"/>
        <v>0</v>
      </c>
      <c r="BF110" s="214">
        <f t="shared" si="15"/>
        <v>0</v>
      </c>
      <c r="BG110" s="214">
        <f t="shared" si="16"/>
        <v>0</v>
      </c>
      <c r="BH110" s="214">
        <f t="shared" si="17"/>
        <v>0</v>
      </c>
      <c r="BI110" s="214">
        <f t="shared" si="18"/>
        <v>0</v>
      </c>
      <c r="BJ110" s="24" t="s">
        <v>84</v>
      </c>
      <c r="BK110" s="214">
        <f t="shared" si="19"/>
        <v>0</v>
      </c>
      <c r="BL110" s="24" t="s">
        <v>187</v>
      </c>
      <c r="BM110" s="24" t="s">
        <v>421</v>
      </c>
    </row>
    <row r="111" spans="2:65" s="1" customFormat="1" ht="16.5" customHeight="1">
      <c r="B111" s="41"/>
      <c r="C111" s="203" t="s">
        <v>309</v>
      </c>
      <c r="D111" s="203" t="s">
        <v>182</v>
      </c>
      <c r="E111" s="204" t="s">
        <v>2695</v>
      </c>
      <c r="F111" s="205" t="s">
        <v>3033</v>
      </c>
      <c r="G111" s="206" t="s">
        <v>1642</v>
      </c>
      <c r="H111" s="207">
        <v>80</v>
      </c>
      <c r="I111" s="208"/>
      <c r="J111" s="209">
        <f t="shared" si="10"/>
        <v>0</v>
      </c>
      <c r="K111" s="205" t="s">
        <v>39</v>
      </c>
      <c r="L111" s="61"/>
      <c r="M111" s="210" t="s">
        <v>39</v>
      </c>
      <c r="N111" s="211" t="s">
        <v>48</v>
      </c>
      <c r="O111" s="42"/>
      <c r="P111" s="212">
        <f t="shared" si="11"/>
        <v>0</v>
      </c>
      <c r="Q111" s="212">
        <v>0</v>
      </c>
      <c r="R111" s="212">
        <f t="shared" si="12"/>
        <v>0</v>
      </c>
      <c r="S111" s="212">
        <v>0</v>
      </c>
      <c r="T111" s="213">
        <f t="shared" si="13"/>
        <v>0</v>
      </c>
      <c r="AR111" s="24" t="s">
        <v>187</v>
      </c>
      <c r="AT111" s="24" t="s">
        <v>182</v>
      </c>
      <c r="AU111" s="24" t="s">
        <v>84</v>
      </c>
      <c r="AY111" s="24" t="s">
        <v>180</v>
      </c>
      <c r="BE111" s="214">
        <f t="shared" si="14"/>
        <v>0</v>
      </c>
      <c r="BF111" s="214">
        <f t="shared" si="15"/>
        <v>0</v>
      </c>
      <c r="BG111" s="214">
        <f t="shared" si="16"/>
        <v>0</v>
      </c>
      <c r="BH111" s="214">
        <f t="shared" si="17"/>
        <v>0</v>
      </c>
      <c r="BI111" s="214">
        <f t="shared" si="18"/>
        <v>0</v>
      </c>
      <c r="BJ111" s="24" t="s">
        <v>84</v>
      </c>
      <c r="BK111" s="214">
        <f t="shared" si="19"/>
        <v>0</v>
      </c>
      <c r="BL111" s="24" t="s">
        <v>187</v>
      </c>
      <c r="BM111" s="24" t="s">
        <v>439</v>
      </c>
    </row>
    <row r="112" spans="2:65" s="1" customFormat="1" ht="16.5" customHeight="1">
      <c r="B112" s="41"/>
      <c r="C112" s="203" t="s">
        <v>313</v>
      </c>
      <c r="D112" s="203" t="s">
        <v>182</v>
      </c>
      <c r="E112" s="204" t="s">
        <v>2697</v>
      </c>
      <c r="F112" s="205" t="s">
        <v>3034</v>
      </c>
      <c r="G112" s="206" t="s">
        <v>185</v>
      </c>
      <c r="H112" s="207">
        <v>40</v>
      </c>
      <c r="I112" s="208"/>
      <c r="J112" s="209">
        <f t="shared" si="10"/>
        <v>0</v>
      </c>
      <c r="K112" s="205" t="s">
        <v>39</v>
      </c>
      <c r="L112" s="61"/>
      <c r="M112" s="210" t="s">
        <v>39</v>
      </c>
      <c r="N112" s="211" t="s">
        <v>48</v>
      </c>
      <c r="O112" s="42"/>
      <c r="P112" s="212">
        <f t="shared" si="11"/>
        <v>0</v>
      </c>
      <c r="Q112" s="212">
        <v>0</v>
      </c>
      <c r="R112" s="212">
        <f t="shared" si="12"/>
        <v>0</v>
      </c>
      <c r="S112" s="212">
        <v>0</v>
      </c>
      <c r="T112" s="213">
        <f t="shared" si="13"/>
        <v>0</v>
      </c>
      <c r="AR112" s="24" t="s">
        <v>187</v>
      </c>
      <c r="AT112" s="24" t="s">
        <v>182</v>
      </c>
      <c r="AU112" s="24" t="s">
        <v>84</v>
      </c>
      <c r="AY112" s="24" t="s">
        <v>180</v>
      </c>
      <c r="BE112" s="214">
        <f t="shared" si="14"/>
        <v>0</v>
      </c>
      <c r="BF112" s="214">
        <f t="shared" si="15"/>
        <v>0</v>
      </c>
      <c r="BG112" s="214">
        <f t="shared" si="16"/>
        <v>0</v>
      </c>
      <c r="BH112" s="214">
        <f t="shared" si="17"/>
        <v>0</v>
      </c>
      <c r="BI112" s="214">
        <f t="shared" si="18"/>
        <v>0</v>
      </c>
      <c r="BJ112" s="24" t="s">
        <v>84</v>
      </c>
      <c r="BK112" s="214">
        <f t="shared" si="19"/>
        <v>0</v>
      </c>
      <c r="BL112" s="24" t="s">
        <v>187</v>
      </c>
      <c r="BM112" s="24" t="s">
        <v>449</v>
      </c>
    </row>
    <row r="113" spans="2:65" s="1" customFormat="1" ht="16.5" customHeight="1">
      <c r="B113" s="41"/>
      <c r="C113" s="203" t="s">
        <v>319</v>
      </c>
      <c r="D113" s="203" t="s">
        <v>182</v>
      </c>
      <c r="E113" s="204" t="s">
        <v>2699</v>
      </c>
      <c r="F113" s="205" t="s">
        <v>3035</v>
      </c>
      <c r="G113" s="206" t="s">
        <v>269</v>
      </c>
      <c r="H113" s="207">
        <v>1</v>
      </c>
      <c r="I113" s="208"/>
      <c r="J113" s="209">
        <f t="shared" si="10"/>
        <v>0</v>
      </c>
      <c r="K113" s="205" t="s">
        <v>39</v>
      </c>
      <c r="L113" s="61"/>
      <c r="M113" s="210" t="s">
        <v>39</v>
      </c>
      <c r="N113" s="211" t="s">
        <v>48</v>
      </c>
      <c r="O113" s="42"/>
      <c r="P113" s="212">
        <f t="shared" si="11"/>
        <v>0</v>
      </c>
      <c r="Q113" s="212">
        <v>0</v>
      </c>
      <c r="R113" s="212">
        <f t="shared" si="12"/>
        <v>0</v>
      </c>
      <c r="S113" s="212">
        <v>0</v>
      </c>
      <c r="T113" s="213">
        <f t="shared" si="13"/>
        <v>0</v>
      </c>
      <c r="AR113" s="24" t="s">
        <v>187</v>
      </c>
      <c r="AT113" s="24" t="s">
        <v>182</v>
      </c>
      <c r="AU113" s="24" t="s">
        <v>84</v>
      </c>
      <c r="AY113" s="24" t="s">
        <v>180</v>
      </c>
      <c r="BE113" s="214">
        <f t="shared" si="14"/>
        <v>0</v>
      </c>
      <c r="BF113" s="214">
        <f t="shared" si="15"/>
        <v>0</v>
      </c>
      <c r="BG113" s="214">
        <f t="shared" si="16"/>
        <v>0</v>
      </c>
      <c r="BH113" s="214">
        <f t="shared" si="17"/>
        <v>0</v>
      </c>
      <c r="BI113" s="214">
        <f t="shared" si="18"/>
        <v>0</v>
      </c>
      <c r="BJ113" s="24" t="s">
        <v>84</v>
      </c>
      <c r="BK113" s="214">
        <f t="shared" si="19"/>
        <v>0</v>
      </c>
      <c r="BL113" s="24" t="s">
        <v>187</v>
      </c>
      <c r="BM113" s="24" t="s">
        <v>458</v>
      </c>
    </row>
    <row r="114" spans="2:65" s="1" customFormat="1" ht="16.5" customHeight="1">
      <c r="B114" s="41"/>
      <c r="C114" s="203" t="s">
        <v>325</v>
      </c>
      <c r="D114" s="203" t="s">
        <v>182</v>
      </c>
      <c r="E114" s="204" t="s">
        <v>2701</v>
      </c>
      <c r="F114" s="205" t="s">
        <v>3036</v>
      </c>
      <c r="G114" s="206" t="s">
        <v>269</v>
      </c>
      <c r="H114" s="207">
        <v>1</v>
      </c>
      <c r="I114" s="208"/>
      <c r="J114" s="209">
        <f t="shared" si="10"/>
        <v>0</v>
      </c>
      <c r="K114" s="205" t="s">
        <v>39</v>
      </c>
      <c r="L114" s="61"/>
      <c r="M114" s="210" t="s">
        <v>39</v>
      </c>
      <c r="N114" s="211" t="s">
        <v>48</v>
      </c>
      <c r="O114" s="42"/>
      <c r="P114" s="212">
        <f t="shared" si="11"/>
        <v>0</v>
      </c>
      <c r="Q114" s="212">
        <v>0</v>
      </c>
      <c r="R114" s="212">
        <f t="shared" si="12"/>
        <v>0</v>
      </c>
      <c r="S114" s="212">
        <v>0</v>
      </c>
      <c r="T114" s="213">
        <f t="shared" si="13"/>
        <v>0</v>
      </c>
      <c r="AR114" s="24" t="s">
        <v>187</v>
      </c>
      <c r="AT114" s="24" t="s">
        <v>182</v>
      </c>
      <c r="AU114" s="24" t="s">
        <v>84</v>
      </c>
      <c r="AY114" s="24" t="s">
        <v>180</v>
      </c>
      <c r="BE114" s="214">
        <f t="shared" si="14"/>
        <v>0</v>
      </c>
      <c r="BF114" s="214">
        <f t="shared" si="15"/>
        <v>0</v>
      </c>
      <c r="BG114" s="214">
        <f t="shared" si="16"/>
        <v>0</v>
      </c>
      <c r="BH114" s="214">
        <f t="shared" si="17"/>
        <v>0</v>
      </c>
      <c r="BI114" s="214">
        <f t="shared" si="18"/>
        <v>0</v>
      </c>
      <c r="BJ114" s="24" t="s">
        <v>84</v>
      </c>
      <c r="BK114" s="214">
        <f t="shared" si="19"/>
        <v>0</v>
      </c>
      <c r="BL114" s="24" t="s">
        <v>187</v>
      </c>
      <c r="BM114" s="24" t="s">
        <v>466</v>
      </c>
    </row>
    <row r="115" spans="2:63" s="11" customFormat="1" ht="37.35" customHeight="1">
      <c r="B115" s="187"/>
      <c r="C115" s="188"/>
      <c r="D115" s="189" t="s">
        <v>76</v>
      </c>
      <c r="E115" s="190" t="s">
        <v>2723</v>
      </c>
      <c r="F115" s="190" t="s">
        <v>2844</v>
      </c>
      <c r="G115" s="188"/>
      <c r="H115" s="188"/>
      <c r="I115" s="191"/>
      <c r="J115" s="192">
        <f>BK115</f>
        <v>0</v>
      </c>
      <c r="K115" s="188"/>
      <c r="L115" s="193"/>
      <c r="M115" s="194"/>
      <c r="N115" s="195"/>
      <c r="O115" s="195"/>
      <c r="P115" s="196">
        <f>SUM(P116:P122)</f>
        <v>0</v>
      </c>
      <c r="Q115" s="195"/>
      <c r="R115" s="196">
        <f>SUM(R116:R122)</f>
        <v>0</v>
      </c>
      <c r="S115" s="195"/>
      <c r="T115" s="197">
        <f>SUM(T116:T122)</f>
        <v>0</v>
      </c>
      <c r="AR115" s="198" t="s">
        <v>84</v>
      </c>
      <c r="AT115" s="199" t="s">
        <v>76</v>
      </c>
      <c r="AU115" s="199" t="s">
        <v>77</v>
      </c>
      <c r="AY115" s="198" t="s">
        <v>180</v>
      </c>
      <c r="BK115" s="200">
        <f>SUM(BK116:BK122)</f>
        <v>0</v>
      </c>
    </row>
    <row r="116" spans="2:65" s="1" customFormat="1" ht="16.5" customHeight="1">
      <c r="B116" s="41"/>
      <c r="C116" s="203" t="s">
        <v>332</v>
      </c>
      <c r="D116" s="203" t="s">
        <v>182</v>
      </c>
      <c r="E116" s="204" t="s">
        <v>2725</v>
      </c>
      <c r="F116" s="205" t="s">
        <v>2853</v>
      </c>
      <c r="G116" s="206" t="s">
        <v>2847</v>
      </c>
      <c r="H116" s="207">
        <v>16</v>
      </c>
      <c r="I116" s="208"/>
      <c r="J116" s="209">
        <f aca="true" t="shared" si="20" ref="J116:J122">ROUND(I116*H116,2)</f>
        <v>0</v>
      </c>
      <c r="K116" s="205" t="s">
        <v>39</v>
      </c>
      <c r="L116" s="61"/>
      <c r="M116" s="210" t="s">
        <v>39</v>
      </c>
      <c r="N116" s="211" t="s">
        <v>48</v>
      </c>
      <c r="O116" s="42"/>
      <c r="P116" s="212">
        <f aca="true" t="shared" si="21" ref="P116:P122">O116*H116</f>
        <v>0</v>
      </c>
      <c r="Q116" s="212">
        <v>0</v>
      </c>
      <c r="R116" s="212">
        <f aca="true" t="shared" si="22" ref="R116:R122">Q116*H116</f>
        <v>0</v>
      </c>
      <c r="S116" s="212">
        <v>0</v>
      </c>
      <c r="T116" s="213">
        <f aca="true" t="shared" si="23" ref="T116:T122">S116*H116</f>
        <v>0</v>
      </c>
      <c r="AR116" s="24" t="s">
        <v>187</v>
      </c>
      <c r="AT116" s="24" t="s">
        <v>182</v>
      </c>
      <c r="AU116" s="24" t="s">
        <v>84</v>
      </c>
      <c r="AY116" s="24" t="s">
        <v>180</v>
      </c>
      <c r="BE116" s="214">
        <f aca="true" t="shared" si="24" ref="BE116:BE122">IF(N116="základní",J116,0)</f>
        <v>0</v>
      </c>
      <c r="BF116" s="214">
        <f aca="true" t="shared" si="25" ref="BF116:BF122">IF(N116="snížená",J116,0)</f>
        <v>0</v>
      </c>
      <c r="BG116" s="214">
        <f aca="true" t="shared" si="26" ref="BG116:BG122">IF(N116="zákl. přenesená",J116,0)</f>
        <v>0</v>
      </c>
      <c r="BH116" s="214">
        <f aca="true" t="shared" si="27" ref="BH116:BH122">IF(N116="sníž. přenesená",J116,0)</f>
        <v>0</v>
      </c>
      <c r="BI116" s="214">
        <f aca="true" t="shared" si="28" ref="BI116:BI122">IF(N116="nulová",J116,0)</f>
        <v>0</v>
      </c>
      <c r="BJ116" s="24" t="s">
        <v>84</v>
      </c>
      <c r="BK116" s="214">
        <f aca="true" t="shared" si="29" ref="BK116:BK122">ROUND(I116*H116,2)</f>
        <v>0</v>
      </c>
      <c r="BL116" s="24" t="s">
        <v>187</v>
      </c>
      <c r="BM116" s="24" t="s">
        <v>477</v>
      </c>
    </row>
    <row r="117" spans="2:65" s="1" customFormat="1" ht="16.5" customHeight="1">
      <c r="B117" s="41"/>
      <c r="C117" s="203" t="s">
        <v>337</v>
      </c>
      <c r="D117" s="203" t="s">
        <v>182</v>
      </c>
      <c r="E117" s="204" t="s">
        <v>2727</v>
      </c>
      <c r="F117" s="205" t="s">
        <v>3037</v>
      </c>
      <c r="G117" s="206" t="s">
        <v>2847</v>
      </c>
      <c r="H117" s="207">
        <v>8</v>
      </c>
      <c r="I117" s="208"/>
      <c r="J117" s="209">
        <f t="shared" si="20"/>
        <v>0</v>
      </c>
      <c r="K117" s="205" t="s">
        <v>39</v>
      </c>
      <c r="L117" s="61"/>
      <c r="M117" s="210" t="s">
        <v>39</v>
      </c>
      <c r="N117" s="211" t="s">
        <v>48</v>
      </c>
      <c r="O117" s="42"/>
      <c r="P117" s="212">
        <f t="shared" si="21"/>
        <v>0</v>
      </c>
      <c r="Q117" s="212">
        <v>0</v>
      </c>
      <c r="R117" s="212">
        <f t="shared" si="22"/>
        <v>0</v>
      </c>
      <c r="S117" s="212">
        <v>0</v>
      </c>
      <c r="T117" s="213">
        <f t="shared" si="23"/>
        <v>0</v>
      </c>
      <c r="AR117" s="24" t="s">
        <v>187</v>
      </c>
      <c r="AT117" s="24" t="s">
        <v>182</v>
      </c>
      <c r="AU117" s="24" t="s">
        <v>84</v>
      </c>
      <c r="AY117" s="24" t="s">
        <v>180</v>
      </c>
      <c r="BE117" s="214">
        <f t="shared" si="24"/>
        <v>0</v>
      </c>
      <c r="BF117" s="214">
        <f t="shared" si="25"/>
        <v>0</v>
      </c>
      <c r="BG117" s="214">
        <f t="shared" si="26"/>
        <v>0</v>
      </c>
      <c r="BH117" s="214">
        <f t="shared" si="27"/>
        <v>0</v>
      </c>
      <c r="BI117" s="214">
        <f t="shared" si="28"/>
        <v>0</v>
      </c>
      <c r="BJ117" s="24" t="s">
        <v>84</v>
      </c>
      <c r="BK117" s="214">
        <f t="shared" si="29"/>
        <v>0</v>
      </c>
      <c r="BL117" s="24" t="s">
        <v>187</v>
      </c>
      <c r="BM117" s="24" t="s">
        <v>491</v>
      </c>
    </row>
    <row r="118" spans="2:65" s="1" customFormat="1" ht="16.5" customHeight="1">
      <c r="B118" s="41"/>
      <c r="C118" s="203" t="s">
        <v>343</v>
      </c>
      <c r="D118" s="203" t="s">
        <v>182</v>
      </c>
      <c r="E118" s="204" t="s">
        <v>2729</v>
      </c>
      <c r="F118" s="205" t="s">
        <v>2851</v>
      </c>
      <c r="G118" s="206" t="s">
        <v>2092</v>
      </c>
      <c r="H118" s="207">
        <v>1</v>
      </c>
      <c r="I118" s="208"/>
      <c r="J118" s="209">
        <f t="shared" si="20"/>
        <v>0</v>
      </c>
      <c r="K118" s="205" t="s">
        <v>39</v>
      </c>
      <c r="L118" s="61"/>
      <c r="M118" s="210" t="s">
        <v>39</v>
      </c>
      <c r="N118" s="211" t="s">
        <v>48</v>
      </c>
      <c r="O118" s="42"/>
      <c r="P118" s="212">
        <f t="shared" si="21"/>
        <v>0</v>
      </c>
      <c r="Q118" s="212">
        <v>0</v>
      </c>
      <c r="R118" s="212">
        <f t="shared" si="22"/>
        <v>0</v>
      </c>
      <c r="S118" s="212">
        <v>0</v>
      </c>
      <c r="T118" s="213">
        <f t="shared" si="23"/>
        <v>0</v>
      </c>
      <c r="AR118" s="24" t="s">
        <v>187</v>
      </c>
      <c r="AT118" s="24" t="s">
        <v>182</v>
      </c>
      <c r="AU118" s="24" t="s">
        <v>84</v>
      </c>
      <c r="AY118" s="24" t="s">
        <v>180</v>
      </c>
      <c r="BE118" s="214">
        <f t="shared" si="24"/>
        <v>0</v>
      </c>
      <c r="BF118" s="214">
        <f t="shared" si="25"/>
        <v>0</v>
      </c>
      <c r="BG118" s="214">
        <f t="shared" si="26"/>
        <v>0</v>
      </c>
      <c r="BH118" s="214">
        <f t="shared" si="27"/>
        <v>0</v>
      </c>
      <c r="BI118" s="214">
        <f t="shared" si="28"/>
        <v>0</v>
      </c>
      <c r="BJ118" s="24" t="s">
        <v>84</v>
      </c>
      <c r="BK118" s="214">
        <f t="shared" si="29"/>
        <v>0</v>
      </c>
      <c r="BL118" s="24" t="s">
        <v>187</v>
      </c>
      <c r="BM118" s="24" t="s">
        <v>501</v>
      </c>
    </row>
    <row r="119" spans="2:65" s="1" customFormat="1" ht="16.5" customHeight="1">
      <c r="B119" s="41"/>
      <c r="C119" s="203" t="s">
        <v>348</v>
      </c>
      <c r="D119" s="203" t="s">
        <v>182</v>
      </c>
      <c r="E119" s="204" t="s">
        <v>2731</v>
      </c>
      <c r="F119" s="205" t="s">
        <v>2855</v>
      </c>
      <c r="G119" s="206" t="s">
        <v>2092</v>
      </c>
      <c r="H119" s="207">
        <v>1</v>
      </c>
      <c r="I119" s="208"/>
      <c r="J119" s="209">
        <f t="shared" si="20"/>
        <v>0</v>
      </c>
      <c r="K119" s="205" t="s">
        <v>39</v>
      </c>
      <c r="L119" s="61"/>
      <c r="M119" s="210" t="s">
        <v>39</v>
      </c>
      <c r="N119" s="211" t="s">
        <v>48</v>
      </c>
      <c r="O119" s="42"/>
      <c r="P119" s="212">
        <f t="shared" si="21"/>
        <v>0</v>
      </c>
      <c r="Q119" s="212">
        <v>0</v>
      </c>
      <c r="R119" s="212">
        <f t="shared" si="22"/>
        <v>0</v>
      </c>
      <c r="S119" s="212">
        <v>0</v>
      </c>
      <c r="T119" s="213">
        <f t="shared" si="23"/>
        <v>0</v>
      </c>
      <c r="AR119" s="24" t="s">
        <v>187</v>
      </c>
      <c r="AT119" s="24" t="s">
        <v>182</v>
      </c>
      <c r="AU119" s="24" t="s">
        <v>84</v>
      </c>
      <c r="AY119" s="24" t="s">
        <v>180</v>
      </c>
      <c r="BE119" s="214">
        <f t="shared" si="24"/>
        <v>0</v>
      </c>
      <c r="BF119" s="214">
        <f t="shared" si="25"/>
        <v>0</v>
      </c>
      <c r="BG119" s="214">
        <f t="shared" si="26"/>
        <v>0</v>
      </c>
      <c r="BH119" s="214">
        <f t="shared" si="27"/>
        <v>0</v>
      </c>
      <c r="BI119" s="214">
        <f t="shared" si="28"/>
        <v>0</v>
      </c>
      <c r="BJ119" s="24" t="s">
        <v>84</v>
      </c>
      <c r="BK119" s="214">
        <f t="shared" si="29"/>
        <v>0</v>
      </c>
      <c r="BL119" s="24" t="s">
        <v>187</v>
      </c>
      <c r="BM119" s="24" t="s">
        <v>509</v>
      </c>
    </row>
    <row r="120" spans="2:65" s="1" customFormat="1" ht="16.5" customHeight="1">
      <c r="B120" s="41"/>
      <c r="C120" s="203" t="s">
        <v>354</v>
      </c>
      <c r="D120" s="203" t="s">
        <v>182</v>
      </c>
      <c r="E120" s="204" t="s">
        <v>2733</v>
      </c>
      <c r="F120" s="205" t="s">
        <v>2857</v>
      </c>
      <c r="G120" s="206" t="s">
        <v>2092</v>
      </c>
      <c r="H120" s="207">
        <v>1</v>
      </c>
      <c r="I120" s="208"/>
      <c r="J120" s="209">
        <f t="shared" si="20"/>
        <v>0</v>
      </c>
      <c r="K120" s="205" t="s">
        <v>39</v>
      </c>
      <c r="L120" s="61"/>
      <c r="M120" s="210" t="s">
        <v>39</v>
      </c>
      <c r="N120" s="211" t="s">
        <v>48</v>
      </c>
      <c r="O120" s="42"/>
      <c r="P120" s="212">
        <f t="shared" si="21"/>
        <v>0</v>
      </c>
      <c r="Q120" s="212">
        <v>0</v>
      </c>
      <c r="R120" s="212">
        <f t="shared" si="22"/>
        <v>0</v>
      </c>
      <c r="S120" s="212">
        <v>0</v>
      </c>
      <c r="T120" s="213">
        <f t="shared" si="23"/>
        <v>0</v>
      </c>
      <c r="AR120" s="24" t="s">
        <v>187</v>
      </c>
      <c r="AT120" s="24" t="s">
        <v>182</v>
      </c>
      <c r="AU120" s="24" t="s">
        <v>84</v>
      </c>
      <c r="AY120" s="24" t="s">
        <v>180</v>
      </c>
      <c r="BE120" s="214">
        <f t="shared" si="24"/>
        <v>0</v>
      </c>
      <c r="BF120" s="214">
        <f t="shared" si="25"/>
        <v>0</v>
      </c>
      <c r="BG120" s="214">
        <f t="shared" si="26"/>
        <v>0</v>
      </c>
      <c r="BH120" s="214">
        <f t="shared" si="27"/>
        <v>0</v>
      </c>
      <c r="BI120" s="214">
        <f t="shared" si="28"/>
        <v>0</v>
      </c>
      <c r="BJ120" s="24" t="s">
        <v>84</v>
      </c>
      <c r="BK120" s="214">
        <f t="shared" si="29"/>
        <v>0</v>
      </c>
      <c r="BL120" s="24" t="s">
        <v>187</v>
      </c>
      <c r="BM120" s="24" t="s">
        <v>519</v>
      </c>
    </row>
    <row r="121" spans="2:65" s="1" customFormat="1" ht="16.5" customHeight="1">
      <c r="B121" s="41"/>
      <c r="C121" s="203" t="s">
        <v>359</v>
      </c>
      <c r="D121" s="203" t="s">
        <v>182</v>
      </c>
      <c r="E121" s="204" t="s">
        <v>2735</v>
      </c>
      <c r="F121" s="205" t="s">
        <v>2859</v>
      </c>
      <c r="G121" s="206" t="s">
        <v>2092</v>
      </c>
      <c r="H121" s="207">
        <v>1</v>
      </c>
      <c r="I121" s="208"/>
      <c r="J121" s="209">
        <f t="shared" si="20"/>
        <v>0</v>
      </c>
      <c r="K121" s="205" t="s">
        <v>39</v>
      </c>
      <c r="L121" s="61"/>
      <c r="M121" s="210" t="s">
        <v>39</v>
      </c>
      <c r="N121" s="211" t="s">
        <v>48</v>
      </c>
      <c r="O121" s="42"/>
      <c r="P121" s="212">
        <f t="shared" si="21"/>
        <v>0</v>
      </c>
      <c r="Q121" s="212">
        <v>0</v>
      </c>
      <c r="R121" s="212">
        <f t="shared" si="22"/>
        <v>0</v>
      </c>
      <c r="S121" s="212">
        <v>0</v>
      </c>
      <c r="T121" s="213">
        <f t="shared" si="23"/>
        <v>0</v>
      </c>
      <c r="AR121" s="24" t="s">
        <v>187</v>
      </c>
      <c r="AT121" s="24" t="s">
        <v>182</v>
      </c>
      <c r="AU121" s="24" t="s">
        <v>84</v>
      </c>
      <c r="AY121" s="24" t="s">
        <v>180</v>
      </c>
      <c r="BE121" s="214">
        <f t="shared" si="24"/>
        <v>0</v>
      </c>
      <c r="BF121" s="214">
        <f t="shared" si="25"/>
        <v>0</v>
      </c>
      <c r="BG121" s="214">
        <f t="shared" si="26"/>
        <v>0</v>
      </c>
      <c r="BH121" s="214">
        <f t="shared" si="27"/>
        <v>0</v>
      </c>
      <c r="BI121" s="214">
        <f t="shared" si="28"/>
        <v>0</v>
      </c>
      <c r="BJ121" s="24" t="s">
        <v>84</v>
      </c>
      <c r="BK121" s="214">
        <f t="shared" si="29"/>
        <v>0</v>
      </c>
      <c r="BL121" s="24" t="s">
        <v>187</v>
      </c>
      <c r="BM121" s="24" t="s">
        <v>528</v>
      </c>
    </row>
    <row r="122" spans="2:65" s="1" customFormat="1" ht="16.5" customHeight="1">
      <c r="B122" s="41"/>
      <c r="C122" s="203" t="s">
        <v>363</v>
      </c>
      <c r="D122" s="203" t="s">
        <v>182</v>
      </c>
      <c r="E122" s="204" t="s">
        <v>2737</v>
      </c>
      <c r="F122" s="205" t="s">
        <v>2861</v>
      </c>
      <c r="G122" s="206" t="s">
        <v>2092</v>
      </c>
      <c r="H122" s="207">
        <v>1</v>
      </c>
      <c r="I122" s="208"/>
      <c r="J122" s="209">
        <f t="shared" si="20"/>
        <v>0</v>
      </c>
      <c r="K122" s="205" t="s">
        <v>39</v>
      </c>
      <c r="L122" s="61"/>
      <c r="M122" s="210" t="s">
        <v>39</v>
      </c>
      <c r="N122" s="259" t="s">
        <v>48</v>
      </c>
      <c r="O122" s="260"/>
      <c r="P122" s="261">
        <f t="shared" si="21"/>
        <v>0</v>
      </c>
      <c r="Q122" s="261">
        <v>0</v>
      </c>
      <c r="R122" s="261">
        <f t="shared" si="22"/>
        <v>0</v>
      </c>
      <c r="S122" s="261">
        <v>0</v>
      </c>
      <c r="T122" s="262">
        <f t="shared" si="23"/>
        <v>0</v>
      </c>
      <c r="AR122" s="24" t="s">
        <v>187</v>
      </c>
      <c r="AT122" s="24" t="s">
        <v>182</v>
      </c>
      <c r="AU122" s="24" t="s">
        <v>84</v>
      </c>
      <c r="AY122" s="24" t="s">
        <v>180</v>
      </c>
      <c r="BE122" s="214">
        <f t="shared" si="24"/>
        <v>0</v>
      </c>
      <c r="BF122" s="214">
        <f t="shared" si="25"/>
        <v>0</v>
      </c>
      <c r="BG122" s="214">
        <f t="shared" si="26"/>
        <v>0</v>
      </c>
      <c r="BH122" s="214">
        <f t="shared" si="27"/>
        <v>0</v>
      </c>
      <c r="BI122" s="214">
        <f t="shared" si="28"/>
        <v>0</v>
      </c>
      <c r="BJ122" s="24" t="s">
        <v>84</v>
      </c>
      <c r="BK122" s="214">
        <f t="shared" si="29"/>
        <v>0</v>
      </c>
      <c r="BL122" s="24" t="s">
        <v>187</v>
      </c>
      <c r="BM122" s="24" t="s">
        <v>537</v>
      </c>
    </row>
    <row r="123" spans="2:12" s="1" customFormat="1" ht="6.9" customHeight="1">
      <c r="B123" s="56"/>
      <c r="C123" s="57"/>
      <c r="D123" s="57"/>
      <c r="E123" s="57"/>
      <c r="F123" s="57"/>
      <c r="G123" s="57"/>
      <c r="H123" s="57"/>
      <c r="I123" s="148"/>
      <c r="J123" s="57"/>
      <c r="K123" s="57"/>
      <c r="L123" s="61"/>
    </row>
  </sheetData>
  <sheetProtection algorithmName="SHA-512" hashValue="hm6Q0YNRjMkzT7BjEyQKKuRG1SuWE29nFGZNtyx+2hsClGZk5OmwyAbxNx4C4X2I9nzBBnqZSEb41IAFtrknRQ==" saltValue="8hyXoAFWJlE0DhjZGr6qyWbbyqJM+QqDvgqtUmn1raOC6OO/gpM2Jg/5occRjR8dR97Yz1zudZJgS9cINPRjAg==" spinCount="100000" sheet="1" objects="1" scenarios="1" formatColumns="0" formatRows="0" autoFilter="0"/>
  <autoFilter ref="C84:K122"/>
  <mergeCells count="13">
    <mergeCell ref="E77:H77"/>
    <mergeCell ref="G1:H1"/>
    <mergeCell ref="L2:V2"/>
    <mergeCell ref="E49:H49"/>
    <mergeCell ref="E51:H51"/>
    <mergeCell ref="J55:J56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116</v>
      </c>
      <c r="G1" s="391" t="s">
        <v>117</v>
      </c>
      <c r="H1" s="391"/>
      <c r="I1" s="124"/>
      <c r="J1" s="123" t="s">
        <v>118</v>
      </c>
      <c r="K1" s="122" t="s">
        <v>119</v>
      </c>
      <c r="L1" s="123" t="s">
        <v>120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4" t="s">
        <v>103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86</v>
      </c>
    </row>
    <row r="4" spans="2:46" ht="36.9" customHeight="1">
      <c r="B4" s="28"/>
      <c r="C4" s="29"/>
      <c r="D4" s="30" t="s">
        <v>121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Stavební úpravy a nástavba objektu ul. Broumovská 840/7, OPTIMALIZACE KAPACIT MŠ MOTÝLEK LIBEREC</v>
      </c>
      <c r="F7" s="384"/>
      <c r="G7" s="384"/>
      <c r="H7" s="384"/>
      <c r="I7" s="126"/>
      <c r="J7" s="29"/>
      <c r="K7" s="31"/>
    </row>
    <row r="8" spans="2:11" ht="13.2">
      <c r="B8" s="28"/>
      <c r="C8" s="29"/>
      <c r="D8" s="37" t="s">
        <v>122</v>
      </c>
      <c r="E8" s="29"/>
      <c r="F8" s="29"/>
      <c r="G8" s="29"/>
      <c r="H8" s="29"/>
      <c r="I8" s="126"/>
      <c r="J8" s="29"/>
      <c r="K8" s="31"/>
    </row>
    <row r="9" spans="2:11" s="1" customFormat="1" ht="16.5" customHeight="1">
      <c r="B9" s="41"/>
      <c r="C9" s="42"/>
      <c r="D9" s="42"/>
      <c r="E9" s="383" t="s">
        <v>123</v>
      </c>
      <c r="F9" s="385"/>
      <c r="G9" s="385"/>
      <c r="H9" s="385"/>
      <c r="I9" s="127"/>
      <c r="J9" s="42"/>
      <c r="K9" s="45"/>
    </row>
    <row r="10" spans="2:11" s="1" customFormat="1" ht="13.2">
      <c r="B10" s="41"/>
      <c r="C10" s="42"/>
      <c r="D10" s="37" t="s">
        <v>124</v>
      </c>
      <c r="E10" s="42"/>
      <c r="F10" s="42"/>
      <c r="G10" s="42"/>
      <c r="H10" s="42"/>
      <c r="I10" s="127"/>
      <c r="J10" s="42"/>
      <c r="K10" s="45"/>
    </row>
    <row r="11" spans="2:11" s="1" customFormat="1" ht="36.9" customHeight="1">
      <c r="B11" s="41"/>
      <c r="C11" s="42"/>
      <c r="D11" s="42"/>
      <c r="E11" s="386" t="s">
        <v>3038</v>
      </c>
      <c r="F11" s="385"/>
      <c r="G11" s="385"/>
      <c r="H11" s="385"/>
      <c r="I11" s="127"/>
      <c r="J11" s="42"/>
      <c r="K11" s="45"/>
    </row>
    <row r="12" spans="2:11" s="1" customFormat="1" ht="12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" customHeight="1">
      <c r="B13" s="41"/>
      <c r="C13" s="42"/>
      <c r="D13" s="37" t="s">
        <v>20</v>
      </c>
      <c r="E13" s="42"/>
      <c r="F13" s="35" t="s">
        <v>39</v>
      </c>
      <c r="G13" s="42"/>
      <c r="H13" s="42"/>
      <c r="I13" s="128" t="s">
        <v>22</v>
      </c>
      <c r="J13" s="35" t="s">
        <v>39</v>
      </c>
      <c r="K13" s="45"/>
    </row>
    <row r="14" spans="2:11" s="1" customFormat="1" ht="14.4" customHeight="1">
      <c r="B14" s="41"/>
      <c r="C14" s="42"/>
      <c r="D14" s="37" t="s">
        <v>24</v>
      </c>
      <c r="E14" s="42"/>
      <c r="F14" s="35" t="s">
        <v>3039</v>
      </c>
      <c r="G14" s="42"/>
      <c r="H14" s="42"/>
      <c r="I14" s="128" t="s">
        <v>26</v>
      </c>
      <c r="J14" s="129" t="str">
        <f>'Rekapitulace stavby'!AN8</f>
        <v>10.12.2018</v>
      </c>
      <c r="K14" s="45"/>
    </row>
    <row r="15" spans="2:11" s="1" customFormat="1" ht="10.8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tr">
        <f>IF('Rekapitulace stavby'!AN10="","",'Rekapitulace stavby'!AN10)</f>
        <v>00262978</v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SM Liberec, Nám.Dr.E.Beneše 1, 46059 Liberec </v>
      </c>
      <c r="F17" s="42"/>
      <c r="G17" s="42"/>
      <c r="H17" s="42"/>
      <c r="I17" s="128" t="s">
        <v>32</v>
      </c>
      <c r="J17" s="35" t="str">
        <f>IF('Rekapitulace stavby'!AN11="","",'Rekapitulace stavby'!AN11)</f>
        <v>CZ00262978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" customHeight="1">
      <c r="B19" s="41"/>
      <c r="C19" s="42"/>
      <c r="D19" s="37" t="s">
        <v>34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" customHeight="1">
      <c r="B22" s="41"/>
      <c r="C22" s="42"/>
      <c r="D22" s="37" t="s">
        <v>36</v>
      </c>
      <c r="E22" s="42"/>
      <c r="F22" s="42"/>
      <c r="G22" s="42"/>
      <c r="H22" s="42"/>
      <c r="I22" s="128" t="s">
        <v>29</v>
      </c>
      <c r="J22" s="35" t="s">
        <v>39</v>
      </c>
      <c r="K22" s="45"/>
    </row>
    <row r="23" spans="2:11" s="1" customFormat="1" ht="18" customHeight="1">
      <c r="B23" s="41"/>
      <c r="C23" s="42"/>
      <c r="D23" s="42"/>
      <c r="E23" s="35" t="s">
        <v>3040</v>
      </c>
      <c r="F23" s="42"/>
      <c r="G23" s="42"/>
      <c r="H23" s="42"/>
      <c r="I23" s="128" t="s">
        <v>32</v>
      </c>
      <c r="J23" s="35" t="s">
        <v>39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" customHeight="1">
      <c r="B25" s="41"/>
      <c r="C25" s="42"/>
      <c r="D25" s="37" t="s">
        <v>41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59" t="s">
        <v>39</v>
      </c>
      <c r="F26" s="359"/>
      <c r="G26" s="359"/>
      <c r="H26" s="359"/>
      <c r="I26" s="132"/>
      <c r="J26" s="131"/>
      <c r="K26" s="133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ROUND(J89,2)</f>
        <v>0</v>
      </c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" customHeight="1">
      <c r="B32" s="41"/>
      <c r="C32" s="42"/>
      <c r="D32" s="49" t="s">
        <v>47</v>
      </c>
      <c r="E32" s="49" t="s">
        <v>48</v>
      </c>
      <c r="F32" s="139">
        <f>ROUND(SUM(BE89:BE165),2)</f>
        <v>0</v>
      </c>
      <c r="G32" s="42"/>
      <c r="H32" s="42"/>
      <c r="I32" s="140">
        <v>0.21</v>
      </c>
      <c r="J32" s="139">
        <f>ROUND(ROUND((SUM(BE89:BE165)),2)*I32,2)</f>
        <v>0</v>
      </c>
      <c r="K32" s="45"/>
    </row>
    <row r="33" spans="2:11" s="1" customFormat="1" ht="14.4" customHeight="1">
      <c r="B33" s="41"/>
      <c r="C33" s="42"/>
      <c r="D33" s="42"/>
      <c r="E33" s="49" t="s">
        <v>49</v>
      </c>
      <c r="F33" s="139">
        <f>ROUND(SUM(BF89:BF165),2)</f>
        <v>0</v>
      </c>
      <c r="G33" s="42"/>
      <c r="H33" s="42"/>
      <c r="I33" s="140">
        <v>0.15</v>
      </c>
      <c r="J33" s="139">
        <f>ROUND(ROUND((SUM(BF89:BF165)),2)*I33,2)</f>
        <v>0</v>
      </c>
      <c r="K33" s="45"/>
    </row>
    <row r="34" spans="2:11" s="1" customFormat="1" ht="14.4" customHeight="1" hidden="1">
      <c r="B34" s="41"/>
      <c r="C34" s="42"/>
      <c r="D34" s="42"/>
      <c r="E34" s="49" t="s">
        <v>50</v>
      </c>
      <c r="F34" s="139">
        <f>ROUND(SUM(BG89:BG165),2)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" customHeight="1" hidden="1">
      <c r="B35" s="41"/>
      <c r="C35" s="42"/>
      <c r="D35" s="42"/>
      <c r="E35" s="49" t="s">
        <v>51</v>
      </c>
      <c r="F35" s="139">
        <f>ROUND(SUM(BH89:BH165),2)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" customHeight="1" hidden="1">
      <c r="B36" s="41"/>
      <c r="C36" s="42"/>
      <c r="D36" s="42"/>
      <c r="E36" s="49" t="s">
        <v>52</v>
      </c>
      <c r="F36" s="139">
        <f>ROUND(SUM(BI89:BI165),2)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" customHeight="1">
      <c r="B44" s="41"/>
      <c r="C44" s="30" t="s">
        <v>126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83" t="str">
        <f>E7</f>
        <v>Stavební úpravy a nástavba objektu ul. Broumovská 840/7, OPTIMALIZACE KAPACIT MŠ MOTÝLEK LIBEREC</v>
      </c>
      <c r="F47" s="384"/>
      <c r="G47" s="384"/>
      <c r="H47" s="384"/>
      <c r="I47" s="127"/>
      <c r="J47" s="42"/>
      <c r="K47" s="45"/>
    </row>
    <row r="48" spans="2:11" ht="13.2">
      <c r="B48" s="28"/>
      <c r="C48" s="37" t="s">
        <v>122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6.5" customHeight="1">
      <c r="B49" s="41"/>
      <c r="C49" s="42"/>
      <c r="D49" s="42"/>
      <c r="E49" s="383" t="s">
        <v>123</v>
      </c>
      <c r="F49" s="385"/>
      <c r="G49" s="385"/>
      <c r="H49" s="385"/>
      <c r="I49" s="127"/>
      <c r="J49" s="42"/>
      <c r="K49" s="45"/>
    </row>
    <row r="50" spans="2:11" s="1" customFormat="1" ht="14.4" customHeight="1">
      <c r="B50" s="41"/>
      <c r="C50" s="37" t="s">
        <v>124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7.25" customHeight="1">
      <c r="B51" s="41"/>
      <c r="C51" s="42"/>
      <c r="D51" s="42"/>
      <c r="E51" s="386" t="str">
        <f>E11</f>
        <v>část UT - Ústřední vytápění</v>
      </c>
      <c r="F51" s="385"/>
      <c r="G51" s="385"/>
      <c r="H51" s="385"/>
      <c r="I51" s="127"/>
      <c r="J51" s="42"/>
      <c r="K51" s="45"/>
    </row>
    <row r="52" spans="2:11" s="1" customFormat="1" ht="6.9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ul. Broumovská 840/7, Liberec VI-Rochlice</v>
      </c>
      <c r="G53" s="42"/>
      <c r="H53" s="42"/>
      <c r="I53" s="128" t="s">
        <v>26</v>
      </c>
      <c r="J53" s="129" t="str">
        <f>IF(J14="","",J14)</f>
        <v>10.12.2018</v>
      </c>
      <c r="K53" s="45"/>
    </row>
    <row r="54" spans="2:11" s="1" customFormat="1" ht="6.9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2">
      <c r="B55" s="41"/>
      <c r="C55" s="37" t="s">
        <v>28</v>
      </c>
      <c r="D55" s="42"/>
      <c r="E55" s="42"/>
      <c r="F55" s="35" t="str">
        <f>E17</f>
        <v xml:space="preserve">SM Liberec, Nám.Dr.E.Beneše 1, 46059 Liberec </v>
      </c>
      <c r="G55" s="42"/>
      <c r="H55" s="42"/>
      <c r="I55" s="128" t="s">
        <v>36</v>
      </c>
      <c r="J55" s="359" t="str">
        <f>E23</f>
        <v>EnergySim s.r.o.</v>
      </c>
      <c r="K55" s="45"/>
    </row>
    <row r="56" spans="2:11" s="1" customFormat="1" ht="14.4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87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127</v>
      </c>
      <c r="D58" s="141"/>
      <c r="E58" s="141"/>
      <c r="F58" s="141"/>
      <c r="G58" s="141"/>
      <c r="H58" s="141"/>
      <c r="I58" s="154"/>
      <c r="J58" s="155" t="s">
        <v>128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129</v>
      </c>
      <c r="D60" s="42"/>
      <c r="E60" s="42"/>
      <c r="F60" s="42"/>
      <c r="G60" s="42"/>
      <c r="H60" s="42"/>
      <c r="I60" s="127"/>
      <c r="J60" s="137">
        <f>J89</f>
        <v>0</v>
      </c>
      <c r="K60" s="45"/>
      <c r="AU60" s="24" t="s">
        <v>130</v>
      </c>
    </row>
    <row r="61" spans="2:11" s="8" customFormat="1" ht="24.9" customHeight="1">
      <c r="B61" s="158"/>
      <c r="C61" s="159"/>
      <c r="D61" s="160" t="s">
        <v>141</v>
      </c>
      <c r="E61" s="161"/>
      <c r="F61" s="161"/>
      <c r="G61" s="161"/>
      <c r="H61" s="161"/>
      <c r="I61" s="162"/>
      <c r="J61" s="163">
        <f>J90</f>
        <v>0</v>
      </c>
      <c r="K61" s="164"/>
    </row>
    <row r="62" spans="2:11" s="9" customFormat="1" ht="19.95" customHeight="1">
      <c r="B62" s="165"/>
      <c r="C62" s="166"/>
      <c r="D62" s="167" t="s">
        <v>3041</v>
      </c>
      <c r="E62" s="168"/>
      <c r="F62" s="168"/>
      <c r="G62" s="168"/>
      <c r="H62" s="168"/>
      <c r="I62" s="169"/>
      <c r="J62" s="170">
        <f>J91</f>
        <v>0</v>
      </c>
      <c r="K62" s="171"/>
    </row>
    <row r="63" spans="2:11" s="9" customFormat="1" ht="19.95" customHeight="1">
      <c r="B63" s="165"/>
      <c r="C63" s="166"/>
      <c r="D63" s="167" t="s">
        <v>3042</v>
      </c>
      <c r="E63" s="168"/>
      <c r="F63" s="168"/>
      <c r="G63" s="168"/>
      <c r="H63" s="168"/>
      <c r="I63" s="169"/>
      <c r="J63" s="170">
        <f>J122</f>
        <v>0</v>
      </c>
      <c r="K63" s="171"/>
    </row>
    <row r="64" spans="2:11" s="9" customFormat="1" ht="19.95" customHeight="1">
      <c r="B64" s="165"/>
      <c r="C64" s="166"/>
      <c r="D64" s="167" t="s">
        <v>3043</v>
      </c>
      <c r="E64" s="168"/>
      <c r="F64" s="168"/>
      <c r="G64" s="168"/>
      <c r="H64" s="168"/>
      <c r="I64" s="169"/>
      <c r="J64" s="170">
        <f>J131</f>
        <v>0</v>
      </c>
      <c r="K64" s="171"/>
    </row>
    <row r="65" spans="2:11" s="9" customFormat="1" ht="19.95" customHeight="1">
      <c r="B65" s="165"/>
      <c r="C65" s="166"/>
      <c r="D65" s="167" t="s">
        <v>144</v>
      </c>
      <c r="E65" s="168"/>
      <c r="F65" s="168"/>
      <c r="G65" s="168"/>
      <c r="H65" s="168"/>
      <c r="I65" s="169"/>
      <c r="J65" s="170">
        <f>J143</f>
        <v>0</v>
      </c>
      <c r="K65" s="171"/>
    </row>
    <row r="66" spans="2:11" s="9" customFormat="1" ht="19.95" customHeight="1">
      <c r="B66" s="165"/>
      <c r="C66" s="166"/>
      <c r="D66" s="167" t="s">
        <v>3044</v>
      </c>
      <c r="E66" s="168"/>
      <c r="F66" s="168"/>
      <c r="G66" s="168"/>
      <c r="H66" s="168"/>
      <c r="I66" s="169"/>
      <c r="J66" s="170">
        <f>J154</f>
        <v>0</v>
      </c>
      <c r="K66" s="171"/>
    </row>
    <row r="67" spans="2:11" s="9" customFormat="1" ht="19.95" customHeight="1">
      <c r="B67" s="165"/>
      <c r="C67" s="166"/>
      <c r="D67" s="167" t="s">
        <v>3045</v>
      </c>
      <c r="E67" s="168"/>
      <c r="F67" s="168"/>
      <c r="G67" s="168"/>
      <c r="H67" s="168"/>
      <c r="I67" s="169"/>
      <c r="J67" s="170">
        <f>J160</f>
        <v>0</v>
      </c>
      <c r="K67" s="171"/>
    </row>
    <row r="68" spans="2:11" s="1" customFormat="1" ht="21.75" customHeight="1">
      <c r="B68" s="41"/>
      <c r="C68" s="42"/>
      <c r="D68" s="42"/>
      <c r="E68" s="42"/>
      <c r="F68" s="42"/>
      <c r="G68" s="42"/>
      <c r="H68" s="42"/>
      <c r="I68" s="127"/>
      <c r="J68" s="42"/>
      <c r="K68" s="45"/>
    </row>
    <row r="69" spans="2:11" s="1" customFormat="1" ht="6.9" customHeight="1">
      <c r="B69" s="56"/>
      <c r="C69" s="57"/>
      <c r="D69" s="57"/>
      <c r="E69" s="57"/>
      <c r="F69" s="57"/>
      <c r="G69" s="57"/>
      <c r="H69" s="57"/>
      <c r="I69" s="148"/>
      <c r="J69" s="57"/>
      <c r="K69" s="58"/>
    </row>
    <row r="73" spans="2:12" s="1" customFormat="1" ht="6.9" customHeight="1">
      <c r="B73" s="59"/>
      <c r="C73" s="60"/>
      <c r="D73" s="60"/>
      <c r="E73" s="60"/>
      <c r="F73" s="60"/>
      <c r="G73" s="60"/>
      <c r="H73" s="60"/>
      <c r="I73" s="151"/>
      <c r="J73" s="60"/>
      <c r="K73" s="60"/>
      <c r="L73" s="61"/>
    </row>
    <row r="74" spans="2:12" s="1" customFormat="1" ht="36.9" customHeight="1">
      <c r="B74" s="41"/>
      <c r="C74" s="62" t="s">
        <v>164</v>
      </c>
      <c r="D74" s="63"/>
      <c r="E74" s="63"/>
      <c r="F74" s="63"/>
      <c r="G74" s="63"/>
      <c r="H74" s="63"/>
      <c r="I74" s="172"/>
      <c r="J74" s="63"/>
      <c r="K74" s="63"/>
      <c r="L74" s="61"/>
    </row>
    <row r="75" spans="2:12" s="1" customFormat="1" ht="6.9" customHeight="1">
      <c r="B75" s="41"/>
      <c r="C75" s="63"/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14.4" customHeight="1">
      <c r="B76" s="41"/>
      <c r="C76" s="65" t="s">
        <v>18</v>
      </c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6.5" customHeight="1">
      <c r="B77" s="41"/>
      <c r="C77" s="63"/>
      <c r="D77" s="63"/>
      <c r="E77" s="388" t="str">
        <f>E7</f>
        <v>Stavební úpravy a nástavba objektu ul. Broumovská 840/7, OPTIMALIZACE KAPACIT MŠ MOTÝLEK LIBEREC</v>
      </c>
      <c r="F77" s="389"/>
      <c r="G77" s="389"/>
      <c r="H77" s="389"/>
      <c r="I77" s="172"/>
      <c r="J77" s="63"/>
      <c r="K77" s="63"/>
      <c r="L77" s="61"/>
    </row>
    <row r="78" spans="2:12" ht="13.2">
      <c r="B78" s="28"/>
      <c r="C78" s="65" t="s">
        <v>122</v>
      </c>
      <c r="D78" s="173"/>
      <c r="E78" s="173"/>
      <c r="F78" s="173"/>
      <c r="G78" s="173"/>
      <c r="H78" s="173"/>
      <c r="J78" s="173"/>
      <c r="K78" s="173"/>
      <c r="L78" s="174"/>
    </row>
    <row r="79" spans="2:12" s="1" customFormat="1" ht="16.5" customHeight="1">
      <c r="B79" s="41"/>
      <c r="C79" s="63"/>
      <c r="D79" s="63"/>
      <c r="E79" s="388" t="s">
        <v>123</v>
      </c>
      <c r="F79" s="390"/>
      <c r="G79" s="390"/>
      <c r="H79" s="390"/>
      <c r="I79" s="172"/>
      <c r="J79" s="63"/>
      <c r="K79" s="63"/>
      <c r="L79" s="61"/>
    </row>
    <row r="80" spans="2:12" s="1" customFormat="1" ht="14.4" customHeight="1">
      <c r="B80" s="41"/>
      <c r="C80" s="65" t="s">
        <v>124</v>
      </c>
      <c r="D80" s="63"/>
      <c r="E80" s="63"/>
      <c r="F80" s="63"/>
      <c r="G80" s="63"/>
      <c r="H80" s="63"/>
      <c r="I80" s="172"/>
      <c r="J80" s="63"/>
      <c r="K80" s="63"/>
      <c r="L80" s="61"/>
    </row>
    <row r="81" spans="2:12" s="1" customFormat="1" ht="17.25" customHeight="1">
      <c r="B81" s="41"/>
      <c r="C81" s="63"/>
      <c r="D81" s="63"/>
      <c r="E81" s="376" t="str">
        <f>E11</f>
        <v>část UT - Ústřední vytápění</v>
      </c>
      <c r="F81" s="390"/>
      <c r="G81" s="390"/>
      <c r="H81" s="390"/>
      <c r="I81" s="172"/>
      <c r="J81" s="63"/>
      <c r="K81" s="63"/>
      <c r="L81" s="61"/>
    </row>
    <row r="82" spans="2:12" s="1" customFormat="1" ht="6.9" customHeight="1">
      <c r="B82" s="41"/>
      <c r="C82" s="63"/>
      <c r="D82" s="63"/>
      <c r="E82" s="63"/>
      <c r="F82" s="63"/>
      <c r="G82" s="63"/>
      <c r="H82" s="63"/>
      <c r="I82" s="172"/>
      <c r="J82" s="63"/>
      <c r="K82" s="63"/>
      <c r="L82" s="61"/>
    </row>
    <row r="83" spans="2:12" s="1" customFormat="1" ht="18" customHeight="1">
      <c r="B83" s="41"/>
      <c r="C83" s="65" t="s">
        <v>24</v>
      </c>
      <c r="D83" s="63"/>
      <c r="E83" s="63"/>
      <c r="F83" s="175" t="str">
        <f>F14</f>
        <v>ul. Broumovská 840/7, Liberec VI-Rochlice</v>
      </c>
      <c r="G83" s="63"/>
      <c r="H83" s="63"/>
      <c r="I83" s="176" t="s">
        <v>26</v>
      </c>
      <c r="J83" s="73" t="str">
        <f>IF(J14="","",J14)</f>
        <v>10.12.2018</v>
      </c>
      <c r="K83" s="63"/>
      <c r="L83" s="61"/>
    </row>
    <row r="84" spans="2:12" s="1" customFormat="1" ht="6.9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12" s="1" customFormat="1" ht="13.2">
      <c r="B85" s="41"/>
      <c r="C85" s="65" t="s">
        <v>28</v>
      </c>
      <c r="D85" s="63"/>
      <c r="E85" s="63"/>
      <c r="F85" s="175" t="str">
        <f>E17</f>
        <v xml:space="preserve">SM Liberec, Nám.Dr.E.Beneše 1, 46059 Liberec </v>
      </c>
      <c r="G85" s="63"/>
      <c r="H85" s="63"/>
      <c r="I85" s="176" t="s">
        <v>36</v>
      </c>
      <c r="J85" s="175" t="str">
        <f>E23</f>
        <v>EnergySim s.r.o.</v>
      </c>
      <c r="K85" s="63"/>
      <c r="L85" s="61"/>
    </row>
    <row r="86" spans="2:12" s="1" customFormat="1" ht="14.4" customHeight="1">
      <c r="B86" s="41"/>
      <c r="C86" s="65" t="s">
        <v>34</v>
      </c>
      <c r="D86" s="63"/>
      <c r="E86" s="63"/>
      <c r="F86" s="175" t="str">
        <f>IF(E20="","",E20)</f>
        <v/>
      </c>
      <c r="G86" s="63"/>
      <c r="H86" s="63"/>
      <c r="I86" s="172"/>
      <c r="J86" s="63"/>
      <c r="K86" s="63"/>
      <c r="L86" s="61"/>
    </row>
    <row r="87" spans="2:12" s="1" customFormat="1" ht="10.35" customHeight="1">
      <c r="B87" s="41"/>
      <c r="C87" s="63"/>
      <c r="D87" s="63"/>
      <c r="E87" s="63"/>
      <c r="F87" s="63"/>
      <c r="G87" s="63"/>
      <c r="H87" s="63"/>
      <c r="I87" s="172"/>
      <c r="J87" s="63"/>
      <c r="K87" s="63"/>
      <c r="L87" s="61"/>
    </row>
    <row r="88" spans="2:20" s="10" customFormat="1" ht="29.25" customHeight="1">
      <c r="B88" s="177"/>
      <c r="C88" s="178" t="s">
        <v>165</v>
      </c>
      <c r="D88" s="179" t="s">
        <v>62</v>
      </c>
      <c r="E88" s="179" t="s">
        <v>58</v>
      </c>
      <c r="F88" s="179" t="s">
        <v>166</v>
      </c>
      <c r="G88" s="179" t="s">
        <v>167</v>
      </c>
      <c r="H88" s="179" t="s">
        <v>168</v>
      </c>
      <c r="I88" s="180" t="s">
        <v>169</v>
      </c>
      <c r="J88" s="179" t="s">
        <v>128</v>
      </c>
      <c r="K88" s="181" t="s">
        <v>170</v>
      </c>
      <c r="L88" s="182"/>
      <c r="M88" s="81" t="s">
        <v>171</v>
      </c>
      <c r="N88" s="82" t="s">
        <v>47</v>
      </c>
      <c r="O88" s="82" t="s">
        <v>172</v>
      </c>
      <c r="P88" s="82" t="s">
        <v>173</v>
      </c>
      <c r="Q88" s="82" t="s">
        <v>174</v>
      </c>
      <c r="R88" s="82" t="s">
        <v>175</v>
      </c>
      <c r="S88" s="82" t="s">
        <v>176</v>
      </c>
      <c r="T88" s="83" t="s">
        <v>177</v>
      </c>
    </row>
    <row r="89" spans="2:63" s="1" customFormat="1" ht="29.25" customHeight="1">
      <c r="B89" s="41"/>
      <c r="C89" s="87" t="s">
        <v>129</v>
      </c>
      <c r="D89" s="63"/>
      <c r="E89" s="63"/>
      <c r="F89" s="63"/>
      <c r="G89" s="63"/>
      <c r="H89" s="63"/>
      <c r="I89" s="172"/>
      <c r="J89" s="183">
        <f>BK89</f>
        <v>0</v>
      </c>
      <c r="K89" s="63"/>
      <c r="L89" s="61"/>
      <c r="M89" s="84"/>
      <c r="N89" s="85"/>
      <c r="O89" s="85"/>
      <c r="P89" s="184">
        <f>P90</f>
        <v>0</v>
      </c>
      <c r="Q89" s="85"/>
      <c r="R89" s="184">
        <f>R90</f>
        <v>1.0486112000000003</v>
      </c>
      <c r="S89" s="85"/>
      <c r="T89" s="185">
        <f>T90</f>
        <v>3.0644</v>
      </c>
      <c r="AT89" s="24" t="s">
        <v>76</v>
      </c>
      <c r="AU89" s="24" t="s">
        <v>130</v>
      </c>
      <c r="BK89" s="186">
        <f>BK90</f>
        <v>0</v>
      </c>
    </row>
    <row r="90" spans="2:63" s="11" customFormat="1" ht="37.35" customHeight="1">
      <c r="B90" s="187"/>
      <c r="C90" s="188"/>
      <c r="D90" s="189" t="s">
        <v>76</v>
      </c>
      <c r="E90" s="190" t="s">
        <v>1215</v>
      </c>
      <c r="F90" s="190" t="s">
        <v>1216</v>
      </c>
      <c r="G90" s="188"/>
      <c r="H90" s="188"/>
      <c r="I90" s="191"/>
      <c r="J90" s="192">
        <f>BK90</f>
        <v>0</v>
      </c>
      <c r="K90" s="188"/>
      <c r="L90" s="193"/>
      <c r="M90" s="194"/>
      <c r="N90" s="195"/>
      <c r="O90" s="195"/>
      <c r="P90" s="196">
        <f>P91+P122+P131+P143+P154+P160</f>
        <v>0</v>
      </c>
      <c r="Q90" s="195"/>
      <c r="R90" s="196">
        <f>R91+R122+R131+R143+R154+R160</f>
        <v>1.0486112000000003</v>
      </c>
      <c r="S90" s="195"/>
      <c r="T90" s="197">
        <f>T91+T122+T131+T143+T154+T160</f>
        <v>3.0644</v>
      </c>
      <c r="AR90" s="198" t="s">
        <v>86</v>
      </c>
      <c r="AT90" s="199" t="s">
        <v>76</v>
      </c>
      <c r="AU90" s="199" t="s">
        <v>77</v>
      </c>
      <c r="AY90" s="198" t="s">
        <v>180</v>
      </c>
      <c r="BK90" s="200">
        <f>BK91+BK122+BK131+BK143+BK154+BK160</f>
        <v>0</v>
      </c>
    </row>
    <row r="91" spans="2:63" s="11" customFormat="1" ht="19.95" customHeight="1">
      <c r="B91" s="187"/>
      <c r="C91" s="188"/>
      <c r="D91" s="189" t="s">
        <v>76</v>
      </c>
      <c r="E91" s="201" t="s">
        <v>3046</v>
      </c>
      <c r="F91" s="201" t="s">
        <v>3047</v>
      </c>
      <c r="G91" s="188"/>
      <c r="H91" s="188"/>
      <c r="I91" s="191"/>
      <c r="J91" s="202">
        <f>BK91</f>
        <v>0</v>
      </c>
      <c r="K91" s="188"/>
      <c r="L91" s="193"/>
      <c r="M91" s="194"/>
      <c r="N91" s="195"/>
      <c r="O91" s="195"/>
      <c r="P91" s="196">
        <f>SUM(P92:P121)</f>
        <v>0</v>
      </c>
      <c r="Q91" s="195"/>
      <c r="R91" s="196">
        <f>SUM(R92:R121)</f>
        <v>0.8949712000000001</v>
      </c>
      <c r="S91" s="195"/>
      <c r="T91" s="197">
        <f>SUM(T92:T121)</f>
        <v>1.6275</v>
      </c>
      <c r="AR91" s="198" t="s">
        <v>86</v>
      </c>
      <c r="AT91" s="199" t="s">
        <v>76</v>
      </c>
      <c r="AU91" s="199" t="s">
        <v>84</v>
      </c>
      <c r="AY91" s="198" t="s">
        <v>180</v>
      </c>
      <c r="BK91" s="200">
        <f>SUM(BK92:BK121)</f>
        <v>0</v>
      </c>
    </row>
    <row r="92" spans="2:65" s="1" customFormat="1" ht="16.5" customHeight="1">
      <c r="B92" s="41"/>
      <c r="C92" s="203" t="s">
        <v>84</v>
      </c>
      <c r="D92" s="203" t="s">
        <v>182</v>
      </c>
      <c r="E92" s="204" t="s">
        <v>3048</v>
      </c>
      <c r="F92" s="205" t="s">
        <v>3049</v>
      </c>
      <c r="G92" s="206" t="s">
        <v>316</v>
      </c>
      <c r="H92" s="207">
        <v>13</v>
      </c>
      <c r="I92" s="208"/>
      <c r="J92" s="209">
        <f aca="true" t="shared" si="0" ref="J92:J121">ROUND(I92*H92,2)</f>
        <v>0</v>
      </c>
      <c r="K92" s="205" t="s">
        <v>1903</v>
      </c>
      <c r="L92" s="61"/>
      <c r="M92" s="210" t="s">
        <v>39</v>
      </c>
      <c r="N92" s="211" t="s">
        <v>48</v>
      </c>
      <c r="O92" s="42"/>
      <c r="P92" s="212">
        <f aca="true" t="shared" si="1" ref="P92:P121">O92*H92</f>
        <v>0</v>
      </c>
      <c r="Q92" s="212">
        <v>0</v>
      </c>
      <c r="R92" s="212">
        <f aca="true" t="shared" si="2" ref="R92:R121">Q92*H92</f>
        <v>0</v>
      </c>
      <c r="S92" s="212">
        <v>0</v>
      </c>
      <c r="T92" s="213">
        <f aca="true" t="shared" si="3" ref="T92:T121">S92*H92</f>
        <v>0</v>
      </c>
      <c r="AR92" s="24" t="s">
        <v>265</v>
      </c>
      <c r="AT92" s="24" t="s">
        <v>182</v>
      </c>
      <c r="AU92" s="24" t="s">
        <v>86</v>
      </c>
      <c r="AY92" s="24" t="s">
        <v>180</v>
      </c>
      <c r="BE92" s="214">
        <f aca="true" t="shared" si="4" ref="BE92:BE121">IF(N92="základní",J92,0)</f>
        <v>0</v>
      </c>
      <c r="BF92" s="214">
        <f aca="true" t="shared" si="5" ref="BF92:BF121">IF(N92="snížená",J92,0)</f>
        <v>0</v>
      </c>
      <c r="BG92" s="214">
        <f aca="true" t="shared" si="6" ref="BG92:BG121">IF(N92="zákl. přenesená",J92,0)</f>
        <v>0</v>
      </c>
      <c r="BH92" s="214">
        <f aca="true" t="shared" si="7" ref="BH92:BH121">IF(N92="sníž. přenesená",J92,0)</f>
        <v>0</v>
      </c>
      <c r="BI92" s="214">
        <f aca="true" t="shared" si="8" ref="BI92:BI121">IF(N92="nulová",J92,0)</f>
        <v>0</v>
      </c>
      <c r="BJ92" s="24" t="s">
        <v>84</v>
      </c>
      <c r="BK92" s="214">
        <f aca="true" t="shared" si="9" ref="BK92:BK121">ROUND(I92*H92,2)</f>
        <v>0</v>
      </c>
      <c r="BL92" s="24" t="s">
        <v>265</v>
      </c>
      <c r="BM92" s="24" t="s">
        <v>3050</v>
      </c>
    </row>
    <row r="93" spans="2:65" s="1" customFormat="1" ht="16.5" customHeight="1">
      <c r="B93" s="41"/>
      <c r="C93" s="203" t="s">
        <v>86</v>
      </c>
      <c r="D93" s="203" t="s">
        <v>182</v>
      </c>
      <c r="E93" s="204" t="s">
        <v>3051</v>
      </c>
      <c r="F93" s="205" t="s">
        <v>3052</v>
      </c>
      <c r="G93" s="206" t="s">
        <v>316</v>
      </c>
      <c r="H93" s="207">
        <v>2</v>
      </c>
      <c r="I93" s="208"/>
      <c r="J93" s="209">
        <f t="shared" si="0"/>
        <v>0</v>
      </c>
      <c r="K93" s="205" t="s">
        <v>1903</v>
      </c>
      <c r="L93" s="61"/>
      <c r="M93" s="210" t="s">
        <v>39</v>
      </c>
      <c r="N93" s="211" t="s">
        <v>48</v>
      </c>
      <c r="O93" s="42"/>
      <c r="P93" s="212">
        <f t="shared" si="1"/>
        <v>0</v>
      </c>
      <c r="Q93" s="212">
        <v>0</v>
      </c>
      <c r="R93" s="212">
        <f t="shared" si="2"/>
        <v>0</v>
      </c>
      <c r="S93" s="212">
        <v>0</v>
      </c>
      <c r="T93" s="213">
        <f t="shared" si="3"/>
        <v>0</v>
      </c>
      <c r="AR93" s="24" t="s">
        <v>265</v>
      </c>
      <c r="AT93" s="24" t="s">
        <v>182</v>
      </c>
      <c r="AU93" s="24" t="s">
        <v>86</v>
      </c>
      <c r="AY93" s="24" t="s">
        <v>180</v>
      </c>
      <c r="BE93" s="214">
        <f t="shared" si="4"/>
        <v>0</v>
      </c>
      <c r="BF93" s="214">
        <f t="shared" si="5"/>
        <v>0</v>
      </c>
      <c r="BG93" s="214">
        <f t="shared" si="6"/>
        <v>0</v>
      </c>
      <c r="BH93" s="214">
        <f t="shared" si="7"/>
        <v>0</v>
      </c>
      <c r="BI93" s="214">
        <f t="shared" si="8"/>
        <v>0</v>
      </c>
      <c r="BJ93" s="24" t="s">
        <v>84</v>
      </c>
      <c r="BK93" s="214">
        <f t="shared" si="9"/>
        <v>0</v>
      </c>
      <c r="BL93" s="24" t="s">
        <v>265</v>
      </c>
      <c r="BM93" s="24" t="s">
        <v>3053</v>
      </c>
    </row>
    <row r="94" spans="2:65" s="1" customFormat="1" ht="16.5" customHeight="1">
      <c r="B94" s="41"/>
      <c r="C94" s="203" t="s">
        <v>197</v>
      </c>
      <c r="D94" s="203" t="s">
        <v>182</v>
      </c>
      <c r="E94" s="204" t="s">
        <v>3054</v>
      </c>
      <c r="F94" s="205" t="s">
        <v>3055</v>
      </c>
      <c r="G94" s="206" t="s">
        <v>316</v>
      </c>
      <c r="H94" s="207">
        <v>8</v>
      </c>
      <c r="I94" s="208"/>
      <c r="J94" s="209">
        <f t="shared" si="0"/>
        <v>0</v>
      </c>
      <c r="K94" s="205" t="s">
        <v>1903</v>
      </c>
      <c r="L94" s="61"/>
      <c r="M94" s="210" t="s">
        <v>39</v>
      </c>
      <c r="N94" s="211" t="s">
        <v>48</v>
      </c>
      <c r="O94" s="42"/>
      <c r="P94" s="212">
        <f t="shared" si="1"/>
        <v>0</v>
      </c>
      <c r="Q94" s="212">
        <v>0</v>
      </c>
      <c r="R94" s="212">
        <f t="shared" si="2"/>
        <v>0</v>
      </c>
      <c r="S94" s="212">
        <v>0</v>
      </c>
      <c r="T94" s="213">
        <f t="shared" si="3"/>
        <v>0</v>
      </c>
      <c r="AR94" s="24" t="s">
        <v>265</v>
      </c>
      <c r="AT94" s="24" t="s">
        <v>182</v>
      </c>
      <c r="AU94" s="24" t="s">
        <v>86</v>
      </c>
      <c r="AY94" s="24" t="s">
        <v>180</v>
      </c>
      <c r="BE94" s="214">
        <f t="shared" si="4"/>
        <v>0</v>
      </c>
      <c r="BF94" s="214">
        <f t="shared" si="5"/>
        <v>0</v>
      </c>
      <c r="BG94" s="214">
        <f t="shared" si="6"/>
        <v>0</v>
      </c>
      <c r="BH94" s="214">
        <f t="shared" si="7"/>
        <v>0</v>
      </c>
      <c r="BI94" s="214">
        <f t="shared" si="8"/>
        <v>0</v>
      </c>
      <c r="BJ94" s="24" t="s">
        <v>84</v>
      </c>
      <c r="BK94" s="214">
        <f t="shared" si="9"/>
        <v>0</v>
      </c>
      <c r="BL94" s="24" t="s">
        <v>265</v>
      </c>
      <c r="BM94" s="24" t="s">
        <v>3056</v>
      </c>
    </row>
    <row r="95" spans="2:65" s="1" customFormat="1" ht="16.5" customHeight="1">
      <c r="B95" s="41"/>
      <c r="C95" s="203" t="s">
        <v>187</v>
      </c>
      <c r="D95" s="203" t="s">
        <v>182</v>
      </c>
      <c r="E95" s="204" t="s">
        <v>3057</v>
      </c>
      <c r="F95" s="205" t="s">
        <v>3058</v>
      </c>
      <c r="G95" s="206" t="s">
        <v>316</v>
      </c>
      <c r="H95" s="207">
        <v>1</v>
      </c>
      <c r="I95" s="208"/>
      <c r="J95" s="209">
        <f t="shared" si="0"/>
        <v>0</v>
      </c>
      <c r="K95" s="205" t="s">
        <v>1903</v>
      </c>
      <c r="L95" s="61"/>
      <c r="M95" s="210" t="s">
        <v>39</v>
      </c>
      <c r="N95" s="211" t="s">
        <v>48</v>
      </c>
      <c r="O95" s="42"/>
      <c r="P95" s="212">
        <f t="shared" si="1"/>
        <v>0</v>
      </c>
      <c r="Q95" s="212">
        <v>0</v>
      </c>
      <c r="R95" s="212">
        <f t="shared" si="2"/>
        <v>0</v>
      </c>
      <c r="S95" s="212">
        <v>0</v>
      </c>
      <c r="T95" s="213">
        <f t="shared" si="3"/>
        <v>0</v>
      </c>
      <c r="AR95" s="24" t="s">
        <v>265</v>
      </c>
      <c r="AT95" s="24" t="s">
        <v>182</v>
      </c>
      <c r="AU95" s="24" t="s">
        <v>86</v>
      </c>
      <c r="AY95" s="24" t="s">
        <v>180</v>
      </c>
      <c r="BE95" s="214">
        <f t="shared" si="4"/>
        <v>0</v>
      </c>
      <c r="BF95" s="214">
        <f t="shared" si="5"/>
        <v>0</v>
      </c>
      <c r="BG95" s="214">
        <f t="shared" si="6"/>
        <v>0</v>
      </c>
      <c r="BH95" s="214">
        <f t="shared" si="7"/>
        <v>0</v>
      </c>
      <c r="BI95" s="214">
        <f t="shared" si="8"/>
        <v>0</v>
      </c>
      <c r="BJ95" s="24" t="s">
        <v>84</v>
      </c>
      <c r="BK95" s="214">
        <f t="shared" si="9"/>
        <v>0</v>
      </c>
      <c r="BL95" s="24" t="s">
        <v>265</v>
      </c>
      <c r="BM95" s="24" t="s">
        <v>3059</v>
      </c>
    </row>
    <row r="96" spans="2:65" s="1" customFormat="1" ht="25.5" customHeight="1">
      <c r="B96" s="41"/>
      <c r="C96" s="249" t="s">
        <v>209</v>
      </c>
      <c r="D96" s="249" t="s">
        <v>266</v>
      </c>
      <c r="E96" s="250" t="s">
        <v>3060</v>
      </c>
      <c r="F96" s="251" t="s">
        <v>3061</v>
      </c>
      <c r="G96" s="252" t="s">
        <v>316</v>
      </c>
      <c r="H96" s="253">
        <v>1</v>
      </c>
      <c r="I96" s="254"/>
      <c r="J96" s="255">
        <f t="shared" si="0"/>
        <v>0</v>
      </c>
      <c r="K96" s="251" t="s">
        <v>1903</v>
      </c>
      <c r="L96" s="256"/>
      <c r="M96" s="257" t="s">
        <v>39</v>
      </c>
      <c r="N96" s="258" t="s">
        <v>48</v>
      </c>
      <c r="O96" s="42"/>
      <c r="P96" s="212">
        <f t="shared" si="1"/>
        <v>0</v>
      </c>
      <c r="Q96" s="212">
        <v>0.0496</v>
      </c>
      <c r="R96" s="212">
        <f t="shared" si="2"/>
        <v>0.0496</v>
      </c>
      <c r="S96" s="212">
        <v>0</v>
      </c>
      <c r="T96" s="213">
        <f t="shared" si="3"/>
        <v>0</v>
      </c>
      <c r="AR96" s="24" t="s">
        <v>354</v>
      </c>
      <c r="AT96" s="24" t="s">
        <v>266</v>
      </c>
      <c r="AU96" s="24" t="s">
        <v>86</v>
      </c>
      <c r="AY96" s="24" t="s">
        <v>180</v>
      </c>
      <c r="BE96" s="214">
        <f t="shared" si="4"/>
        <v>0</v>
      </c>
      <c r="BF96" s="214">
        <f t="shared" si="5"/>
        <v>0</v>
      </c>
      <c r="BG96" s="214">
        <f t="shared" si="6"/>
        <v>0</v>
      </c>
      <c r="BH96" s="214">
        <f t="shared" si="7"/>
        <v>0</v>
      </c>
      <c r="BI96" s="214">
        <f t="shared" si="8"/>
        <v>0</v>
      </c>
      <c r="BJ96" s="24" t="s">
        <v>84</v>
      </c>
      <c r="BK96" s="214">
        <f t="shared" si="9"/>
        <v>0</v>
      </c>
      <c r="BL96" s="24" t="s">
        <v>265</v>
      </c>
      <c r="BM96" s="24" t="s">
        <v>3062</v>
      </c>
    </row>
    <row r="97" spans="2:65" s="1" customFormat="1" ht="25.5" customHeight="1">
      <c r="B97" s="41"/>
      <c r="C97" s="249" t="s">
        <v>214</v>
      </c>
      <c r="D97" s="249" t="s">
        <v>266</v>
      </c>
      <c r="E97" s="250" t="s">
        <v>3063</v>
      </c>
      <c r="F97" s="251" t="s">
        <v>3064</v>
      </c>
      <c r="G97" s="252" t="s">
        <v>316</v>
      </c>
      <c r="H97" s="253">
        <v>3</v>
      </c>
      <c r="I97" s="254"/>
      <c r="J97" s="255">
        <f t="shared" si="0"/>
        <v>0</v>
      </c>
      <c r="K97" s="251" t="s">
        <v>1903</v>
      </c>
      <c r="L97" s="256"/>
      <c r="M97" s="257" t="s">
        <v>39</v>
      </c>
      <c r="N97" s="258" t="s">
        <v>48</v>
      </c>
      <c r="O97" s="42"/>
      <c r="P97" s="212">
        <f t="shared" si="1"/>
        <v>0</v>
      </c>
      <c r="Q97" s="212">
        <v>0.035</v>
      </c>
      <c r="R97" s="212">
        <f t="shared" si="2"/>
        <v>0.10500000000000001</v>
      </c>
      <c r="S97" s="212">
        <v>0</v>
      </c>
      <c r="T97" s="213">
        <f t="shared" si="3"/>
        <v>0</v>
      </c>
      <c r="AR97" s="24" t="s">
        <v>354</v>
      </c>
      <c r="AT97" s="24" t="s">
        <v>266</v>
      </c>
      <c r="AU97" s="24" t="s">
        <v>86</v>
      </c>
      <c r="AY97" s="24" t="s">
        <v>180</v>
      </c>
      <c r="BE97" s="214">
        <f t="shared" si="4"/>
        <v>0</v>
      </c>
      <c r="BF97" s="214">
        <f t="shared" si="5"/>
        <v>0</v>
      </c>
      <c r="BG97" s="214">
        <f t="shared" si="6"/>
        <v>0</v>
      </c>
      <c r="BH97" s="214">
        <f t="shared" si="7"/>
        <v>0</v>
      </c>
      <c r="BI97" s="214">
        <f t="shared" si="8"/>
        <v>0</v>
      </c>
      <c r="BJ97" s="24" t="s">
        <v>84</v>
      </c>
      <c r="BK97" s="214">
        <f t="shared" si="9"/>
        <v>0</v>
      </c>
      <c r="BL97" s="24" t="s">
        <v>265</v>
      </c>
      <c r="BM97" s="24" t="s">
        <v>3065</v>
      </c>
    </row>
    <row r="98" spans="2:65" s="1" customFormat="1" ht="25.5" customHeight="1">
      <c r="B98" s="41"/>
      <c r="C98" s="249" t="s">
        <v>219</v>
      </c>
      <c r="D98" s="249" t="s">
        <v>266</v>
      </c>
      <c r="E98" s="250" t="s">
        <v>3066</v>
      </c>
      <c r="F98" s="251" t="s">
        <v>3067</v>
      </c>
      <c r="G98" s="252" t="s">
        <v>316</v>
      </c>
      <c r="H98" s="253">
        <v>2</v>
      </c>
      <c r="I98" s="254"/>
      <c r="J98" s="255">
        <f t="shared" si="0"/>
        <v>0</v>
      </c>
      <c r="K98" s="251" t="s">
        <v>1903</v>
      </c>
      <c r="L98" s="256"/>
      <c r="M98" s="257" t="s">
        <v>39</v>
      </c>
      <c r="N98" s="258" t="s">
        <v>48</v>
      </c>
      <c r="O98" s="42"/>
      <c r="P98" s="212">
        <f t="shared" si="1"/>
        <v>0</v>
      </c>
      <c r="Q98" s="212">
        <v>0.01488</v>
      </c>
      <c r="R98" s="212">
        <f t="shared" si="2"/>
        <v>0.02976</v>
      </c>
      <c r="S98" s="212">
        <v>0</v>
      </c>
      <c r="T98" s="213">
        <f t="shared" si="3"/>
        <v>0</v>
      </c>
      <c r="AR98" s="24" t="s">
        <v>354</v>
      </c>
      <c r="AT98" s="24" t="s">
        <v>266</v>
      </c>
      <c r="AU98" s="24" t="s">
        <v>86</v>
      </c>
      <c r="AY98" s="24" t="s">
        <v>180</v>
      </c>
      <c r="BE98" s="214">
        <f t="shared" si="4"/>
        <v>0</v>
      </c>
      <c r="BF98" s="214">
        <f t="shared" si="5"/>
        <v>0</v>
      </c>
      <c r="BG98" s="214">
        <f t="shared" si="6"/>
        <v>0</v>
      </c>
      <c r="BH98" s="214">
        <f t="shared" si="7"/>
        <v>0</v>
      </c>
      <c r="BI98" s="214">
        <f t="shared" si="8"/>
        <v>0</v>
      </c>
      <c r="BJ98" s="24" t="s">
        <v>84</v>
      </c>
      <c r="BK98" s="214">
        <f t="shared" si="9"/>
        <v>0</v>
      </c>
      <c r="BL98" s="24" t="s">
        <v>265</v>
      </c>
      <c r="BM98" s="24" t="s">
        <v>3068</v>
      </c>
    </row>
    <row r="99" spans="2:65" s="1" customFormat="1" ht="25.5" customHeight="1">
      <c r="B99" s="41"/>
      <c r="C99" s="249" t="s">
        <v>225</v>
      </c>
      <c r="D99" s="249" t="s">
        <v>266</v>
      </c>
      <c r="E99" s="250" t="s">
        <v>3069</v>
      </c>
      <c r="F99" s="251" t="s">
        <v>3070</v>
      </c>
      <c r="G99" s="252" t="s">
        <v>316</v>
      </c>
      <c r="H99" s="253">
        <v>1</v>
      </c>
      <c r="I99" s="254"/>
      <c r="J99" s="255">
        <f t="shared" si="0"/>
        <v>0</v>
      </c>
      <c r="K99" s="251" t="s">
        <v>1903</v>
      </c>
      <c r="L99" s="256"/>
      <c r="M99" s="257" t="s">
        <v>39</v>
      </c>
      <c r="N99" s="258" t="s">
        <v>48</v>
      </c>
      <c r="O99" s="42"/>
      <c r="P99" s="212">
        <f t="shared" si="1"/>
        <v>0</v>
      </c>
      <c r="Q99" s="212">
        <v>0.0282</v>
      </c>
      <c r="R99" s="212">
        <f t="shared" si="2"/>
        <v>0.0282</v>
      </c>
      <c r="S99" s="212">
        <v>0</v>
      </c>
      <c r="T99" s="213">
        <f t="shared" si="3"/>
        <v>0</v>
      </c>
      <c r="AR99" s="24" t="s">
        <v>354</v>
      </c>
      <c r="AT99" s="24" t="s">
        <v>266</v>
      </c>
      <c r="AU99" s="24" t="s">
        <v>86</v>
      </c>
      <c r="AY99" s="24" t="s">
        <v>180</v>
      </c>
      <c r="BE99" s="214">
        <f t="shared" si="4"/>
        <v>0</v>
      </c>
      <c r="BF99" s="214">
        <f t="shared" si="5"/>
        <v>0</v>
      </c>
      <c r="BG99" s="214">
        <f t="shared" si="6"/>
        <v>0</v>
      </c>
      <c r="BH99" s="214">
        <f t="shared" si="7"/>
        <v>0</v>
      </c>
      <c r="BI99" s="214">
        <f t="shared" si="8"/>
        <v>0</v>
      </c>
      <c r="BJ99" s="24" t="s">
        <v>84</v>
      </c>
      <c r="BK99" s="214">
        <f t="shared" si="9"/>
        <v>0</v>
      </c>
      <c r="BL99" s="24" t="s">
        <v>265</v>
      </c>
      <c r="BM99" s="24" t="s">
        <v>3071</v>
      </c>
    </row>
    <row r="100" spans="2:65" s="1" customFormat="1" ht="25.5" customHeight="1">
      <c r="B100" s="41"/>
      <c r="C100" s="249" t="s">
        <v>230</v>
      </c>
      <c r="D100" s="249" t="s">
        <v>266</v>
      </c>
      <c r="E100" s="250" t="s">
        <v>3072</v>
      </c>
      <c r="F100" s="251" t="s">
        <v>3073</v>
      </c>
      <c r="G100" s="252" t="s">
        <v>316</v>
      </c>
      <c r="H100" s="253">
        <v>1</v>
      </c>
      <c r="I100" s="254"/>
      <c r="J100" s="255">
        <f t="shared" si="0"/>
        <v>0</v>
      </c>
      <c r="K100" s="251" t="s">
        <v>1903</v>
      </c>
      <c r="L100" s="256"/>
      <c r="M100" s="257" t="s">
        <v>39</v>
      </c>
      <c r="N100" s="258" t="s">
        <v>48</v>
      </c>
      <c r="O100" s="42"/>
      <c r="P100" s="212">
        <f t="shared" si="1"/>
        <v>0</v>
      </c>
      <c r="Q100" s="212">
        <v>0.04018</v>
      </c>
      <c r="R100" s="212">
        <f t="shared" si="2"/>
        <v>0.04018</v>
      </c>
      <c r="S100" s="212">
        <v>0</v>
      </c>
      <c r="T100" s="213">
        <f t="shared" si="3"/>
        <v>0</v>
      </c>
      <c r="AR100" s="24" t="s">
        <v>354</v>
      </c>
      <c r="AT100" s="24" t="s">
        <v>266</v>
      </c>
      <c r="AU100" s="24" t="s">
        <v>86</v>
      </c>
      <c r="AY100" s="24" t="s">
        <v>180</v>
      </c>
      <c r="BE100" s="214">
        <f t="shared" si="4"/>
        <v>0</v>
      </c>
      <c r="BF100" s="214">
        <f t="shared" si="5"/>
        <v>0</v>
      </c>
      <c r="BG100" s="214">
        <f t="shared" si="6"/>
        <v>0</v>
      </c>
      <c r="BH100" s="214">
        <f t="shared" si="7"/>
        <v>0</v>
      </c>
      <c r="BI100" s="214">
        <f t="shared" si="8"/>
        <v>0</v>
      </c>
      <c r="BJ100" s="24" t="s">
        <v>84</v>
      </c>
      <c r="BK100" s="214">
        <f t="shared" si="9"/>
        <v>0</v>
      </c>
      <c r="BL100" s="24" t="s">
        <v>265</v>
      </c>
      <c r="BM100" s="24" t="s">
        <v>3074</v>
      </c>
    </row>
    <row r="101" spans="2:65" s="1" customFormat="1" ht="25.5" customHeight="1">
      <c r="B101" s="41"/>
      <c r="C101" s="249" t="s">
        <v>236</v>
      </c>
      <c r="D101" s="249" t="s">
        <v>266</v>
      </c>
      <c r="E101" s="250" t="s">
        <v>3075</v>
      </c>
      <c r="F101" s="251" t="s">
        <v>3076</v>
      </c>
      <c r="G101" s="252" t="s">
        <v>316</v>
      </c>
      <c r="H101" s="253">
        <v>1</v>
      </c>
      <c r="I101" s="254"/>
      <c r="J101" s="255">
        <f t="shared" si="0"/>
        <v>0</v>
      </c>
      <c r="K101" s="251" t="s">
        <v>1903</v>
      </c>
      <c r="L101" s="256"/>
      <c r="M101" s="257" t="s">
        <v>39</v>
      </c>
      <c r="N101" s="258" t="s">
        <v>48</v>
      </c>
      <c r="O101" s="42"/>
      <c r="P101" s="212">
        <f t="shared" si="1"/>
        <v>0</v>
      </c>
      <c r="Q101" s="212">
        <v>0.01984</v>
      </c>
      <c r="R101" s="212">
        <f t="shared" si="2"/>
        <v>0.01984</v>
      </c>
      <c r="S101" s="212">
        <v>0</v>
      </c>
      <c r="T101" s="213">
        <f t="shared" si="3"/>
        <v>0</v>
      </c>
      <c r="AR101" s="24" t="s">
        <v>354</v>
      </c>
      <c r="AT101" s="24" t="s">
        <v>266</v>
      </c>
      <c r="AU101" s="24" t="s">
        <v>86</v>
      </c>
      <c r="AY101" s="24" t="s">
        <v>180</v>
      </c>
      <c r="BE101" s="214">
        <f t="shared" si="4"/>
        <v>0</v>
      </c>
      <c r="BF101" s="214">
        <f t="shared" si="5"/>
        <v>0</v>
      </c>
      <c r="BG101" s="214">
        <f t="shared" si="6"/>
        <v>0</v>
      </c>
      <c r="BH101" s="214">
        <f t="shared" si="7"/>
        <v>0</v>
      </c>
      <c r="BI101" s="214">
        <f t="shared" si="8"/>
        <v>0</v>
      </c>
      <c r="BJ101" s="24" t="s">
        <v>84</v>
      </c>
      <c r="BK101" s="214">
        <f t="shared" si="9"/>
        <v>0</v>
      </c>
      <c r="BL101" s="24" t="s">
        <v>265</v>
      </c>
      <c r="BM101" s="24" t="s">
        <v>3077</v>
      </c>
    </row>
    <row r="102" spans="2:65" s="1" customFormat="1" ht="25.5" customHeight="1">
      <c r="B102" s="41"/>
      <c r="C102" s="249" t="s">
        <v>241</v>
      </c>
      <c r="D102" s="249" t="s">
        <v>266</v>
      </c>
      <c r="E102" s="250" t="s">
        <v>3078</v>
      </c>
      <c r="F102" s="251" t="s">
        <v>3079</v>
      </c>
      <c r="G102" s="252" t="s">
        <v>316</v>
      </c>
      <c r="H102" s="253">
        <v>2</v>
      </c>
      <c r="I102" s="254"/>
      <c r="J102" s="255">
        <f t="shared" si="0"/>
        <v>0</v>
      </c>
      <c r="K102" s="251" t="s">
        <v>1903</v>
      </c>
      <c r="L102" s="256"/>
      <c r="M102" s="257" t="s">
        <v>39</v>
      </c>
      <c r="N102" s="258" t="s">
        <v>48</v>
      </c>
      <c r="O102" s="42"/>
      <c r="P102" s="212">
        <f t="shared" si="1"/>
        <v>0</v>
      </c>
      <c r="Q102" s="212">
        <v>0.02232</v>
      </c>
      <c r="R102" s="212">
        <f t="shared" si="2"/>
        <v>0.04464</v>
      </c>
      <c r="S102" s="212">
        <v>0</v>
      </c>
      <c r="T102" s="213">
        <f t="shared" si="3"/>
        <v>0</v>
      </c>
      <c r="AR102" s="24" t="s">
        <v>354</v>
      </c>
      <c r="AT102" s="24" t="s">
        <v>266</v>
      </c>
      <c r="AU102" s="24" t="s">
        <v>86</v>
      </c>
      <c r="AY102" s="24" t="s">
        <v>180</v>
      </c>
      <c r="BE102" s="214">
        <f t="shared" si="4"/>
        <v>0</v>
      </c>
      <c r="BF102" s="214">
        <f t="shared" si="5"/>
        <v>0</v>
      </c>
      <c r="BG102" s="214">
        <f t="shared" si="6"/>
        <v>0</v>
      </c>
      <c r="BH102" s="214">
        <f t="shared" si="7"/>
        <v>0</v>
      </c>
      <c r="BI102" s="214">
        <f t="shared" si="8"/>
        <v>0</v>
      </c>
      <c r="BJ102" s="24" t="s">
        <v>84</v>
      </c>
      <c r="BK102" s="214">
        <f t="shared" si="9"/>
        <v>0</v>
      </c>
      <c r="BL102" s="24" t="s">
        <v>265</v>
      </c>
      <c r="BM102" s="24" t="s">
        <v>3080</v>
      </c>
    </row>
    <row r="103" spans="2:65" s="1" customFormat="1" ht="25.5" customHeight="1">
      <c r="B103" s="41"/>
      <c r="C103" s="249" t="s">
        <v>245</v>
      </c>
      <c r="D103" s="249" t="s">
        <v>266</v>
      </c>
      <c r="E103" s="250" t="s">
        <v>3081</v>
      </c>
      <c r="F103" s="251" t="s">
        <v>3082</v>
      </c>
      <c r="G103" s="252" t="s">
        <v>316</v>
      </c>
      <c r="H103" s="253">
        <v>1</v>
      </c>
      <c r="I103" s="254"/>
      <c r="J103" s="255">
        <f t="shared" si="0"/>
        <v>0</v>
      </c>
      <c r="K103" s="251" t="s">
        <v>1903</v>
      </c>
      <c r="L103" s="256"/>
      <c r="M103" s="257" t="s">
        <v>39</v>
      </c>
      <c r="N103" s="258" t="s">
        <v>48</v>
      </c>
      <c r="O103" s="42"/>
      <c r="P103" s="212">
        <f t="shared" si="1"/>
        <v>0</v>
      </c>
      <c r="Q103" s="212">
        <v>0.05022</v>
      </c>
      <c r="R103" s="212">
        <f t="shared" si="2"/>
        <v>0.05022</v>
      </c>
      <c r="S103" s="212">
        <v>0</v>
      </c>
      <c r="T103" s="213">
        <f t="shared" si="3"/>
        <v>0</v>
      </c>
      <c r="AR103" s="24" t="s">
        <v>354</v>
      </c>
      <c r="AT103" s="24" t="s">
        <v>266</v>
      </c>
      <c r="AU103" s="24" t="s">
        <v>86</v>
      </c>
      <c r="AY103" s="24" t="s">
        <v>180</v>
      </c>
      <c r="BE103" s="214">
        <f t="shared" si="4"/>
        <v>0</v>
      </c>
      <c r="BF103" s="214">
        <f t="shared" si="5"/>
        <v>0</v>
      </c>
      <c r="BG103" s="214">
        <f t="shared" si="6"/>
        <v>0</v>
      </c>
      <c r="BH103" s="214">
        <f t="shared" si="7"/>
        <v>0</v>
      </c>
      <c r="BI103" s="214">
        <f t="shared" si="8"/>
        <v>0</v>
      </c>
      <c r="BJ103" s="24" t="s">
        <v>84</v>
      </c>
      <c r="BK103" s="214">
        <f t="shared" si="9"/>
        <v>0</v>
      </c>
      <c r="BL103" s="24" t="s">
        <v>265</v>
      </c>
      <c r="BM103" s="24" t="s">
        <v>3083</v>
      </c>
    </row>
    <row r="104" spans="2:65" s="1" customFormat="1" ht="25.5" customHeight="1">
      <c r="B104" s="41"/>
      <c r="C104" s="249" t="s">
        <v>251</v>
      </c>
      <c r="D104" s="249" t="s">
        <v>266</v>
      </c>
      <c r="E104" s="250" t="s">
        <v>3084</v>
      </c>
      <c r="F104" s="251" t="s">
        <v>3085</v>
      </c>
      <c r="G104" s="252" t="s">
        <v>316</v>
      </c>
      <c r="H104" s="253">
        <v>3</v>
      </c>
      <c r="I104" s="254"/>
      <c r="J104" s="255">
        <f t="shared" si="0"/>
        <v>0</v>
      </c>
      <c r="K104" s="251" t="s">
        <v>1903</v>
      </c>
      <c r="L104" s="256"/>
      <c r="M104" s="257" t="s">
        <v>39</v>
      </c>
      <c r="N104" s="258" t="s">
        <v>48</v>
      </c>
      <c r="O104" s="42"/>
      <c r="P104" s="212">
        <f t="shared" si="1"/>
        <v>0</v>
      </c>
      <c r="Q104" s="212">
        <v>0.066</v>
      </c>
      <c r="R104" s="212">
        <f t="shared" si="2"/>
        <v>0.198</v>
      </c>
      <c r="S104" s="212">
        <v>0</v>
      </c>
      <c r="T104" s="213">
        <f t="shared" si="3"/>
        <v>0</v>
      </c>
      <c r="AR104" s="24" t="s">
        <v>354</v>
      </c>
      <c r="AT104" s="24" t="s">
        <v>266</v>
      </c>
      <c r="AU104" s="24" t="s">
        <v>86</v>
      </c>
      <c r="AY104" s="24" t="s">
        <v>180</v>
      </c>
      <c r="BE104" s="214">
        <f t="shared" si="4"/>
        <v>0</v>
      </c>
      <c r="BF104" s="214">
        <f t="shared" si="5"/>
        <v>0</v>
      </c>
      <c r="BG104" s="214">
        <f t="shared" si="6"/>
        <v>0</v>
      </c>
      <c r="BH104" s="214">
        <f t="shared" si="7"/>
        <v>0</v>
      </c>
      <c r="BI104" s="214">
        <f t="shared" si="8"/>
        <v>0</v>
      </c>
      <c r="BJ104" s="24" t="s">
        <v>84</v>
      </c>
      <c r="BK104" s="214">
        <f t="shared" si="9"/>
        <v>0</v>
      </c>
      <c r="BL104" s="24" t="s">
        <v>265</v>
      </c>
      <c r="BM104" s="24" t="s">
        <v>3086</v>
      </c>
    </row>
    <row r="105" spans="2:65" s="1" customFormat="1" ht="25.5" customHeight="1">
      <c r="B105" s="41"/>
      <c r="C105" s="249" t="s">
        <v>257</v>
      </c>
      <c r="D105" s="249" t="s">
        <v>266</v>
      </c>
      <c r="E105" s="250" t="s">
        <v>3087</v>
      </c>
      <c r="F105" s="251" t="s">
        <v>3088</v>
      </c>
      <c r="G105" s="252" t="s">
        <v>316</v>
      </c>
      <c r="H105" s="253">
        <v>1</v>
      </c>
      <c r="I105" s="254"/>
      <c r="J105" s="255">
        <f t="shared" si="0"/>
        <v>0</v>
      </c>
      <c r="K105" s="251" t="s">
        <v>1903</v>
      </c>
      <c r="L105" s="256"/>
      <c r="M105" s="257" t="s">
        <v>39</v>
      </c>
      <c r="N105" s="258" t="s">
        <v>48</v>
      </c>
      <c r="O105" s="42"/>
      <c r="P105" s="212">
        <f t="shared" si="1"/>
        <v>0</v>
      </c>
      <c r="Q105" s="212">
        <v>0.0287</v>
      </c>
      <c r="R105" s="212">
        <f t="shared" si="2"/>
        <v>0.0287</v>
      </c>
      <c r="S105" s="212">
        <v>0</v>
      </c>
      <c r="T105" s="213">
        <f t="shared" si="3"/>
        <v>0</v>
      </c>
      <c r="AR105" s="24" t="s">
        <v>354</v>
      </c>
      <c r="AT105" s="24" t="s">
        <v>266</v>
      </c>
      <c r="AU105" s="24" t="s">
        <v>86</v>
      </c>
      <c r="AY105" s="24" t="s">
        <v>180</v>
      </c>
      <c r="BE105" s="214">
        <f t="shared" si="4"/>
        <v>0</v>
      </c>
      <c r="BF105" s="214">
        <f t="shared" si="5"/>
        <v>0</v>
      </c>
      <c r="BG105" s="214">
        <f t="shared" si="6"/>
        <v>0</v>
      </c>
      <c r="BH105" s="214">
        <f t="shared" si="7"/>
        <v>0</v>
      </c>
      <c r="BI105" s="214">
        <f t="shared" si="8"/>
        <v>0</v>
      </c>
      <c r="BJ105" s="24" t="s">
        <v>84</v>
      </c>
      <c r="BK105" s="214">
        <f t="shared" si="9"/>
        <v>0</v>
      </c>
      <c r="BL105" s="24" t="s">
        <v>265</v>
      </c>
      <c r="BM105" s="24" t="s">
        <v>3089</v>
      </c>
    </row>
    <row r="106" spans="2:65" s="1" customFormat="1" ht="25.5" customHeight="1">
      <c r="B106" s="41"/>
      <c r="C106" s="249" t="s">
        <v>10</v>
      </c>
      <c r="D106" s="249" t="s">
        <v>266</v>
      </c>
      <c r="E106" s="250" t="s">
        <v>3090</v>
      </c>
      <c r="F106" s="251" t="s">
        <v>3091</v>
      </c>
      <c r="G106" s="252" t="s">
        <v>316</v>
      </c>
      <c r="H106" s="253">
        <v>1</v>
      </c>
      <c r="I106" s="254"/>
      <c r="J106" s="255">
        <f t="shared" si="0"/>
        <v>0</v>
      </c>
      <c r="K106" s="251" t="s">
        <v>1903</v>
      </c>
      <c r="L106" s="256"/>
      <c r="M106" s="257" t="s">
        <v>39</v>
      </c>
      <c r="N106" s="258" t="s">
        <v>48</v>
      </c>
      <c r="O106" s="42"/>
      <c r="P106" s="212">
        <f t="shared" si="1"/>
        <v>0</v>
      </c>
      <c r="Q106" s="212">
        <v>0.03912</v>
      </c>
      <c r="R106" s="212">
        <f t="shared" si="2"/>
        <v>0.03912</v>
      </c>
      <c r="S106" s="212">
        <v>0</v>
      </c>
      <c r="T106" s="213">
        <f t="shared" si="3"/>
        <v>0</v>
      </c>
      <c r="AR106" s="24" t="s">
        <v>354</v>
      </c>
      <c r="AT106" s="24" t="s">
        <v>266</v>
      </c>
      <c r="AU106" s="24" t="s">
        <v>86</v>
      </c>
      <c r="AY106" s="24" t="s">
        <v>180</v>
      </c>
      <c r="BE106" s="214">
        <f t="shared" si="4"/>
        <v>0</v>
      </c>
      <c r="BF106" s="214">
        <f t="shared" si="5"/>
        <v>0</v>
      </c>
      <c r="BG106" s="214">
        <f t="shared" si="6"/>
        <v>0</v>
      </c>
      <c r="BH106" s="214">
        <f t="shared" si="7"/>
        <v>0</v>
      </c>
      <c r="BI106" s="214">
        <f t="shared" si="8"/>
        <v>0</v>
      </c>
      <c r="BJ106" s="24" t="s">
        <v>84</v>
      </c>
      <c r="BK106" s="214">
        <f t="shared" si="9"/>
        <v>0</v>
      </c>
      <c r="BL106" s="24" t="s">
        <v>265</v>
      </c>
      <c r="BM106" s="24" t="s">
        <v>3092</v>
      </c>
    </row>
    <row r="107" spans="2:65" s="1" customFormat="1" ht="25.5" customHeight="1">
      <c r="B107" s="41"/>
      <c r="C107" s="249" t="s">
        <v>265</v>
      </c>
      <c r="D107" s="249" t="s">
        <v>266</v>
      </c>
      <c r="E107" s="250" t="s">
        <v>3093</v>
      </c>
      <c r="F107" s="251" t="s">
        <v>3094</v>
      </c>
      <c r="G107" s="252" t="s">
        <v>316</v>
      </c>
      <c r="H107" s="253">
        <v>2</v>
      </c>
      <c r="I107" s="254"/>
      <c r="J107" s="255">
        <f t="shared" si="0"/>
        <v>0</v>
      </c>
      <c r="K107" s="251" t="s">
        <v>1903</v>
      </c>
      <c r="L107" s="256"/>
      <c r="M107" s="257" t="s">
        <v>39</v>
      </c>
      <c r="N107" s="258" t="s">
        <v>48</v>
      </c>
      <c r="O107" s="42"/>
      <c r="P107" s="212">
        <f t="shared" si="1"/>
        <v>0</v>
      </c>
      <c r="Q107" s="212">
        <v>0.01722</v>
      </c>
      <c r="R107" s="212">
        <f t="shared" si="2"/>
        <v>0.03444</v>
      </c>
      <c r="S107" s="212">
        <v>0</v>
      </c>
      <c r="T107" s="213">
        <f t="shared" si="3"/>
        <v>0</v>
      </c>
      <c r="AR107" s="24" t="s">
        <v>354</v>
      </c>
      <c r="AT107" s="24" t="s">
        <v>266</v>
      </c>
      <c r="AU107" s="24" t="s">
        <v>86</v>
      </c>
      <c r="AY107" s="24" t="s">
        <v>180</v>
      </c>
      <c r="BE107" s="214">
        <f t="shared" si="4"/>
        <v>0</v>
      </c>
      <c r="BF107" s="214">
        <f t="shared" si="5"/>
        <v>0</v>
      </c>
      <c r="BG107" s="214">
        <f t="shared" si="6"/>
        <v>0</v>
      </c>
      <c r="BH107" s="214">
        <f t="shared" si="7"/>
        <v>0</v>
      </c>
      <c r="BI107" s="214">
        <f t="shared" si="8"/>
        <v>0</v>
      </c>
      <c r="BJ107" s="24" t="s">
        <v>84</v>
      </c>
      <c r="BK107" s="214">
        <f t="shared" si="9"/>
        <v>0</v>
      </c>
      <c r="BL107" s="24" t="s">
        <v>265</v>
      </c>
      <c r="BM107" s="24" t="s">
        <v>3095</v>
      </c>
    </row>
    <row r="108" spans="2:65" s="1" customFormat="1" ht="25.5" customHeight="1">
      <c r="B108" s="41"/>
      <c r="C108" s="249" t="s">
        <v>272</v>
      </c>
      <c r="D108" s="249" t="s">
        <v>266</v>
      </c>
      <c r="E108" s="250" t="s">
        <v>3096</v>
      </c>
      <c r="F108" s="251" t="s">
        <v>3097</v>
      </c>
      <c r="G108" s="252" t="s">
        <v>316</v>
      </c>
      <c r="H108" s="253">
        <v>1</v>
      </c>
      <c r="I108" s="254"/>
      <c r="J108" s="255">
        <f t="shared" si="0"/>
        <v>0</v>
      </c>
      <c r="K108" s="251" t="s">
        <v>1903</v>
      </c>
      <c r="L108" s="256"/>
      <c r="M108" s="257" t="s">
        <v>39</v>
      </c>
      <c r="N108" s="258" t="s">
        <v>48</v>
      </c>
      <c r="O108" s="42"/>
      <c r="P108" s="212">
        <f t="shared" si="1"/>
        <v>0</v>
      </c>
      <c r="Q108" s="212">
        <v>0.02583</v>
      </c>
      <c r="R108" s="212">
        <f t="shared" si="2"/>
        <v>0.02583</v>
      </c>
      <c r="S108" s="212">
        <v>0</v>
      </c>
      <c r="T108" s="213">
        <f t="shared" si="3"/>
        <v>0</v>
      </c>
      <c r="AR108" s="24" t="s">
        <v>354</v>
      </c>
      <c r="AT108" s="24" t="s">
        <v>266</v>
      </c>
      <c r="AU108" s="24" t="s">
        <v>86</v>
      </c>
      <c r="AY108" s="24" t="s">
        <v>180</v>
      </c>
      <c r="BE108" s="214">
        <f t="shared" si="4"/>
        <v>0</v>
      </c>
      <c r="BF108" s="214">
        <f t="shared" si="5"/>
        <v>0</v>
      </c>
      <c r="BG108" s="214">
        <f t="shared" si="6"/>
        <v>0</v>
      </c>
      <c r="BH108" s="214">
        <f t="shared" si="7"/>
        <v>0</v>
      </c>
      <c r="BI108" s="214">
        <f t="shared" si="8"/>
        <v>0</v>
      </c>
      <c r="BJ108" s="24" t="s">
        <v>84</v>
      </c>
      <c r="BK108" s="214">
        <f t="shared" si="9"/>
        <v>0</v>
      </c>
      <c r="BL108" s="24" t="s">
        <v>265</v>
      </c>
      <c r="BM108" s="24" t="s">
        <v>3098</v>
      </c>
    </row>
    <row r="109" spans="2:65" s="1" customFormat="1" ht="25.5" customHeight="1">
      <c r="B109" s="41"/>
      <c r="C109" s="249" t="s">
        <v>282</v>
      </c>
      <c r="D109" s="249" t="s">
        <v>266</v>
      </c>
      <c r="E109" s="250" t="s">
        <v>3099</v>
      </c>
      <c r="F109" s="251" t="s">
        <v>3100</v>
      </c>
      <c r="G109" s="252" t="s">
        <v>316</v>
      </c>
      <c r="H109" s="253">
        <v>3</v>
      </c>
      <c r="I109" s="254"/>
      <c r="J109" s="255">
        <f t="shared" si="0"/>
        <v>0</v>
      </c>
      <c r="K109" s="251" t="s">
        <v>1903</v>
      </c>
      <c r="L109" s="256"/>
      <c r="M109" s="257" t="s">
        <v>39</v>
      </c>
      <c r="N109" s="258" t="s">
        <v>48</v>
      </c>
      <c r="O109" s="42"/>
      <c r="P109" s="212">
        <f t="shared" si="1"/>
        <v>0</v>
      </c>
      <c r="Q109" s="212">
        <v>0.0478</v>
      </c>
      <c r="R109" s="212">
        <f t="shared" si="2"/>
        <v>0.1434</v>
      </c>
      <c r="S109" s="212">
        <v>0</v>
      </c>
      <c r="T109" s="213">
        <f t="shared" si="3"/>
        <v>0</v>
      </c>
      <c r="AR109" s="24" t="s">
        <v>354</v>
      </c>
      <c r="AT109" s="24" t="s">
        <v>266</v>
      </c>
      <c r="AU109" s="24" t="s">
        <v>86</v>
      </c>
      <c r="AY109" s="24" t="s">
        <v>180</v>
      </c>
      <c r="BE109" s="214">
        <f t="shared" si="4"/>
        <v>0</v>
      </c>
      <c r="BF109" s="214">
        <f t="shared" si="5"/>
        <v>0</v>
      </c>
      <c r="BG109" s="214">
        <f t="shared" si="6"/>
        <v>0</v>
      </c>
      <c r="BH109" s="214">
        <f t="shared" si="7"/>
        <v>0</v>
      </c>
      <c r="BI109" s="214">
        <f t="shared" si="8"/>
        <v>0</v>
      </c>
      <c r="BJ109" s="24" t="s">
        <v>84</v>
      </c>
      <c r="BK109" s="214">
        <f t="shared" si="9"/>
        <v>0</v>
      </c>
      <c r="BL109" s="24" t="s">
        <v>265</v>
      </c>
      <c r="BM109" s="24" t="s">
        <v>3101</v>
      </c>
    </row>
    <row r="110" spans="2:65" s="1" customFormat="1" ht="25.5" customHeight="1">
      <c r="B110" s="41"/>
      <c r="C110" s="249" t="s">
        <v>286</v>
      </c>
      <c r="D110" s="249" t="s">
        <v>266</v>
      </c>
      <c r="E110" s="250" t="s">
        <v>3102</v>
      </c>
      <c r="F110" s="251" t="s">
        <v>3103</v>
      </c>
      <c r="G110" s="252" t="s">
        <v>316</v>
      </c>
      <c r="H110" s="253">
        <v>1</v>
      </c>
      <c r="I110" s="254"/>
      <c r="J110" s="255">
        <f t="shared" si="0"/>
        <v>0</v>
      </c>
      <c r="K110" s="251" t="s">
        <v>1903</v>
      </c>
      <c r="L110" s="256"/>
      <c r="M110" s="257" t="s">
        <v>39</v>
      </c>
      <c r="N110" s="258" t="s">
        <v>48</v>
      </c>
      <c r="O110" s="42"/>
      <c r="P110" s="212">
        <f t="shared" si="1"/>
        <v>0</v>
      </c>
      <c r="Q110" s="212">
        <v>0.0344</v>
      </c>
      <c r="R110" s="212">
        <f t="shared" si="2"/>
        <v>0.0344</v>
      </c>
      <c r="S110" s="212">
        <v>0</v>
      </c>
      <c r="T110" s="213">
        <f t="shared" si="3"/>
        <v>0</v>
      </c>
      <c r="AR110" s="24" t="s">
        <v>354</v>
      </c>
      <c r="AT110" s="24" t="s">
        <v>266</v>
      </c>
      <c r="AU110" s="24" t="s">
        <v>86</v>
      </c>
      <c r="AY110" s="24" t="s">
        <v>180</v>
      </c>
      <c r="BE110" s="214">
        <f t="shared" si="4"/>
        <v>0</v>
      </c>
      <c r="BF110" s="214">
        <f t="shared" si="5"/>
        <v>0</v>
      </c>
      <c r="BG110" s="214">
        <f t="shared" si="6"/>
        <v>0</v>
      </c>
      <c r="BH110" s="214">
        <f t="shared" si="7"/>
        <v>0</v>
      </c>
      <c r="BI110" s="214">
        <f t="shared" si="8"/>
        <v>0</v>
      </c>
      <c r="BJ110" s="24" t="s">
        <v>84</v>
      </c>
      <c r="BK110" s="214">
        <f t="shared" si="9"/>
        <v>0</v>
      </c>
      <c r="BL110" s="24" t="s">
        <v>265</v>
      </c>
      <c r="BM110" s="24" t="s">
        <v>3104</v>
      </c>
    </row>
    <row r="111" spans="2:65" s="1" customFormat="1" ht="16.5" customHeight="1">
      <c r="B111" s="41"/>
      <c r="C111" s="203" t="s">
        <v>291</v>
      </c>
      <c r="D111" s="203" t="s">
        <v>182</v>
      </c>
      <c r="E111" s="204" t="s">
        <v>3105</v>
      </c>
      <c r="F111" s="205" t="s">
        <v>3106</v>
      </c>
      <c r="G111" s="206" t="s">
        <v>316</v>
      </c>
      <c r="H111" s="207">
        <v>24</v>
      </c>
      <c r="I111" s="208"/>
      <c r="J111" s="209">
        <f t="shared" si="0"/>
        <v>0</v>
      </c>
      <c r="K111" s="205" t="s">
        <v>1903</v>
      </c>
      <c r="L111" s="61"/>
      <c r="M111" s="210" t="s">
        <v>39</v>
      </c>
      <c r="N111" s="211" t="s">
        <v>48</v>
      </c>
      <c r="O111" s="42"/>
      <c r="P111" s="212">
        <f t="shared" si="1"/>
        <v>0</v>
      </c>
      <c r="Q111" s="212">
        <v>8E-05</v>
      </c>
      <c r="R111" s="212">
        <f t="shared" si="2"/>
        <v>0.0019200000000000003</v>
      </c>
      <c r="S111" s="212">
        <v>0</v>
      </c>
      <c r="T111" s="213">
        <f t="shared" si="3"/>
        <v>0</v>
      </c>
      <c r="AR111" s="24" t="s">
        <v>265</v>
      </c>
      <c r="AT111" s="24" t="s">
        <v>182</v>
      </c>
      <c r="AU111" s="24" t="s">
        <v>86</v>
      </c>
      <c r="AY111" s="24" t="s">
        <v>180</v>
      </c>
      <c r="BE111" s="214">
        <f t="shared" si="4"/>
        <v>0</v>
      </c>
      <c r="BF111" s="214">
        <f t="shared" si="5"/>
        <v>0</v>
      </c>
      <c r="BG111" s="214">
        <f t="shared" si="6"/>
        <v>0</v>
      </c>
      <c r="BH111" s="214">
        <f t="shared" si="7"/>
        <v>0</v>
      </c>
      <c r="BI111" s="214">
        <f t="shared" si="8"/>
        <v>0</v>
      </c>
      <c r="BJ111" s="24" t="s">
        <v>84</v>
      </c>
      <c r="BK111" s="214">
        <f t="shared" si="9"/>
        <v>0</v>
      </c>
      <c r="BL111" s="24" t="s">
        <v>265</v>
      </c>
      <c r="BM111" s="24" t="s">
        <v>3107</v>
      </c>
    </row>
    <row r="112" spans="2:65" s="1" customFormat="1" ht="25.5" customHeight="1">
      <c r="B112" s="41"/>
      <c r="C112" s="249" t="s">
        <v>9</v>
      </c>
      <c r="D112" s="249" t="s">
        <v>266</v>
      </c>
      <c r="E112" s="250" t="s">
        <v>3108</v>
      </c>
      <c r="F112" s="251" t="s">
        <v>3109</v>
      </c>
      <c r="G112" s="252" t="s">
        <v>316</v>
      </c>
      <c r="H112" s="253">
        <v>24</v>
      </c>
      <c r="I112" s="254"/>
      <c r="J112" s="255">
        <f t="shared" si="0"/>
        <v>0</v>
      </c>
      <c r="K112" s="251" t="s">
        <v>1903</v>
      </c>
      <c r="L112" s="256"/>
      <c r="M112" s="257" t="s">
        <v>39</v>
      </c>
      <c r="N112" s="258" t="s">
        <v>48</v>
      </c>
      <c r="O112" s="42"/>
      <c r="P112" s="212">
        <f t="shared" si="1"/>
        <v>0</v>
      </c>
      <c r="Q112" s="212">
        <v>0.00056</v>
      </c>
      <c r="R112" s="212">
        <f t="shared" si="2"/>
        <v>0.013439999999999999</v>
      </c>
      <c r="S112" s="212">
        <v>0</v>
      </c>
      <c r="T112" s="213">
        <f t="shared" si="3"/>
        <v>0</v>
      </c>
      <c r="AR112" s="24" t="s">
        <v>354</v>
      </c>
      <c r="AT112" s="24" t="s">
        <v>266</v>
      </c>
      <c r="AU112" s="24" t="s">
        <v>86</v>
      </c>
      <c r="AY112" s="24" t="s">
        <v>180</v>
      </c>
      <c r="BE112" s="214">
        <f t="shared" si="4"/>
        <v>0</v>
      </c>
      <c r="BF112" s="214">
        <f t="shared" si="5"/>
        <v>0</v>
      </c>
      <c r="BG112" s="214">
        <f t="shared" si="6"/>
        <v>0</v>
      </c>
      <c r="BH112" s="214">
        <f t="shared" si="7"/>
        <v>0</v>
      </c>
      <c r="BI112" s="214">
        <f t="shared" si="8"/>
        <v>0</v>
      </c>
      <c r="BJ112" s="24" t="s">
        <v>84</v>
      </c>
      <c r="BK112" s="214">
        <f t="shared" si="9"/>
        <v>0</v>
      </c>
      <c r="BL112" s="24" t="s">
        <v>265</v>
      </c>
      <c r="BM112" s="24" t="s">
        <v>3110</v>
      </c>
    </row>
    <row r="113" spans="2:65" s="1" customFormat="1" ht="16.5" customHeight="1">
      <c r="B113" s="41"/>
      <c r="C113" s="203" t="s">
        <v>300</v>
      </c>
      <c r="D113" s="203" t="s">
        <v>182</v>
      </c>
      <c r="E113" s="204" t="s">
        <v>3111</v>
      </c>
      <c r="F113" s="205" t="s">
        <v>3112</v>
      </c>
      <c r="G113" s="206" t="s">
        <v>316</v>
      </c>
      <c r="H113" s="207">
        <v>48</v>
      </c>
      <c r="I113" s="208"/>
      <c r="J113" s="209">
        <f t="shared" si="0"/>
        <v>0</v>
      </c>
      <c r="K113" s="205" t="s">
        <v>1903</v>
      </c>
      <c r="L113" s="61"/>
      <c r="M113" s="210" t="s">
        <v>39</v>
      </c>
      <c r="N113" s="211" t="s">
        <v>48</v>
      </c>
      <c r="O113" s="42"/>
      <c r="P113" s="212">
        <f t="shared" si="1"/>
        <v>0</v>
      </c>
      <c r="Q113" s="212">
        <v>3E-05</v>
      </c>
      <c r="R113" s="212">
        <f t="shared" si="2"/>
        <v>0.00144</v>
      </c>
      <c r="S113" s="212">
        <v>0</v>
      </c>
      <c r="T113" s="213">
        <f t="shared" si="3"/>
        <v>0</v>
      </c>
      <c r="AR113" s="24" t="s">
        <v>265</v>
      </c>
      <c r="AT113" s="24" t="s">
        <v>182</v>
      </c>
      <c r="AU113" s="24" t="s">
        <v>86</v>
      </c>
      <c r="AY113" s="24" t="s">
        <v>180</v>
      </c>
      <c r="BE113" s="214">
        <f t="shared" si="4"/>
        <v>0</v>
      </c>
      <c r="BF113" s="214">
        <f t="shared" si="5"/>
        <v>0</v>
      </c>
      <c r="BG113" s="214">
        <f t="shared" si="6"/>
        <v>0</v>
      </c>
      <c r="BH113" s="214">
        <f t="shared" si="7"/>
        <v>0</v>
      </c>
      <c r="BI113" s="214">
        <f t="shared" si="8"/>
        <v>0</v>
      </c>
      <c r="BJ113" s="24" t="s">
        <v>84</v>
      </c>
      <c r="BK113" s="214">
        <f t="shared" si="9"/>
        <v>0</v>
      </c>
      <c r="BL113" s="24" t="s">
        <v>265</v>
      </c>
      <c r="BM113" s="24" t="s">
        <v>3113</v>
      </c>
    </row>
    <row r="114" spans="2:65" s="1" customFormat="1" ht="16.5" customHeight="1">
      <c r="B114" s="41"/>
      <c r="C114" s="249" t="s">
        <v>304</v>
      </c>
      <c r="D114" s="249" t="s">
        <v>266</v>
      </c>
      <c r="E114" s="250" t="s">
        <v>3114</v>
      </c>
      <c r="F114" s="251" t="s">
        <v>3115</v>
      </c>
      <c r="G114" s="252" t="s">
        <v>316</v>
      </c>
      <c r="H114" s="253">
        <v>48</v>
      </c>
      <c r="I114" s="254"/>
      <c r="J114" s="255">
        <f t="shared" si="0"/>
        <v>0</v>
      </c>
      <c r="K114" s="251" t="s">
        <v>1903</v>
      </c>
      <c r="L114" s="256"/>
      <c r="M114" s="257" t="s">
        <v>39</v>
      </c>
      <c r="N114" s="258" t="s">
        <v>48</v>
      </c>
      <c r="O114" s="42"/>
      <c r="P114" s="212">
        <f t="shared" si="1"/>
        <v>0</v>
      </c>
      <c r="Q114" s="212">
        <v>5E-05</v>
      </c>
      <c r="R114" s="212">
        <f t="shared" si="2"/>
        <v>0.0024000000000000002</v>
      </c>
      <c r="S114" s="212">
        <v>0</v>
      </c>
      <c r="T114" s="213">
        <f t="shared" si="3"/>
        <v>0</v>
      </c>
      <c r="AR114" s="24" t="s">
        <v>354</v>
      </c>
      <c r="AT114" s="24" t="s">
        <v>266</v>
      </c>
      <c r="AU114" s="24" t="s">
        <v>86</v>
      </c>
      <c r="AY114" s="24" t="s">
        <v>180</v>
      </c>
      <c r="BE114" s="214">
        <f t="shared" si="4"/>
        <v>0</v>
      </c>
      <c r="BF114" s="214">
        <f t="shared" si="5"/>
        <v>0</v>
      </c>
      <c r="BG114" s="214">
        <f t="shared" si="6"/>
        <v>0</v>
      </c>
      <c r="BH114" s="214">
        <f t="shared" si="7"/>
        <v>0</v>
      </c>
      <c r="BI114" s="214">
        <f t="shared" si="8"/>
        <v>0</v>
      </c>
      <c r="BJ114" s="24" t="s">
        <v>84</v>
      </c>
      <c r="BK114" s="214">
        <f t="shared" si="9"/>
        <v>0</v>
      </c>
      <c r="BL114" s="24" t="s">
        <v>265</v>
      </c>
      <c r="BM114" s="24" t="s">
        <v>3116</v>
      </c>
    </row>
    <row r="115" spans="2:65" s="1" customFormat="1" ht="16.5" customHeight="1">
      <c r="B115" s="41"/>
      <c r="C115" s="203" t="s">
        <v>309</v>
      </c>
      <c r="D115" s="203" t="s">
        <v>182</v>
      </c>
      <c r="E115" s="204" t="s">
        <v>3117</v>
      </c>
      <c r="F115" s="205" t="s">
        <v>3118</v>
      </c>
      <c r="G115" s="206" t="s">
        <v>316</v>
      </c>
      <c r="H115" s="207">
        <v>24</v>
      </c>
      <c r="I115" s="208"/>
      <c r="J115" s="209">
        <f t="shared" si="0"/>
        <v>0</v>
      </c>
      <c r="K115" s="205" t="s">
        <v>1903</v>
      </c>
      <c r="L115" s="61"/>
      <c r="M115" s="210" t="s">
        <v>39</v>
      </c>
      <c r="N115" s="211" t="s">
        <v>48</v>
      </c>
      <c r="O115" s="42"/>
      <c r="P115" s="212">
        <f t="shared" si="1"/>
        <v>0</v>
      </c>
      <c r="Q115" s="212">
        <v>3E-05</v>
      </c>
      <c r="R115" s="212">
        <f t="shared" si="2"/>
        <v>0.00072</v>
      </c>
      <c r="S115" s="212">
        <v>0</v>
      </c>
      <c r="T115" s="213">
        <f t="shared" si="3"/>
        <v>0</v>
      </c>
      <c r="AR115" s="24" t="s">
        <v>265</v>
      </c>
      <c r="AT115" s="24" t="s">
        <v>182</v>
      </c>
      <c r="AU115" s="24" t="s">
        <v>86</v>
      </c>
      <c r="AY115" s="24" t="s">
        <v>180</v>
      </c>
      <c r="BE115" s="214">
        <f t="shared" si="4"/>
        <v>0</v>
      </c>
      <c r="BF115" s="214">
        <f t="shared" si="5"/>
        <v>0</v>
      </c>
      <c r="BG115" s="214">
        <f t="shared" si="6"/>
        <v>0</v>
      </c>
      <c r="BH115" s="214">
        <f t="shared" si="7"/>
        <v>0</v>
      </c>
      <c r="BI115" s="214">
        <f t="shared" si="8"/>
        <v>0</v>
      </c>
      <c r="BJ115" s="24" t="s">
        <v>84</v>
      </c>
      <c r="BK115" s="214">
        <f t="shared" si="9"/>
        <v>0</v>
      </c>
      <c r="BL115" s="24" t="s">
        <v>265</v>
      </c>
      <c r="BM115" s="24" t="s">
        <v>3119</v>
      </c>
    </row>
    <row r="116" spans="2:65" s="1" customFormat="1" ht="25.5" customHeight="1">
      <c r="B116" s="41"/>
      <c r="C116" s="249" t="s">
        <v>313</v>
      </c>
      <c r="D116" s="249" t="s">
        <v>266</v>
      </c>
      <c r="E116" s="250" t="s">
        <v>3120</v>
      </c>
      <c r="F116" s="251" t="s">
        <v>3121</v>
      </c>
      <c r="G116" s="252" t="s">
        <v>316</v>
      </c>
      <c r="H116" s="253">
        <v>24</v>
      </c>
      <c r="I116" s="254"/>
      <c r="J116" s="255">
        <f t="shared" si="0"/>
        <v>0</v>
      </c>
      <c r="K116" s="251" t="s">
        <v>1903</v>
      </c>
      <c r="L116" s="256"/>
      <c r="M116" s="257" t="s">
        <v>39</v>
      </c>
      <c r="N116" s="258" t="s">
        <v>48</v>
      </c>
      <c r="O116" s="42"/>
      <c r="P116" s="212">
        <f t="shared" si="1"/>
        <v>0</v>
      </c>
      <c r="Q116" s="212">
        <v>0.00014</v>
      </c>
      <c r="R116" s="212">
        <f t="shared" si="2"/>
        <v>0.0033599999999999997</v>
      </c>
      <c r="S116" s="212">
        <v>0</v>
      </c>
      <c r="T116" s="213">
        <f t="shared" si="3"/>
        <v>0</v>
      </c>
      <c r="AR116" s="24" t="s">
        <v>354</v>
      </c>
      <c r="AT116" s="24" t="s">
        <v>266</v>
      </c>
      <c r="AU116" s="24" t="s">
        <v>86</v>
      </c>
      <c r="AY116" s="24" t="s">
        <v>180</v>
      </c>
      <c r="BE116" s="214">
        <f t="shared" si="4"/>
        <v>0</v>
      </c>
      <c r="BF116" s="214">
        <f t="shared" si="5"/>
        <v>0</v>
      </c>
      <c r="BG116" s="214">
        <f t="shared" si="6"/>
        <v>0</v>
      </c>
      <c r="BH116" s="214">
        <f t="shared" si="7"/>
        <v>0</v>
      </c>
      <c r="BI116" s="214">
        <f t="shared" si="8"/>
        <v>0</v>
      </c>
      <c r="BJ116" s="24" t="s">
        <v>84</v>
      </c>
      <c r="BK116" s="214">
        <f t="shared" si="9"/>
        <v>0</v>
      </c>
      <c r="BL116" s="24" t="s">
        <v>265</v>
      </c>
      <c r="BM116" s="24" t="s">
        <v>3122</v>
      </c>
    </row>
    <row r="117" spans="2:65" s="1" customFormat="1" ht="16.5" customHeight="1">
      <c r="B117" s="41"/>
      <c r="C117" s="203" t="s">
        <v>319</v>
      </c>
      <c r="D117" s="203" t="s">
        <v>182</v>
      </c>
      <c r="E117" s="204" t="s">
        <v>3123</v>
      </c>
      <c r="F117" s="205" t="s">
        <v>3124</v>
      </c>
      <c r="G117" s="206" t="s">
        <v>316</v>
      </c>
      <c r="H117" s="207">
        <v>14</v>
      </c>
      <c r="I117" s="208"/>
      <c r="J117" s="209">
        <f t="shared" si="0"/>
        <v>0</v>
      </c>
      <c r="K117" s="205" t="s">
        <v>39</v>
      </c>
      <c r="L117" s="61"/>
      <c r="M117" s="210" t="s">
        <v>39</v>
      </c>
      <c r="N117" s="211" t="s">
        <v>48</v>
      </c>
      <c r="O117" s="42"/>
      <c r="P117" s="212">
        <f t="shared" si="1"/>
        <v>0</v>
      </c>
      <c r="Q117" s="212">
        <v>0</v>
      </c>
      <c r="R117" s="212">
        <f t="shared" si="2"/>
        <v>0</v>
      </c>
      <c r="S117" s="212">
        <v>0.114</v>
      </c>
      <c r="T117" s="213">
        <f t="shared" si="3"/>
        <v>1.596</v>
      </c>
      <c r="AR117" s="24" t="s">
        <v>265</v>
      </c>
      <c r="AT117" s="24" t="s">
        <v>182</v>
      </c>
      <c r="AU117" s="24" t="s">
        <v>86</v>
      </c>
      <c r="AY117" s="24" t="s">
        <v>180</v>
      </c>
      <c r="BE117" s="214">
        <f t="shared" si="4"/>
        <v>0</v>
      </c>
      <c r="BF117" s="214">
        <f t="shared" si="5"/>
        <v>0</v>
      </c>
      <c r="BG117" s="214">
        <f t="shared" si="6"/>
        <v>0</v>
      </c>
      <c r="BH117" s="214">
        <f t="shared" si="7"/>
        <v>0</v>
      </c>
      <c r="BI117" s="214">
        <f t="shared" si="8"/>
        <v>0</v>
      </c>
      <c r="BJ117" s="24" t="s">
        <v>84</v>
      </c>
      <c r="BK117" s="214">
        <f t="shared" si="9"/>
        <v>0</v>
      </c>
      <c r="BL117" s="24" t="s">
        <v>265</v>
      </c>
      <c r="BM117" s="24" t="s">
        <v>3125</v>
      </c>
    </row>
    <row r="118" spans="2:65" s="1" customFormat="1" ht="25.5" customHeight="1">
      <c r="B118" s="41"/>
      <c r="C118" s="203" t="s">
        <v>325</v>
      </c>
      <c r="D118" s="203" t="s">
        <v>182</v>
      </c>
      <c r="E118" s="204" t="s">
        <v>3126</v>
      </c>
      <c r="F118" s="205" t="s">
        <v>3127</v>
      </c>
      <c r="G118" s="206" t="s">
        <v>316</v>
      </c>
      <c r="H118" s="207">
        <v>28</v>
      </c>
      <c r="I118" s="208"/>
      <c r="J118" s="209">
        <f t="shared" si="0"/>
        <v>0</v>
      </c>
      <c r="K118" s="205" t="s">
        <v>1903</v>
      </c>
      <c r="L118" s="61"/>
      <c r="M118" s="210" t="s">
        <v>39</v>
      </c>
      <c r="N118" s="211" t="s">
        <v>48</v>
      </c>
      <c r="O118" s="42"/>
      <c r="P118" s="212">
        <f t="shared" si="1"/>
        <v>0</v>
      </c>
      <c r="Q118" s="212">
        <v>1E-05</v>
      </c>
      <c r="R118" s="212">
        <f t="shared" si="2"/>
        <v>0.00028000000000000003</v>
      </c>
      <c r="S118" s="212">
        <v>0.00075</v>
      </c>
      <c r="T118" s="213">
        <f t="shared" si="3"/>
        <v>0.021</v>
      </c>
      <c r="AR118" s="24" t="s">
        <v>265</v>
      </c>
      <c r="AT118" s="24" t="s">
        <v>182</v>
      </c>
      <c r="AU118" s="24" t="s">
        <v>86</v>
      </c>
      <c r="AY118" s="24" t="s">
        <v>180</v>
      </c>
      <c r="BE118" s="214">
        <f t="shared" si="4"/>
        <v>0</v>
      </c>
      <c r="BF118" s="214">
        <f t="shared" si="5"/>
        <v>0</v>
      </c>
      <c r="BG118" s="214">
        <f t="shared" si="6"/>
        <v>0</v>
      </c>
      <c r="BH118" s="214">
        <f t="shared" si="7"/>
        <v>0</v>
      </c>
      <c r="BI118" s="214">
        <f t="shared" si="8"/>
        <v>0</v>
      </c>
      <c r="BJ118" s="24" t="s">
        <v>84</v>
      </c>
      <c r="BK118" s="214">
        <f t="shared" si="9"/>
        <v>0</v>
      </c>
      <c r="BL118" s="24" t="s">
        <v>265</v>
      </c>
      <c r="BM118" s="24" t="s">
        <v>3128</v>
      </c>
    </row>
    <row r="119" spans="2:65" s="1" customFormat="1" ht="16.5" customHeight="1">
      <c r="B119" s="41"/>
      <c r="C119" s="203" t="s">
        <v>332</v>
      </c>
      <c r="D119" s="203" t="s">
        <v>182</v>
      </c>
      <c r="E119" s="204" t="s">
        <v>3129</v>
      </c>
      <c r="F119" s="205" t="s">
        <v>3130</v>
      </c>
      <c r="G119" s="206" t="s">
        <v>316</v>
      </c>
      <c r="H119" s="207">
        <v>14</v>
      </c>
      <c r="I119" s="208"/>
      <c r="J119" s="209">
        <f t="shared" si="0"/>
        <v>0</v>
      </c>
      <c r="K119" s="205" t="s">
        <v>39</v>
      </c>
      <c r="L119" s="61"/>
      <c r="M119" s="210" t="s">
        <v>39</v>
      </c>
      <c r="N119" s="211" t="s">
        <v>48</v>
      </c>
      <c r="O119" s="42"/>
      <c r="P119" s="212">
        <f t="shared" si="1"/>
        <v>0</v>
      </c>
      <c r="Q119" s="212">
        <v>5.8E-06</v>
      </c>
      <c r="R119" s="212">
        <f t="shared" si="2"/>
        <v>8.120000000000001E-05</v>
      </c>
      <c r="S119" s="212">
        <v>0.00075</v>
      </c>
      <c r="T119" s="213">
        <f t="shared" si="3"/>
        <v>0.0105</v>
      </c>
      <c r="AR119" s="24" t="s">
        <v>265</v>
      </c>
      <c r="AT119" s="24" t="s">
        <v>182</v>
      </c>
      <c r="AU119" s="24" t="s">
        <v>86</v>
      </c>
      <c r="AY119" s="24" t="s">
        <v>180</v>
      </c>
      <c r="BE119" s="214">
        <f t="shared" si="4"/>
        <v>0</v>
      </c>
      <c r="BF119" s="214">
        <f t="shared" si="5"/>
        <v>0</v>
      </c>
      <c r="BG119" s="214">
        <f t="shared" si="6"/>
        <v>0</v>
      </c>
      <c r="BH119" s="214">
        <f t="shared" si="7"/>
        <v>0</v>
      </c>
      <c r="BI119" s="214">
        <f t="shared" si="8"/>
        <v>0</v>
      </c>
      <c r="BJ119" s="24" t="s">
        <v>84</v>
      </c>
      <c r="BK119" s="214">
        <f t="shared" si="9"/>
        <v>0</v>
      </c>
      <c r="BL119" s="24" t="s">
        <v>265</v>
      </c>
      <c r="BM119" s="24" t="s">
        <v>3131</v>
      </c>
    </row>
    <row r="120" spans="2:65" s="1" customFormat="1" ht="16.5" customHeight="1">
      <c r="B120" s="41"/>
      <c r="C120" s="203" t="s">
        <v>337</v>
      </c>
      <c r="D120" s="203" t="s">
        <v>182</v>
      </c>
      <c r="E120" s="204" t="s">
        <v>3132</v>
      </c>
      <c r="F120" s="205" t="s">
        <v>3133</v>
      </c>
      <c r="G120" s="206" t="s">
        <v>248</v>
      </c>
      <c r="H120" s="207">
        <v>0.895</v>
      </c>
      <c r="I120" s="208"/>
      <c r="J120" s="209">
        <f t="shared" si="0"/>
        <v>0</v>
      </c>
      <c r="K120" s="205" t="s">
        <v>1903</v>
      </c>
      <c r="L120" s="61"/>
      <c r="M120" s="210" t="s">
        <v>39</v>
      </c>
      <c r="N120" s="211" t="s">
        <v>48</v>
      </c>
      <c r="O120" s="42"/>
      <c r="P120" s="212">
        <f t="shared" si="1"/>
        <v>0</v>
      </c>
      <c r="Q120" s="212">
        <v>0</v>
      </c>
      <c r="R120" s="212">
        <f t="shared" si="2"/>
        <v>0</v>
      </c>
      <c r="S120" s="212">
        <v>0</v>
      </c>
      <c r="T120" s="213">
        <f t="shared" si="3"/>
        <v>0</v>
      </c>
      <c r="AR120" s="24" t="s">
        <v>265</v>
      </c>
      <c r="AT120" s="24" t="s">
        <v>182</v>
      </c>
      <c r="AU120" s="24" t="s">
        <v>86</v>
      </c>
      <c r="AY120" s="24" t="s">
        <v>180</v>
      </c>
      <c r="BE120" s="214">
        <f t="shared" si="4"/>
        <v>0</v>
      </c>
      <c r="BF120" s="214">
        <f t="shared" si="5"/>
        <v>0</v>
      </c>
      <c r="BG120" s="214">
        <f t="shared" si="6"/>
        <v>0</v>
      </c>
      <c r="BH120" s="214">
        <f t="shared" si="7"/>
        <v>0</v>
      </c>
      <c r="BI120" s="214">
        <f t="shared" si="8"/>
        <v>0</v>
      </c>
      <c r="BJ120" s="24" t="s">
        <v>84</v>
      </c>
      <c r="BK120" s="214">
        <f t="shared" si="9"/>
        <v>0</v>
      </c>
      <c r="BL120" s="24" t="s">
        <v>265</v>
      </c>
      <c r="BM120" s="24" t="s">
        <v>3134</v>
      </c>
    </row>
    <row r="121" spans="2:65" s="1" customFormat="1" ht="25.5" customHeight="1">
      <c r="B121" s="41"/>
      <c r="C121" s="203" t="s">
        <v>343</v>
      </c>
      <c r="D121" s="203" t="s">
        <v>182</v>
      </c>
      <c r="E121" s="204" t="s">
        <v>3135</v>
      </c>
      <c r="F121" s="205" t="s">
        <v>3136</v>
      </c>
      <c r="G121" s="206" t="s">
        <v>248</v>
      </c>
      <c r="H121" s="207">
        <v>1.628</v>
      </c>
      <c r="I121" s="208"/>
      <c r="J121" s="209">
        <f t="shared" si="0"/>
        <v>0</v>
      </c>
      <c r="K121" s="205" t="s">
        <v>1903</v>
      </c>
      <c r="L121" s="61"/>
      <c r="M121" s="210" t="s">
        <v>39</v>
      </c>
      <c r="N121" s="211" t="s">
        <v>48</v>
      </c>
      <c r="O121" s="42"/>
      <c r="P121" s="212">
        <f t="shared" si="1"/>
        <v>0</v>
      </c>
      <c r="Q121" s="212">
        <v>0</v>
      </c>
      <c r="R121" s="212">
        <f t="shared" si="2"/>
        <v>0</v>
      </c>
      <c r="S121" s="212">
        <v>0</v>
      </c>
      <c r="T121" s="213">
        <f t="shared" si="3"/>
        <v>0</v>
      </c>
      <c r="AR121" s="24" t="s">
        <v>265</v>
      </c>
      <c r="AT121" s="24" t="s">
        <v>182</v>
      </c>
      <c r="AU121" s="24" t="s">
        <v>86</v>
      </c>
      <c r="AY121" s="24" t="s">
        <v>180</v>
      </c>
      <c r="BE121" s="214">
        <f t="shared" si="4"/>
        <v>0</v>
      </c>
      <c r="BF121" s="214">
        <f t="shared" si="5"/>
        <v>0</v>
      </c>
      <c r="BG121" s="214">
        <f t="shared" si="6"/>
        <v>0</v>
      </c>
      <c r="BH121" s="214">
        <f t="shared" si="7"/>
        <v>0</v>
      </c>
      <c r="BI121" s="214">
        <f t="shared" si="8"/>
        <v>0</v>
      </c>
      <c r="BJ121" s="24" t="s">
        <v>84</v>
      </c>
      <c r="BK121" s="214">
        <f t="shared" si="9"/>
        <v>0</v>
      </c>
      <c r="BL121" s="24" t="s">
        <v>265</v>
      </c>
      <c r="BM121" s="24" t="s">
        <v>3137</v>
      </c>
    </row>
    <row r="122" spans="2:63" s="11" customFormat="1" ht="29.85" customHeight="1">
      <c r="B122" s="187"/>
      <c r="C122" s="188"/>
      <c r="D122" s="189" t="s">
        <v>76</v>
      </c>
      <c r="E122" s="201" t="s">
        <v>3138</v>
      </c>
      <c r="F122" s="201" t="s">
        <v>3139</v>
      </c>
      <c r="G122" s="188"/>
      <c r="H122" s="188"/>
      <c r="I122" s="191"/>
      <c r="J122" s="202">
        <f>BK122</f>
        <v>0</v>
      </c>
      <c r="K122" s="188"/>
      <c r="L122" s="193"/>
      <c r="M122" s="194"/>
      <c r="N122" s="195"/>
      <c r="O122" s="195"/>
      <c r="P122" s="196">
        <f>SUM(P123:P130)</f>
        <v>0</v>
      </c>
      <c r="Q122" s="195"/>
      <c r="R122" s="196">
        <f>SUM(R123:R130)</f>
        <v>0.00692</v>
      </c>
      <c r="S122" s="195"/>
      <c r="T122" s="197">
        <f>SUM(T123:T130)</f>
        <v>0.0217</v>
      </c>
      <c r="AR122" s="198" t="s">
        <v>86</v>
      </c>
      <c r="AT122" s="199" t="s">
        <v>76</v>
      </c>
      <c r="AU122" s="199" t="s">
        <v>84</v>
      </c>
      <c r="AY122" s="198" t="s">
        <v>180</v>
      </c>
      <c r="BK122" s="200">
        <f>SUM(BK123:BK130)</f>
        <v>0</v>
      </c>
    </row>
    <row r="123" spans="2:65" s="1" customFormat="1" ht="16.5" customHeight="1">
      <c r="B123" s="41"/>
      <c r="C123" s="203" t="s">
        <v>348</v>
      </c>
      <c r="D123" s="203" t="s">
        <v>182</v>
      </c>
      <c r="E123" s="204" t="s">
        <v>3140</v>
      </c>
      <c r="F123" s="205" t="s">
        <v>3141</v>
      </c>
      <c r="G123" s="206" t="s">
        <v>316</v>
      </c>
      <c r="H123" s="207">
        <v>2</v>
      </c>
      <c r="I123" s="208"/>
      <c r="J123" s="209">
        <f aca="true" t="shared" si="10" ref="J123:J130">ROUND(I123*H123,2)</f>
        <v>0</v>
      </c>
      <c r="K123" s="205" t="s">
        <v>1903</v>
      </c>
      <c r="L123" s="61"/>
      <c r="M123" s="210" t="s">
        <v>39</v>
      </c>
      <c r="N123" s="211" t="s">
        <v>48</v>
      </c>
      <c r="O123" s="42"/>
      <c r="P123" s="212">
        <f aca="true" t="shared" si="11" ref="P123:P130">O123*H123</f>
        <v>0</v>
      </c>
      <c r="Q123" s="212">
        <v>0.00033</v>
      </c>
      <c r="R123" s="212">
        <f aca="true" t="shared" si="12" ref="R123:R130">Q123*H123</f>
        <v>0.00066</v>
      </c>
      <c r="S123" s="212">
        <v>0</v>
      </c>
      <c r="T123" s="213">
        <f aca="true" t="shared" si="13" ref="T123:T130">S123*H123</f>
        <v>0</v>
      </c>
      <c r="AR123" s="24" t="s">
        <v>265</v>
      </c>
      <c r="AT123" s="24" t="s">
        <v>182</v>
      </c>
      <c r="AU123" s="24" t="s">
        <v>86</v>
      </c>
      <c r="AY123" s="24" t="s">
        <v>180</v>
      </c>
      <c r="BE123" s="214">
        <f aca="true" t="shared" si="14" ref="BE123:BE130">IF(N123="základní",J123,0)</f>
        <v>0</v>
      </c>
      <c r="BF123" s="214">
        <f aca="true" t="shared" si="15" ref="BF123:BF130">IF(N123="snížená",J123,0)</f>
        <v>0</v>
      </c>
      <c r="BG123" s="214">
        <f aca="true" t="shared" si="16" ref="BG123:BG130">IF(N123="zákl. přenesená",J123,0)</f>
        <v>0</v>
      </c>
      <c r="BH123" s="214">
        <f aca="true" t="shared" si="17" ref="BH123:BH130">IF(N123="sníž. přenesená",J123,0)</f>
        <v>0</v>
      </c>
      <c r="BI123" s="214">
        <f aca="true" t="shared" si="18" ref="BI123:BI130">IF(N123="nulová",J123,0)</f>
        <v>0</v>
      </c>
      <c r="BJ123" s="24" t="s">
        <v>84</v>
      </c>
      <c r="BK123" s="214">
        <f aca="true" t="shared" si="19" ref="BK123:BK130">ROUND(I123*H123,2)</f>
        <v>0</v>
      </c>
      <c r="BL123" s="24" t="s">
        <v>265</v>
      </c>
      <c r="BM123" s="24" t="s">
        <v>3142</v>
      </c>
    </row>
    <row r="124" spans="2:65" s="1" customFormat="1" ht="16.5" customHeight="1">
      <c r="B124" s="41"/>
      <c r="C124" s="249" t="s">
        <v>354</v>
      </c>
      <c r="D124" s="249" t="s">
        <v>266</v>
      </c>
      <c r="E124" s="250" t="s">
        <v>3143</v>
      </c>
      <c r="F124" s="251" t="s">
        <v>3144</v>
      </c>
      <c r="G124" s="252" t="s">
        <v>316</v>
      </c>
      <c r="H124" s="253">
        <v>2</v>
      </c>
      <c r="I124" s="254"/>
      <c r="J124" s="255">
        <f t="shared" si="10"/>
        <v>0</v>
      </c>
      <c r="K124" s="251" t="s">
        <v>1903</v>
      </c>
      <c r="L124" s="256"/>
      <c r="M124" s="257" t="s">
        <v>39</v>
      </c>
      <c r="N124" s="258" t="s">
        <v>48</v>
      </c>
      <c r="O124" s="42"/>
      <c r="P124" s="212">
        <f t="shared" si="11"/>
        <v>0</v>
      </c>
      <c r="Q124" s="212">
        <v>0.00166</v>
      </c>
      <c r="R124" s="212">
        <f t="shared" si="12"/>
        <v>0.00332</v>
      </c>
      <c r="S124" s="212">
        <v>0</v>
      </c>
      <c r="T124" s="213">
        <f t="shared" si="13"/>
        <v>0</v>
      </c>
      <c r="AR124" s="24" t="s">
        <v>354</v>
      </c>
      <c r="AT124" s="24" t="s">
        <v>266</v>
      </c>
      <c r="AU124" s="24" t="s">
        <v>86</v>
      </c>
      <c r="AY124" s="24" t="s">
        <v>180</v>
      </c>
      <c r="BE124" s="214">
        <f t="shared" si="14"/>
        <v>0</v>
      </c>
      <c r="BF124" s="214">
        <f t="shared" si="15"/>
        <v>0</v>
      </c>
      <c r="BG124" s="214">
        <f t="shared" si="16"/>
        <v>0</v>
      </c>
      <c r="BH124" s="214">
        <f t="shared" si="17"/>
        <v>0</v>
      </c>
      <c r="BI124" s="214">
        <f t="shared" si="18"/>
        <v>0</v>
      </c>
      <c r="BJ124" s="24" t="s">
        <v>84</v>
      </c>
      <c r="BK124" s="214">
        <f t="shared" si="19"/>
        <v>0</v>
      </c>
      <c r="BL124" s="24" t="s">
        <v>265</v>
      </c>
      <c r="BM124" s="24" t="s">
        <v>3145</v>
      </c>
    </row>
    <row r="125" spans="2:65" s="1" customFormat="1" ht="16.5" customHeight="1">
      <c r="B125" s="41"/>
      <c r="C125" s="203" t="s">
        <v>359</v>
      </c>
      <c r="D125" s="203" t="s">
        <v>182</v>
      </c>
      <c r="E125" s="204" t="s">
        <v>3146</v>
      </c>
      <c r="F125" s="205" t="s">
        <v>3147</v>
      </c>
      <c r="G125" s="206" t="s">
        <v>316</v>
      </c>
      <c r="H125" s="207">
        <v>1</v>
      </c>
      <c r="I125" s="208"/>
      <c r="J125" s="209">
        <f t="shared" si="10"/>
        <v>0</v>
      </c>
      <c r="K125" s="205" t="s">
        <v>1903</v>
      </c>
      <c r="L125" s="61"/>
      <c r="M125" s="210" t="s">
        <v>39</v>
      </c>
      <c r="N125" s="211" t="s">
        <v>48</v>
      </c>
      <c r="O125" s="42"/>
      <c r="P125" s="212">
        <f t="shared" si="11"/>
        <v>0</v>
      </c>
      <c r="Q125" s="212">
        <v>0.00024</v>
      </c>
      <c r="R125" s="212">
        <f t="shared" si="12"/>
        <v>0.00024</v>
      </c>
      <c r="S125" s="212">
        <v>0</v>
      </c>
      <c r="T125" s="213">
        <f t="shared" si="13"/>
        <v>0</v>
      </c>
      <c r="AR125" s="24" t="s">
        <v>265</v>
      </c>
      <c r="AT125" s="24" t="s">
        <v>182</v>
      </c>
      <c r="AU125" s="24" t="s">
        <v>86</v>
      </c>
      <c r="AY125" s="24" t="s">
        <v>180</v>
      </c>
      <c r="BE125" s="214">
        <f t="shared" si="14"/>
        <v>0</v>
      </c>
      <c r="BF125" s="214">
        <f t="shared" si="15"/>
        <v>0</v>
      </c>
      <c r="BG125" s="214">
        <f t="shared" si="16"/>
        <v>0</v>
      </c>
      <c r="BH125" s="214">
        <f t="shared" si="17"/>
        <v>0</v>
      </c>
      <c r="BI125" s="214">
        <f t="shared" si="18"/>
        <v>0</v>
      </c>
      <c r="BJ125" s="24" t="s">
        <v>84</v>
      </c>
      <c r="BK125" s="214">
        <f t="shared" si="19"/>
        <v>0</v>
      </c>
      <c r="BL125" s="24" t="s">
        <v>265</v>
      </c>
      <c r="BM125" s="24" t="s">
        <v>3148</v>
      </c>
    </row>
    <row r="126" spans="2:65" s="1" customFormat="1" ht="16.5" customHeight="1">
      <c r="B126" s="41"/>
      <c r="C126" s="249" t="s">
        <v>363</v>
      </c>
      <c r="D126" s="249" t="s">
        <v>266</v>
      </c>
      <c r="E126" s="250" t="s">
        <v>3149</v>
      </c>
      <c r="F126" s="251" t="s">
        <v>3150</v>
      </c>
      <c r="G126" s="252" t="s">
        <v>316</v>
      </c>
      <c r="H126" s="253">
        <v>1</v>
      </c>
      <c r="I126" s="254"/>
      <c r="J126" s="255">
        <f t="shared" si="10"/>
        <v>0</v>
      </c>
      <c r="K126" s="251" t="s">
        <v>1903</v>
      </c>
      <c r="L126" s="256"/>
      <c r="M126" s="257" t="s">
        <v>39</v>
      </c>
      <c r="N126" s="258" t="s">
        <v>48</v>
      </c>
      <c r="O126" s="42"/>
      <c r="P126" s="212">
        <f t="shared" si="11"/>
        <v>0</v>
      </c>
      <c r="Q126" s="212">
        <v>0.0006</v>
      </c>
      <c r="R126" s="212">
        <f t="shared" si="12"/>
        <v>0.0006</v>
      </c>
      <c r="S126" s="212">
        <v>0</v>
      </c>
      <c r="T126" s="213">
        <f t="shared" si="13"/>
        <v>0</v>
      </c>
      <c r="AR126" s="24" t="s">
        <v>354</v>
      </c>
      <c r="AT126" s="24" t="s">
        <v>266</v>
      </c>
      <c r="AU126" s="24" t="s">
        <v>86</v>
      </c>
      <c r="AY126" s="24" t="s">
        <v>180</v>
      </c>
      <c r="BE126" s="214">
        <f t="shared" si="14"/>
        <v>0</v>
      </c>
      <c r="BF126" s="214">
        <f t="shared" si="15"/>
        <v>0</v>
      </c>
      <c r="BG126" s="214">
        <f t="shared" si="16"/>
        <v>0</v>
      </c>
      <c r="BH126" s="214">
        <f t="shared" si="17"/>
        <v>0</v>
      </c>
      <c r="BI126" s="214">
        <f t="shared" si="18"/>
        <v>0</v>
      </c>
      <c r="BJ126" s="24" t="s">
        <v>84</v>
      </c>
      <c r="BK126" s="214">
        <f t="shared" si="19"/>
        <v>0</v>
      </c>
      <c r="BL126" s="24" t="s">
        <v>265</v>
      </c>
      <c r="BM126" s="24" t="s">
        <v>3151</v>
      </c>
    </row>
    <row r="127" spans="2:65" s="1" customFormat="1" ht="16.5" customHeight="1">
      <c r="B127" s="41"/>
      <c r="C127" s="203" t="s">
        <v>368</v>
      </c>
      <c r="D127" s="203" t="s">
        <v>182</v>
      </c>
      <c r="E127" s="204" t="s">
        <v>3152</v>
      </c>
      <c r="F127" s="205" t="s">
        <v>3153</v>
      </c>
      <c r="G127" s="206" t="s">
        <v>316</v>
      </c>
      <c r="H127" s="207">
        <v>14</v>
      </c>
      <c r="I127" s="208"/>
      <c r="J127" s="209">
        <f t="shared" si="10"/>
        <v>0</v>
      </c>
      <c r="K127" s="205" t="s">
        <v>1903</v>
      </c>
      <c r="L127" s="61"/>
      <c r="M127" s="210" t="s">
        <v>39</v>
      </c>
      <c r="N127" s="211" t="s">
        <v>48</v>
      </c>
      <c r="O127" s="42"/>
      <c r="P127" s="212">
        <f t="shared" si="11"/>
        <v>0</v>
      </c>
      <c r="Q127" s="212">
        <v>6E-05</v>
      </c>
      <c r="R127" s="212">
        <f t="shared" si="12"/>
        <v>0.00084</v>
      </c>
      <c r="S127" s="212">
        <v>0.0011</v>
      </c>
      <c r="T127" s="213">
        <f t="shared" si="13"/>
        <v>0.0154</v>
      </c>
      <c r="AR127" s="24" t="s">
        <v>265</v>
      </c>
      <c r="AT127" s="24" t="s">
        <v>182</v>
      </c>
      <c r="AU127" s="24" t="s">
        <v>86</v>
      </c>
      <c r="AY127" s="24" t="s">
        <v>180</v>
      </c>
      <c r="BE127" s="214">
        <f t="shared" si="14"/>
        <v>0</v>
      </c>
      <c r="BF127" s="214">
        <f t="shared" si="15"/>
        <v>0</v>
      </c>
      <c r="BG127" s="214">
        <f t="shared" si="16"/>
        <v>0</v>
      </c>
      <c r="BH127" s="214">
        <f t="shared" si="17"/>
        <v>0</v>
      </c>
      <c r="BI127" s="214">
        <f t="shared" si="18"/>
        <v>0</v>
      </c>
      <c r="BJ127" s="24" t="s">
        <v>84</v>
      </c>
      <c r="BK127" s="214">
        <f t="shared" si="19"/>
        <v>0</v>
      </c>
      <c r="BL127" s="24" t="s">
        <v>265</v>
      </c>
      <c r="BM127" s="24" t="s">
        <v>3154</v>
      </c>
    </row>
    <row r="128" spans="2:65" s="1" customFormat="1" ht="16.5" customHeight="1">
      <c r="B128" s="41"/>
      <c r="C128" s="203" t="s">
        <v>372</v>
      </c>
      <c r="D128" s="203" t="s">
        <v>182</v>
      </c>
      <c r="E128" s="204" t="s">
        <v>3155</v>
      </c>
      <c r="F128" s="205" t="s">
        <v>3156</v>
      </c>
      <c r="G128" s="206" t="s">
        <v>316</v>
      </c>
      <c r="H128" s="207">
        <v>14</v>
      </c>
      <c r="I128" s="208"/>
      <c r="J128" s="209">
        <f t="shared" si="10"/>
        <v>0</v>
      </c>
      <c r="K128" s="205" t="s">
        <v>1903</v>
      </c>
      <c r="L128" s="61"/>
      <c r="M128" s="210" t="s">
        <v>39</v>
      </c>
      <c r="N128" s="211" t="s">
        <v>48</v>
      </c>
      <c r="O128" s="42"/>
      <c r="P128" s="212">
        <f t="shared" si="11"/>
        <v>0</v>
      </c>
      <c r="Q128" s="212">
        <v>9E-05</v>
      </c>
      <c r="R128" s="212">
        <f t="shared" si="12"/>
        <v>0.00126</v>
      </c>
      <c r="S128" s="212">
        <v>0.00045</v>
      </c>
      <c r="T128" s="213">
        <f t="shared" si="13"/>
        <v>0.0063</v>
      </c>
      <c r="AR128" s="24" t="s">
        <v>265</v>
      </c>
      <c r="AT128" s="24" t="s">
        <v>182</v>
      </c>
      <c r="AU128" s="24" t="s">
        <v>86</v>
      </c>
      <c r="AY128" s="24" t="s">
        <v>180</v>
      </c>
      <c r="BE128" s="214">
        <f t="shared" si="14"/>
        <v>0</v>
      </c>
      <c r="BF128" s="214">
        <f t="shared" si="15"/>
        <v>0</v>
      </c>
      <c r="BG128" s="214">
        <f t="shared" si="16"/>
        <v>0</v>
      </c>
      <c r="BH128" s="214">
        <f t="shared" si="17"/>
        <v>0</v>
      </c>
      <c r="BI128" s="214">
        <f t="shared" si="18"/>
        <v>0</v>
      </c>
      <c r="BJ128" s="24" t="s">
        <v>84</v>
      </c>
      <c r="BK128" s="214">
        <f t="shared" si="19"/>
        <v>0</v>
      </c>
      <c r="BL128" s="24" t="s">
        <v>265</v>
      </c>
      <c r="BM128" s="24" t="s">
        <v>3157</v>
      </c>
    </row>
    <row r="129" spans="2:65" s="1" customFormat="1" ht="16.5" customHeight="1">
      <c r="B129" s="41"/>
      <c r="C129" s="203" t="s">
        <v>378</v>
      </c>
      <c r="D129" s="203" t="s">
        <v>182</v>
      </c>
      <c r="E129" s="204" t="s">
        <v>3158</v>
      </c>
      <c r="F129" s="205" t="s">
        <v>3159</v>
      </c>
      <c r="G129" s="206" t="s">
        <v>248</v>
      </c>
      <c r="H129" s="207">
        <v>0.007</v>
      </c>
      <c r="I129" s="208"/>
      <c r="J129" s="209">
        <f t="shared" si="10"/>
        <v>0</v>
      </c>
      <c r="K129" s="205" t="s">
        <v>1903</v>
      </c>
      <c r="L129" s="61"/>
      <c r="M129" s="210" t="s">
        <v>39</v>
      </c>
      <c r="N129" s="211" t="s">
        <v>48</v>
      </c>
      <c r="O129" s="42"/>
      <c r="P129" s="212">
        <f t="shared" si="11"/>
        <v>0</v>
      </c>
      <c r="Q129" s="212">
        <v>0</v>
      </c>
      <c r="R129" s="212">
        <f t="shared" si="12"/>
        <v>0</v>
      </c>
      <c r="S129" s="212">
        <v>0</v>
      </c>
      <c r="T129" s="213">
        <f t="shared" si="13"/>
        <v>0</v>
      </c>
      <c r="AR129" s="24" t="s">
        <v>265</v>
      </c>
      <c r="AT129" s="24" t="s">
        <v>182</v>
      </c>
      <c r="AU129" s="24" t="s">
        <v>86</v>
      </c>
      <c r="AY129" s="24" t="s">
        <v>180</v>
      </c>
      <c r="BE129" s="214">
        <f t="shared" si="14"/>
        <v>0</v>
      </c>
      <c r="BF129" s="214">
        <f t="shared" si="15"/>
        <v>0</v>
      </c>
      <c r="BG129" s="214">
        <f t="shared" si="16"/>
        <v>0</v>
      </c>
      <c r="BH129" s="214">
        <f t="shared" si="17"/>
        <v>0</v>
      </c>
      <c r="BI129" s="214">
        <f t="shared" si="18"/>
        <v>0</v>
      </c>
      <c r="BJ129" s="24" t="s">
        <v>84</v>
      </c>
      <c r="BK129" s="214">
        <f t="shared" si="19"/>
        <v>0</v>
      </c>
      <c r="BL129" s="24" t="s">
        <v>265</v>
      </c>
      <c r="BM129" s="24" t="s">
        <v>3160</v>
      </c>
    </row>
    <row r="130" spans="2:65" s="1" customFormat="1" ht="25.5" customHeight="1">
      <c r="B130" s="41"/>
      <c r="C130" s="203" t="s">
        <v>384</v>
      </c>
      <c r="D130" s="203" t="s">
        <v>182</v>
      </c>
      <c r="E130" s="204" t="s">
        <v>3161</v>
      </c>
      <c r="F130" s="205" t="s">
        <v>3162</v>
      </c>
      <c r="G130" s="206" t="s">
        <v>248</v>
      </c>
      <c r="H130" s="207">
        <v>0.022</v>
      </c>
      <c r="I130" s="208"/>
      <c r="J130" s="209">
        <f t="shared" si="10"/>
        <v>0</v>
      </c>
      <c r="K130" s="205" t="s">
        <v>1903</v>
      </c>
      <c r="L130" s="61"/>
      <c r="M130" s="210" t="s">
        <v>39</v>
      </c>
      <c r="N130" s="211" t="s">
        <v>48</v>
      </c>
      <c r="O130" s="42"/>
      <c r="P130" s="212">
        <f t="shared" si="11"/>
        <v>0</v>
      </c>
      <c r="Q130" s="212">
        <v>0</v>
      </c>
      <c r="R130" s="212">
        <f t="shared" si="12"/>
        <v>0</v>
      </c>
      <c r="S130" s="212">
        <v>0</v>
      </c>
      <c r="T130" s="213">
        <f t="shared" si="13"/>
        <v>0</v>
      </c>
      <c r="AR130" s="24" t="s">
        <v>265</v>
      </c>
      <c r="AT130" s="24" t="s">
        <v>182</v>
      </c>
      <c r="AU130" s="24" t="s">
        <v>86</v>
      </c>
      <c r="AY130" s="24" t="s">
        <v>180</v>
      </c>
      <c r="BE130" s="214">
        <f t="shared" si="14"/>
        <v>0</v>
      </c>
      <c r="BF130" s="214">
        <f t="shared" si="15"/>
        <v>0</v>
      </c>
      <c r="BG130" s="214">
        <f t="shared" si="16"/>
        <v>0</v>
      </c>
      <c r="BH130" s="214">
        <f t="shared" si="17"/>
        <v>0</v>
      </c>
      <c r="BI130" s="214">
        <f t="shared" si="18"/>
        <v>0</v>
      </c>
      <c r="BJ130" s="24" t="s">
        <v>84</v>
      </c>
      <c r="BK130" s="214">
        <f t="shared" si="19"/>
        <v>0</v>
      </c>
      <c r="BL130" s="24" t="s">
        <v>265</v>
      </c>
      <c r="BM130" s="24" t="s">
        <v>3163</v>
      </c>
    </row>
    <row r="131" spans="2:63" s="11" customFormat="1" ht="29.85" customHeight="1">
      <c r="B131" s="187"/>
      <c r="C131" s="188"/>
      <c r="D131" s="189" t="s">
        <v>76</v>
      </c>
      <c r="E131" s="201" t="s">
        <v>3164</v>
      </c>
      <c r="F131" s="201" t="s">
        <v>3165</v>
      </c>
      <c r="G131" s="188"/>
      <c r="H131" s="188"/>
      <c r="I131" s="191"/>
      <c r="J131" s="202">
        <f>BK131</f>
        <v>0</v>
      </c>
      <c r="K131" s="188"/>
      <c r="L131" s="193"/>
      <c r="M131" s="194"/>
      <c r="N131" s="195"/>
      <c r="O131" s="195"/>
      <c r="P131" s="196">
        <f>SUM(P132:P142)</f>
        <v>0</v>
      </c>
      <c r="Q131" s="195"/>
      <c r="R131" s="196">
        <f>SUM(R132:R142)</f>
        <v>0.11305</v>
      </c>
      <c r="S131" s="195"/>
      <c r="T131" s="197">
        <f>SUM(T132:T142)</f>
        <v>0.7032</v>
      </c>
      <c r="AR131" s="198" t="s">
        <v>86</v>
      </c>
      <c r="AT131" s="199" t="s">
        <v>76</v>
      </c>
      <c r="AU131" s="199" t="s">
        <v>84</v>
      </c>
      <c r="AY131" s="198" t="s">
        <v>180</v>
      </c>
      <c r="BK131" s="200">
        <f>SUM(BK132:BK142)</f>
        <v>0</v>
      </c>
    </row>
    <row r="132" spans="2:65" s="1" customFormat="1" ht="16.5" customHeight="1">
      <c r="B132" s="41"/>
      <c r="C132" s="203" t="s">
        <v>390</v>
      </c>
      <c r="D132" s="203" t="s">
        <v>182</v>
      </c>
      <c r="E132" s="204" t="s">
        <v>3166</v>
      </c>
      <c r="F132" s="205" t="s">
        <v>3167</v>
      </c>
      <c r="G132" s="206" t="s">
        <v>200</v>
      </c>
      <c r="H132" s="207">
        <v>82</v>
      </c>
      <c r="I132" s="208"/>
      <c r="J132" s="209">
        <f aca="true" t="shared" si="20" ref="J132:J142">ROUND(I132*H132,2)</f>
        <v>0</v>
      </c>
      <c r="K132" s="205" t="s">
        <v>1903</v>
      </c>
      <c r="L132" s="61"/>
      <c r="M132" s="210" t="s">
        <v>39</v>
      </c>
      <c r="N132" s="211" t="s">
        <v>48</v>
      </c>
      <c r="O132" s="42"/>
      <c r="P132" s="212">
        <f aca="true" t="shared" si="21" ref="P132:P142">O132*H132</f>
        <v>0</v>
      </c>
      <c r="Q132" s="212">
        <v>0.00045</v>
      </c>
      <c r="R132" s="212">
        <f aca="true" t="shared" si="22" ref="R132:R142">Q132*H132</f>
        <v>0.0369</v>
      </c>
      <c r="S132" s="212">
        <v>0</v>
      </c>
      <c r="T132" s="213">
        <f aca="true" t="shared" si="23" ref="T132:T142">S132*H132</f>
        <v>0</v>
      </c>
      <c r="AR132" s="24" t="s">
        <v>265</v>
      </c>
      <c r="AT132" s="24" t="s">
        <v>182</v>
      </c>
      <c r="AU132" s="24" t="s">
        <v>86</v>
      </c>
      <c r="AY132" s="24" t="s">
        <v>180</v>
      </c>
      <c r="BE132" s="214">
        <f aca="true" t="shared" si="24" ref="BE132:BE142">IF(N132="základní",J132,0)</f>
        <v>0</v>
      </c>
      <c r="BF132" s="214">
        <f aca="true" t="shared" si="25" ref="BF132:BF142">IF(N132="snížená",J132,0)</f>
        <v>0</v>
      </c>
      <c r="BG132" s="214">
        <f aca="true" t="shared" si="26" ref="BG132:BG142">IF(N132="zákl. přenesená",J132,0)</f>
        <v>0</v>
      </c>
      <c r="BH132" s="214">
        <f aca="true" t="shared" si="27" ref="BH132:BH142">IF(N132="sníž. přenesená",J132,0)</f>
        <v>0</v>
      </c>
      <c r="BI132" s="214">
        <f aca="true" t="shared" si="28" ref="BI132:BI142">IF(N132="nulová",J132,0)</f>
        <v>0</v>
      </c>
      <c r="BJ132" s="24" t="s">
        <v>84</v>
      </c>
      <c r="BK132" s="214">
        <f aca="true" t="shared" si="29" ref="BK132:BK142">ROUND(I132*H132,2)</f>
        <v>0</v>
      </c>
      <c r="BL132" s="24" t="s">
        <v>265</v>
      </c>
      <c r="BM132" s="24" t="s">
        <v>3168</v>
      </c>
    </row>
    <row r="133" spans="2:65" s="1" customFormat="1" ht="16.5" customHeight="1">
      <c r="B133" s="41"/>
      <c r="C133" s="203" t="s">
        <v>394</v>
      </c>
      <c r="D133" s="203" t="s">
        <v>182</v>
      </c>
      <c r="E133" s="204" t="s">
        <v>3169</v>
      </c>
      <c r="F133" s="205" t="s">
        <v>3170</v>
      </c>
      <c r="G133" s="206" t="s">
        <v>200</v>
      </c>
      <c r="H133" s="207">
        <v>14</v>
      </c>
      <c r="I133" s="208"/>
      <c r="J133" s="209">
        <f t="shared" si="20"/>
        <v>0</v>
      </c>
      <c r="K133" s="205" t="s">
        <v>1903</v>
      </c>
      <c r="L133" s="61"/>
      <c r="M133" s="210" t="s">
        <v>39</v>
      </c>
      <c r="N133" s="211" t="s">
        <v>48</v>
      </c>
      <c r="O133" s="42"/>
      <c r="P133" s="212">
        <f t="shared" si="21"/>
        <v>0</v>
      </c>
      <c r="Q133" s="212">
        <v>0.00056</v>
      </c>
      <c r="R133" s="212">
        <f t="shared" si="22"/>
        <v>0.00784</v>
      </c>
      <c r="S133" s="212">
        <v>0</v>
      </c>
      <c r="T133" s="213">
        <f t="shared" si="23"/>
        <v>0</v>
      </c>
      <c r="AR133" s="24" t="s">
        <v>265</v>
      </c>
      <c r="AT133" s="24" t="s">
        <v>182</v>
      </c>
      <c r="AU133" s="24" t="s">
        <v>86</v>
      </c>
      <c r="AY133" s="24" t="s">
        <v>180</v>
      </c>
      <c r="BE133" s="214">
        <f t="shared" si="24"/>
        <v>0</v>
      </c>
      <c r="BF133" s="214">
        <f t="shared" si="25"/>
        <v>0</v>
      </c>
      <c r="BG133" s="214">
        <f t="shared" si="26"/>
        <v>0</v>
      </c>
      <c r="BH133" s="214">
        <f t="shared" si="27"/>
        <v>0</v>
      </c>
      <c r="BI133" s="214">
        <f t="shared" si="28"/>
        <v>0</v>
      </c>
      <c r="BJ133" s="24" t="s">
        <v>84</v>
      </c>
      <c r="BK133" s="214">
        <f t="shared" si="29"/>
        <v>0</v>
      </c>
      <c r="BL133" s="24" t="s">
        <v>265</v>
      </c>
      <c r="BM133" s="24" t="s">
        <v>3171</v>
      </c>
    </row>
    <row r="134" spans="2:65" s="1" customFormat="1" ht="16.5" customHeight="1">
      <c r="B134" s="41"/>
      <c r="C134" s="203" t="s">
        <v>399</v>
      </c>
      <c r="D134" s="203" t="s">
        <v>182</v>
      </c>
      <c r="E134" s="204" t="s">
        <v>3172</v>
      </c>
      <c r="F134" s="205" t="s">
        <v>3173</v>
      </c>
      <c r="G134" s="206" t="s">
        <v>200</v>
      </c>
      <c r="H134" s="207">
        <v>5</v>
      </c>
      <c r="I134" s="208"/>
      <c r="J134" s="209">
        <f t="shared" si="20"/>
        <v>0</v>
      </c>
      <c r="K134" s="205" t="s">
        <v>1903</v>
      </c>
      <c r="L134" s="61"/>
      <c r="M134" s="210" t="s">
        <v>39</v>
      </c>
      <c r="N134" s="211" t="s">
        <v>48</v>
      </c>
      <c r="O134" s="42"/>
      <c r="P134" s="212">
        <f t="shared" si="21"/>
        <v>0</v>
      </c>
      <c r="Q134" s="212">
        <v>0.00069</v>
      </c>
      <c r="R134" s="212">
        <f t="shared" si="22"/>
        <v>0.00345</v>
      </c>
      <c r="S134" s="212">
        <v>0</v>
      </c>
      <c r="T134" s="213">
        <f t="shared" si="23"/>
        <v>0</v>
      </c>
      <c r="AR134" s="24" t="s">
        <v>265</v>
      </c>
      <c r="AT134" s="24" t="s">
        <v>182</v>
      </c>
      <c r="AU134" s="24" t="s">
        <v>86</v>
      </c>
      <c r="AY134" s="24" t="s">
        <v>180</v>
      </c>
      <c r="BE134" s="214">
        <f t="shared" si="24"/>
        <v>0</v>
      </c>
      <c r="BF134" s="214">
        <f t="shared" si="25"/>
        <v>0</v>
      </c>
      <c r="BG134" s="214">
        <f t="shared" si="26"/>
        <v>0</v>
      </c>
      <c r="BH134" s="214">
        <f t="shared" si="27"/>
        <v>0</v>
      </c>
      <c r="BI134" s="214">
        <f t="shared" si="28"/>
        <v>0</v>
      </c>
      <c r="BJ134" s="24" t="s">
        <v>84</v>
      </c>
      <c r="BK134" s="214">
        <f t="shared" si="29"/>
        <v>0</v>
      </c>
      <c r="BL134" s="24" t="s">
        <v>265</v>
      </c>
      <c r="BM134" s="24" t="s">
        <v>3174</v>
      </c>
    </row>
    <row r="135" spans="2:65" s="1" customFormat="1" ht="16.5" customHeight="1">
      <c r="B135" s="41"/>
      <c r="C135" s="203" t="s">
        <v>404</v>
      </c>
      <c r="D135" s="203" t="s">
        <v>182</v>
      </c>
      <c r="E135" s="204" t="s">
        <v>3175</v>
      </c>
      <c r="F135" s="205" t="s">
        <v>3176</v>
      </c>
      <c r="G135" s="206" t="s">
        <v>200</v>
      </c>
      <c r="H135" s="207">
        <v>9</v>
      </c>
      <c r="I135" s="208"/>
      <c r="J135" s="209">
        <f t="shared" si="20"/>
        <v>0</v>
      </c>
      <c r="K135" s="205" t="s">
        <v>1903</v>
      </c>
      <c r="L135" s="61"/>
      <c r="M135" s="210" t="s">
        <v>39</v>
      </c>
      <c r="N135" s="211" t="s">
        <v>48</v>
      </c>
      <c r="O135" s="42"/>
      <c r="P135" s="212">
        <f t="shared" si="21"/>
        <v>0</v>
      </c>
      <c r="Q135" s="212">
        <v>0.00104</v>
      </c>
      <c r="R135" s="212">
        <f t="shared" si="22"/>
        <v>0.009359999999999999</v>
      </c>
      <c r="S135" s="212">
        <v>0</v>
      </c>
      <c r="T135" s="213">
        <f t="shared" si="23"/>
        <v>0</v>
      </c>
      <c r="AR135" s="24" t="s">
        <v>265</v>
      </c>
      <c r="AT135" s="24" t="s">
        <v>182</v>
      </c>
      <c r="AU135" s="24" t="s">
        <v>86</v>
      </c>
      <c r="AY135" s="24" t="s">
        <v>180</v>
      </c>
      <c r="BE135" s="214">
        <f t="shared" si="24"/>
        <v>0</v>
      </c>
      <c r="BF135" s="214">
        <f t="shared" si="25"/>
        <v>0</v>
      </c>
      <c r="BG135" s="214">
        <f t="shared" si="26"/>
        <v>0</v>
      </c>
      <c r="BH135" s="214">
        <f t="shared" si="27"/>
        <v>0</v>
      </c>
      <c r="BI135" s="214">
        <f t="shared" si="28"/>
        <v>0</v>
      </c>
      <c r="BJ135" s="24" t="s">
        <v>84</v>
      </c>
      <c r="BK135" s="214">
        <f t="shared" si="29"/>
        <v>0</v>
      </c>
      <c r="BL135" s="24" t="s">
        <v>265</v>
      </c>
      <c r="BM135" s="24" t="s">
        <v>3177</v>
      </c>
    </row>
    <row r="136" spans="2:65" s="1" customFormat="1" ht="16.5" customHeight="1">
      <c r="B136" s="41"/>
      <c r="C136" s="203" t="s">
        <v>408</v>
      </c>
      <c r="D136" s="203" t="s">
        <v>182</v>
      </c>
      <c r="E136" s="204" t="s">
        <v>3178</v>
      </c>
      <c r="F136" s="205" t="s">
        <v>3179</v>
      </c>
      <c r="G136" s="206" t="s">
        <v>200</v>
      </c>
      <c r="H136" s="207">
        <v>15</v>
      </c>
      <c r="I136" s="208"/>
      <c r="J136" s="209">
        <f t="shared" si="20"/>
        <v>0</v>
      </c>
      <c r="K136" s="205" t="s">
        <v>1903</v>
      </c>
      <c r="L136" s="61"/>
      <c r="M136" s="210" t="s">
        <v>39</v>
      </c>
      <c r="N136" s="211" t="s">
        <v>48</v>
      </c>
      <c r="O136" s="42"/>
      <c r="P136" s="212">
        <f t="shared" si="21"/>
        <v>0</v>
      </c>
      <c r="Q136" s="212">
        <v>0.00158</v>
      </c>
      <c r="R136" s="212">
        <f t="shared" si="22"/>
        <v>0.0237</v>
      </c>
      <c r="S136" s="212">
        <v>0</v>
      </c>
      <c r="T136" s="213">
        <f t="shared" si="23"/>
        <v>0</v>
      </c>
      <c r="AR136" s="24" t="s">
        <v>265</v>
      </c>
      <c r="AT136" s="24" t="s">
        <v>182</v>
      </c>
      <c r="AU136" s="24" t="s">
        <v>86</v>
      </c>
      <c r="AY136" s="24" t="s">
        <v>180</v>
      </c>
      <c r="BE136" s="214">
        <f t="shared" si="24"/>
        <v>0</v>
      </c>
      <c r="BF136" s="214">
        <f t="shared" si="25"/>
        <v>0</v>
      </c>
      <c r="BG136" s="214">
        <f t="shared" si="26"/>
        <v>0</v>
      </c>
      <c r="BH136" s="214">
        <f t="shared" si="27"/>
        <v>0</v>
      </c>
      <c r="BI136" s="214">
        <f t="shared" si="28"/>
        <v>0</v>
      </c>
      <c r="BJ136" s="24" t="s">
        <v>84</v>
      </c>
      <c r="BK136" s="214">
        <f t="shared" si="29"/>
        <v>0</v>
      </c>
      <c r="BL136" s="24" t="s">
        <v>265</v>
      </c>
      <c r="BM136" s="24" t="s">
        <v>3180</v>
      </c>
    </row>
    <row r="137" spans="2:65" s="1" customFormat="1" ht="16.5" customHeight="1">
      <c r="B137" s="41"/>
      <c r="C137" s="203" t="s">
        <v>413</v>
      </c>
      <c r="D137" s="203" t="s">
        <v>182</v>
      </c>
      <c r="E137" s="204" t="s">
        <v>3181</v>
      </c>
      <c r="F137" s="205" t="s">
        <v>3182</v>
      </c>
      <c r="G137" s="206" t="s">
        <v>200</v>
      </c>
      <c r="H137" s="207">
        <v>8</v>
      </c>
      <c r="I137" s="208"/>
      <c r="J137" s="209">
        <f t="shared" si="20"/>
        <v>0</v>
      </c>
      <c r="K137" s="205" t="s">
        <v>1903</v>
      </c>
      <c r="L137" s="61"/>
      <c r="M137" s="210" t="s">
        <v>39</v>
      </c>
      <c r="N137" s="211" t="s">
        <v>48</v>
      </c>
      <c r="O137" s="42"/>
      <c r="P137" s="212">
        <f t="shared" si="21"/>
        <v>0</v>
      </c>
      <c r="Q137" s="212">
        <v>0.00339</v>
      </c>
      <c r="R137" s="212">
        <f t="shared" si="22"/>
        <v>0.02712</v>
      </c>
      <c r="S137" s="212">
        <v>0</v>
      </c>
      <c r="T137" s="213">
        <f t="shared" si="23"/>
        <v>0</v>
      </c>
      <c r="AR137" s="24" t="s">
        <v>265</v>
      </c>
      <c r="AT137" s="24" t="s">
        <v>182</v>
      </c>
      <c r="AU137" s="24" t="s">
        <v>86</v>
      </c>
      <c r="AY137" s="24" t="s">
        <v>180</v>
      </c>
      <c r="BE137" s="214">
        <f t="shared" si="24"/>
        <v>0</v>
      </c>
      <c r="BF137" s="214">
        <f t="shared" si="25"/>
        <v>0</v>
      </c>
      <c r="BG137" s="214">
        <f t="shared" si="26"/>
        <v>0</v>
      </c>
      <c r="BH137" s="214">
        <f t="shared" si="27"/>
        <v>0</v>
      </c>
      <c r="BI137" s="214">
        <f t="shared" si="28"/>
        <v>0</v>
      </c>
      <c r="BJ137" s="24" t="s">
        <v>84</v>
      </c>
      <c r="BK137" s="214">
        <f t="shared" si="29"/>
        <v>0</v>
      </c>
      <c r="BL137" s="24" t="s">
        <v>265</v>
      </c>
      <c r="BM137" s="24" t="s">
        <v>3183</v>
      </c>
    </row>
    <row r="138" spans="2:65" s="1" customFormat="1" ht="25.5" customHeight="1">
      <c r="B138" s="41"/>
      <c r="C138" s="203" t="s">
        <v>417</v>
      </c>
      <c r="D138" s="203" t="s">
        <v>182</v>
      </c>
      <c r="E138" s="204" t="s">
        <v>3184</v>
      </c>
      <c r="F138" s="205" t="s">
        <v>3185</v>
      </c>
      <c r="G138" s="206" t="s">
        <v>316</v>
      </c>
      <c r="H138" s="207">
        <v>48</v>
      </c>
      <c r="I138" s="208"/>
      <c r="J138" s="209">
        <f t="shared" si="20"/>
        <v>0</v>
      </c>
      <c r="K138" s="205" t="s">
        <v>1903</v>
      </c>
      <c r="L138" s="61"/>
      <c r="M138" s="210" t="s">
        <v>39</v>
      </c>
      <c r="N138" s="211" t="s">
        <v>48</v>
      </c>
      <c r="O138" s="42"/>
      <c r="P138" s="212">
        <f t="shared" si="21"/>
        <v>0</v>
      </c>
      <c r="Q138" s="212">
        <v>1E-05</v>
      </c>
      <c r="R138" s="212">
        <f t="shared" si="22"/>
        <v>0.00048000000000000007</v>
      </c>
      <c r="S138" s="212">
        <v>0</v>
      </c>
      <c r="T138" s="213">
        <f t="shared" si="23"/>
        <v>0</v>
      </c>
      <c r="AR138" s="24" t="s">
        <v>265</v>
      </c>
      <c r="AT138" s="24" t="s">
        <v>182</v>
      </c>
      <c r="AU138" s="24" t="s">
        <v>86</v>
      </c>
      <c r="AY138" s="24" t="s">
        <v>180</v>
      </c>
      <c r="BE138" s="214">
        <f t="shared" si="24"/>
        <v>0</v>
      </c>
      <c r="BF138" s="214">
        <f t="shared" si="25"/>
        <v>0</v>
      </c>
      <c r="BG138" s="214">
        <f t="shared" si="26"/>
        <v>0</v>
      </c>
      <c r="BH138" s="214">
        <f t="shared" si="27"/>
        <v>0</v>
      </c>
      <c r="BI138" s="214">
        <f t="shared" si="28"/>
        <v>0</v>
      </c>
      <c r="BJ138" s="24" t="s">
        <v>84</v>
      </c>
      <c r="BK138" s="214">
        <f t="shared" si="29"/>
        <v>0</v>
      </c>
      <c r="BL138" s="24" t="s">
        <v>265</v>
      </c>
      <c r="BM138" s="24" t="s">
        <v>3186</v>
      </c>
    </row>
    <row r="139" spans="2:65" s="1" customFormat="1" ht="16.5" customHeight="1">
      <c r="B139" s="41"/>
      <c r="C139" s="203" t="s">
        <v>421</v>
      </c>
      <c r="D139" s="203" t="s">
        <v>182</v>
      </c>
      <c r="E139" s="204" t="s">
        <v>3187</v>
      </c>
      <c r="F139" s="205" t="s">
        <v>3188</v>
      </c>
      <c r="G139" s="206" t="s">
        <v>200</v>
      </c>
      <c r="H139" s="207">
        <v>60</v>
      </c>
      <c r="I139" s="208"/>
      <c r="J139" s="209">
        <f t="shared" si="20"/>
        <v>0</v>
      </c>
      <c r="K139" s="205" t="s">
        <v>1903</v>
      </c>
      <c r="L139" s="61"/>
      <c r="M139" s="210" t="s">
        <v>39</v>
      </c>
      <c r="N139" s="211" t="s">
        <v>48</v>
      </c>
      <c r="O139" s="42"/>
      <c r="P139" s="212">
        <f t="shared" si="21"/>
        <v>0</v>
      </c>
      <c r="Q139" s="212">
        <v>5E-05</v>
      </c>
      <c r="R139" s="212">
        <f t="shared" si="22"/>
        <v>0.003</v>
      </c>
      <c r="S139" s="212">
        <v>0.00532</v>
      </c>
      <c r="T139" s="213">
        <f t="shared" si="23"/>
        <v>0.3192</v>
      </c>
      <c r="AR139" s="24" t="s">
        <v>265</v>
      </c>
      <c r="AT139" s="24" t="s">
        <v>182</v>
      </c>
      <c r="AU139" s="24" t="s">
        <v>86</v>
      </c>
      <c r="AY139" s="24" t="s">
        <v>180</v>
      </c>
      <c r="BE139" s="214">
        <f t="shared" si="24"/>
        <v>0</v>
      </c>
      <c r="BF139" s="214">
        <f t="shared" si="25"/>
        <v>0</v>
      </c>
      <c r="BG139" s="214">
        <f t="shared" si="26"/>
        <v>0</v>
      </c>
      <c r="BH139" s="214">
        <f t="shared" si="27"/>
        <v>0</v>
      </c>
      <c r="BI139" s="214">
        <f t="shared" si="28"/>
        <v>0</v>
      </c>
      <c r="BJ139" s="24" t="s">
        <v>84</v>
      </c>
      <c r="BK139" s="214">
        <f t="shared" si="29"/>
        <v>0</v>
      </c>
      <c r="BL139" s="24" t="s">
        <v>265</v>
      </c>
      <c r="BM139" s="24" t="s">
        <v>3189</v>
      </c>
    </row>
    <row r="140" spans="2:65" s="1" customFormat="1" ht="16.5" customHeight="1">
      <c r="B140" s="41"/>
      <c r="C140" s="203" t="s">
        <v>425</v>
      </c>
      <c r="D140" s="203" t="s">
        <v>182</v>
      </c>
      <c r="E140" s="204" t="s">
        <v>3190</v>
      </c>
      <c r="F140" s="205" t="s">
        <v>3191</v>
      </c>
      <c r="G140" s="206" t="s">
        <v>200</v>
      </c>
      <c r="H140" s="207">
        <v>24</v>
      </c>
      <c r="I140" s="208"/>
      <c r="J140" s="209">
        <f t="shared" si="20"/>
        <v>0</v>
      </c>
      <c r="K140" s="205" t="s">
        <v>39</v>
      </c>
      <c r="L140" s="61"/>
      <c r="M140" s="210" t="s">
        <v>39</v>
      </c>
      <c r="N140" s="211" t="s">
        <v>48</v>
      </c>
      <c r="O140" s="42"/>
      <c r="P140" s="212">
        <f t="shared" si="21"/>
        <v>0</v>
      </c>
      <c r="Q140" s="212">
        <v>5E-05</v>
      </c>
      <c r="R140" s="212">
        <f t="shared" si="22"/>
        <v>0.0012000000000000001</v>
      </c>
      <c r="S140" s="212">
        <v>0.016</v>
      </c>
      <c r="T140" s="213">
        <f t="shared" si="23"/>
        <v>0.384</v>
      </c>
      <c r="AR140" s="24" t="s">
        <v>265</v>
      </c>
      <c r="AT140" s="24" t="s">
        <v>182</v>
      </c>
      <c r="AU140" s="24" t="s">
        <v>86</v>
      </c>
      <c r="AY140" s="24" t="s">
        <v>180</v>
      </c>
      <c r="BE140" s="214">
        <f t="shared" si="24"/>
        <v>0</v>
      </c>
      <c r="BF140" s="214">
        <f t="shared" si="25"/>
        <v>0</v>
      </c>
      <c r="BG140" s="214">
        <f t="shared" si="26"/>
        <v>0</v>
      </c>
      <c r="BH140" s="214">
        <f t="shared" si="27"/>
        <v>0</v>
      </c>
      <c r="BI140" s="214">
        <f t="shared" si="28"/>
        <v>0</v>
      </c>
      <c r="BJ140" s="24" t="s">
        <v>84</v>
      </c>
      <c r="BK140" s="214">
        <f t="shared" si="29"/>
        <v>0</v>
      </c>
      <c r="BL140" s="24" t="s">
        <v>265</v>
      </c>
      <c r="BM140" s="24" t="s">
        <v>3192</v>
      </c>
    </row>
    <row r="141" spans="2:65" s="1" customFormat="1" ht="25.5" customHeight="1">
      <c r="B141" s="41"/>
      <c r="C141" s="203" t="s">
        <v>439</v>
      </c>
      <c r="D141" s="203" t="s">
        <v>182</v>
      </c>
      <c r="E141" s="204" t="s">
        <v>3193</v>
      </c>
      <c r="F141" s="205" t="s">
        <v>3194</v>
      </c>
      <c r="G141" s="206" t="s">
        <v>248</v>
      </c>
      <c r="H141" s="207">
        <v>0.703</v>
      </c>
      <c r="I141" s="208"/>
      <c r="J141" s="209">
        <f t="shared" si="20"/>
        <v>0</v>
      </c>
      <c r="K141" s="205" t="s">
        <v>1903</v>
      </c>
      <c r="L141" s="61"/>
      <c r="M141" s="210" t="s">
        <v>39</v>
      </c>
      <c r="N141" s="211" t="s">
        <v>48</v>
      </c>
      <c r="O141" s="42"/>
      <c r="P141" s="212">
        <f t="shared" si="21"/>
        <v>0</v>
      </c>
      <c r="Q141" s="212">
        <v>0</v>
      </c>
      <c r="R141" s="212">
        <f t="shared" si="22"/>
        <v>0</v>
      </c>
      <c r="S141" s="212">
        <v>0</v>
      </c>
      <c r="T141" s="213">
        <f t="shared" si="23"/>
        <v>0</v>
      </c>
      <c r="AR141" s="24" t="s">
        <v>265</v>
      </c>
      <c r="AT141" s="24" t="s">
        <v>182</v>
      </c>
      <c r="AU141" s="24" t="s">
        <v>86</v>
      </c>
      <c r="AY141" s="24" t="s">
        <v>180</v>
      </c>
      <c r="BE141" s="214">
        <f t="shared" si="24"/>
        <v>0</v>
      </c>
      <c r="BF141" s="214">
        <f t="shared" si="25"/>
        <v>0</v>
      </c>
      <c r="BG141" s="214">
        <f t="shared" si="26"/>
        <v>0</v>
      </c>
      <c r="BH141" s="214">
        <f t="shared" si="27"/>
        <v>0</v>
      </c>
      <c r="BI141" s="214">
        <f t="shared" si="28"/>
        <v>0</v>
      </c>
      <c r="BJ141" s="24" t="s">
        <v>84</v>
      </c>
      <c r="BK141" s="214">
        <f t="shared" si="29"/>
        <v>0</v>
      </c>
      <c r="BL141" s="24" t="s">
        <v>265</v>
      </c>
      <c r="BM141" s="24" t="s">
        <v>3195</v>
      </c>
    </row>
    <row r="142" spans="2:65" s="1" customFormat="1" ht="16.5" customHeight="1">
      <c r="B142" s="41"/>
      <c r="C142" s="203" t="s">
        <v>444</v>
      </c>
      <c r="D142" s="203" t="s">
        <v>182</v>
      </c>
      <c r="E142" s="204" t="s">
        <v>3196</v>
      </c>
      <c r="F142" s="205" t="s">
        <v>3197</v>
      </c>
      <c r="G142" s="206" t="s">
        <v>248</v>
      </c>
      <c r="H142" s="207">
        <v>0.113</v>
      </c>
      <c r="I142" s="208"/>
      <c r="J142" s="209">
        <f t="shared" si="20"/>
        <v>0</v>
      </c>
      <c r="K142" s="205" t="s">
        <v>1903</v>
      </c>
      <c r="L142" s="61"/>
      <c r="M142" s="210" t="s">
        <v>39</v>
      </c>
      <c r="N142" s="211" t="s">
        <v>48</v>
      </c>
      <c r="O142" s="42"/>
      <c r="P142" s="212">
        <f t="shared" si="21"/>
        <v>0</v>
      </c>
      <c r="Q142" s="212">
        <v>0</v>
      </c>
      <c r="R142" s="212">
        <f t="shared" si="22"/>
        <v>0</v>
      </c>
      <c r="S142" s="212">
        <v>0</v>
      </c>
      <c r="T142" s="213">
        <f t="shared" si="23"/>
        <v>0</v>
      </c>
      <c r="AR142" s="24" t="s">
        <v>265</v>
      </c>
      <c r="AT142" s="24" t="s">
        <v>182</v>
      </c>
      <c r="AU142" s="24" t="s">
        <v>86</v>
      </c>
      <c r="AY142" s="24" t="s">
        <v>180</v>
      </c>
      <c r="BE142" s="214">
        <f t="shared" si="24"/>
        <v>0</v>
      </c>
      <c r="BF142" s="214">
        <f t="shared" si="25"/>
        <v>0</v>
      </c>
      <c r="BG142" s="214">
        <f t="shared" si="26"/>
        <v>0</v>
      </c>
      <c r="BH142" s="214">
        <f t="shared" si="27"/>
        <v>0</v>
      </c>
      <c r="BI142" s="214">
        <f t="shared" si="28"/>
        <v>0</v>
      </c>
      <c r="BJ142" s="24" t="s">
        <v>84</v>
      </c>
      <c r="BK142" s="214">
        <f t="shared" si="29"/>
        <v>0</v>
      </c>
      <c r="BL142" s="24" t="s">
        <v>265</v>
      </c>
      <c r="BM142" s="24" t="s">
        <v>3198</v>
      </c>
    </row>
    <row r="143" spans="2:63" s="11" customFormat="1" ht="29.85" customHeight="1">
      <c r="B143" s="187"/>
      <c r="C143" s="188"/>
      <c r="D143" s="189" t="s">
        <v>76</v>
      </c>
      <c r="E143" s="201" t="s">
        <v>1418</v>
      </c>
      <c r="F143" s="201" t="s">
        <v>1419</v>
      </c>
      <c r="G143" s="188"/>
      <c r="H143" s="188"/>
      <c r="I143" s="191"/>
      <c r="J143" s="202">
        <f>BK143</f>
        <v>0</v>
      </c>
      <c r="K143" s="188"/>
      <c r="L143" s="193"/>
      <c r="M143" s="194"/>
      <c r="N143" s="195"/>
      <c r="O143" s="195"/>
      <c r="P143" s="196">
        <f>SUM(P144:P153)</f>
        <v>0</v>
      </c>
      <c r="Q143" s="195"/>
      <c r="R143" s="196">
        <f>SUM(R144:R153)</f>
        <v>0.03367</v>
      </c>
      <c r="S143" s="195"/>
      <c r="T143" s="197">
        <f>SUM(T144:T153)</f>
        <v>0</v>
      </c>
      <c r="AR143" s="198" t="s">
        <v>86</v>
      </c>
      <c r="AT143" s="199" t="s">
        <v>76</v>
      </c>
      <c r="AU143" s="199" t="s">
        <v>84</v>
      </c>
      <c r="AY143" s="198" t="s">
        <v>180</v>
      </c>
      <c r="BK143" s="200">
        <f>SUM(BK144:BK153)</f>
        <v>0</v>
      </c>
    </row>
    <row r="144" spans="2:65" s="1" customFormat="1" ht="16.5" customHeight="1">
      <c r="B144" s="41"/>
      <c r="C144" s="203" t="s">
        <v>449</v>
      </c>
      <c r="D144" s="203" t="s">
        <v>182</v>
      </c>
      <c r="E144" s="204" t="s">
        <v>3199</v>
      </c>
      <c r="F144" s="205" t="s">
        <v>3200</v>
      </c>
      <c r="G144" s="206" t="s">
        <v>200</v>
      </c>
      <c r="H144" s="207">
        <v>100</v>
      </c>
      <c r="I144" s="208"/>
      <c r="J144" s="209">
        <f aca="true" t="shared" si="30" ref="J144:J153">ROUND(I144*H144,2)</f>
        <v>0</v>
      </c>
      <c r="K144" s="205" t="s">
        <v>1903</v>
      </c>
      <c r="L144" s="61"/>
      <c r="M144" s="210" t="s">
        <v>39</v>
      </c>
      <c r="N144" s="211" t="s">
        <v>48</v>
      </c>
      <c r="O144" s="42"/>
      <c r="P144" s="212">
        <f aca="true" t="shared" si="31" ref="P144:P153">O144*H144</f>
        <v>0</v>
      </c>
      <c r="Q144" s="212">
        <v>0</v>
      </c>
      <c r="R144" s="212">
        <f aca="true" t="shared" si="32" ref="R144:R153">Q144*H144</f>
        <v>0</v>
      </c>
      <c r="S144" s="212">
        <v>0</v>
      </c>
      <c r="T144" s="213">
        <f aca="true" t="shared" si="33" ref="T144:T153">S144*H144</f>
        <v>0</v>
      </c>
      <c r="AR144" s="24" t="s">
        <v>265</v>
      </c>
      <c r="AT144" s="24" t="s">
        <v>182</v>
      </c>
      <c r="AU144" s="24" t="s">
        <v>86</v>
      </c>
      <c r="AY144" s="24" t="s">
        <v>180</v>
      </c>
      <c r="BE144" s="214">
        <f aca="true" t="shared" si="34" ref="BE144:BE153">IF(N144="základní",J144,0)</f>
        <v>0</v>
      </c>
      <c r="BF144" s="214">
        <f aca="true" t="shared" si="35" ref="BF144:BF153">IF(N144="snížená",J144,0)</f>
        <v>0</v>
      </c>
      <c r="BG144" s="214">
        <f aca="true" t="shared" si="36" ref="BG144:BG153">IF(N144="zákl. přenesená",J144,0)</f>
        <v>0</v>
      </c>
      <c r="BH144" s="214">
        <f aca="true" t="shared" si="37" ref="BH144:BH153">IF(N144="sníž. přenesená",J144,0)</f>
        <v>0</v>
      </c>
      <c r="BI144" s="214">
        <f aca="true" t="shared" si="38" ref="BI144:BI153">IF(N144="nulová",J144,0)</f>
        <v>0</v>
      </c>
      <c r="BJ144" s="24" t="s">
        <v>84</v>
      </c>
      <c r="BK144" s="214">
        <f aca="true" t="shared" si="39" ref="BK144:BK153">ROUND(I144*H144,2)</f>
        <v>0</v>
      </c>
      <c r="BL144" s="24" t="s">
        <v>265</v>
      </c>
      <c r="BM144" s="24" t="s">
        <v>3201</v>
      </c>
    </row>
    <row r="145" spans="2:65" s="1" customFormat="1" ht="16.5" customHeight="1">
      <c r="B145" s="41"/>
      <c r="C145" s="249" t="s">
        <v>454</v>
      </c>
      <c r="D145" s="249" t="s">
        <v>266</v>
      </c>
      <c r="E145" s="250" t="s">
        <v>3202</v>
      </c>
      <c r="F145" s="251" t="s">
        <v>3203</v>
      </c>
      <c r="G145" s="252" t="s">
        <v>200</v>
      </c>
      <c r="H145" s="253">
        <v>49</v>
      </c>
      <c r="I145" s="254"/>
      <c r="J145" s="255">
        <f t="shared" si="30"/>
        <v>0</v>
      </c>
      <c r="K145" s="251" t="s">
        <v>39</v>
      </c>
      <c r="L145" s="256"/>
      <c r="M145" s="257" t="s">
        <v>39</v>
      </c>
      <c r="N145" s="258" t="s">
        <v>48</v>
      </c>
      <c r="O145" s="42"/>
      <c r="P145" s="212">
        <f t="shared" si="31"/>
        <v>0</v>
      </c>
      <c r="Q145" s="212">
        <v>7E-05</v>
      </c>
      <c r="R145" s="212">
        <f t="shared" si="32"/>
        <v>0.00343</v>
      </c>
      <c r="S145" s="212">
        <v>0</v>
      </c>
      <c r="T145" s="213">
        <f t="shared" si="33"/>
        <v>0</v>
      </c>
      <c r="AR145" s="24" t="s">
        <v>354</v>
      </c>
      <c r="AT145" s="24" t="s">
        <v>266</v>
      </c>
      <c r="AU145" s="24" t="s">
        <v>86</v>
      </c>
      <c r="AY145" s="24" t="s">
        <v>180</v>
      </c>
      <c r="BE145" s="214">
        <f t="shared" si="34"/>
        <v>0</v>
      </c>
      <c r="BF145" s="214">
        <f t="shared" si="35"/>
        <v>0</v>
      </c>
      <c r="BG145" s="214">
        <f t="shared" si="36"/>
        <v>0</v>
      </c>
      <c r="BH145" s="214">
        <f t="shared" si="37"/>
        <v>0</v>
      </c>
      <c r="BI145" s="214">
        <f t="shared" si="38"/>
        <v>0</v>
      </c>
      <c r="BJ145" s="24" t="s">
        <v>84</v>
      </c>
      <c r="BK145" s="214">
        <f t="shared" si="39"/>
        <v>0</v>
      </c>
      <c r="BL145" s="24" t="s">
        <v>265</v>
      </c>
      <c r="BM145" s="24" t="s">
        <v>3204</v>
      </c>
    </row>
    <row r="146" spans="2:65" s="1" customFormat="1" ht="16.5" customHeight="1">
      <c r="B146" s="41"/>
      <c r="C146" s="249" t="s">
        <v>458</v>
      </c>
      <c r="D146" s="249" t="s">
        <v>266</v>
      </c>
      <c r="E146" s="250" t="s">
        <v>3205</v>
      </c>
      <c r="F146" s="251" t="s">
        <v>3206</v>
      </c>
      <c r="G146" s="252" t="s">
        <v>200</v>
      </c>
      <c r="H146" s="253">
        <v>14</v>
      </c>
      <c r="I146" s="254"/>
      <c r="J146" s="255">
        <f t="shared" si="30"/>
        <v>0</v>
      </c>
      <c r="K146" s="251" t="s">
        <v>39</v>
      </c>
      <c r="L146" s="256"/>
      <c r="M146" s="257" t="s">
        <v>39</v>
      </c>
      <c r="N146" s="258" t="s">
        <v>48</v>
      </c>
      <c r="O146" s="42"/>
      <c r="P146" s="212">
        <f t="shared" si="31"/>
        <v>0</v>
      </c>
      <c r="Q146" s="212">
        <v>7E-05</v>
      </c>
      <c r="R146" s="212">
        <f t="shared" si="32"/>
        <v>0.00098</v>
      </c>
      <c r="S146" s="212">
        <v>0</v>
      </c>
      <c r="T146" s="213">
        <f t="shared" si="33"/>
        <v>0</v>
      </c>
      <c r="AR146" s="24" t="s">
        <v>354</v>
      </c>
      <c r="AT146" s="24" t="s">
        <v>266</v>
      </c>
      <c r="AU146" s="24" t="s">
        <v>86</v>
      </c>
      <c r="AY146" s="24" t="s">
        <v>180</v>
      </c>
      <c r="BE146" s="214">
        <f t="shared" si="34"/>
        <v>0</v>
      </c>
      <c r="BF146" s="214">
        <f t="shared" si="35"/>
        <v>0</v>
      </c>
      <c r="BG146" s="214">
        <f t="shared" si="36"/>
        <v>0</v>
      </c>
      <c r="BH146" s="214">
        <f t="shared" si="37"/>
        <v>0</v>
      </c>
      <c r="BI146" s="214">
        <f t="shared" si="38"/>
        <v>0</v>
      </c>
      <c r="BJ146" s="24" t="s">
        <v>84</v>
      </c>
      <c r="BK146" s="214">
        <f t="shared" si="39"/>
        <v>0</v>
      </c>
      <c r="BL146" s="24" t="s">
        <v>265</v>
      </c>
      <c r="BM146" s="24" t="s">
        <v>3207</v>
      </c>
    </row>
    <row r="147" spans="2:65" s="1" customFormat="1" ht="16.5" customHeight="1">
      <c r="B147" s="41"/>
      <c r="C147" s="249" t="s">
        <v>462</v>
      </c>
      <c r="D147" s="249" t="s">
        <v>266</v>
      </c>
      <c r="E147" s="250" t="s">
        <v>3208</v>
      </c>
      <c r="F147" s="251" t="s">
        <v>3209</v>
      </c>
      <c r="G147" s="252" t="s">
        <v>200</v>
      </c>
      <c r="H147" s="253">
        <v>5</v>
      </c>
      <c r="I147" s="254"/>
      <c r="J147" s="255">
        <f t="shared" si="30"/>
        <v>0</v>
      </c>
      <c r="K147" s="251" t="s">
        <v>1903</v>
      </c>
      <c r="L147" s="256"/>
      <c r="M147" s="257" t="s">
        <v>39</v>
      </c>
      <c r="N147" s="258" t="s">
        <v>48</v>
      </c>
      <c r="O147" s="42"/>
      <c r="P147" s="212">
        <f t="shared" si="31"/>
        <v>0</v>
      </c>
      <c r="Q147" s="212">
        <v>0.00011</v>
      </c>
      <c r="R147" s="212">
        <f t="shared" si="32"/>
        <v>0.00055</v>
      </c>
      <c r="S147" s="212">
        <v>0</v>
      </c>
      <c r="T147" s="213">
        <f t="shared" si="33"/>
        <v>0</v>
      </c>
      <c r="AR147" s="24" t="s">
        <v>354</v>
      </c>
      <c r="AT147" s="24" t="s">
        <v>266</v>
      </c>
      <c r="AU147" s="24" t="s">
        <v>86</v>
      </c>
      <c r="AY147" s="24" t="s">
        <v>180</v>
      </c>
      <c r="BE147" s="214">
        <f t="shared" si="34"/>
        <v>0</v>
      </c>
      <c r="BF147" s="214">
        <f t="shared" si="35"/>
        <v>0</v>
      </c>
      <c r="BG147" s="214">
        <f t="shared" si="36"/>
        <v>0</v>
      </c>
      <c r="BH147" s="214">
        <f t="shared" si="37"/>
        <v>0</v>
      </c>
      <c r="BI147" s="214">
        <f t="shared" si="38"/>
        <v>0</v>
      </c>
      <c r="BJ147" s="24" t="s">
        <v>84</v>
      </c>
      <c r="BK147" s="214">
        <f t="shared" si="39"/>
        <v>0</v>
      </c>
      <c r="BL147" s="24" t="s">
        <v>265</v>
      </c>
      <c r="BM147" s="24" t="s">
        <v>3210</v>
      </c>
    </row>
    <row r="148" spans="2:65" s="1" customFormat="1" ht="16.5" customHeight="1">
      <c r="B148" s="41"/>
      <c r="C148" s="249" t="s">
        <v>466</v>
      </c>
      <c r="D148" s="249" t="s">
        <v>266</v>
      </c>
      <c r="E148" s="250" t="s">
        <v>3211</v>
      </c>
      <c r="F148" s="251" t="s">
        <v>3212</v>
      </c>
      <c r="G148" s="252" t="s">
        <v>200</v>
      </c>
      <c r="H148" s="253">
        <v>9</v>
      </c>
      <c r="I148" s="254"/>
      <c r="J148" s="255">
        <f t="shared" si="30"/>
        <v>0</v>
      </c>
      <c r="K148" s="251" t="s">
        <v>1903</v>
      </c>
      <c r="L148" s="256"/>
      <c r="M148" s="257" t="s">
        <v>39</v>
      </c>
      <c r="N148" s="258" t="s">
        <v>48</v>
      </c>
      <c r="O148" s="42"/>
      <c r="P148" s="212">
        <f t="shared" si="31"/>
        <v>0</v>
      </c>
      <c r="Q148" s="212">
        <v>0.00012</v>
      </c>
      <c r="R148" s="212">
        <f t="shared" si="32"/>
        <v>0.00108</v>
      </c>
      <c r="S148" s="212">
        <v>0</v>
      </c>
      <c r="T148" s="213">
        <f t="shared" si="33"/>
        <v>0</v>
      </c>
      <c r="AR148" s="24" t="s">
        <v>354</v>
      </c>
      <c r="AT148" s="24" t="s">
        <v>266</v>
      </c>
      <c r="AU148" s="24" t="s">
        <v>86</v>
      </c>
      <c r="AY148" s="24" t="s">
        <v>180</v>
      </c>
      <c r="BE148" s="214">
        <f t="shared" si="34"/>
        <v>0</v>
      </c>
      <c r="BF148" s="214">
        <f t="shared" si="35"/>
        <v>0</v>
      </c>
      <c r="BG148" s="214">
        <f t="shared" si="36"/>
        <v>0</v>
      </c>
      <c r="BH148" s="214">
        <f t="shared" si="37"/>
        <v>0</v>
      </c>
      <c r="BI148" s="214">
        <f t="shared" si="38"/>
        <v>0</v>
      </c>
      <c r="BJ148" s="24" t="s">
        <v>84</v>
      </c>
      <c r="BK148" s="214">
        <f t="shared" si="39"/>
        <v>0</v>
      </c>
      <c r="BL148" s="24" t="s">
        <v>265</v>
      </c>
      <c r="BM148" s="24" t="s">
        <v>3213</v>
      </c>
    </row>
    <row r="149" spans="2:65" s="1" customFormat="1" ht="16.5" customHeight="1">
      <c r="B149" s="41"/>
      <c r="C149" s="249" t="s">
        <v>471</v>
      </c>
      <c r="D149" s="249" t="s">
        <v>266</v>
      </c>
      <c r="E149" s="250" t="s">
        <v>3214</v>
      </c>
      <c r="F149" s="251" t="s">
        <v>3215</v>
      </c>
      <c r="G149" s="252" t="s">
        <v>200</v>
      </c>
      <c r="H149" s="253">
        <v>15</v>
      </c>
      <c r="I149" s="254"/>
      <c r="J149" s="255">
        <f t="shared" si="30"/>
        <v>0</v>
      </c>
      <c r="K149" s="251" t="s">
        <v>1903</v>
      </c>
      <c r="L149" s="256"/>
      <c r="M149" s="257" t="s">
        <v>39</v>
      </c>
      <c r="N149" s="258" t="s">
        <v>48</v>
      </c>
      <c r="O149" s="42"/>
      <c r="P149" s="212">
        <f t="shared" si="31"/>
        <v>0</v>
      </c>
      <c r="Q149" s="212">
        <v>0.00014</v>
      </c>
      <c r="R149" s="212">
        <f t="shared" si="32"/>
        <v>0.0021</v>
      </c>
      <c r="S149" s="212">
        <v>0</v>
      </c>
      <c r="T149" s="213">
        <f t="shared" si="33"/>
        <v>0</v>
      </c>
      <c r="AR149" s="24" t="s">
        <v>354</v>
      </c>
      <c r="AT149" s="24" t="s">
        <v>266</v>
      </c>
      <c r="AU149" s="24" t="s">
        <v>86</v>
      </c>
      <c r="AY149" s="24" t="s">
        <v>180</v>
      </c>
      <c r="BE149" s="214">
        <f t="shared" si="34"/>
        <v>0</v>
      </c>
      <c r="BF149" s="214">
        <f t="shared" si="35"/>
        <v>0</v>
      </c>
      <c r="BG149" s="214">
        <f t="shared" si="36"/>
        <v>0</v>
      </c>
      <c r="BH149" s="214">
        <f t="shared" si="37"/>
        <v>0</v>
      </c>
      <c r="BI149" s="214">
        <f t="shared" si="38"/>
        <v>0</v>
      </c>
      <c r="BJ149" s="24" t="s">
        <v>84</v>
      </c>
      <c r="BK149" s="214">
        <f t="shared" si="39"/>
        <v>0</v>
      </c>
      <c r="BL149" s="24" t="s">
        <v>265</v>
      </c>
      <c r="BM149" s="24" t="s">
        <v>3216</v>
      </c>
    </row>
    <row r="150" spans="2:65" s="1" customFormat="1" ht="16.5" customHeight="1">
      <c r="B150" s="41"/>
      <c r="C150" s="249" t="s">
        <v>477</v>
      </c>
      <c r="D150" s="249" t="s">
        <v>266</v>
      </c>
      <c r="E150" s="250" t="s">
        <v>3217</v>
      </c>
      <c r="F150" s="251" t="s">
        <v>3218</v>
      </c>
      <c r="G150" s="252" t="s">
        <v>200</v>
      </c>
      <c r="H150" s="253">
        <v>8</v>
      </c>
      <c r="I150" s="254"/>
      <c r="J150" s="255">
        <f t="shared" si="30"/>
        <v>0</v>
      </c>
      <c r="K150" s="251" t="s">
        <v>1903</v>
      </c>
      <c r="L150" s="256"/>
      <c r="M150" s="257" t="s">
        <v>39</v>
      </c>
      <c r="N150" s="258" t="s">
        <v>48</v>
      </c>
      <c r="O150" s="42"/>
      <c r="P150" s="212">
        <f t="shared" si="31"/>
        <v>0</v>
      </c>
      <c r="Q150" s="212">
        <v>0.00018</v>
      </c>
      <c r="R150" s="212">
        <f t="shared" si="32"/>
        <v>0.00144</v>
      </c>
      <c r="S150" s="212">
        <v>0</v>
      </c>
      <c r="T150" s="213">
        <f t="shared" si="33"/>
        <v>0</v>
      </c>
      <c r="AR150" s="24" t="s">
        <v>354</v>
      </c>
      <c r="AT150" s="24" t="s">
        <v>266</v>
      </c>
      <c r="AU150" s="24" t="s">
        <v>86</v>
      </c>
      <c r="AY150" s="24" t="s">
        <v>180</v>
      </c>
      <c r="BE150" s="214">
        <f t="shared" si="34"/>
        <v>0</v>
      </c>
      <c r="BF150" s="214">
        <f t="shared" si="35"/>
        <v>0</v>
      </c>
      <c r="BG150" s="214">
        <f t="shared" si="36"/>
        <v>0</v>
      </c>
      <c r="BH150" s="214">
        <f t="shared" si="37"/>
        <v>0</v>
      </c>
      <c r="BI150" s="214">
        <f t="shared" si="38"/>
        <v>0</v>
      </c>
      <c r="BJ150" s="24" t="s">
        <v>84</v>
      </c>
      <c r="BK150" s="214">
        <f t="shared" si="39"/>
        <v>0</v>
      </c>
      <c r="BL150" s="24" t="s">
        <v>265</v>
      </c>
      <c r="BM150" s="24" t="s">
        <v>3219</v>
      </c>
    </row>
    <row r="151" spans="2:65" s="1" customFormat="1" ht="25.5" customHeight="1">
      <c r="B151" s="41"/>
      <c r="C151" s="203" t="s">
        <v>483</v>
      </c>
      <c r="D151" s="203" t="s">
        <v>182</v>
      </c>
      <c r="E151" s="204" t="s">
        <v>3220</v>
      </c>
      <c r="F151" s="205" t="s">
        <v>3221</v>
      </c>
      <c r="G151" s="206" t="s">
        <v>200</v>
      </c>
      <c r="H151" s="207">
        <v>33</v>
      </c>
      <c r="I151" s="208"/>
      <c r="J151" s="209">
        <f t="shared" si="30"/>
        <v>0</v>
      </c>
      <c r="K151" s="205" t="s">
        <v>1903</v>
      </c>
      <c r="L151" s="61"/>
      <c r="M151" s="210" t="s">
        <v>39</v>
      </c>
      <c r="N151" s="211" t="s">
        <v>48</v>
      </c>
      <c r="O151" s="42"/>
      <c r="P151" s="212">
        <f t="shared" si="31"/>
        <v>0</v>
      </c>
      <c r="Q151" s="212">
        <v>0.00019</v>
      </c>
      <c r="R151" s="212">
        <f t="shared" si="32"/>
        <v>0.00627</v>
      </c>
      <c r="S151" s="212">
        <v>0</v>
      </c>
      <c r="T151" s="213">
        <f t="shared" si="33"/>
        <v>0</v>
      </c>
      <c r="AR151" s="24" t="s">
        <v>265</v>
      </c>
      <c r="AT151" s="24" t="s">
        <v>182</v>
      </c>
      <c r="AU151" s="24" t="s">
        <v>86</v>
      </c>
      <c r="AY151" s="24" t="s">
        <v>180</v>
      </c>
      <c r="BE151" s="214">
        <f t="shared" si="34"/>
        <v>0</v>
      </c>
      <c r="BF151" s="214">
        <f t="shared" si="35"/>
        <v>0</v>
      </c>
      <c r="BG151" s="214">
        <f t="shared" si="36"/>
        <v>0</v>
      </c>
      <c r="BH151" s="214">
        <f t="shared" si="37"/>
        <v>0</v>
      </c>
      <c r="BI151" s="214">
        <f t="shared" si="38"/>
        <v>0</v>
      </c>
      <c r="BJ151" s="24" t="s">
        <v>84</v>
      </c>
      <c r="BK151" s="214">
        <f t="shared" si="39"/>
        <v>0</v>
      </c>
      <c r="BL151" s="24" t="s">
        <v>265</v>
      </c>
      <c r="BM151" s="24" t="s">
        <v>3222</v>
      </c>
    </row>
    <row r="152" spans="2:65" s="1" customFormat="1" ht="25.5" customHeight="1">
      <c r="B152" s="41"/>
      <c r="C152" s="249" t="s">
        <v>491</v>
      </c>
      <c r="D152" s="249" t="s">
        <v>266</v>
      </c>
      <c r="E152" s="250" t="s">
        <v>3223</v>
      </c>
      <c r="F152" s="251" t="s">
        <v>3224</v>
      </c>
      <c r="G152" s="252" t="s">
        <v>200</v>
      </c>
      <c r="H152" s="253">
        <v>33</v>
      </c>
      <c r="I152" s="254"/>
      <c r="J152" s="255">
        <f t="shared" si="30"/>
        <v>0</v>
      </c>
      <c r="K152" s="251" t="s">
        <v>39</v>
      </c>
      <c r="L152" s="256"/>
      <c r="M152" s="257" t="s">
        <v>39</v>
      </c>
      <c r="N152" s="258" t="s">
        <v>48</v>
      </c>
      <c r="O152" s="42"/>
      <c r="P152" s="212">
        <f t="shared" si="31"/>
        <v>0</v>
      </c>
      <c r="Q152" s="212">
        <v>0.00054</v>
      </c>
      <c r="R152" s="212">
        <f t="shared" si="32"/>
        <v>0.01782</v>
      </c>
      <c r="S152" s="212">
        <v>0</v>
      </c>
      <c r="T152" s="213">
        <f t="shared" si="33"/>
        <v>0</v>
      </c>
      <c r="AR152" s="24" t="s">
        <v>354</v>
      </c>
      <c r="AT152" s="24" t="s">
        <v>266</v>
      </c>
      <c r="AU152" s="24" t="s">
        <v>86</v>
      </c>
      <c r="AY152" s="24" t="s">
        <v>180</v>
      </c>
      <c r="BE152" s="214">
        <f t="shared" si="34"/>
        <v>0</v>
      </c>
      <c r="BF152" s="214">
        <f t="shared" si="35"/>
        <v>0</v>
      </c>
      <c r="BG152" s="214">
        <f t="shared" si="36"/>
        <v>0</v>
      </c>
      <c r="BH152" s="214">
        <f t="shared" si="37"/>
        <v>0</v>
      </c>
      <c r="BI152" s="214">
        <f t="shared" si="38"/>
        <v>0</v>
      </c>
      <c r="BJ152" s="24" t="s">
        <v>84</v>
      </c>
      <c r="BK152" s="214">
        <f t="shared" si="39"/>
        <v>0</v>
      </c>
      <c r="BL152" s="24" t="s">
        <v>265</v>
      </c>
      <c r="BM152" s="24" t="s">
        <v>3225</v>
      </c>
    </row>
    <row r="153" spans="2:65" s="1" customFormat="1" ht="16.5" customHeight="1">
      <c r="B153" s="41"/>
      <c r="C153" s="203" t="s">
        <v>495</v>
      </c>
      <c r="D153" s="203" t="s">
        <v>182</v>
      </c>
      <c r="E153" s="204" t="s">
        <v>3226</v>
      </c>
      <c r="F153" s="205" t="s">
        <v>3227</v>
      </c>
      <c r="G153" s="206" t="s">
        <v>248</v>
      </c>
      <c r="H153" s="207">
        <v>0.034</v>
      </c>
      <c r="I153" s="208"/>
      <c r="J153" s="209">
        <f t="shared" si="30"/>
        <v>0</v>
      </c>
      <c r="K153" s="205" t="s">
        <v>1903</v>
      </c>
      <c r="L153" s="61"/>
      <c r="M153" s="210" t="s">
        <v>39</v>
      </c>
      <c r="N153" s="211" t="s">
        <v>48</v>
      </c>
      <c r="O153" s="42"/>
      <c r="P153" s="212">
        <f t="shared" si="31"/>
        <v>0</v>
      </c>
      <c r="Q153" s="212">
        <v>0</v>
      </c>
      <c r="R153" s="212">
        <f t="shared" si="32"/>
        <v>0</v>
      </c>
      <c r="S153" s="212">
        <v>0</v>
      </c>
      <c r="T153" s="213">
        <f t="shared" si="33"/>
        <v>0</v>
      </c>
      <c r="AR153" s="24" t="s">
        <v>265</v>
      </c>
      <c r="AT153" s="24" t="s">
        <v>182</v>
      </c>
      <c r="AU153" s="24" t="s">
        <v>86</v>
      </c>
      <c r="AY153" s="24" t="s">
        <v>180</v>
      </c>
      <c r="BE153" s="214">
        <f t="shared" si="34"/>
        <v>0</v>
      </c>
      <c r="BF153" s="214">
        <f t="shared" si="35"/>
        <v>0</v>
      </c>
      <c r="BG153" s="214">
        <f t="shared" si="36"/>
        <v>0</v>
      </c>
      <c r="BH153" s="214">
        <f t="shared" si="37"/>
        <v>0</v>
      </c>
      <c r="BI153" s="214">
        <f t="shared" si="38"/>
        <v>0</v>
      </c>
      <c r="BJ153" s="24" t="s">
        <v>84</v>
      </c>
      <c r="BK153" s="214">
        <f t="shared" si="39"/>
        <v>0</v>
      </c>
      <c r="BL153" s="24" t="s">
        <v>265</v>
      </c>
      <c r="BM153" s="24" t="s">
        <v>3228</v>
      </c>
    </row>
    <row r="154" spans="2:63" s="11" customFormat="1" ht="29.85" customHeight="1">
      <c r="B154" s="187"/>
      <c r="C154" s="188"/>
      <c r="D154" s="189" t="s">
        <v>76</v>
      </c>
      <c r="E154" s="201" t="s">
        <v>3229</v>
      </c>
      <c r="F154" s="201" t="s">
        <v>3230</v>
      </c>
      <c r="G154" s="188"/>
      <c r="H154" s="188"/>
      <c r="I154" s="191"/>
      <c r="J154" s="202">
        <f>BK154</f>
        <v>0</v>
      </c>
      <c r="K154" s="188"/>
      <c r="L154" s="193"/>
      <c r="M154" s="194"/>
      <c r="N154" s="195"/>
      <c r="O154" s="195"/>
      <c r="P154" s="196">
        <f>SUM(P155:P159)</f>
        <v>0</v>
      </c>
      <c r="Q154" s="195"/>
      <c r="R154" s="196">
        <f>SUM(R155:R159)</f>
        <v>0</v>
      </c>
      <c r="S154" s="195"/>
      <c r="T154" s="197">
        <f>SUM(T155:T159)</f>
        <v>0.712</v>
      </c>
      <c r="AR154" s="198" t="s">
        <v>86</v>
      </c>
      <c r="AT154" s="199" t="s">
        <v>76</v>
      </c>
      <c r="AU154" s="199" t="s">
        <v>84</v>
      </c>
      <c r="AY154" s="198" t="s">
        <v>180</v>
      </c>
      <c r="BK154" s="200">
        <f>SUM(BK155:BK159)</f>
        <v>0</v>
      </c>
    </row>
    <row r="155" spans="2:65" s="1" customFormat="1" ht="16.5" customHeight="1">
      <c r="B155" s="41"/>
      <c r="C155" s="203" t="s">
        <v>501</v>
      </c>
      <c r="D155" s="203" t="s">
        <v>182</v>
      </c>
      <c r="E155" s="204" t="s">
        <v>3231</v>
      </c>
      <c r="F155" s="205" t="s">
        <v>2859</v>
      </c>
      <c r="G155" s="206" t="s">
        <v>316</v>
      </c>
      <c r="H155" s="207">
        <v>1</v>
      </c>
      <c r="I155" s="208"/>
      <c r="J155" s="209">
        <f>ROUND(I155*H155,2)</f>
        <v>0</v>
      </c>
      <c r="K155" s="205" t="s">
        <v>39</v>
      </c>
      <c r="L155" s="61"/>
      <c r="M155" s="210" t="s">
        <v>39</v>
      </c>
      <c r="N155" s="211" t="s">
        <v>48</v>
      </c>
      <c r="O155" s="42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24" t="s">
        <v>265</v>
      </c>
      <c r="AT155" s="24" t="s">
        <v>182</v>
      </c>
      <c r="AU155" s="24" t="s">
        <v>86</v>
      </c>
      <c r="AY155" s="24" t="s">
        <v>180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24" t="s">
        <v>84</v>
      </c>
      <c r="BK155" s="214">
        <f>ROUND(I155*H155,2)</f>
        <v>0</v>
      </c>
      <c r="BL155" s="24" t="s">
        <v>265</v>
      </c>
      <c r="BM155" s="24" t="s">
        <v>3232</v>
      </c>
    </row>
    <row r="156" spans="2:65" s="1" customFormat="1" ht="16.5" customHeight="1">
      <c r="B156" s="41"/>
      <c r="C156" s="203" t="s">
        <v>505</v>
      </c>
      <c r="D156" s="203" t="s">
        <v>182</v>
      </c>
      <c r="E156" s="204" t="s">
        <v>3233</v>
      </c>
      <c r="F156" s="205" t="s">
        <v>3234</v>
      </c>
      <c r="G156" s="206" t="s">
        <v>316</v>
      </c>
      <c r="H156" s="207">
        <v>1</v>
      </c>
      <c r="I156" s="208"/>
      <c r="J156" s="209">
        <f>ROUND(I156*H156,2)</f>
        <v>0</v>
      </c>
      <c r="K156" s="205" t="s">
        <v>39</v>
      </c>
      <c r="L156" s="61"/>
      <c r="M156" s="210" t="s">
        <v>39</v>
      </c>
      <c r="N156" s="211" t="s">
        <v>48</v>
      </c>
      <c r="O156" s="42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AR156" s="24" t="s">
        <v>2639</v>
      </c>
      <c r="AT156" s="24" t="s">
        <v>182</v>
      </c>
      <c r="AU156" s="24" t="s">
        <v>86</v>
      </c>
      <c r="AY156" s="24" t="s">
        <v>180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24" t="s">
        <v>84</v>
      </c>
      <c r="BK156" s="214">
        <f>ROUND(I156*H156,2)</f>
        <v>0</v>
      </c>
      <c r="BL156" s="24" t="s">
        <v>2639</v>
      </c>
      <c r="BM156" s="24" t="s">
        <v>3235</v>
      </c>
    </row>
    <row r="157" spans="2:65" s="1" customFormat="1" ht="16.5" customHeight="1">
      <c r="B157" s="41"/>
      <c r="C157" s="203" t="s">
        <v>509</v>
      </c>
      <c r="D157" s="203" t="s">
        <v>182</v>
      </c>
      <c r="E157" s="204" t="s">
        <v>3236</v>
      </c>
      <c r="F157" s="205" t="s">
        <v>3237</v>
      </c>
      <c r="G157" s="206" t="s">
        <v>316</v>
      </c>
      <c r="H157" s="207">
        <v>1</v>
      </c>
      <c r="I157" s="208"/>
      <c r="J157" s="209">
        <f>ROUND(I157*H157,2)</f>
        <v>0</v>
      </c>
      <c r="K157" s="205" t="s">
        <v>39</v>
      </c>
      <c r="L157" s="61"/>
      <c r="M157" s="210" t="s">
        <v>39</v>
      </c>
      <c r="N157" s="211" t="s">
        <v>48</v>
      </c>
      <c r="O157" s="42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24" t="s">
        <v>2639</v>
      </c>
      <c r="AT157" s="24" t="s">
        <v>182</v>
      </c>
      <c r="AU157" s="24" t="s">
        <v>86</v>
      </c>
      <c r="AY157" s="24" t="s">
        <v>180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24" t="s">
        <v>84</v>
      </c>
      <c r="BK157" s="214">
        <f>ROUND(I157*H157,2)</f>
        <v>0</v>
      </c>
      <c r="BL157" s="24" t="s">
        <v>2639</v>
      </c>
      <c r="BM157" s="24" t="s">
        <v>3238</v>
      </c>
    </row>
    <row r="158" spans="2:65" s="1" customFormat="1" ht="16.5" customHeight="1">
      <c r="B158" s="41"/>
      <c r="C158" s="203" t="s">
        <v>514</v>
      </c>
      <c r="D158" s="203" t="s">
        <v>182</v>
      </c>
      <c r="E158" s="204" t="s">
        <v>3239</v>
      </c>
      <c r="F158" s="205" t="s">
        <v>3240</v>
      </c>
      <c r="G158" s="206" t="s">
        <v>316</v>
      </c>
      <c r="H158" s="207">
        <v>22</v>
      </c>
      <c r="I158" s="208"/>
      <c r="J158" s="209">
        <f>ROUND(I158*H158,2)</f>
        <v>0</v>
      </c>
      <c r="K158" s="205" t="s">
        <v>39</v>
      </c>
      <c r="L158" s="61"/>
      <c r="M158" s="210" t="s">
        <v>39</v>
      </c>
      <c r="N158" s="211" t="s">
        <v>48</v>
      </c>
      <c r="O158" s="42"/>
      <c r="P158" s="212">
        <f>O158*H158</f>
        <v>0</v>
      </c>
      <c r="Q158" s="212">
        <v>0</v>
      </c>
      <c r="R158" s="212">
        <f>Q158*H158</f>
        <v>0</v>
      </c>
      <c r="S158" s="212">
        <v>0.032</v>
      </c>
      <c r="T158" s="213">
        <f>S158*H158</f>
        <v>0.704</v>
      </c>
      <c r="AR158" s="24" t="s">
        <v>187</v>
      </c>
      <c r="AT158" s="24" t="s">
        <v>182</v>
      </c>
      <c r="AU158" s="24" t="s">
        <v>86</v>
      </c>
      <c r="AY158" s="24" t="s">
        <v>180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24" t="s">
        <v>84</v>
      </c>
      <c r="BK158" s="214">
        <f>ROUND(I158*H158,2)</f>
        <v>0</v>
      </c>
      <c r="BL158" s="24" t="s">
        <v>187</v>
      </c>
      <c r="BM158" s="24" t="s">
        <v>3241</v>
      </c>
    </row>
    <row r="159" spans="2:65" s="1" customFormat="1" ht="16.5" customHeight="1">
      <c r="B159" s="41"/>
      <c r="C159" s="203" t="s">
        <v>519</v>
      </c>
      <c r="D159" s="203" t="s">
        <v>182</v>
      </c>
      <c r="E159" s="204" t="s">
        <v>3242</v>
      </c>
      <c r="F159" s="205" t="s">
        <v>3243</v>
      </c>
      <c r="G159" s="206" t="s">
        <v>316</v>
      </c>
      <c r="H159" s="207">
        <v>1</v>
      </c>
      <c r="I159" s="208"/>
      <c r="J159" s="209">
        <f>ROUND(I159*H159,2)</f>
        <v>0</v>
      </c>
      <c r="K159" s="205" t="s">
        <v>39</v>
      </c>
      <c r="L159" s="61"/>
      <c r="M159" s="210" t="s">
        <v>39</v>
      </c>
      <c r="N159" s="211" t="s">
        <v>48</v>
      </c>
      <c r="O159" s="42"/>
      <c r="P159" s="212">
        <f>O159*H159</f>
        <v>0</v>
      </c>
      <c r="Q159" s="212">
        <v>0</v>
      </c>
      <c r="R159" s="212">
        <f>Q159*H159</f>
        <v>0</v>
      </c>
      <c r="S159" s="212">
        <v>0.008</v>
      </c>
      <c r="T159" s="213">
        <f>S159*H159</f>
        <v>0.008</v>
      </c>
      <c r="AR159" s="24" t="s">
        <v>187</v>
      </c>
      <c r="AT159" s="24" t="s">
        <v>182</v>
      </c>
      <c r="AU159" s="24" t="s">
        <v>86</v>
      </c>
      <c r="AY159" s="24" t="s">
        <v>180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24" t="s">
        <v>84</v>
      </c>
      <c r="BK159" s="214">
        <f>ROUND(I159*H159,2)</f>
        <v>0</v>
      </c>
      <c r="BL159" s="24" t="s">
        <v>187</v>
      </c>
      <c r="BM159" s="24" t="s">
        <v>3244</v>
      </c>
    </row>
    <row r="160" spans="2:63" s="11" customFormat="1" ht="29.85" customHeight="1">
      <c r="B160" s="187"/>
      <c r="C160" s="188"/>
      <c r="D160" s="189" t="s">
        <v>76</v>
      </c>
      <c r="E160" s="201" t="s">
        <v>3245</v>
      </c>
      <c r="F160" s="201" t="s">
        <v>3246</v>
      </c>
      <c r="G160" s="188"/>
      <c r="H160" s="188"/>
      <c r="I160" s="191"/>
      <c r="J160" s="202">
        <f>BK160</f>
        <v>0</v>
      </c>
      <c r="K160" s="188"/>
      <c r="L160" s="193"/>
      <c r="M160" s="194"/>
      <c r="N160" s="195"/>
      <c r="O160" s="195"/>
      <c r="P160" s="196">
        <f>SUM(P161:P165)</f>
        <v>0</v>
      </c>
      <c r="Q160" s="195"/>
      <c r="R160" s="196">
        <f>SUM(R161:R165)</f>
        <v>0</v>
      </c>
      <c r="S160" s="195"/>
      <c r="T160" s="197">
        <f>SUM(T161:T165)</f>
        <v>0</v>
      </c>
      <c r="AR160" s="198" t="s">
        <v>86</v>
      </c>
      <c r="AT160" s="199" t="s">
        <v>76</v>
      </c>
      <c r="AU160" s="199" t="s">
        <v>84</v>
      </c>
      <c r="AY160" s="198" t="s">
        <v>180</v>
      </c>
      <c r="BK160" s="200">
        <f>SUM(BK161:BK165)</f>
        <v>0</v>
      </c>
    </row>
    <row r="161" spans="2:65" s="1" customFormat="1" ht="16.5" customHeight="1">
      <c r="B161" s="41"/>
      <c r="C161" s="203" t="s">
        <v>524</v>
      </c>
      <c r="D161" s="203" t="s">
        <v>182</v>
      </c>
      <c r="E161" s="204" t="s">
        <v>3247</v>
      </c>
      <c r="F161" s="205" t="s">
        <v>3248</v>
      </c>
      <c r="G161" s="206" t="s">
        <v>200</v>
      </c>
      <c r="H161" s="207">
        <v>125</v>
      </c>
      <c r="I161" s="208"/>
      <c r="J161" s="209">
        <f>ROUND(I161*H161,2)</f>
        <v>0</v>
      </c>
      <c r="K161" s="205" t="s">
        <v>1903</v>
      </c>
      <c r="L161" s="61"/>
      <c r="M161" s="210" t="s">
        <v>39</v>
      </c>
      <c r="N161" s="211" t="s">
        <v>48</v>
      </c>
      <c r="O161" s="42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AR161" s="24" t="s">
        <v>265</v>
      </c>
      <c r="AT161" s="24" t="s">
        <v>182</v>
      </c>
      <c r="AU161" s="24" t="s">
        <v>86</v>
      </c>
      <c r="AY161" s="24" t="s">
        <v>180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24" t="s">
        <v>84</v>
      </c>
      <c r="BK161" s="214">
        <f>ROUND(I161*H161,2)</f>
        <v>0</v>
      </c>
      <c r="BL161" s="24" t="s">
        <v>265</v>
      </c>
      <c r="BM161" s="24" t="s">
        <v>3249</v>
      </c>
    </row>
    <row r="162" spans="2:65" s="1" customFormat="1" ht="16.5" customHeight="1">
      <c r="B162" s="41"/>
      <c r="C162" s="203" t="s">
        <v>528</v>
      </c>
      <c r="D162" s="203" t="s">
        <v>182</v>
      </c>
      <c r="E162" s="204" t="s">
        <v>3250</v>
      </c>
      <c r="F162" s="205" t="s">
        <v>3251</v>
      </c>
      <c r="G162" s="206" t="s">
        <v>200</v>
      </c>
      <c r="H162" s="207">
        <v>8</v>
      </c>
      <c r="I162" s="208"/>
      <c r="J162" s="209">
        <f>ROUND(I162*H162,2)</f>
        <v>0</v>
      </c>
      <c r="K162" s="205" t="s">
        <v>1903</v>
      </c>
      <c r="L162" s="61"/>
      <c r="M162" s="210" t="s">
        <v>39</v>
      </c>
      <c r="N162" s="211" t="s">
        <v>48</v>
      </c>
      <c r="O162" s="42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24" t="s">
        <v>265</v>
      </c>
      <c r="AT162" s="24" t="s">
        <v>182</v>
      </c>
      <c r="AU162" s="24" t="s">
        <v>86</v>
      </c>
      <c r="AY162" s="24" t="s">
        <v>180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24" t="s">
        <v>84</v>
      </c>
      <c r="BK162" s="214">
        <f>ROUND(I162*H162,2)</f>
        <v>0</v>
      </c>
      <c r="BL162" s="24" t="s">
        <v>265</v>
      </c>
      <c r="BM162" s="24" t="s">
        <v>3252</v>
      </c>
    </row>
    <row r="163" spans="2:65" s="1" customFormat="1" ht="16.5" customHeight="1">
      <c r="B163" s="41"/>
      <c r="C163" s="203" t="s">
        <v>533</v>
      </c>
      <c r="D163" s="203" t="s">
        <v>182</v>
      </c>
      <c r="E163" s="204" t="s">
        <v>3253</v>
      </c>
      <c r="F163" s="205" t="s">
        <v>3254</v>
      </c>
      <c r="G163" s="206" t="s">
        <v>316</v>
      </c>
      <c r="H163" s="207">
        <v>1</v>
      </c>
      <c r="I163" s="208"/>
      <c r="J163" s="209">
        <f>ROUND(I163*H163,2)</f>
        <v>0</v>
      </c>
      <c r="K163" s="205" t="s">
        <v>39</v>
      </c>
      <c r="L163" s="61"/>
      <c r="M163" s="210" t="s">
        <v>39</v>
      </c>
      <c r="N163" s="211" t="s">
        <v>48</v>
      </c>
      <c r="O163" s="42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AR163" s="24" t="s">
        <v>265</v>
      </c>
      <c r="AT163" s="24" t="s">
        <v>182</v>
      </c>
      <c r="AU163" s="24" t="s">
        <v>86</v>
      </c>
      <c r="AY163" s="24" t="s">
        <v>180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24" t="s">
        <v>84</v>
      </c>
      <c r="BK163" s="214">
        <f>ROUND(I163*H163,2)</f>
        <v>0</v>
      </c>
      <c r="BL163" s="24" t="s">
        <v>265</v>
      </c>
      <c r="BM163" s="24" t="s">
        <v>3255</v>
      </c>
    </row>
    <row r="164" spans="2:65" s="1" customFormat="1" ht="16.5" customHeight="1">
      <c r="B164" s="41"/>
      <c r="C164" s="203" t="s">
        <v>537</v>
      </c>
      <c r="D164" s="203" t="s">
        <v>182</v>
      </c>
      <c r="E164" s="204" t="s">
        <v>3256</v>
      </c>
      <c r="F164" s="205" t="s">
        <v>3257</v>
      </c>
      <c r="G164" s="206" t="s">
        <v>316</v>
      </c>
      <c r="H164" s="207">
        <v>1</v>
      </c>
      <c r="I164" s="208"/>
      <c r="J164" s="209">
        <f>ROUND(I164*H164,2)</f>
        <v>0</v>
      </c>
      <c r="K164" s="205" t="s">
        <v>39</v>
      </c>
      <c r="L164" s="61"/>
      <c r="M164" s="210" t="s">
        <v>39</v>
      </c>
      <c r="N164" s="211" t="s">
        <v>48</v>
      </c>
      <c r="O164" s="42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24" t="s">
        <v>265</v>
      </c>
      <c r="AT164" s="24" t="s">
        <v>182</v>
      </c>
      <c r="AU164" s="24" t="s">
        <v>86</v>
      </c>
      <c r="AY164" s="24" t="s">
        <v>180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24" t="s">
        <v>84</v>
      </c>
      <c r="BK164" s="214">
        <f>ROUND(I164*H164,2)</f>
        <v>0</v>
      </c>
      <c r="BL164" s="24" t="s">
        <v>265</v>
      </c>
      <c r="BM164" s="24" t="s">
        <v>3258</v>
      </c>
    </row>
    <row r="165" spans="2:65" s="1" customFormat="1" ht="16.5" customHeight="1">
      <c r="B165" s="41"/>
      <c r="C165" s="203" t="s">
        <v>544</v>
      </c>
      <c r="D165" s="203" t="s">
        <v>182</v>
      </c>
      <c r="E165" s="204" t="s">
        <v>3259</v>
      </c>
      <c r="F165" s="205" t="s">
        <v>3260</v>
      </c>
      <c r="G165" s="206" t="s">
        <v>316</v>
      </c>
      <c r="H165" s="207">
        <v>1</v>
      </c>
      <c r="I165" s="208"/>
      <c r="J165" s="209">
        <f>ROUND(I165*H165,2)</f>
        <v>0</v>
      </c>
      <c r="K165" s="205" t="s">
        <v>39</v>
      </c>
      <c r="L165" s="61"/>
      <c r="M165" s="210" t="s">
        <v>39</v>
      </c>
      <c r="N165" s="259" t="s">
        <v>48</v>
      </c>
      <c r="O165" s="260"/>
      <c r="P165" s="261">
        <f>O165*H165</f>
        <v>0</v>
      </c>
      <c r="Q165" s="261">
        <v>0</v>
      </c>
      <c r="R165" s="261">
        <f>Q165*H165</f>
        <v>0</v>
      </c>
      <c r="S165" s="261">
        <v>0</v>
      </c>
      <c r="T165" s="262">
        <f>S165*H165</f>
        <v>0</v>
      </c>
      <c r="AR165" s="24" t="s">
        <v>265</v>
      </c>
      <c r="AT165" s="24" t="s">
        <v>182</v>
      </c>
      <c r="AU165" s="24" t="s">
        <v>86</v>
      </c>
      <c r="AY165" s="24" t="s">
        <v>180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24" t="s">
        <v>84</v>
      </c>
      <c r="BK165" s="214">
        <f>ROUND(I165*H165,2)</f>
        <v>0</v>
      </c>
      <c r="BL165" s="24" t="s">
        <v>265</v>
      </c>
      <c r="BM165" s="24" t="s">
        <v>3261</v>
      </c>
    </row>
    <row r="166" spans="2:12" s="1" customFormat="1" ht="6.9" customHeight="1">
      <c r="B166" s="56"/>
      <c r="C166" s="57"/>
      <c r="D166" s="57"/>
      <c r="E166" s="57"/>
      <c r="F166" s="57"/>
      <c r="G166" s="57"/>
      <c r="H166" s="57"/>
      <c r="I166" s="148"/>
      <c r="J166" s="57"/>
      <c r="K166" s="57"/>
      <c r="L166" s="61"/>
    </row>
  </sheetData>
  <sheetProtection algorithmName="SHA-512" hashValue="sDlffSyp/hUZiV2q3dPWPPbfILrzFg0BSQ8PSpziI6IwY4XhSrNYX3PwaFYAinI9yUavSmvHePLaes5UeNrfgw==" saltValue="47Ev3cmJejB5u2md/X83QdVS0Jx98Ae71Nc1XGcTb4W60vqogTbdMXuN2pUm+/vZOb9wWeKkxN5fOIpb6r3G/g==" spinCount="100000" sheet="1" objects="1" scenarios="1" formatColumns="0" formatRows="0" autoFilter="0"/>
  <autoFilter ref="C88:K165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116</v>
      </c>
      <c r="G1" s="391" t="s">
        <v>117</v>
      </c>
      <c r="H1" s="391"/>
      <c r="I1" s="124"/>
      <c r="J1" s="123" t="s">
        <v>118</v>
      </c>
      <c r="K1" s="122" t="s">
        <v>119</v>
      </c>
      <c r="L1" s="123" t="s">
        <v>120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4" t="s">
        <v>106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86</v>
      </c>
    </row>
    <row r="4" spans="2:46" ht="36.9" customHeight="1">
      <c r="B4" s="28"/>
      <c r="C4" s="29"/>
      <c r="D4" s="30" t="s">
        <v>121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Stavební úpravy a nástavba objektu ul. Broumovská 840/7, OPTIMALIZACE KAPACIT MŠ MOTÝLEK LIBEREC</v>
      </c>
      <c r="F7" s="384"/>
      <c r="G7" s="384"/>
      <c r="H7" s="384"/>
      <c r="I7" s="126"/>
      <c r="J7" s="29"/>
      <c r="K7" s="31"/>
    </row>
    <row r="8" spans="2:11" ht="13.2">
      <c r="B8" s="28"/>
      <c r="C8" s="29"/>
      <c r="D8" s="37" t="s">
        <v>122</v>
      </c>
      <c r="E8" s="29"/>
      <c r="F8" s="29"/>
      <c r="G8" s="29"/>
      <c r="H8" s="29"/>
      <c r="I8" s="126"/>
      <c r="J8" s="29"/>
      <c r="K8" s="31"/>
    </row>
    <row r="9" spans="2:11" s="1" customFormat="1" ht="16.5" customHeight="1">
      <c r="B9" s="41"/>
      <c r="C9" s="42"/>
      <c r="D9" s="42"/>
      <c r="E9" s="383" t="s">
        <v>123</v>
      </c>
      <c r="F9" s="385"/>
      <c r="G9" s="385"/>
      <c r="H9" s="385"/>
      <c r="I9" s="127"/>
      <c r="J9" s="42"/>
      <c r="K9" s="45"/>
    </row>
    <row r="10" spans="2:11" s="1" customFormat="1" ht="13.2">
      <c r="B10" s="41"/>
      <c r="C10" s="42"/>
      <c r="D10" s="37" t="s">
        <v>124</v>
      </c>
      <c r="E10" s="42"/>
      <c r="F10" s="42"/>
      <c r="G10" s="42"/>
      <c r="H10" s="42"/>
      <c r="I10" s="127"/>
      <c r="J10" s="42"/>
      <c r="K10" s="45"/>
    </row>
    <row r="11" spans="2:11" s="1" customFormat="1" ht="36.9" customHeight="1">
      <c r="B11" s="41"/>
      <c r="C11" s="42"/>
      <c r="D11" s="42"/>
      <c r="E11" s="386" t="s">
        <v>3262</v>
      </c>
      <c r="F11" s="385"/>
      <c r="G11" s="385"/>
      <c r="H11" s="385"/>
      <c r="I11" s="127"/>
      <c r="J11" s="42"/>
      <c r="K11" s="45"/>
    </row>
    <row r="12" spans="2:11" s="1" customFormat="1" ht="12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" customHeight="1">
      <c r="B13" s="41"/>
      <c r="C13" s="42"/>
      <c r="D13" s="37" t="s">
        <v>20</v>
      </c>
      <c r="E13" s="42"/>
      <c r="F13" s="35" t="s">
        <v>39</v>
      </c>
      <c r="G13" s="42"/>
      <c r="H13" s="42"/>
      <c r="I13" s="128" t="s">
        <v>22</v>
      </c>
      <c r="J13" s="35" t="s">
        <v>39</v>
      </c>
      <c r="K13" s="45"/>
    </row>
    <row r="14" spans="2:11" s="1" customFormat="1" ht="14.4" customHeight="1">
      <c r="B14" s="41"/>
      <c r="C14" s="42"/>
      <c r="D14" s="37" t="s">
        <v>24</v>
      </c>
      <c r="E14" s="42"/>
      <c r="F14" s="35" t="s">
        <v>3039</v>
      </c>
      <c r="G14" s="42"/>
      <c r="H14" s="42"/>
      <c r="I14" s="128" t="s">
        <v>26</v>
      </c>
      <c r="J14" s="129" t="str">
        <f>'Rekapitulace stavby'!AN8</f>
        <v>10.12.2018</v>
      </c>
      <c r="K14" s="45"/>
    </row>
    <row r="15" spans="2:11" s="1" customFormat="1" ht="10.8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tr">
        <f>IF('Rekapitulace stavby'!AN10="","",'Rekapitulace stavby'!AN10)</f>
        <v>00262978</v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SM Liberec, Nám.Dr.E.Beneše 1, 46059 Liberec </v>
      </c>
      <c r="F17" s="42"/>
      <c r="G17" s="42"/>
      <c r="H17" s="42"/>
      <c r="I17" s="128" t="s">
        <v>32</v>
      </c>
      <c r="J17" s="35" t="str">
        <f>IF('Rekapitulace stavby'!AN11="","",'Rekapitulace stavby'!AN11)</f>
        <v>CZ00262978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" customHeight="1">
      <c r="B19" s="41"/>
      <c r="C19" s="42"/>
      <c r="D19" s="37" t="s">
        <v>34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" customHeight="1">
      <c r="B22" s="41"/>
      <c r="C22" s="42"/>
      <c r="D22" s="37" t="s">
        <v>36</v>
      </c>
      <c r="E22" s="42"/>
      <c r="F22" s="42"/>
      <c r="G22" s="42"/>
      <c r="H22" s="42"/>
      <c r="I22" s="128" t="s">
        <v>29</v>
      </c>
      <c r="J22" s="35" t="s">
        <v>39</v>
      </c>
      <c r="K22" s="45"/>
    </row>
    <row r="23" spans="2:11" s="1" customFormat="1" ht="18" customHeight="1">
      <c r="B23" s="41"/>
      <c r="C23" s="42"/>
      <c r="D23" s="42"/>
      <c r="E23" s="35" t="s">
        <v>3040</v>
      </c>
      <c r="F23" s="42"/>
      <c r="G23" s="42"/>
      <c r="H23" s="42"/>
      <c r="I23" s="128" t="s">
        <v>32</v>
      </c>
      <c r="J23" s="35" t="s">
        <v>39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" customHeight="1">
      <c r="B25" s="41"/>
      <c r="C25" s="42"/>
      <c r="D25" s="37" t="s">
        <v>41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59" t="s">
        <v>39</v>
      </c>
      <c r="F26" s="359"/>
      <c r="G26" s="359"/>
      <c r="H26" s="359"/>
      <c r="I26" s="132"/>
      <c r="J26" s="131"/>
      <c r="K26" s="133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ROUND(J90,2)</f>
        <v>0</v>
      </c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" customHeight="1">
      <c r="B32" s="41"/>
      <c r="C32" s="42"/>
      <c r="D32" s="49" t="s">
        <v>47</v>
      </c>
      <c r="E32" s="49" t="s">
        <v>48</v>
      </c>
      <c r="F32" s="139">
        <f>ROUND(SUM(BE90:BE173),2)</f>
        <v>0</v>
      </c>
      <c r="G32" s="42"/>
      <c r="H32" s="42"/>
      <c r="I32" s="140">
        <v>0.21</v>
      </c>
      <c r="J32" s="139">
        <f>ROUND(ROUND((SUM(BE90:BE173)),2)*I32,2)</f>
        <v>0</v>
      </c>
      <c r="K32" s="45"/>
    </row>
    <row r="33" spans="2:11" s="1" customFormat="1" ht="14.4" customHeight="1">
      <c r="B33" s="41"/>
      <c r="C33" s="42"/>
      <c r="D33" s="42"/>
      <c r="E33" s="49" t="s">
        <v>49</v>
      </c>
      <c r="F33" s="139">
        <f>ROUND(SUM(BF90:BF173),2)</f>
        <v>0</v>
      </c>
      <c r="G33" s="42"/>
      <c r="H33" s="42"/>
      <c r="I33" s="140">
        <v>0.15</v>
      </c>
      <c r="J33" s="139">
        <f>ROUND(ROUND((SUM(BF90:BF173)),2)*I33,2)</f>
        <v>0</v>
      </c>
      <c r="K33" s="45"/>
    </row>
    <row r="34" spans="2:11" s="1" customFormat="1" ht="14.4" customHeight="1" hidden="1">
      <c r="B34" s="41"/>
      <c r="C34" s="42"/>
      <c r="D34" s="42"/>
      <c r="E34" s="49" t="s">
        <v>50</v>
      </c>
      <c r="F34" s="139">
        <f>ROUND(SUM(BG90:BG173),2)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" customHeight="1" hidden="1">
      <c r="B35" s="41"/>
      <c r="C35" s="42"/>
      <c r="D35" s="42"/>
      <c r="E35" s="49" t="s">
        <v>51</v>
      </c>
      <c r="F35" s="139">
        <f>ROUND(SUM(BH90:BH173),2)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" customHeight="1" hidden="1">
      <c r="B36" s="41"/>
      <c r="C36" s="42"/>
      <c r="D36" s="42"/>
      <c r="E36" s="49" t="s">
        <v>52</v>
      </c>
      <c r="F36" s="139">
        <f>ROUND(SUM(BI90:BI173),2)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" customHeight="1">
      <c r="B44" s="41"/>
      <c r="C44" s="30" t="s">
        <v>126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83" t="str">
        <f>E7</f>
        <v>Stavební úpravy a nástavba objektu ul. Broumovská 840/7, OPTIMALIZACE KAPACIT MŠ MOTÝLEK LIBEREC</v>
      </c>
      <c r="F47" s="384"/>
      <c r="G47" s="384"/>
      <c r="H47" s="384"/>
      <c r="I47" s="127"/>
      <c r="J47" s="42"/>
      <c r="K47" s="45"/>
    </row>
    <row r="48" spans="2:11" ht="13.2">
      <c r="B48" s="28"/>
      <c r="C48" s="37" t="s">
        <v>122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6.5" customHeight="1">
      <c r="B49" s="41"/>
      <c r="C49" s="42"/>
      <c r="D49" s="42"/>
      <c r="E49" s="383" t="s">
        <v>123</v>
      </c>
      <c r="F49" s="385"/>
      <c r="G49" s="385"/>
      <c r="H49" s="385"/>
      <c r="I49" s="127"/>
      <c r="J49" s="42"/>
      <c r="K49" s="45"/>
    </row>
    <row r="50" spans="2:11" s="1" customFormat="1" ht="14.4" customHeight="1">
      <c r="B50" s="41"/>
      <c r="C50" s="37" t="s">
        <v>124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7.25" customHeight="1">
      <c r="B51" s="41"/>
      <c r="C51" s="42"/>
      <c r="D51" s="42"/>
      <c r="E51" s="386" t="str">
        <f>E11</f>
        <v>část ZTI kan - ZTI - kanalizace</v>
      </c>
      <c r="F51" s="385"/>
      <c r="G51" s="385"/>
      <c r="H51" s="385"/>
      <c r="I51" s="127"/>
      <c r="J51" s="42"/>
      <c r="K51" s="45"/>
    </row>
    <row r="52" spans="2:11" s="1" customFormat="1" ht="6.9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ul. Broumovská 840/7, Liberec VI-Rochlice</v>
      </c>
      <c r="G53" s="42"/>
      <c r="H53" s="42"/>
      <c r="I53" s="128" t="s">
        <v>26</v>
      </c>
      <c r="J53" s="129" t="str">
        <f>IF(J14="","",J14)</f>
        <v>10.12.2018</v>
      </c>
      <c r="K53" s="45"/>
    </row>
    <row r="54" spans="2:11" s="1" customFormat="1" ht="6.9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2">
      <c r="B55" s="41"/>
      <c r="C55" s="37" t="s">
        <v>28</v>
      </c>
      <c r="D55" s="42"/>
      <c r="E55" s="42"/>
      <c r="F55" s="35" t="str">
        <f>E17</f>
        <v xml:space="preserve">SM Liberec, Nám.Dr.E.Beneše 1, 46059 Liberec </v>
      </c>
      <c r="G55" s="42"/>
      <c r="H55" s="42"/>
      <c r="I55" s="128" t="s">
        <v>36</v>
      </c>
      <c r="J55" s="359" t="str">
        <f>E23</f>
        <v>EnergySim s.r.o.</v>
      </c>
      <c r="K55" s="45"/>
    </row>
    <row r="56" spans="2:11" s="1" customFormat="1" ht="14.4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87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127</v>
      </c>
      <c r="D58" s="141"/>
      <c r="E58" s="141"/>
      <c r="F58" s="141"/>
      <c r="G58" s="141"/>
      <c r="H58" s="141"/>
      <c r="I58" s="154"/>
      <c r="J58" s="155" t="s">
        <v>128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129</v>
      </c>
      <c r="D60" s="42"/>
      <c r="E60" s="42"/>
      <c r="F60" s="42"/>
      <c r="G60" s="42"/>
      <c r="H60" s="42"/>
      <c r="I60" s="127"/>
      <c r="J60" s="137">
        <f>J90</f>
        <v>0</v>
      </c>
      <c r="K60" s="45"/>
      <c r="AU60" s="24" t="s">
        <v>130</v>
      </c>
    </row>
    <row r="61" spans="2:11" s="8" customFormat="1" ht="24.9" customHeight="1">
      <c r="B61" s="158"/>
      <c r="C61" s="159"/>
      <c r="D61" s="160" t="s">
        <v>131</v>
      </c>
      <c r="E61" s="161"/>
      <c r="F61" s="161"/>
      <c r="G61" s="161"/>
      <c r="H61" s="161"/>
      <c r="I61" s="162"/>
      <c r="J61" s="163">
        <f>J91</f>
        <v>0</v>
      </c>
      <c r="K61" s="164"/>
    </row>
    <row r="62" spans="2:11" s="9" customFormat="1" ht="19.95" customHeight="1">
      <c r="B62" s="165"/>
      <c r="C62" s="166"/>
      <c r="D62" s="167" t="s">
        <v>132</v>
      </c>
      <c r="E62" s="168"/>
      <c r="F62" s="168"/>
      <c r="G62" s="168"/>
      <c r="H62" s="168"/>
      <c r="I62" s="169"/>
      <c r="J62" s="170">
        <f>J92</f>
        <v>0</v>
      </c>
      <c r="K62" s="171"/>
    </row>
    <row r="63" spans="2:11" s="8" customFormat="1" ht="24.9" customHeight="1">
      <c r="B63" s="158"/>
      <c r="C63" s="159"/>
      <c r="D63" s="160" t="s">
        <v>141</v>
      </c>
      <c r="E63" s="161"/>
      <c r="F63" s="161"/>
      <c r="G63" s="161"/>
      <c r="H63" s="161"/>
      <c r="I63" s="162"/>
      <c r="J63" s="163">
        <f>J106</f>
        <v>0</v>
      </c>
      <c r="K63" s="164"/>
    </row>
    <row r="64" spans="2:11" s="9" customFormat="1" ht="19.95" customHeight="1">
      <c r="B64" s="165"/>
      <c r="C64" s="166"/>
      <c r="D64" s="167" t="s">
        <v>3263</v>
      </c>
      <c r="E64" s="168"/>
      <c r="F64" s="168"/>
      <c r="G64" s="168"/>
      <c r="H64" s="168"/>
      <c r="I64" s="169"/>
      <c r="J64" s="170">
        <f>J107</f>
        <v>0</v>
      </c>
      <c r="K64" s="171"/>
    </row>
    <row r="65" spans="2:11" s="9" customFormat="1" ht="14.85" customHeight="1">
      <c r="B65" s="165"/>
      <c r="C65" s="166"/>
      <c r="D65" s="167" t="s">
        <v>3264</v>
      </c>
      <c r="E65" s="168"/>
      <c r="F65" s="168"/>
      <c r="G65" s="168"/>
      <c r="H65" s="168"/>
      <c r="I65" s="169"/>
      <c r="J65" s="170">
        <f>J108</f>
        <v>0</v>
      </c>
      <c r="K65" s="171"/>
    </row>
    <row r="66" spans="2:11" s="9" customFormat="1" ht="14.85" customHeight="1">
      <c r="B66" s="165"/>
      <c r="C66" s="166"/>
      <c r="D66" s="167" t="s">
        <v>3265</v>
      </c>
      <c r="E66" s="168"/>
      <c r="F66" s="168"/>
      <c r="G66" s="168"/>
      <c r="H66" s="168"/>
      <c r="I66" s="169"/>
      <c r="J66" s="170">
        <f>J117</f>
        <v>0</v>
      </c>
      <c r="K66" s="171"/>
    </row>
    <row r="67" spans="2:11" s="9" customFormat="1" ht="14.85" customHeight="1">
      <c r="B67" s="165"/>
      <c r="C67" s="166"/>
      <c r="D67" s="167" t="s">
        <v>3266</v>
      </c>
      <c r="E67" s="168"/>
      <c r="F67" s="168"/>
      <c r="G67" s="168"/>
      <c r="H67" s="168"/>
      <c r="I67" s="169"/>
      <c r="J67" s="170">
        <f>J155</f>
        <v>0</v>
      </c>
      <c r="K67" s="171"/>
    </row>
    <row r="68" spans="2:11" s="9" customFormat="1" ht="14.85" customHeight="1">
      <c r="B68" s="165"/>
      <c r="C68" s="166"/>
      <c r="D68" s="167" t="s">
        <v>3267</v>
      </c>
      <c r="E68" s="168"/>
      <c r="F68" s="168"/>
      <c r="G68" s="168"/>
      <c r="H68" s="168"/>
      <c r="I68" s="169"/>
      <c r="J68" s="170">
        <f>J166</f>
        <v>0</v>
      </c>
      <c r="K68" s="171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27"/>
      <c r="J69" s="42"/>
      <c r="K69" s="45"/>
    </row>
    <row r="70" spans="2:11" s="1" customFormat="1" ht="6.9" customHeight="1">
      <c r="B70" s="56"/>
      <c r="C70" s="57"/>
      <c r="D70" s="57"/>
      <c r="E70" s="57"/>
      <c r="F70" s="57"/>
      <c r="G70" s="57"/>
      <c r="H70" s="57"/>
      <c r="I70" s="148"/>
      <c r="J70" s="57"/>
      <c r="K70" s="58"/>
    </row>
    <row r="74" spans="2:12" s="1" customFormat="1" ht="6.9" customHeight="1">
      <c r="B74" s="59"/>
      <c r="C74" s="60"/>
      <c r="D74" s="60"/>
      <c r="E74" s="60"/>
      <c r="F74" s="60"/>
      <c r="G74" s="60"/>
      <c r="H74" s="60"/>
      <c r="I74" s="151"/>
      <c r="J74" s="60"/>
      <c r="K74" s="60"/>
      <c r="L74" s="61"/>
    </row>
    <row r="75" spans="2:12" s="1" customFormat="1" ht="36.9" customHeight="1">
      <c r="B75" s="41"/>
      <c r="C75" s="62" t="s">
        <v>164</v>
      </c>
      <c r="D75" s="63"/>
      <c r="E75" s="63"/>
      <c r="F75" s="63"/>
      <c r="G75" s="63"/>
      <c r="H75" s="63"/>
      <c r="I75" s="172"/>
      <c r="J75" s="63"/>
      <c r="K75" s="63"/>
      <c r="L75" s="61"/>
    </row>
    <row r="76" spans="2:12" s="1" customFormat="1" ht="6.9" customHeight="1">
      <c r="B76" s="41"/>
      <c r="C76" s="63"/>
      <c r="D76" s="63"/>
      <c r="E76" s="63"/>
      <c r="F76" s="63"/>
      <c r="G76" s="63"/>
      <c r="H76" s="63"/>
      <c r="I76" s="172"/>
      <c r="J76" s="63"/>
      <c r="K76" s="63"/>
      <c r="L76" s="61"/>
    </row>
    <row r="77" spans="2:12" s="1" customFormat="1" ht="14.4" customHeight="1">
      <c r="B77" s="41"/>
      <c r="C77" s="65" t="s">
        <v>18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6.5" customHeight="1">
      <c r="B78" s="41"/>
      <c r="C78" s="63"/>
      <c r="D78" s="63"/>
      <c r="E78" s="388" t="str">
        <f>E7</f>
        <v>Stavební úpravy a nástavba objektu ul. Broumovská 840/7, OPTIMALIZACE KAPACIT MŠ MOTÝLEK LIBEREC</v>
      </c>
      <c r="F78" s="389"/>
      <c r="G78" s="389"/>
      <c r="H78" s="389"/>
      <c r="I78" s="172"/>
      <c r="J78" s="63"/>
      <c r="K78" s="63"/>
      <c r="L78" s="61"/>
    </row>
    <row r="79" spans="2:12" ht="13.2">
      <c r="B79" s="28"/>
      <c r="C79" s="65" t="s">
        <v>122</v>
      </c>
      <c r="D79" s="173"/>
      <c r="E79" s="173"/>
      <c r="F79" s="173"/>
      <c r="G79" s="173"/>
      <c r="H79" s="173"/>
      <c r="J79" s="173"/>
      <c r="K79" s="173"/>
      <c r="L79" s="174"/>
    </row>
    <row r="80" spans="2:12" s="1" customFormat="1" ht="16.5" customHeight="1">
      <c r="B80" s="41"/>
      <c r="C80" s="63"/>
      <c r="D80" s="63"/>
      <c r="E80" s="388" t="s">
        <v>123</v>
      </c>
      <c r="F80" s="390"/>
      <c r="G80" s="390"/>
      <c r="H80" s="390"/>
      <c r="I80" s="172"/>
      <c r="J80" s="63"/>
      <c r="K80" s="63"/>
      <c r="L80" s="61"/>
    </row>
    <row r="81" spans="2:12" s="1" customFormat="1" ht="14.4" customHeight="1">
      <c r="B81" s="41"/>
      <c r="C81" s="65" t="s">
        <v>124</v>
      </c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7.25" customHeight="1">
      <c r="B82" s="41"/>
      <c r="C82" s="63"/>
      <c r="D82" s="63"/>
      <c r="E82" s="376" t="str">
        <f>E11</f>
        <v>část ZTI kan - ZTI - kanalizace</v>
      </c>
      <c r="F82" s="390"/>
      <c r="G82" s="390"/>
      <c r="H82" s="390"/>
      <c r="I82" s="172"/>
      <c r="J82" s="63"/>
      <c r="K82" s="63"/>
      <c r="L82" s="61"/>
    </row>
    <row r="83" spans="2:12" s="1" customFormat="1" ht="6.9" customHeight="1">
      <c r="B83" s="41"/>
      <c r="C83" s="63"/>
      <c r="D83" s="63"/>
      <c r="E83" s="63"/>
      <c r="F83" s="63"/>
      <c r="G83" s="63"/>
      <c r="H83" s="63"/>
      <c r="I83" s="172"/>
      <c r="J83" s="63"/>
      <c r="K83" s="63"/>
      <c r="L83" s="61"/>
    </row>
    <row r="84" spans="2:12" s="1" customFormat="1" ht="18" customHeight="1">
      <c r="B84" s="41"/>
      <c r="C84" s="65" t="s">
        <v>24</v>
      </c>
      <c r="D84" s="63"/>
      <c r="E84" s="63"/>
      <c r="F84" s="175" t="str">
        <f>F14</f>
        <v>ul. Broumovská 840/7, Liberec VI-Rochlice</v>
      </c>
      <c r="G84" s="63"/>
      <c r="H84" s="63"/>
      <c r="I84" s="176" t="s">
        <v>26</v>
      </c>
      <c r="J84" s="73" t="str">
        <f>IF(J14="","",J14)</f>
        <v>10.12.2018</v>
      </c>
      <c r="K84" s="63"/>
      <c r="L84" s="61"/>
    </row>
    <row r="85" spans="2:12" s="1" customFormat="1" ht="6.9" customHeight="1">
      <c r="B85" s="41"/>
      <c r="C85" s="63"/>
      <c r="D85" s="63"/>
      <c r="E85" s="63"/>
      <c r="F85" s="63"/>
      <c r="G85" s="63"/>
      <c r="H85" s="63"/>
      <c r="I85" s="172"/>
      <c r="J85" s="63"/>
      <c r="K85" s="63"/>
      <c r="L85" s="61"/>
    </row>
    <row r="86" spans="2:12" s="1" customFormat="1" ht="13.2">
      <c r="B86" s="41"/>
      <c r="C86" s="65" t="s">
        <v>28</v>
      </c>
      <c r="D86" s="63"/>
      <c r="E86" s="63"/>
      <c r="F86" s="175" t="str">
        <f>E17</f>
        <v xml:space="preserve">SM Liberec, Nám.Dr.E.Beneše 1, 46059 Liberec </v>
      </c>
      <c r="G86" s="63"/>
      <c r="H86" s="63"/>
      <c r="I86" s="176" t="s">
        <v>36</v>
      </c>
      <c r="J86" s="175" t="str">
        <f>E23</f>
        <v>EnergySim s.r.o.</v>
      </c>
      <c r="K86" s="63"/>
      <c r="L86" s="61"/>
    </row>
    <row r="87" spans="2:12" s="1" customFormat="1" ht="14.4" customHeight="1">
      <c r="B87" s="41"/>
      <c r="C87" s="65" t="s">
        <v>34</v>
      </c>
      <c r="D87" s="63"/>
      <c r="E87" s="63"/>
      <c r="F87" s="175" t="str">
        <f>IF(E20="","",E20)</f>
        <v/>
      </c>
      <c r="G87" s="63"/>
      <c r="H87" s="63"/>
      <c r="I87" s="172"/>
      <c r="J87" s="63"/>
      <c r="K87" s="63"/>
      <c r="L87" s="61"/>
    </row>
    <row r="88" spans="2:12" s="1" customFormat="1" ht="10.35" customHeight="1">
      <c r="B88" s="41"/>
      <c r="C88" s="63"/>
      <c r="D88" s="63"/>
      <c r="E88" s="63"/>
      <c r="F88" s="63"/>
      <c r="G88" s="63"/>
      <c r="H88" s="63"/>
      <c r="I88" s="172"/>
      <c r="J88" s="63"/>
      <c r="K88" s="63"/>
      <c r="L88" s="61"/>
    </row>
    <row r="89" spans="2:20" s="10" customFormat="1" ht="29.25" customHeight="1">
      <c r="B89" s="177"/>
      <c r="C89" s="178" t="s">
        <v>165</v>
      </c>
      <c r="D89" s="179" t="s">
        <v>62</v>
      </c>
      <c r="E89" s="179" t="s">
        <v>58</v>
      </c>
      <c r="F89" s="179" t="s">
        <v>166</v>
      </c>
      <c r="G89" s="179" t="s">
        <v>167</v>
      </c>
      <c r="H89" s="179" t="s">
        <v>168</v>
      </c>
      <c r="I89" s="180" t="s">
        <v>169</v>
      </c>
      <c r="J89" s="179" t="s">
        <v>128</v>
      </c>
      <c r="K89" s="181" t="s">
        <v>170</v>
      </c>
      <c r="L89" s="182"/>
      <c r="M89" s="81" t="s">
        <v>171</v>
      </c>
      <c r="N89" s="82" t="s">
        <v>47</v>
      </c>
      <c r="O89" s="82" t="s">
        <v>172</v>
      </c>
      <c r="P89" s="82" t="s">
        <v>173</v>
      </c>
      <c r="Q89" s="82" t="s">
        <v>174</v>
      </c>
      <c r="R89" s="82" t="s">
        <v>175</v>
      </c>
      <c r="S89" s="82" t="s">
        <v>176</v>
      </c>
      <c r="T89" s="83" t="s">
        <v>177</v>
      </c>
    </row>
    <row r="90" spans="2:63" s="1" customFormat="1" ht="29.25" customHeight="1">
      <c r="B90" s="41"/>
      <c r="C90" s="87" t="s">
        <v>129</v>
      </c>
      <c r="D90" s="63"/>
      <c r="E90" s="63"/>
      <c r="F90" s="63"/>
      <c r="G90" s="63"/>
      <c r="H90" s="63"/>
      <c r="I90" s="172"/>
      <c r="J90" s="183">
        <f>BK90</f>
        <v>0</v>
      </c>
      <c r="K90" s="63"/>
      <c r="L90" s="61"/>
      <c r="M90" s="84"/>
      <c r="N90" s="85"/>
      <c r="O90" s="85"/>
      <c r="P90" s="184">
        <f>P91+P106</f>
        <v>0</v>
      </c>
      <c r="Q90" s="85"/>
      <c r="R90" s="184">
        <f>R91+R106</f>
        <v>17.0970731468</v>
      </c>
      <c r="S90" s="85"/>
      <c r="T90" s="185">
        <f>T91+T106</f>
        <v>0.6315200000000001</v>
      </c>
      <c r="AT90" s="24" t="s">
        <v>76</v>
      </c>
      <c r="AU90" s="24" t="s">
        <v>130</v>
      </c>
      <c r="BK90" s="186">
        <f>BK91+BK106</f>
        <v>0</v>
      </c>
    </row>
    <row r="91" spans="2:63" s="11" customFormat="1" ht="37.35" customHeight="1">
      <c r="B91" s="187"/>
      <c r="C91" s="188"/>
      <c r="D91" s="189" t="s">
        <v>76</v>
      </c>
      <c r="E91" s="190" t="s">
        <v>178</v>
      </c>
      <c r="F91" s="190" t="s">
        <v>179</v>
      </c>
      <c r="G91" s="188"/>
      <c r="H91" s="188"/>
      <c r="I91" s="191"/>
      <c r="J91" s="192">
        <f>BK91</f>
        <v>0</v>
      </c>
      <c r="K91" s="188"/>
      <c r="L91" s="193"/>
      <c r="M91" s="194"/>
      <c r="N91" s="195"/>
      <c r="O91" s="195"/>
      <c r="P91" s="196">
        <f>P92</f>
        <v>0</v>
      </c>
      <c r="Q91" s="195"/>
      <c r="R91" s="196">
        <f>R92</f>
        <v>16.8519</v>
      </c>
      <c r="S91" s="195"/>
      <c r="T91" s="197">
        <f>T92</f>
        <v>0</v>
      </c>
      <c r="AR91" s="198" t="s">
        <v>84</v>
      </c>
      <c r="AT91" s="199" t="s">
        <v>76</v>
      </c>
      <c r="AU91" s="199" t="s">
        <v>77</v>
      </c>
      <c r="AY91" s="198" t="s">
        <v>180</v>
      </c>
      <c r="BK91" s="200">
        <f>BK92</f>
        <v>0</v>
      </c>
    </row>
    <row r="92" spans="2:63" s="11" customFormat="1" ht="19.95" customHeight="1">
      <c r="B92" s="187"/>
      <c r="C92" s="188"/>
      <c r="D92" s="189" t="s">
        <v>76</v>
      </c>
      <c r="E92" s="201" t="s">
        <v>84</v>
      </c>
      <c r="F92" s="201" t="s">
        <v>181</v>
      </c>
      <c r="G92" s="188"/>
      <c r="H92" s="188"/>
      <c r="I92" s="191"/>
      <c r="J92" s="202">
        <f>BK92</f>
        <v>0</v>
      </c>
      <c r="K92" s="188"/>
      <c r="L92" s="193"/>
      <c r="M92" s="194"/>
      <c r="N92" s="195"/>
      <c r="O92" s="195"/>
      <c r="P92" s="196">
        <f>SUM(P93:P105)</f>
        <v>0</v>
      </c>
      <c r="Q92" s="195"/>
      <c r="R92" s="196">
        <f>SUM(R93:R105)</f>
        <v>16.8519</v>
      </c>
      <c r="S92" s="195"/>
      <c r="T92" s="197">
        <f>SUM(T93:T105)</f>
        <v>0</v>
      </c>
      <c r="AR92" s="198" t="s">
        <v>84</v>
      </c>
      <c r="AT92" s="199" t="s">
        <v>76</v>
      </c>
      <c r="AU92" s="199" t="s">
        <v>84</v>
      </c>
      <c r="AY92" s="198" t="s">
        <v>180</v>
      </c>
      <c r="BK92" s="200">
        <f>SUM(BK93:BK105)</f>
        <v>0</v>
      </c>
    </row>
    <row r="93" spans="2:65" s="1" customFormat="1" ht="16.5" customHeight="1">
      <c r="B93" s="41"/>
      <c r="C93" s="203" t="s">
        <v>84</v>
      </c>
      <c r="D93" s="203" t="s">
        <v>182</v>
      </c>
      <c r="E93" s="204" t="s">
        <v>3268</v>
      </c>
      <c r="F93" s="205" t="s">
        <v>3269</v>
      </c>
      <c r="G93" s="206" t="s">
        <v>206</v>
      </c>
      <c r="H93" s="207">
        <v>20</v>
      </c>
      <c r="I93" s="208"/>
      <c r="J93" s="209">
        <f aca="true" t="shared" si="0" ref="J93:J98">ROUND(I93*H93,2)</f>
        <v>0</v>
      </c>
      <c r="K93" s="205" t="s">
        <v>1903</v>
      </c>
      <c r="L93" s="61"/>
      <c r="M93" s="210" t="s">
        <v>39</v>
      </c>
      <c r="N93" s="211" t="s">
        <v>48</v>
      </c>
      <c r="O93" s="42"/>
      <c r="P93" s="212">
        <f aca="true" t="shared" si="1" ref="P93:P98">O93*H93</f>
        <v>0</v>
      </c>
      <c r="Q93" s="212">
        <v>0</v>
      </c>
      <c r="R93" s="212">
        <f aca="true" t="shared" si="2" ref="R93:R98">Q93*H93</f>
        <v>0</v>
      </c>
      <c r="S93" s="212">
        <v>0</v>
      </c>
      <c r="T93" s="213">
        <f aca="true" t="shared" si="3" ref="T93:T98">S93*H93</f>
        <v>0</v>
      </c>
      <c r="AR93" s="24" t="s">
        <v>187</v>
      </c>
      <c r="AT93" s="24" t="s">
        <v>182</v>
      </c>
      <c r="AU93" s="24" t="s">
        <v>86</v>
      </c>
      <c r="AY93" s="24" t="s">
        <v>180</v>
      </c>
      <c r="BE93" s="214">
        <f aca="true" t="shared" si="4" ref="BE93:BE98">IF(N93="základní",J93,0)</f>
        <v>0</v>
      </c>
      <c r="BF93" s="214">
        <f aca="true" t="shared" si="5" ref="BF93:BF98">IF(N93="snížená",J93,0)</f>
        <v>0</v>
      </c>
      <c r="BG93" s="214">
        <f aca="true" t="shared" si="6" ref="BG93:BG98">IF(N93="zákl. přenesená",J93,0)</f>
        <v>0</v>
      </c>
      <c r="BH93" s="214">
        <f aca="true" t="shared" si="7" ref="BH93:BH98">IF(N93="sníž. přenesená",J93,0)</f>
        <v>0</v>
      </c>
      <c r="BI93" s="214">
        <f aca="true" t="shared" si="8" ref="BI93:BI98">IF(N93="nulová",J93,0)</f>
        <v>0</v>
      </c>
      <c r="BJ93" s="24" t="s">
        <v>84</v>
      </c>
      <c r="BK93" s="214">
        <f aca="true" t="shared" si="9" ref="BK93:BK98">ROUND(I93*H93,2)</f>
        <v>0</v>
      </c>
      <c r="BL93" s="24" t="s">
        <v>187</v>
      </c>
      <c r="BM93" s="24" t="s">
        <v>3270</v>
      </c>
    </row>
    <row r="94" spans="2:65" s="1" customFormat="1" ht="16.5" customHeight="1">
      <c r="B94" s="41"/>
      <c r="C94" s="203" t="s">
        <v>86</v>
      </c>
      <c r="D94" s="203" t="s">
        <v>182</v>
      </c>
      <c r="E94" s="204" t="s">
        <v>3271</v>
      </c>
      <c r="F94" s="205" t="s">
        <v>3272</v>
      </c>
      <c r="G94" s="206" t="s">
        <v>185</v>
      </c>
      <c r="H94" s="207">
        <v>40</v>
      </c>
      <c r="I94" s="208"/>
      <c r="J94" s="209">
        <f t="shared" si="0"/>
        <v>0</v>
      </c>
      <c r="K94" s="205" t="s">
        <v>1903</v>
      </c>
      <c r="L94" s="61"/>
      <c r="M94" s="210" t="s">
        <v>39</v>
      </c>
      <c r="N94" s="211" t="s">
        <v>48</v>
      </c>
      <c r="O94" s="42"/>
      <c r="P94" s="212">
        <f t="shared" si="1"/>
        <v>0</v>
      </c>
      <c r="Q94" s="212">
        <v>0.00084</v>
      </c>
      <c r="R94" s="212">
        <f t="shared" si="2"/>
        <v>0.033600000000000005</v>
      </c>
      <c r="S94" s="212">
        <v>0</v>
      </c>
      <c r="T94" s="213">
        <f t="shared" si="3"/>
        <v>0</v>
      </c>
      <c r="AR94" s="24" t="s">
        <v>187</v>
      </c>
      <c r="AT94" s="24" t="s">
        <v>182</v>
      </c>
      <c r="AU94" s="24" t="s">
        <v>86</v>
      </c>
      <c r="AY94" s="24" t="s">
        <v>180</v>
      </c>
      <c r="BE94" s="214">
        <f t="shared" si="4"/>
        <v>0</v>
      </c>
      <c r="BF94" s="214">
        <f t="shared" si="5"/>
        <v>0</v>
      </c>
      <c r="BG94" s="214">
        <f t="shared" si="6"/>
        <v>0</v>
      </c>
      <c r="BH94" s="214">
        <f t="shared" si="7"/>
        <v>0</v>
      </c>
      <c r="BI94" s="214">
        <f t="shared" si="8"/>
        <v>0</v>
      </c>
      <c r="BJ94" s="24" t="s">
        <v>84</v>
      </c>
      <c r="BK94" s="214">
        <f t="shared" si="9"/>
        <v>0</v>
      </c>
      <c r="BL94" s="24" t="s">
        <v>187</v>
      </c>
      <c r="BM94" s="24" t="s">
        <v>3273</v>
      </c>
    </row>
    <row r="95" spans="2:65" s="1" customFormat="1" ht="16.5" customHeight="1">
      <c r="B95" s="41"/>
      <c r="C95" s="203" t="s">
        <v>197</v>
      </c>
      <c r="D95" s="203" t="s">
        <v>182</v>
      </c>
      <c r="E95" s="204" t="s">
        <v>3274</v>
      </c>
      <c r="F95" s="205" t="s">
        <v>3275</v>
      </c>
      <c r="G95" s="206" t="s">
        <v>185</v>
      </c>
      <c r="H95" s="207">
        <v>40</v>
      </c>
      <c r="I95" s="208"/>
      <c r="J95" s="209">
        <f t="shared" si="0"/>
        <v>0</v>
      </c>
      <c r="K95" s="205" t="s">
        <v>1903</v>
      </c>
      <c r="L95" s="61"/>
      <c r="M95" s="210" t="s">
        <v>39</v>
      </c>
      <c r="N95" s="211" t="s">
        <v>48</v>
      </c>
      <c r="O95" s="42"/>
      <c r="P95" s="212">
        <f t="shared" si="1"/>
        <v>0</v>
      </c>
      <c r="Q95" s="212">
        <v>0</v>
      </c>
      <c r="R95" s="212">
        <f t="shared" si="2"/>
        <v>0</v>
      </c>
      <c r="S95" s="212">
        <v>0</v>
      </c>
      <c r="T95" s="213">
        <f t="shared" si="3"/>
        <v>0</v>
      </c>
      <c r="AR95" s="24" t="s">
        <v>187</v>
      </c>
      <c r="AT95" s="24" t="s">
        <v>182</v>
      </c>
      <c r="AU95" s="24" t="s">
        <v>86</v>
      </c>
      <c r="AY95" s="24" t="s">
        <v>180</v>
      </c>
      <c r="BE95" s="214">
        <f t="shared" si="4"/>
        <v>0</v>
      </c>
      <c r="BF95" s="214">
        <f t="shared" si="5"/>
        <v>0</v>
      </c>
      <c r="BG95" s="214">
        <f t="shared" si="6"/>
        <v>0</v>
      </c>
      <c r="BH95" s="214">
        <f t="shared" si="7"/>
        <v>0</v>
      </c>
      <c r="BI95" s="214">
        <f t="shared" si="8"/>
        <v>0</v>
      </c>
      <c r="BJ95" s="24" t="s">
        <v>84</v>
      </c>
      <c r="BK95" s="214">
        <f t="shared" si="9"/>
        <v>0</v>
      </c>
      <c r="BL95" s="24" t="s">
        <v>187</v>
      </c>
      <c r="BM95" s="24" t="s">
        <v>3276</v>
      </c>
    </row>
    <row r="96" spans="2:65" s="1" customFormat="1" ht="16.5" customHeight="1">
      <c r="B96" s="41"/>
      <c r="C96" s="203" t="s">
        <v>187</v>
      </c>
      <c r="D96" s="203" t="s">
        <v>182</v>
      </c>
      <c r="E96" s="204" t="s">
        <v>3277</v>
      </c>
      <c r="F96" s="205" t="s">
        <v>3278</v>
      </c>
      <c r="G96" s="206" t="s">
        <v>185</v>
      </c>
      <c r="H96" s="207">
        <v>20</v>
      </c>
      <c r="I96" s="208"/>
      <c r="J96" s="209">
        <f t="shared" si="0"/>
        <v>0</v>
      </c>
      <c r="K96" s="205" t="s">
        <v>3279</v>
      </c>
      <c r="L96" s="61"/>
      <c r="M96" s="210" t="s">
        <v>39</v>
      </c>
      <c r="N96" s="211" t="s">
        <v>48</v>
      </c>
      <c r="O96" s="42"/>
      <c r="P96" s="212">
        <f t="shared" si="1"/>
        <v>0</v>
      </c>
      <c r="Q96" s="212">
        <v>0</v>
      </c>
      <c r="R96" s="212">
        <f t="shared" si="2"/>
        <v>0</v>
      </c>
      <c r="S96" s="212">
        <v>0</v>
      </c>
      <c r="T96" s="213">
        <f t="shared" si="3"/>
        <v>0</v>
      </c>
      <c r="AR96" s="24" t="s">
        <v>265</v>
      </c>
      <c r="AT96" s="24" t="s">
        <v>182</v>
      </c>
      <c r="AU96" s="24" t="s">
        <v>86</v>
      </c>
      <c r="AY96" s="24" t="s">
        <v>180</v>
      </c>
      <c r="BE96" s="214">
        <f t="shared" si="4"/>
        <v>0</v>
      </c>
      <c r="BF96" s="214">
        <f t="shared" si="5"/>
        <v>0</v>
      </c>
      <c r="BG96" s="214">
        <f t="shared" si="6"/>
        <v>0</v>
      </c>
      <c r="BH96" s="214">
        <f t="shared" si="7"/>
        <v>0</v>
      </c>
      <c r="BI96" s="214">
        <f t="shared" si="8"/>
        <v>0</v>
      </c>
      <c r="BJ96" s="24" t="s">
        <v>84</v>
      </c>
      <c r="BK96" s="214">
        <f t="shared" si="9"/>
        <v>0</v>
      </c>
      <c r="BL96" s="24" t="s">
        <v>265</v>
      </c>
      <c r="BM96" s="24" t="s">
        <v>3280</v>
      </c>
    </row>
    <row r="97" spans="2:65" s="1" customFormat="1" ht="16.5" customHeight="1">
      <c r="B97" s="41"/>
      <c r="C97" s="203" t="s">
        <v>209</v>
      </c>
      <c r="D97" s="203" t="s">
        <v>182</v>
      </c>
      <c r="E97" s="204" t="s">
        <v>3281</v>
      </c>
      <c r="F97" s="205" t="s">
        <v>3282</v>
      </c>
      <c r="G97" s="206" t="s">
        <v>206</v>
      </c>
      <c r="H97" s="207">
        <v>8.4</v>
      </c>
      <c r="I97" s="208"/>
      <c r="J97" s="209">
        <f t="shared" si="0"/>
        <v>0</v>
      </c>
      <c r="K97" s="205" t="s">
        <v>3279</v>
      </c>
      <c r="L97" s="61"/>
      <c r="M97" s="210" t="s">
        <v>39</v>
      </c>
      <c r="N97" s="211" t="s">
        <v>48</v>
      </c>
      <c r="O97" s="42"/>
      <c r="P97" s="212">
        <f t="shared" si="1"/>
        <v>0</v>
      </c>
      <c r="Q97" s="212">
        <v>0</v>
      </c>
      <c r="R97" s="212">
        <f t="shared" si="2"/>
        <v>0</v>
      </c>
      <c r="S97" s="212">
        <v>0</v>
      </c>
      <c r="T97" s="213">
        <f t="shared" si="3"/>
        <v>0</v>
      </c>
      <c r="AR97" s="24" t="s">
        <v>265</v>
      </c>
      <c r="AT97" s="24" t="s">
        <v>182</v>
      </c>
      <c r="AU97" s="24" t="s">
        <v>86</v>
      </c>
      <c r="AY97" s="24" t="s">
        <v>180</v>
      </c>
      <c r="BE97" s="214">
        <f t="shared" si="4"/>
        <v>0</v>
      </c>
      <c r="BF97" s="214">
        <f t="shared" si="5"/>
        <v>0</v>
      </c>
      <c r="BG97" s="214">
        <f t="shared" si="6"/>
        <v>0</v>
      </c>
      <c r="BH97" s="214">
        <f t="shared" si="7"/>
        <v>0</v>
      </c>
      <c r="BI97" s="214">
        <f t="shared" si="8"/>
        <v>0</v>
      </c>
      <c r="BJ97" s="24" t="s">
        <v>84</v>
      </c>
      <c r="BK97" s="214">
        <f t="shared" si="9"/>
        <v>0</v>
      </c>
      <c r="BL97" s="24" t="s">
        <v>265</v>
      </c>
      <c r="BM97" s="24" t="s">
        <v>3283</v>
      </c>
    </row>
    <row r="98" spans="2:65" s="1" customFormat="1" ht="16.5" customHeight="1">
      <c r="B98" s="41"/>
      <c r="C98" s="249" t="s">
        <v>214</v>
      </c>
      <c r="D98" s="249" t="s">
        <v>266</v>
      </c>
      <c r="E98" s="250" t="s">
        <v>3284</v>
      </c>
      <c r="F98" s="251" t="s">
        <v>3285</v>
      </c>
      <c r="G98" s="252" t="s">
        <v>248</v>
      </c>
      <c r="H98" s="253">
        <v>16.8</v>
      </c>
      <c r="I98" s="254"/>
      <c r="J98" s="255">
        <f t="shared" si="0"/>
        <v>0</v>
      </c>
      <c r="K98" s="251" t="s">
        <v>3279</v>
      </c>
      <c r="L98" s="256"/>
      <c r="M98" s="257" t="s">
        <v>39</v>
      </c>
      <c r="N98" s="258" t="s">
        <v>48</v>
      </c>
      <c r="O98" s="42"/>
      <c r="P98" s="212">
        <f t="shared" si="1"/>
        <v>0</v>
      </c>
      <c r="Q98" s="212">
        <v>1</v>
      </c>
      <c r="R98" s="212">
        <f t="shared" si="2"/>
        <v>16.8</v>
      </c>
      <c r="S98" s="212">
        <v>0</v>
      </c>
      <c r="T98" s="213">
        <f t="shared" si="3"/>
        <v>0</v>
      </c>
      <c r="AR98" s="24" t="s">
        <v>354</v>
      </c>
      <c r="AT98" s="24" t="s">
        <v>266</v>
      </c>
      <c r="AU98" s="24" t="s">
        <v>86</v>
      </c>
      <c r="AY98" s="24" t="s">
        <v>180</v>
      </c>
      <c r="BE98" s="214">
        <f t="shared" si="4"/>
        <v>0</v>
      </c>
      <c r="BF98" s="214">
        <f t="shared" si="5"/>
        <v>0</v>
      </c>
      <c r="BG98" s="214">
        <f t="shared" si="6"/>
        <v>0</v>
      </c>
      <c r="BH98" s="214">
        <f t="shared" si="7"/>
        <v>0</v>
      </c>
      <c r="BI98" s="214">
        <f t="shared" si="8"/>
        <v>0</v>
      </c>
      <c r="BJ98" s="24" t="s">
        <v>84</v>
      </c>
      <c r="BK98" s="214">
        <f t="shared" si="9"/>
        <v>0</v>
      </c>
      <c r="BL98" s="24" t="s">
        <v>265</v>
      </c>
      <c r="BM98" s="24" t="s">
        <v>3286</v>
      </c>
    </row>
    <row r="99" spans="2:51" s="12" customFormat="1" ht="12">
      <c r="B99" s="215"/>
      <c r="C99" s="216"/>
      <c r="D99" s="217" t="s">
        <v>189</v>
      </c>
      <c r="E99" s="216"/>
      <c r="F99" s="219" t="s">
        <v>3287</v>
      </c>
      <c r="G99" s="216"/>
      <c r="H99" s="220">
        <v>16.8</v>
      </c>
      <c r="I99" s="221"/>
      <c r="J99" s="216"/>
      <c r="K99" s="216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189</v>
      </c>
      <c r="AU99" s="226" t="s">
        <v>86</v>
      </c>
      <c r="AV99" s="12" t="s">
        <v>86</v>
      </c>
      <c r="AW99" s="12" t="s">
        <v>6</v>
      </c>
      <c r="AX99" s="12" t="s">
        <v>84</v>
      </c>
      <c r="AY99" s="226" t="s">
        <v>180</v>
      </c>
    </row>
    <row r="100" spans="2:65" s="1" customFormat="1" ht="16.5" customHeight="1">
      <c r="B100" s="41"/>
      <c r="C100" s="203" t="s">
        <v>219</v>
      </c>
      <c r="D100" s="203" t="s">
        <v>182</v>
      </c>
      <c r="E100" s="204" t="s">
        <v>3288</v>
      </c>
      <c r="F100" s="205" t="s">
        <v>3289</v>
      </c>
      <c r="G100" s="206" t="s">
        <v>206</v>
      </c>
      <c r="H100" s="207">
        <v>9.6</v>
      </c>
      <c r="I100" s="208"/>
      <c r="J100" s="209">
        <f aca="true" t="shared" si="10" ref="J100:J105">ROUND(I100*H100,2)</f>
        <v>0</v>
      </c>
      <c r="K100" s="205" t="s">
        <v>1903</v>
      </c>
      <c r="L100" s="61"/>
      <c r="M100" s="210" t="s">
        <v>39</v>
      </c>
      <c r="N100" s="211" t="s">
        <v>48</v>
      </c>
      <c r="O100" s="42"/>
      <c r="P100" s="212">
        <f aca="true" t="shared" si="11" ref="P100:P105">O100*H100</f>
        <v>0</v>
      </c>
      <c r="Q100" s="212">
        <v>0</v>
      </c>
      <c r="R100" s="212">
        <f aca="true" t="shared" si="12" ref="R100:R105">Q100*H100</f>
        <v>0</v>
      </c>
      <c r="S100" s="212">
        <v>0</v>
      </c>
      <c r="T100" s="213">
        <f aca="true" t="shared" si="13" ref="T100:T105">S100*H100</f>
        <v>0</v>
      </c>
      <c r="AR100" s="24" t="s">
        <v>187</v>
      </c>
      <c r="AT100" s="24" t="s">
        <v>182</v>
      </c>
      <c r="AU100" s="24" t="s">
        <v>86</v>
      </c>
      <c r="AY100" s="24" t="s">
        <v>180</v>
      </c>
      <c r="BE100" s="214">
        <f aca="true" t="shared" si="14" ref="BE100:BE105">IF(N100="základní",J100,0)</f>
        <v>0</v>
      </c>
      <c r="BF100" s="214">
        <f aca="true" t="shared" si="15" ref="BF100:BF105">IF(N100="snížená",J100,0)</f>
        <v>0</v>
      </c>
      <c r="BG100" s="214">
        <f aca="true" t="shared" si="16" ref="BG100:BG105">IF(N100="zákl. přenesená",J100,0)</f>
        <v>0</v>
      </c>
      <c r="BH100" s="214">
        <f aca="true" t="shared" si="17" ref="BH100:BH105">IF(N100="sníž. přenesená",J100,0)</f>
        <v>0</v>
      </c>
      <c r="BI100" s="214">
        <f aca="true" t="shared" si="18" ref="BI100:BI105">IF(N100="nulová",J100,0)</f>
        <v>0</v>
      </c>
      <c r="BJ100" s="24" t="s">
        <v>84</v>
      </c>
      <c r="BK100" s="214">
        <f aca="true" t="shared" si="19" ref="BK100:BK105">ROUND(I100*H100,2)</f>
        <v>0</v>
      </c>
      <c r="BL100" s="24" t="s">
        <v>187</v>
      </c>
      <c r="BM100" s="24" t="s">
        <v>3290</v>
      </c>
    </row>
    <row r="101" spans="2:65" s="1" customFormat="1" ht="16.5" customHeight="1">
      <c r="B101" s="41"/>
      <c r="C101" s="203" t="s">
        <v>225</v>
      </c>
      <c r="D101" s="203" t="s">
        <v>182</v>
      </c>
      <c r="E101" s="204" t="s">
        <v>3291</v>
      </c>
      <c r="F101" s="205" t="s">
        <v>3292</v>
      </c>
      <c r="G101" s="206" t="s">
        <v>206</v>
      </c>
      <c r="H101" s="207">
        <v>10.4</v>
      </c>
      <c r="I101" s="208"/>
      <c r="J101" s="209">
        <f t="shared" si="10"/>
        <v>0</v>
      </c>
      <c r="K101" s="205" t="s">
        <v>3293</v>
      </c>
      <c r="L101" s="61"/>
      <c r="M101" s="210" t="s">
        <v>39</v>
      </c>
      <c r="N101" s="211" t="s">
        <v>48</v>
      </c>
      <c r="O101" s="42"/>
      <c r="P101" s="212">
        <f t="shared" si="11"/>
        <v>0</v>
      </c>
      <c r="Q101" s="212">
        <v>0</v>
      </c>
      <c r="R101" s="212">
        <f t="shared" si="12"/>
        <v>0</v>
      </c>
      <c r="S101" s="212">
        <v>0</v>
      </c>
      <c r="T101" s="213">
        <f t="shared" si="13"/>
        <v>0</v>
      </c>
      <c r="AR101" s="24" t="s">
        <v>187</v>
      </c>
      <c r="AT101" s="24" t="s">
        <v>182</v>
      </c>
      <c r="AU101" s="24" t="s">
        <v>86</v>
      </c>
      <c r="AY101" s="24" t="s">
        <v>180</v>
      </c>
      <c r="BE101" s="214">
        <f t="shared" si="14"/>
        <v>0</v>
      </c>
      <c r="BF101" s="214">
        <f t="shared" si="15"/>
        <v>0</v>
      </c>
      <c r="BG101" s="214">
        <f t="shared" si="16"/>
        <v>0</v>
      </c>
      <c r="BH101" s="214">
        <f t="shared" si="17"/>
        <v>0</v>
      </c>
      <c r="BI101" s="214">
        <f t="shared" si="18"/>
        <v>0</v>
      </c>
      <c r="BJ101" s="24" t="s">
        <v>84</v>
      </c>
      <c r="BK101" s="214">
        <f t="shared" si="19"/>
        <v>0</v>
      </c>
      <c r="BL101" s="24" t="s">
        <v>187</v>
      </c>
      <c r="BM101" s="24" t="s">
        <v>3294</v>
      </c>
    </row>
    <row r="102" spans="2:65" s="1" customFormat="1" ht="16.5" customHeight="1">
      <c r="B102" s="41"/>
      <c r="C102" s="203" t="s">
        <v>230</v>
      </c>
      <c r="D102" s="203" t="s">
        <v>182</v>
      </c>
      <c r="E102" s="204" t="s">
        <v>242</v>
      </c>
      <c r="F102" s="205" t="s">
        <v>243</v>
      </c>
      <c r="G102" s="206" t="s">
        <v>206</v>
      </c>
      <c r="H102" s="207">
        <v>10.4</v>
      </c>
      <c r="I102" s="208"/>
      <c r="J102" s="209">
        <f t="shared" si="10"/>
        <v>0</v>
      </c>
      <c r="K102" s="205" t="s">
        <v>3293</v>
      </c>
      <c r="L102" s="61"/>
      <c r="M102" s="210" t="s">
        <v>39</v>
      </c>
      <c r="N102" s="211" t="s">
        <v>48</v>
      </c>
      <c r="O102" s="42"/>
      <c r="P102" s="212">
        <f t="shared" si="11"/>
        <v>0</v>
      </c>
      <c r="Q102" s="212">
        <v>0</v>
      </c>
      <c r="R102" s="212">
        <f t="shared" si="12"/>
        <v>0</v>
      </c>
      <c r="S102" s="212">
        <v>0</v>
      </c>
      <c r="T102" s="213">
        <f t="shared" si="13"/>
        <v>0</v>
      </c>
      <c r="AR102" s="24" t="s">
        <v>187</v>
      </c>
      <c r="AT102" s="24" t="s">
        <v>182</v>
      </c>
      <c r="AU102" s="24" t="s">
        <v>86</v>
      </c>
      <c r="AY102" s="24" t="s">
        <v>180</v>
      </c>
      <c r="BE102" s="214">
        <f t="shared" si="14"/>
        <v>0</v>
      </c>
      <c r="BF102" s="214">
        <f t="shared" si="15"/>
        <v>0</v>
      </c>
      <c r="BG102" s="214">
        <f t="shared" si="16"/>
        <v>0</v>
      </c>
      <c r="BH102" s="214">
        <f t="shared" si="17"/>
        <v>0</v>
      </c>
      <c r="BI102" s="214">
        <f t="shared" si="18"/>
        <v>0</v>
      </c>
      <c r="BJ102" s="24" t="s">
        <v>84</v>
      </c>
      <c r="BK102" s="214">
        <f t="shared" si="19"/>
        <v>0</v>
      </c>
      <c r="BL102" s="24" t="s">
        <v>187</v>
      </c>
      <c r="BM102" s="24" t="s">
        <v>3295</v>
      </c>
    </row>
    <row r="103" spans="2:65" s="1" customFormat="1" ht="16.5" customHeight="1">
      <c r="B103" s="41"/>
      <c r="C103" s="203" t="s">
        <v>236</v>
      </c>
      <c r="D103" s="203" t="s">
        <v>182</v>
      </c>
      <c r="E103" s="204" t="s">
        <v>246</v>
      </c>
      <c r="F103" s="205" t="s">
        <v>3296</v>
      </c>
      <c r="G103" s="206" t="s">
        <v>248</v>
      </c>
      <c r="H103" s="207">
        <v>20.8</v>
      </c>
      <c r="I103" s="208"/>
      <c r="J103" s="209">
        <f t="shared" si="10"/>
        <v>0</v>
      </c>
      <c r="K103" s="205" t="s">
        <v>3293</v>
      </c>
      <c r="L103" s="61"/>
      <c r="M103" s="210" t="s">
        <v>39</v>
      </c>
      <c r="N103" s="211" t="s">
        <v>48</v>
      </c>
      <c r="O103" s="42"/>
      <c r="P103" s="212">
        <f t="shared" si="11"/>
        <v>0</v>
      </c>
      <c r="Q103" s="212">
        <v>0</v>
      </c>
      <c r="R103" s="212">
        <f t="shared" si="12"/>
        <v>0</v>
      </c>
      <c r="S103" s="212">
        <v>0</v>
      </c>
      <c r="T103" s="213">
        <f t="shared" si="13"/>
        <v>0</v>
      </c>
      <c r="AR103" s="24" t="s">
        <v>187</v>
      </c>
      <c r="AT103" s="24" t="s">
        <v>182</v>
      </c>
      <c r="AU103" s="24" t="s">
        <v>86</v>
      </c>
      <c r="AY103" s="24" t="s">
        <v>180</v>
      </c>
      <c r="BE103" s="214">
        <f t="shared" si="14"/>
        <v>0</v>
      </c>
      <c r="BF103" s="214">
        <f t="shared" si="15"/>
        <v>0</v>
      </c>
      <c r="BG103" s="214">
        <f t="shared" si="16"/>
        <v>0</v>
      </c>
      <c r="BH103" s="214">
        <f t="shared" si="17"/>
        <v>0</v>
      </c>
      <c r="BI103" s="214">
        <f t="shared" si="18"/>
        <v>0</v>
      </c>
      <c r="BJ103" s="24" t="s">
        <v>84</v>
      </c>
      <c r="BK103" s="214">
        <f t="shared" si="19"/>
        <v>0</v>
      </c>
      <c r="BL103" s="24" t="s">
        <v>187</v>
      </c>
      <c r="BM103" s="24" t="s">
        <v>3297</v>
      </c>
    </row>
    <row r="104" spans="2:65" s="1" customFormat="1" ht="16.5" customHeight="1">
      <c r="B104" s="41"/>
      <c r="C104" s="203" t="s">
        <v>241</v>
      </c>
      <c r="D104" s="203" t="s">
        <v>182</v>
      </c>
      <c r="E104" s="204" t="s">
        <v>3298</v>
      </c>
      <c r="F104" s="205" t="s">
        <v>3299</v>
      </c>
      <c r="G104" s="206" t="s">
        <v>200</v>
      </c>
      <c r="H104" s="207">
        <v>6</v>
      </c>
      <c r="I104" s="208"/>
      <c r="J104" s="209">
        <f t="shared" si="10"/>
        <v>0</v>
      </c>
      <c r="K104" s="205" t="s">
        <v>39</v>
      </c>
      <c r="L104" s="61"/>
      <c r="M104" s="210" t="s">
        <v>39</v>
      </c>
      <c r="N104" s="211" t="s">
        <v>48</v>
      </c>
      <c r="O104" s="42"/>
      <c r="P104" s="212">
        <f t="shared" si="11"/>
        <v>0</v>
      </c>
      <c r="Q104" s="212">
        <v>6E-05</v>
      </c>
      <c r="R104" s="212">
        <f t="shared" si="12"/>
        <v>0.00036</v>
      </c>
      <c r="S104" s="212">
        <v>0</v>
      </c>
      <c r="T104" s="213">
        <f t="shared" si="13"/>
        <v>0</v>
      </c>
      <c r="AR104" s="24" t="s">
        <v>187</v>
      </c>
      <c r="AT104" s="24" t="s">
        <v>182</v>
      </c>
      <c r="AU104" s="24" t="s">
        <v>86</v>
      </c>
      <c r="AY104" s="24" t="s">
        <v>180</v>
      </c>
      <c r="BE104" s="214">
        <f t="shared" si="14"/>
        <v>0</v>
      </c>
      <c r="BF104" s="214">
        <f t="shared" si="15"/>
        <v>0</v>
      </c>
      <c r="BG104" s="214">
        <f t="shared" si="16"/>
        <v>0</v>
      </c>
      <c r="BH104" s="214">
        <f t="shared" si="17"/>
        <v>0</v>
      </c>
      <c r="BI104" s="214">
        <f t="shared" si="18"/>
        <v>0</v>
      </c>
      <c r="BJ104" s="24" t="s">
        <v>84</v>
      </c>
      <c r="BK104" s="214">
        <f t="shared" si="19"/>
        <v>0</v>
      </c>
      <c r="BL104" s="24" t="s">
        <v>187</v>
      </c>
      <c r="BM104" s="24" t="s">
        <v>3300</v>
      </c>
    </row>
    <row r="105" spans="2:65" s="1" customFormat="1" ht="16.5" customHeight="1">
      <c r="B105" s="41"/>
      <c r="C105" s="249" t="s">
        <v>245</v>
      </c>
      <c r="D105" s="249" t="s">
        <v>266</v>
      </c>
      <c r="E105" s="250" t="s">
        <v>3301</v>
      </c>
      <c r="F105" s="251" t="s">
        <v>3302</v>
      </c>
      <c r="G105" s="252" t="s">
        <v>200</v>
      </c>
      <c r="H105" s="253">
        <v>6</v>
      </c>
      <c r="I105" s="254"/>
      <c r="J105" s="255">
        <f t="shared" si="10"/>
        <v>0</v>
      </c>
      <c r="K105" s="251" t="s">
        <v>1903</v>
      </c>
      <c r="L105" s="256"/>
      <c r="M105" s="257" t="s">
        <v>39</v>
      </c>
      <c r="N105" s="258" t="s">
        <v>48</v>
      </c>
      <c r="O105" s="42"/>
      <c r="P105" s="212">
        <f t="shared" si="11"/>
        <v>0</v>
      </c>
      <c r="Q105" s="212">
        <v>0.00299</v>
      </c>
      <c r="R105" s="212">
        <f t="shared" si="12"/>
        <v>0.01794</v>
      </c>
      <c r="S105" s="212">
        <v>0</v>
      </c>
      <c r="T105" s="213">
        <f t="shared" si="13"/>
        <v>0</v>
      </c>
      <c r="AR105" s="24" t="s">
        <v>225</v>
      </c>
      <c r="AT105" s="24" t="s">
        <v>266</v>
      </c>
      <c r="AU105" s="24" t="s">
        <v>86</v>
      </c>
      <c r="AY105" s="24" t="s">
        <v>180</v>
      </c>
      <c r="BE105" s="214">
        <f t="shared" si="14"/>
        <v>0</v>
      </c>
      <c r="BF105" s="214">
        <f t="shared" si="15"/>
        <v>0</v>
      </c>
      <c r="BG105" s="214">
        <f t="shared" si="16"/>
        <v>0</v>
      </c>
      <c r="BH105" s="214">
        <f t="shared" si="17"/>
        <v>0</v>
      </c>
      <c r="BI105" s="214">
        <f t="shared" si="18"/>
        <v>0</v>
      </c>
      <c r="BJ105" s="24" t="s">
        <v>84</v>
      </c>
      <c r="BK105" s="214">
        <f t="shared" si="19"/>
        <v>0</v>
      </c>
      <c r="BL105" s="24" t="s">
        <v>187</v>
      </c>
      <c r="BM105" s="24" t="s">
        <v>3303</v>
      </c>
    </row>
    <row r="106" spans="2:63" s="11" customFormat="1" ht="37.35" customHeight="1">
      <c r="B106" s="187"/>
      <c r="C106" s="188"/>
      <c r="D106" s="189" t="s">
        <v>76</v>
      </c>
      <c r="E106" s="190" t="s">
        <v>1215</v>
      </c>
      <c r="F106" s="190" t="s">
        <v>1216</v>
      </c>
      <c r="G106" s="188"/>
      <c r="H106" s="188"/>
      <c r="I106" s="191"/>
      <c r="J106" s="192">
        <f>BK106</f>
        <v>0</v>
      </c>
      <c r="K106" s="188"/>
      <c r="L106" s="193"/>
      <c r="M106" s="194"/>
      <c r="N106" s="195"/>
      <c r="O106" s="195"/>
      <c r="P106" s="196">
        <f>P107</f>
        <v>0</v>
      </c>
      <c r="Q106" s="195"/>
      <c r="R106" s="196">
        <f>R107</f>
        <v>0.24517314680000002</v>
      </c>
      <c r="S106" s="195"/>
      <c r="T106" s="197">
        <f>T107</f>
        <v>0.6315200000000001</v>
      </c>
      <c r="AR106" s="198" t="s">
        <v>86</v>
      </c>
      <c r="AT106" s="199" t="s">
        <v>76</v>
      </c>
      <c r="AU106" s="199" t="s">
        <v>77</v>
      </c>
      <c r="AY106" s="198" t="s">
        <v>180</v>
      </c>
      <c r="BK106" s="200">
        <f>BK107</f>
        <v>0</v>
      </c>
    </row>
    <row r="107" spans="2:63" s="11" customFormat="1" ht="19.95" customHeight="1">
      <c r="B107" s="187"/>
      <c r="C107" s="188"/>
      <c r="D107" s="189" t="s">
        <v>76</v>
      </c>
      <c r="E107" s="201" t="s">
        <v>3304</v>
      </c>
      <c r="F107" s="201" t="s">
        <v>3305</v>
      </c>
      <c r="G107" s="188"/>
      <c r="H107" s="188"/>
      <c r="I107" s="191"/>
      <c r="J107" s="202">
        <f>BK107</f>
        <v>0</v>
      </c>
      <c r="K107" s="188"/>
      <c r="L107" s="193"/>
      <c r="M107" s="194"/>
      <c r="N107" s="195"/>
      <c r="O107" s="195"/>
      <c r="P107" s="196">
        <f>P108+P117+P155+P166</f>
        <v>0</v>
      </c>
      <c r="Q107" s="195"/>
      <c r="R107" s="196">
        <f>R108+R117+R155+R166</f>
        <v>0.24517314680000002</v>
      </c>
      <c r="S107" s="195"/>
      <c r="T107" s="197">
        <f>T108+T117+T155+T166</f>
        <v>0.6315200000000001</v>
      </c>
      <c r="AR107" s="198" t="s">
        <v>86</v>
      </c>
      <c r="AT107" s="199" t="s">
        <v>76</v>
      </c>
      <c r="AU107" s="199" t="s">
        <v>84</v>
      </c>
      <c r="AY107" s="198" t="s">
        <v>180</v>
      </c>
      <c r="BK107" s="200">
        <f>BK108+BK117+BK155+BK166</f>
        <v>0</v>
      </c>
    </row>
    <row r="108" spans="2:63" s="11" customFormat="1" ht="14.85" customHeight="1">
      <c r="B108" s="187"/>
      <c r="C108" s="188"/>
      <c r="D108" s="189" t="s">
        <v>76</v>
      </c>
      <c r="E108" s="201" t="s">
        <v>3306</v>
      </c>
      <c r="F108" s="201" t="s">
        <v>3307</v>
      </c>
      <c r="G108" s="188"/>
      <c r="H108" s="188"/>
      <c r="I108" s="191"/>
      <c r="J108" s="202">
        <f>BK108</f>
        <v>0</v>
      </c>
      <c r="K108" s="188"/>
      <c r="L108" s="193"/>
      <c r="M108" s="194"/>
      <c r="N108" s="195"/>
      <c r="O108" s="195"/>
      <c r="P108" s="196">
        <f>SUM(P109:P116)</f>
        <v>0</v>
      </c>
      <c r="Q108" s="195"/>
      <c r="R108" s="196">
        <f>SUM(R109:R116)</f>
        <v>0.10306</v>
      </c>
      <c r="S108" s="195"/>
      <c r="T108" s="197">
        <f>SUM(T109:T116)</f>
        <v>0.6235200000000001</v>
      </c>
      <c r="AR108" s="198" t="s">
        <v>86</v>
      </c>
      <c r="AT108" s="199" t="s">
        <v>76</v>
      </c>
      <c r="AU108" s="199" t="s">
        <v>86</v>
      </c>
      <c r="AY108" s="198" t="s">
        <v>180</v>
      </c>
      <c r="BK108" s="200">
        <f>SUM(BK109:BK116)</f>
        <v>0</v>
      </c>
    </row>
    <row r="109" spans="2:65" s="1" customFormat="1" ht="16.5" customHeight="1">
      <c r="B109" s="41"/>
      <c r="C109" s="203" t="s">
        <v>251</v>
      </c>
      <c r="D109" s="203" t="s">
        <v>182</v>
      </c>
      <c r="E109" s="204" t="s">
        <v>3308</v>
      </c>
      <c r="F109" s="205" t="s">
        <v>3309</v>
      </c>
      <c r="G109" s="206" t="s">
        <v>200</v>
      </c>
      <c r="H109" s="207">
        <v>20</v>
      </c>
      <c r="I109" s="208"/>
      <c r="J109" s="209">
        <f aca="true" t="shared" si="20" ref="J109:J116">ROUND(I109*H109,2)</f>
        <v>0</v>
      </c>
      <c r="K109" s="205" t="s">
        <v>1903</v>
      </c>
      <c r="L109" s="61"/>
      <c r="M109" s="210" t="s">
        <v>39</v>
      </c>
      <c r="N109" s="211" t="s">
        <v>48</v>
      </c>
      <c r="O109" s="42"/>
      <c r="P109" s="212">
        <f aca="true" t="shared" si="21" ref="P109:P116">O109*H109</f>
        <v>0</v>
      </c>
      <c r="Q109" s="212">
        <v>0</v>
      </c>
      <c r="R109" s="212">
        <f aca="true" t="shared" si="22" ref="R109:R116">Q109*H109</f>
        <v>0</v>
      </c>
      <c r="S109" s="212">
        <v>0.0267</v>
      </c>
      <c r="T109" s="213">
        <f aca="true" t="shared" si="23" ref="T109:T116">S109*H109</f>
        <v>0.534</v>
      </c>
      <c r="AR109" s="24" t="s">
        <v>265</v>
      </c>
      <c r="AT109" s="24" t="s">
        <v>182</v>
      </c>
      <c r="AU109" s="24" t="s">
        <v>197</v>
      </c>
      <c r="AY109" s="24" t="s">
        <v>180</v>
      </c>
      <c r="BE109" s="214">
        <f aca="true" t="shared" si="24" ref="BE109:BE116">IF(N109="základní",J109,0)</f>
        <v>0</v>
      </c>
      <c r="BF109" s="214">
        <f aca="true" t="shared" si="25" ref="BF109:BF116">IF(N109="snížená",J109,0)</f>
        <v>0</v>
      </c>
      <c r="BG109" s="214">
        <f aca="true" t="shared" si="26" ref="BG109:BG116">IF(N109="zákl. přenesená",J109,0)</f>
        <v>0</v>
      </c>
      <c r="BH109" s="214">
        <f aca="true" t="shared" si="27" ref="BH109:BH116">IF(N109="sníž. přenesená",J109,0)</f>
        <v>0</v>
      </c>
      <c r="BI109" s="214">
        <f aca="true" t="shared" si="28" ref="BI109:BI116">IF(N109="nulová",J109,0)</f>
        <v>0</v>
      </c>
      <c r="BJ109" s="24" t="s">
        <v>84</v>
      </c>
      <c r="BK109" s="214">
        <f aca="true" t="shared" si="29" ref="BK109:BK116">ROUND(I109*H109,2)</f>
        <v>0</v>
      </c>
      <c r="BL109" s="24" t="s">
        <v>265</v>
      </c>
      <c r="BM109" s="24" t="s">
        <v>3310</v>
      </c>
    </row>
    <row r="110" spans="2:65" s="1" customFormat="1" ht="16.5" customHeight="1">
      <c r="B110" s="41"/>
      <c r="C110" s="203" t="s">
        <v>257</v>
      </c>
      <c r="D110" s="203" t="s">
        <v>182</v>
      </c>
      <c r="E110" s="204" t="s">
        <v>3311</v>
      </c>
      <c r="F110" s="205" t="s">
        <v>3312</v>
      </c>
      <c r="G110" s="206" t="s">
        <v>200</v>
      </c>
      <c r="H110" s="207">
        <v>6</v>
      </c>
      <c r="I110" s="208"/>
      <c r="J110" s="209">
        <f t="shared" si="20"/>
        <v>0</v>
      </c>
      <c r="K110" s="205" t="s">
        <v>1903</v>
      </c>
      <c r="L110" s="61"/>
      <c r="M110" s="210" t="s">
        <v>39</v>
      </c>
      <c r="N110" s="211" t="s">
        <v>48</v>
      </c>
      <c r="O110" s="42"/>
      <c r="P110" s="212">
        <f t="shared" si="21"/>
        <v>0</v>
      </c>
      <c r="Q110" s="212">
        <v>0</v>
      </c>
      <c r="R110" s="212">
        <f t="shared" si="22"/>
        <v>0</v>
      </c>
      <c r="S110" s="212">
        <v>0.01492</v>
      </c>
      <c r="T110" s="213">
        <f t="shared" si="23"/>
        <v>0.08951999999999999</v>
      </c>
      <c r="AR110" s="24" t="s">
        <v>265</v>
      </c>
      <c r="AT110" s="24" t="s">
        <v>182</v>
      </c>
      <c r="AU110" s="24" t="s">
        <v>197</v>
      </c>
      <c r="AY110" s="24" t="s">
        <v>180</v>
      </c>
      <c r="BE110" s="214">
        <f t="shared" si="24"/>
        <v>0</v>
      </c>
      <c r="BF110" s="214">
        <f t="shared" si="25"/>
        <v>0</v>
      </c>
      <c r="BG110" s="214">
        <f t="shared" si="26"/>
        <v>0</v>
      </c>
      <c r="BH110" s="214">
        <f t="shared" si="27"/>
        <v>0</v>
      </c>
      <c r="BI110" s="214">
        <f t="shared" si="28"/>
        <v>0</v>
      </c>
      <c r="BJ110" s="24" t="s">
        <v>84</v>
      </c>
      <c r="BK110" s="214">
        <f t="shared" si="29"/>
        <v>0</v>
      </c>
      <c r="BL110" s="24" t="s">
        <v>265</v>
      </c>
      <c r="BM110" s="24" t="s">
        <v>3313</v>
      </c>
    </row>
    <row r="111" spans="2:65" s="1" customFormat="1" ht="16.5" customHeight="1">
      <c r="B111" s="41"/>
      <c r="C111" s="203" t="s">
        <v>10</v>
      </c>
      <c r="D111" s="203" t="s">
        <v>182</v>
      </c>
      <c r="E111" s="204" t="s">
        <v>3314</v>
      </c>
      <c r="F111" s="205" t="s">
        <v>3315</v>
      </c>
      <c r="G111" s="206" t="s">
        <v>316</v>
      </c>
      <c r="H111" s="207">
        <v>1</v>
      </c>
      <c r="I111" s="208"/>
      <c r="J111" s="209">
        <f t="shared" si="20"/>
        <v>0</v>
      </c>
      <c r="K111" s="205" t="s">
        <v>1903</v>
      </c>
      <c r="L111" s="61"/>
      <c r="M111" s="210" t="s">
        <v>39</v>
      </c>
      <c r="N111" s="211" t="s">
        <v>48</v>
      </c>
      <c r="O111" s="42"/>
      <c r="P111" s="212">
        <f t="shared" si="21"/>
        <v>0</v>
      </c>
      <c r="Q111" s="212">
        <v>0.01127</v>
      </c>
      <c r="R111" s="212">
        <f t="shared" si="22"/>
        <v>0.01127</v>
      </c>
      <c r="S111" s="212">
        <v>0</v>
      </c>
      <c r="T111" s="213">
        <f t="shared" si="23"/>
        <v>0</v>
      </c>
      <c r="AR111" s="24" t="s">
        <v>265</v>
      </c>
      <c r="AT111" s="24" t="s">
        <v>182</v>
      </c>
      <c r="AU111" s="24" t="s">
        <v>197</v>
      </c>
      <c r="AY111" s="24" t="s">
        <v>180</v>
      </c>
      <c r="BE111" s="214">
        <f t="shared" si="24"/>
        <v>0</v>
      </c>
      <c r="BF111" s="214">
        <f t="shared" si="25"/>
        <v>0</v>
      </c>
      <c r="BG111" s="214">
        <f t="shared" si="26"/>
        <v>0</v>
      </c>
      <c r="BH111" s="214">
        <f t="shared" si="27"/>
        <v>0</v>
      </c>
      <c r="BI111" s="214">
        <f t="shared" si="28"/>
        <v>0</v>
      </c>
      <c r="BJ111" s="24" t="s">
        <v>84</v>
      </c>
      <c r="BK111" s="214">
        <f t="shared" si="29"/>
        <v>0</v>
      </c>
      <c r="BL111" s="24" t="s">
        <v>265</v>
      </c>
      <c r="BM111" s="24" t="s">
        <v>3316</v>
      </c>
    </row>
    <row r="112" spans="2:65" s="1" customFormat="1" ht="16.5" customHeight="1">
      <c r="B112" s="41"/>
      <c r="C112" s="203" t="s">
        <v>265</v>
      </c>
      <c r="D112" s="203" t="s">
        <v>182</v>
      </c>
      <c r="E112" s="204" t="s">
        <v>3317</v>
      </c>
      <c r="F112" s="205" t="s">
        <v>3318</v>
      </c>
      <c r="G112" s="206" t="s">
        <v>316</v>
      </c>
      <c r="H112" s="207">
        <v>4</v>
      </c>
      <c r="I112" s="208"/>
      <c r="J112" s="209">
        <f t="shared" si="20"/>
        <v>0</v>
      </c>
      <c r="K112" s="205" t="s">
        <v>1903</v>
      </c>
      <c r="L112" s="61"/>
      <c r="M112" s="210" t="s">
        <v>39</v>
      </c>
      <c r="N112" s="211" t="s">
        <v>48</v>
      </c>
      <c r="O112" s="42"/>
      <c r="P112" s="212">
        <f t="shared" si="21"/>
        <v>0</v>
      </c>
      <c r="Q112" s="212">
        <v>0.01902</v>
      </c>
      <c r="R112" s="212">
        <f t="shared" si="22"/>
        <v>0.07608</v>
      </c>
      <c r="S112" s="212">
        <v>0</v>
      </c>
      <c r="T112" s="213">
        <f t="shared" si="23"/>
        <v>0</v>
      </c>
      <c r="AR112" s="24" t="s">
        <v>265</v>
      </c>
      <c r="AT112" s="24" t="s">
        <v>182</v>
      </c>
      <c r="AU112" s="24" t="s">
        <v>197</v>
      </c>
      <c r="AY112" s="24" t="s">
        <v>180</v>
      </c>
      <c r="BE112" s="214">
        <f t="shared" si="24"/>
        <v>0</v>
      </c>
      <c r="BF112" s="214">
        <f t="shared" si="25"/>
        <v>0</v>
      </c>
      <c r="BG112" s="214">
        <f t="shared" si="26"/>
        <v>0</v>
      </c>
      <c r="BH112" s="214">
        <f t="shared" si="27"/>
        <v>0</v>
      </c>
      <c r="BI112" s="214">
        <f t="shared" si="28"/>
        <v>0</v>
      </c>
      <c r="BJ112" s="24" t="s">
        <v>84</v>
      </c>
      <c r="BK112" s="214">
        <f t="shared" si="29"/>
        <v>0</v>
      </c>
      <c r="BL112" s="24" t="s">
        <v>265</v>
      </c>
      <c r="BM112" s="24" t="s">
        <v>3319</v>
      </c>
    </row>
    <row r="113" spans="2:65" s="1" customFormat="1" ht="16.5" customHeight="1">
      <c r="B113" s="41"/>
      <c r="C113" s="203" t="s">
        <v>272</v>
      </c>
      <c r="D113" s="203" t="s">
        <v>182</v>
      </c>
      <c r="E113" s="204" t="s">
        <v>3320</v>
      </c>
      <c r="F113" s="205" t="s">
        <v>3321</v>
      </c>
      <c r="G113" s="206" t="s">
        <v>316</v>
      </c>
      <c r="H113" s="207">
        <v>1</v>
      </c>
      <c r="I113" s="208"/>
      <c r="J113" s="209">
        <f t="shared" si="20"/>
        <v>0</v>
      </c>
      <c r="K113" s="205" t="s">
        <v>1903</v>
      </c>
      <c r="L113" s="61"/>
      <c r="M113" s="210" t="s">
        <v>39</v>
      </c>
      <c r="N113" s="211" t="s">
        <v>48</v>
      </c>
      <c r="O113" s="42"/>
      <c r="P113" s="212">
        <f t="shared" si="21"/>
        <v>0</v>
      </c>
      <c r="Q113" s="212">
        <v>0.00157</v>
      </c>
      <c r="R113" s="212">
        <f t="shared" si="22"/>
        <v>0.00157</v>
      </c>
      <c r="S113" s="212">
        <v>0</v>
      </c>
      <c r="T113" s="213">
        <f t="shared" si="23"/>
        <v>0</v>
      </c>
      <c r="AR113" s="24" t="s">
        <v>265</v>
      </c>
      <c r="AT113" s="24" t="s">
        <v>182</v>
      </c>
      <c r="AU113" s="24" t="s">
        <v>197</v>
      </c>
      <c r="AY113" s="24" t="s">
        <v>180</v>
      </c>
      <c r="BE113" s="214">
        <f t="shared" si="24"/>
        <v>0</v>
      </c>
      <c r="BF113" s="214">
        <f t="shared" si="25"/>
        <v>0</v>
      </c>
      <c r="BG113" s="214">
        <f t="shared" si="26"/>
        <v>0</v>
      </c>
      <c r="BH113" s="214">
        <f t="shared" si="27"/>
        <v>0</v>
      </c>
      <c r="BI113" s="214">
        <f t="shared" si="28"/>
        <v>0</v>
      </c>
      <c r="BJ113" s="24" t="s">
        <v>84</v>
      </c>
      <c r="BK113" s="214">
        <f t="shared" si="29"/>
        <v>0</v>
      </c>
      <c r="BL113" s="24" t="s">
        <v>265</v>
      </c>
      <c r="BM113" s="24" t="s">
        <v>3322</v>
      </c>
    </row>
    <row r="114" spans="2:65" s="1" customFormat="1" ht="16.5" customHeight="1">
      <c r="B114" s="41"/>
      <c r="C114" s="203" t="s">
        <v>282</v>
      </c>
      <c r="D114" s="203" t="s">
        <v>182</v>
      </c>
      <c r="E114" s="204" t="s">
        <v>3323</v>
      </c>
      <c r="F114" s="205" t="s">
        <v>3324</v>
      </c>
      <c r="G114" s="206" t="s">
        <v>316</v>
      </c>
      <c r="H114" s="207">
        <v>5</v>
      </c>
      <c r="I114" s="208"/>
      <c r="J114" s="209">
        <f t="shared" si="20"/>
        <v>0</v>
      </c>
      <c r="K114" s="205" t="s">
        <v>1903</v>
      </c>
      <c r="L114" s="61"/>
      <c r="M114" s="210" t="s">
        <v>39</v>
      </c>
      <c r="N114" s="211" t="s">
        <v>48</v>
      </c>
      <c r="O114" s="42"/>
      <c r="P114" s="212">
        <f t="shared" si="21"/>
        <v>0</v>
      </c>
      <c r="Q114" s="212">
        <v>0.00202</v>
      </c>
      <c r="R114" s="212">
        <f t="shared" si="22"/>
        <v>0.010100000000000001</v>
      </c>
      <c r="S114" s="212">
        <v>0</v>
      </c>
      <c r="T114" s="213">
        <f t="shared" si="23"/>
        <v>0</v>
      </c>
      <c r="AR114" s="24" t="s">
        <v>265</v>
      </c>
      <c r="AT114" s="24" t="s">
        <v>182</v>
      </c>
      <c r="AU114" s="24" t="s">
        <v>197</v>
      </c>
      <c r="AY114" s="24" t="s">
        <v>180</v>
      </c>
      <c r="BE114" s="214">
        <f t="shared" si="24"/>
        <v>0</v>
      </c>
      <c r="BF114" s="214">
        <f t="shared" si="25"/>
        <v>0</v>
      </c>
      <c r="BG114" s="214">
        <f t="shared" si="26"/>
        <v>0</v>
      </c>
      <c r="BH114" s="214">
        <f t="shared" si="27"/>
        <v>0</v>
      </c>
      <c r="BI114" s="214">
        <f t="shared" si="28"/>
        <v>0</v>
      </c>
      <c r="BJ114" s="24" t="s">
        <v>84</v>
      </c>
      <c r="BK114" s="214">
        <f t="shared" si="29"/>
        <v>0</v>
      </c>
      <c r="BL114" s="24" t="s">
        <v>265</v>
      </c>
      <c r="BM114" s="24" t="s">
        <v>3325</v>
      </c>
    </row>
    <row r="115" spans="2:65" s="1" customFormat="1" ht="16.5" customHeight="1">
      <c r="B115" s="41"/>
      <c r="C115" s="203" t="s">
        <v>286</v>
      </c>
      <c r="D115" s="203" t="s">
        <v>182</v>
      </c>
      <c r="E115" s="204" t="s">
        <v>3323</v>
      </c>
      <c r="F115" s="205" t="s">
        <v>3324</v>
      </c>
      <c r="G115" s="206" t="s">
        <v>316</v>
      </c>
      <c r="H115" s="207">
        <v>2</v>
      </c>
      <c r="I115" s="208"/>
      <c r="J115" s="209">
        <f t="shared" si="20"/>
        <v>0</v>
      </c>
      <c r="K115" s="205" t="s">
        <v>1903</v>
      </c>
      <c r="L115" s="61"/>
      <c r="M115" s="210" t="s">
        <v>39</v>
      </c>
      <c r="N115" s="211" t="s">
        <v>48</v>
      </c>
      <c r="O115" s="42"/>
      <c r="P115" s="212">
        <f t="shared" si="21"/>
        <v>0</v>
      </c>
      <c r="Q115" s="212">
        <v>0.00202</v>
      </c>
      <c r="R115" s="212">
        <f t="shared" si="22"/>
        <v>0.00404</v>
      </c>
      <c r="S115" s="212">
        <v>0</v>
      </c>
      <c r="T115" s="213">
        <f t="shared" si="23"/>
        <v>0</v>
      </c>
      <c r="AR115" s="24" t="s">
        <v>265</v>
      </c>
      <c r="AT115" s="24" t="s">
        <v>182</v>
      </c>
      <c r="AU115" s="24" t="s">
        <v>197</v>
      </c>
      <c r="AY115" s="24" t="s">
        <v>180</v>
      </c>
      <c r="BE115" s="214">
        <f t="shared" si="24"/>
        <v>0</v>
      </c>
      <c r="BF115" s="214">
        <f t="shared" si="25"/>
        <v>0</v>
      </c>
      <c r="BG115" s="214">
        <f t="shared" si="26"/>
        <v>0</v>
      </c>
      <c r="BH115" s="214">
        <f t="shared" si="27"/>
        <v>0</v>
      </c>
      <c r="BI115" s="214">
        <f t="shared" si="28"/>
        <v>0</v>
      </c>
      <c r="BJ115" s="24" t="s">
        <v>84</v>
      </c>
      <c r="BK115" s="214">
        <f t="shared" si="29"/>
        <v>0</v>
      </c>
      <c r="BL115" s="24" t="s">
        <v>265</v>
      </c>
      <c r="BM115" s="24" t="s">
        <v>3326</v>
      </c>
    </row>
    <row r="116" spans="2:65" s="1" customFormat="1" ht="25.5" customHeight="1">
      <c r="B116" s="41"/>
      <c r="C116" s="203" t="s">
        <v>291</v>
      </c>
      <c r="D116" s="203" t="s">
        <v>182</v>
      </c>
      <c r="E116" s="204" t="s">
        <v>3327</v>
      </c>
      <c r="F116" s="205" t="s">
        <v>3328</v>
      </c>
      <c r="G116" s="206" t="s">
        <v>248</v>
      </c>
      <c r="H116" s="207">
        <v>0.624</v>
      </c>
      <c r="I116" s="208"/>
      <c r="J116" s="209">
        <f t="shared" si="20"/>
        <v>0</v>
      </c>
      <c r="K116" s="205" t="s">
        <v>1903</v>
      </c>
      <c r="L116" s="61"/>
      <c r="M116" s="210" t="s">
        <v>39</v>
      </c>
      <c r="N116" s="211" t="s">
        <v>48</v>
      </c>
      <c r="O116" s="42"/>
      <c r="P116" s="212">
        <f t="shared" si="21"/>
        <v>0</v>
      </c>
      <c r="Q116" s="212">
        <v>0</v>
      </c>
      <c r="R116" s="212">
        <f t="shared" si="22"/>
        <v>0</v>
      </c>
      <c r="S116" s="212">
        <v>0</v>
      </c>
      <c r="T116" s="213">
        <f t="shared" si="23"/>
        <v>0</v>
      </c>
      <c r="AR116" s="24" t="s">
        <v>265</v>
      </c>
      <c r="AT116" s="24" t="s">
        <v>182</v>
      </c>
      <c r="AU116" s="24" t="s">
        <v>197</v>
      </c>
      <c r="AY116" s="24" t="s">
        <v>180</v>
      </c>
      <c r="BE116" s="214">
        <f t="shared" si="24"/>
        <v>0</v>
      </c>
      <c r="BF116" s="214">
        <f t="shared" si="25"/>
        <v>0</v>
      </c>
      <c r="BG116" s="214">
        <f t="shared" si="26"/>
        <v>0</v>
      </c>
      <c r="BH116" s="214">
        <f t="shared" si="27"/>
        <v>0</v>
      </c>
      <c r="BI116" s="214">
        <f t="shared" si="28"/>
        <v>0</v>
      </c>
      <c r="BJ116" s="24" t="s">
        <v>84</v>
      </c>
      <c r="BK116" s="214">
        <f t="shared" si="29"/>
        <v>0</v>
      </c>
      <c r="BL116" s="24" t="s">
        <v>265</v>
      </c>
      <c r="BM116" s="24" t="s">
        <v>3329</v>
      </c>
    </row>
    <row r="117" spans="2:63" s="11" customFormat="1" ht="22.35" customHeight="1">
      <c r="B117" s="187"/>
      <c r="C117" s="188"/>
      <c r="D117" s="189" t="s">
        <v>76</v>
      </c>
      <c r="E117" s="201" t="s">
        <v>3330</v>
      </c>
      <c r="F117" s="201" t="s">
        <v>3331</v>
      </c>
      <c r="G117" s="188"/>
      <c r="H117" s="188"/>
      <c r="I117" s="191"/>
      <c r="J117" s="202">
        <f>BK117</f>
        <v>0</v>
      </c>
      <c r="K117" s="188"/>
      <c r="L117" s="193"/>
      <c r="M117" s="194"/>
      <c r="N117" s="195"/>
      <c r="O117" s="195"/>
      <c r="P117" s="196">
        <f>SUM(P118:P154)</f>
        <v>0</v>
      </c>
      <c r="Q117" s="195"/>
      <c r="R117" s="196">
        <f>SUM(R118:R154)</f>
        <v>0.10815400540000002</v>
      </c>
      <c r="S117" s="195"/>
      <c r="T117" s="197">
        <f>SUM(T118:T154)</f>
        <v>0</v>
      </c>
      <c r="AR117" s="198" t="s">
        <v>86</v>
      </c>
      <c r="AT117" s="199" t="s">
        <v>76</v>
      </c>
      <c r="AU117" s="199" t="s">
        <v>86</v>
      </c>
      <c r="AY117" s="198" t="s">
        <v>180</v>
      </c>
      <c r="BK117" s="200">
        <f>SUM(BK118:BK154)</f>
        <v>0</v>
      </c>
    </row>
    <row r="118" spans="2:65" s="1" customFormat="1" ht="16.5" customHeight="1">
      <c r="B118" s="41"/>
      <c r="C118" s="203" t="s">
        <v>9</v>
      </c>
      <c r="D118" s="203" t="s">
        <v>182</v>
      </c>
      <c r="E118" s="204" t="s">
        <v>3332</v>
      </c>
      <c r="F118" s="205" t="s">
        <v>3333</v>
      </c>
      <c r="G118" s="206" t="s">
        <v>200</v>
      </c>
      <c r="H118" s="207">
        <v>6</v>
      </c>
      <c r="I118" s="208"/>
      <c r="J118" s="209">
        <f aca="true" t="shared" si="30" ref="J118:J154">ROUND(I118*H118,2)</f>
        <v>0</v>
      </c>
      <c r="K118" s="205" t="s">
        <v>39</v>
      </c>
      <c r="L118" s="61"/>
      <c r="M118" s="210" t="s">
        <v>39</v>
      </c>
      <c r="N118" s="211" t="s">
        <v>48</v>
      </c>
      <c r="O118" s="42"/>
      <c r="P118" s="212">
        <f aca="true" t="shared" si="31" ref="P118:P154">O118*H118</f>
        <v>0</v>
      </c>
      <c r="Q118" s="212">
        <v>0.00029</v>
      </c>
      <c r="R118" s="212">
        <f aca="true" t="shared" si="32" ref="R118:R154">Q118*H118</f>
        <v>0.00174</v>
      </c>
      <c r="S118" s="212">
        <v>0</v>
      </c>
      <c r="T118" s="213">
        <f aca="true" t="shared" si="33" ref="T118:T154">S118*H118</f>
        <v>0</v>
      </c>
      <c r="AR118" s="24" t="s">
        <v>265</v>
      </c>
      <c r="AT118" s="24" t="s">
        <v>182</v>
      </c>
      <c r="AU118" s="24" t="s">
        <v>197</v>
      </c>
      <c r="AY118" s="24" t="s">
        <v>180</v>
      </c>
      <c r="BE118" s="214">
        <f aca="true" t="shared" si="34" ref="BE118:BE154">IF(N118="základní",J118,0)</f>
        <v>0</v>
      </c>
      <c r="BF118" s="214">
        <f aca="true" t="shared" si="35" ref="BF118:BF154">IF(N118="snížená",J118,0)</f>
        <v>0</v>
      </c>
      <c r="BG118" s="214">
        <f aca="true" t="shared" si="36" ref="BG118:BG154">IF(N118="zákl. přenesená",J118,0)</f>
        <v>0</v>
      </c>
      <c r="BH118" s="214">
        <f aca="true" t="shared" si="37" ref="BH118:BH154">IF(N118="sníž. přenesená",J118,0)</f>
        <v>0</v>
      </c>
      <c r="BI118" s="214">
        <f aca="true" t="shared" si="38" ref="BI118:BI154">IF(N118="nulová",J118,0)</f>
        <v>0</v>
      </c>
      <c r="BJ118" s="24" t="s">
        <v>84</v>
      </c>
      <c r="BK118" s="214">
        <f aca="true" t="shared" si="39" ref="BK118:BK154">ROUND(I118*H118,2)</f>
        <v>0</v>
      </c>
      <c r="BL118" s="24" t="s">
        <v>265</v>
      </c>
      <c r="BM118" s="24" t="s">
        <v>3334</v>
      </c>
    </row>
    <row r="119" spans="2:65" s="1" customFormat="1" ht="16.5" customHeight="1">
      <c r="B119" s="41"/>
      <c r="C119" s="203" t="s">
        <v>300</v>
      </c>
      <c r="D119" s="203" t="s">
        <v>182</v>
      </c>
      <c r="E119" s="204" t="s">
        <v>3335</v>
      </c>
      <c r="F119" s="205" t="s">
        <v>3336</v>
      </c>
      <c r="G119" s="206" t="s">
        <v>200</v>
      </c>
      <c r="H119" s="207">
        <v>3</v>
      </c>
      <c r="I119" s="208"/>
      <c r="J119" s="209">
        <f t="shared" si="30"/>
        <v>0</v>
      </c>
      <c r="K119" s="205" t="s">
        <v>1903</v>
      </c>
      <c r="L119" s="61"/>
      <c r="M119" s="210" t="s">
        <v>39</v>
      </c>
      <c r="N119" s="211" t="s">
        <v>48</v>
      </c>
      <c r="O119" s="42"/>
      <c r="P119" s="212">
        <f t="shared" si="31"/>
        <v>0</v>
      </c>
      <c r="Q119" s="212">
        <v>0.00029</v>
      </c>
      <c r="R119" s="212">
        <f t="shared" si="32"/>
        <v>0.00087</v>
      </c>
      <c r="S119" s="212">
        <v>0</v>
      </c>
      <c r="T119" s="213">
        <f t="shared" si="33"/>
        <v>0</v>
      </c>
      <c r="AR119" s="24" t="s">
        <v>265</v>
      </c>
      <c r="AT119" s="24" t="s">
        <v>182</v>
      </c>
      <c r="AU119" s="24" t="s">
        <v>197</v>
      </c>
      <c r="AY119" s="24" t="s">
        <v>180</v>
      </c>
      <c r="BE119" s="214">
        <f t="shared" si="34"/>
        <v>0</v>
      </c>
      <c r="BF119" s="214">
        <f t="shared" si="35"/>
        <v>0</v>
      </c>
      <c r="BG119" s="214">
        <f t="shared" si="36"/>
        <v>0</v>
      </c>
      <c r="BH119" s="214">
        <f t="shared" si="37"/>
        <v>0</v>
      </c>
      <c r="BI119" s="214">
        <f t="shared" si="38"/>
        <v>0</v>
      </c>
      <c r="BJ119" s="24" t="s">
        <v>84</v>
      </c>
      <c r="BK119" s="214">
        <f t="shared" si="39"/>
        <v>0</v>
      </c>
      <c r="BL119" s="24" t="s">
        <v>265</v>
      </c>
      <c r="BM119" s="24" t="s">
        <v>3337</v>
      </c>
    </row>
    <row r="120" spans="2:65" s="1" customFormat="1" ht="16.5" customHeight="1">
      <c r="B120" s="41"/>
      <c r="C120" s="203" t="s">
        <v>304</v>
      </c>
      <c r="D120" s="203" t="s">
        <v>182</v>
      </c>
      <c r="E120" s="204" t="s">
        <v>3338</v>
      </c>
      <c r="F120" s="205" t="s">
        <v>3339</v>
      </c>
      <c r="G120" s="206" t="s">
        <v>200</v>
      </c>
      <c r="H120" s="207">
        <v>7</v>
      </c>
      <c r="I120" s="208"/>
      <c r="J120" s="209">
        <f t="shared" si="30"/>
        <v>0</v>
      </c>
      <c r="K120" s="205" t="s">
        <v>1903</v>
      </c>
      <c r="L120" s="61"/>
      <c r="M120" s="210" t="s">
        <v>39</v>
      </c>
      <c r="N120" s="211" t="s">
        <v>48</v>
      </c>
      <c r="O120" s="42"/>
      <c r="P120" s="212">
        <f t="shared" si="31"/>
        <v>0</v>
      </c>
      <c r="Q120" s="212">
        <v>0.00035</v>
      </c>
      <c r="R120" s="212">
        <f t="shared" si="32"/>
        <v>0.00245</v>
      </c>
      <c r="S120" s="212">
        <v>0</v>
      </c>
      <c r="T120" s="213">
        <f t="shared" si="33"/>
        <v>0</v>
      </c>
      <c r="AR120" s="24" t="s">
        <v>265</v>
      </c>
      <c r="AT120" s="24" t="s">
        <v>182</v>
      </c>
      <c r="AU120" s="24" t="s">
        <v>197</v>
      </c>
      <c r="AY120" s="24" t="s">
        <v>180</v>
      </c>
      <c r="BE120" s="214">
        <f t="shared" si="34"/>
        <v>0</v>
      </c>
      <c r="BF120" s="214">
        <f t="shared" si="35"/>
        <v>0</v>
      </c>
      <c r="BG120" s="214">
        <f t="shared" si="36"/>
        <v>0</v>
      </c>
      <c r="BH120" s="214">
        <f t="shared" si="37"/>
        <v>0</v>
      </c>
      <c r="BI120" s="214">
        <f t="shared" si="38"/>
        <v>0</v>
      </c>
      <c r="BJ120" s="24" t="s">
        <v>84</v>
      </c>
      <c r="BK120" s="214">
        <f t="shared" si="39"/>
        <v>0</v>
      </c>
      <c r="BL120" s="24" t="s">
        <v>265</v>
      </c>
      <c r="BM120" s="24" t="s">
        <v>3340</v>
      </c>
    </row>
    <row r="121" spans="2:65" s="1" customFormat="1" ht="16.5" customHeight="1">
      <c r="B121" s="41"/>
      <c r="C121" s="203" t="s">
        <v>309</v>
      </c>
      <c r="D121" s="203" t="s">
        <v>182</v>
      </c>
      <c r="E121" s="204" t="s">
        <v>3341</v>
      </c>
      <c r="F121" s="205" t="s">
        <v>3342</v>
      </c>
      <c r="G121" s="206" t="s">
        <v>200</v>
      </c>
      <c r="H121" s="207">
        <v>5</v>
      </c>
      <c r="I121" s="208"/>
      <c r="J121" s="209">
        <f t="shared" si="30"/>
        <v>0</v>
      </c>
      <c r="K121" s="205" t="s">
        <v>1903</v>
      </c>
      <c r="L121" s="61"/>
      <c r="M121" s="210" t="s">
        <v>39</v>
      </c>
      <c r="N121" s="211" t="s">
        <v>48</v>
      </c>
      <c r="O121" s="42"/>
      <c r="P121" s="212">
        <f t="shared" si="31"/>
        <v>0</v>
      </c>
      <c r="Q121" s="212">
        <v>0.00059</v>
      </c>
      <c r="R121" s="212">
        <f t="shared" si="32"/>
        <v>0.0029500000000000004</v>
      </c>
      <c r="S121" s="212">
        <v>0</v>
      </c>
      <c r="T121" s="213">
        <f t="shared" si="33"/>
        <v>0</v>
      </c>
      <c r="AR121" s="24" t="s">
        <v>265</v>
      </c>
      <c r="AT121" s="24" t="s">
        <v>182</v>
      </c>
      <c r="AU121" s="24" t="s">
        <v>197</v>
      </c>
      <c r="AY121" s="24" t="s">
        <v>180</v>
      </c>
      <c r="BE121" s="214">
        <f t="shared" si="34"/>
        <v>0</v>
      </c>
      <c r="BF121" s="214">
        <f t="shared" si="35"/>
        <v>0</v>
      </c>
      <c r="BG121" s="214">
        <f t="shared" si="36"/>
        <v>0</v>
      </c>
      <c r="BH121" s="214">
        <f t="shared" si="37"/>
        <v>0</v>
      </c>
      <c r="BI121" s="214">
        <f t="shared" si="38"/>
        <v>0</v>
      </c>
      <c r="BJ121" s="24" t="s">
        <v>84</v>
      </c>
      <c r="BK121" s="214">
        <f t="shared" si="39"/>
        <v>0</v>
      </c>
      <c r="BL121" s="24" t="s">
        <v>265</v>
      </c>
      <c r="BM121" s="24" t="s">
        <v>3343</v>
      </c>
    </row>
    <row r="122" spans="2:65" s="1" customFormat="1" ht="16.5" customHeight="1">
      <c r="B122" s="41"/>
      <c r="C122" s="203" t="s">
        <v>313</v>
      </c>
      <c r="D122" s="203" t="s">
        <v>182</v>
      </c>
      <c r="E122" s="204" t="s">
        <v>3344</v>
      </c>
      <c r="F122" s="205" t="s">
        <v>3345</v>
      </c>
      <c r="G122" s="206" t="s">
        <v>200</v>
      </c>
      <c r="H122" s="207">
        <v>29</v>
      </c>
      <c r="I122" s="208"/>
      <c r="J122" s="209">
        <f t="shared" si="30"/>
        <v>0</v>
      </c>
      <c r="K122" s="205" t="s">
        <v>1903</v>
      </c>
      <c r="L122" s="61"/>
      <c r="M122" s="210" t="s">
        <v>39</v>
      </c>
      <c r="N122" s="211" t="s">
        <v>48</v>
      </c>
      <c r="O122" s="42"/>
      <c r="P122" s="212">
        <f t="shared" si="31"/>
        <v>0</v>
      </c>
      <c r="Q122" s="212">
        <v>0.00121</v>
      </c>
      <c r="R122" s="212">
        <f t="shared" si="32"/>
        <v>0.035089999999999996</v>
      </c>
      <c r="S122" s="212">
        <v>0</v>
      </c>
      <c r="T122" s="213">
        <f t="shared" si="33"/>
        <v>0</v>
      </c>
      <c r="AR122" s="24" t="s">
        <v>265</v>
      </c>
      <c r="AT122" s="24" t="s">
        <v>182</v>
      </c>
      <c r="AU122" s="24" t="s">
        <v>197</v>
      </c>
      <c r="AY122" s="24" t="s">
        <v>180</v>
      </c>
      <c r="BE122" s="214">
        <f t="shared" si="34"/>
        <v>0</v>
      </c>
      <c r="BF122" s="214">
        <f t="shared" si="35"/>
        <v>0</v>
      </c>
      <c r="BG122" s="214">
        <f t="shared" si="36"/>
        <v>0</v>
      </c>
      <c r="BH122" s="214">
        <f t="shared" si="37"/>
        <v>0</v>
      </c>
      <c r="BI122" s="214">
        <f t="shared" si="38"/>
        <v>0</v>
      </c>
      <c r="BJ122" s="24" t="s">
        <v>84</v>
      </c>
      <c r="BK122" s="214">
        <f t="shared" si="39"/>
        <v>0</v>
      </c>
      <c r="BL122" s="24" t="s">
        <v>265</v>
      </c>
      <c r="BM122" s="24" t="s">
        <v>3346</v>
      </c>
    </row>
    <row r="123" spans="2:65" s="1" customFormat="1" ht="16.5" customHeight="1">
      <c r="B123" s="41"/>
      <c r="C123" s="203" t="s">
        <v>319</v>
      </c>
      <c r="D123" s="203" t="s">
        <v>182</v>
      </c>
      <c r="E123" s="204" t="s">
        <v>3199</v>
      </c>
      <c r="F123" s="205" t="s">
        <v>3200</v>
      </c>
      <c r="G123" s="206" t="s">
        <v>200</v>
      </c>
      <c r="H123" s="207">
        <v>25</v>
      </c>
      <c r="I123" s="208"/>
      <c r="J123" s="209">
        <f t="shared" si="30"/>
        <v>0</v>
      </c>
      <c r="K123" s="205" t="s">
        <v>1903</v>
      </c>
      <c r="L123" s="61"/>
      <c r="M123" s="210" t="s">
        <v>39</v>
      </c>
      <c r="N123" s="211" t="s">
        <v>48</v>
      </c>
      <c r="O123" s="42"/>
      <c r="P123" s="212">
        <f t="shared" si="31"/>
        <v>0</v>
      </c>
      <c r="Q123" s="212">
        <v>0</v>
      </c>
      <c r="R123" s="212">
        <f t="shared" si="32"/>
        <v>0</v>
      </c>
      <c r="S123" s="212">
        <v>0</v>
      </c>
      <c r="T123" s="213">
        <f t="shared" si="33"/>
        <v>0</v>
      </c>
      <c r="AR123" s="24" t="s">
        <v>265</v>
      </c>
      <c r="AT123" s="24" t="s">
        <v>182</v>
      </c>
      <c r="AU123" s="24" t="s">
        <v>197</v>
      </c>
      <c r="AY123" s="24" t="s">
        <v>180</v>
      </c>
      <c r="BE123" s="214">
        <f t="shared" si="34"/>
        <v>0</v>
      </c>
      <c r="BF123" s="214">
        <f t="shared" si="35"/>
        <v>0</v>
      </c>
      <c r="BG123" s="214">
        <f t="shared" si="36"/>
        <v>0</v>
      </c>
      <c r="BH123" s="214">
        <f t="shared" si="37"/>
        <v>0</v>
      </c>
      <c r="BI123" s="214">
        <f t="shared" si="38"/>
        <v>0</v>
      </c>
      <c r="BJ123" s="24" t="s">
        <v>84</v>
      </c>
      <c r="BK123" s="214">
        <f t="shared" si="39"/>
        <v>0</v>
      </c>
      <c r="BL123" s="24" t="s">
        <v>265</v>
      </c>
      <c r="BM123" s="24" t="s">
        <v>3347</v>
      </c>
    </row>
    <row r="124" spans="2:65" s="1" customFormat="1" ht="16.5" customHeight="1">
      <c r="B124" s="41"/>
      <c r="C124" s="249" t="s">
        <v>325</v>
      </c>
      <c r="D124" s="249" t="s">
        <v>266</v>
      </c>
      <c r="E124" s="250" t="s">
        <v>3348</v>
      </c>
      <c r="F124" s="251" t="s">
        <v>3349</v>
      </c>
      <c r="G124" s="252" t="s">
        <v>200</v>
      </c>
      <c r="H124" s="253">
        <v>20</v>
      </c>
      <c r="I124" s="254"/>
      <c r="J124" s="255">
        <f t="shared" si="30"/>
        <v>0</v>
      </c>
      <c r="K124" s="251" t="s">
        <v>1903</v>
      </c>
      <c r="L124" s="256"/>
      <c r="M124" s="257" t="s">
        <v>39</v>
      </c>
      <c r="N124" s="258" t="s">
        <v>48</v>
      </c>
      <c r="O124" s="42"/>
      <c r="P124" s="212">
        <f t="shared" si="31"/>
        <v>0</v>
      </c>
      <c r="Q124" s="212">
        <v>0.00025</v>
      </c>
      <c r="R124" s="212">
        <f t="shared" si="32"/>
        <v>0.005</v>
      </c>
      <c r="S124" s="212">
        <v>0</v>
      </c>
      <c r="T124" s="213">
        <f t="shared" si="33"/>
        <v>0</v>
      </c>
      <c r="AR124" s="24" t="s">
        <v>354</v>
      </c>
      <c r="AT124" s="24" t="s">
        <v>266</v>
      </c>
      <c r="AU124" s="24" t="s">
        <v>197</v>
      </c>
      <c r="AY124" s="24" t="s">
        <v>180</v>
      </c>
      <c r="BE124" s="214">
        <f t="shared" si="34"/>
        <v>0</v>
      </c>
      <c r="BF124" s="214">
        <f t="shared" si="35"/>
        <v>0</v>
      </c>
      <c r="BG124" s="214">
        <f t="shared" si="36"/>
        <v>0</v>
      </c>
      <c r="BH124" s="214">
        <f t="shared" si="37"/>
        <v>0</v>
      </c>
      <c r="BI124" s="214">
        <f t="shared" si="38"/>
        <v>0</v>
      </c>
      <c r="BJ124" s="24" t="s">
        <v>84</v>
      </c>
      <c r="BK124" s="214">
        <f t="shared" si="39"/>
        <v>0</v>
      </c>
      <c r="BL124" s="24" t="s">
        <v>265</v>
      </c>
      <c r="BM124" s="24" t="s">
        <v>3350</v>
      </c>
    </row>
    <row r="125" spans="2:65" s="1" customFormat="1" ht="16.5" customHeight="1">
      <c r="B125" s="41"/>
      <c r="C125" s="249" t="s">
        <v>332</v>
      </c>
      <c r="D125" s="249" t="s">
        <v>266</v>
      </c>
      <c r="E125" s="250" t="s">
        <v>3351</v>
      </c>
      <c r="F125" s="251" t="s">
        <v>3352</v>
      </c>
      <c r="G125" s="252" t="s">
        <v>200</v>
      </c>
      <c r="H125" s="253">
        <v>5</v>
      </c>
      <c r="I125" s="254"/>
      <c r="J125" s="255">
        <f t="shared" si="30"/>
        <v>0</v>
      </c>
      <c r="K125" s="251" t="s">
        <v>1903</v>
      </c>
      <c r="L125" s="256"/>
      <c r="M125" s="257" t="s">
        <v>39</v>
      </c>
      <c r="N125" s="258" t="s">
        <v>48</v>
      </c>
      <c r="O125" s="42"/>
      <c r="P125" s="212">
        <f t="shared" si="31"/>
        <v>0</v>
      </c>
      <c r="Q125" s="212">
        <v>0.00018</v>
      </c>
      <c r="R125" s="212">
        <f t="shared" si="32"/>
        <v>0.0009000000000000001</v>
      </c>
      <c r="S125" s="212">
        <v>0</v>
      </c>
      <c r="T125" s="213">
        <f t="shared" si="33"/>
        <v>0</v>
      </c>
      <c r="AR125" s="24" t="s">
        <v>354</v>
      </c>
      <c r="AT125" s="24" t="s">
        <v>266</v>
      </c>
      <c r="AU125" s="24" t="s">
        <v>197</v>
      </c>
      <c r="AY125" s="24" t="s">
        <v>180</v>
      </c>
      <c r="BE125" s="214">
        <f t="shared" si="34"/>
        <v>0</v>
      </c>
      <c r="BF125" s="214">
        <f t="shared" si="35"/>
        <v>0</v>
      </c>
      <c r="BG125" s="214">
        <f t="shared" si="36"/>
        <v>0</v>
      </c>
      <c r="BH125" s="214">
        <f t="shared" si="37"/>
        <v>0</v>
      </c>
      <c r="BI125" s="214">
        <f t="shared" si="38"/>
        <v>0</v>
      </c>
      <c r="BJ125" s="24" t="s">
        <v>84</v>
      </c>
      <c r="BK125" s="214">
        <f t="shared" si="39"/>
        <v>0</v>
      </c>
      <c r="BL125" s="24" t="s">
        <v>265</v>
      </c>
      <c r="BM125" s="24" t="s">
        <v>3353</v>
      </c>
    </row>
    <row r="126" spans="2:65" s="1" customFormat="1" ht="16.5" customHeight="1">
      <c r="B126" s="41"/>
      <c r="C126" s="203" t="s">
        <v>337</v>
      </c>
      <c r="D126" s="203" t="s">
        <v>182</v>
      </c>
      <c r="E126" s="204" t="s">
        <v>3354</v>
      </c>
      <c r="F126" s="205" t="s">
        <v>3355</v>
      </c>
      <c r="G126" s="206" t="s">
        <v>200</v>
      </c>
      <c r="H126" s="207">
        <v>7</v>
      </c>
      <c r="I126" s="208"/>
      <c r="J126" s="209">
        <f t="shared" si="30"/>
        <v>0</v>
      </c>
      <c r="K126" s="205" t="s">
        <v>1903</v>
      </c>
      <c r="L126" s="61"/>
      <c r="M126" s="210" t="s">
        <v>39</v>
      </c>
      <c r="N126" s="211" t="s">
        <v>48</v>
      </c>
      <c r="O126" s="42"/>
      <c r="P126" s="212">
        <f t="shared" si="31"/>
        <v>0</v>
      </c>
      <c r="Q126" s="212">
        <v>0.00125</v>
      </c>
      <c r="R126" s="212">
        <f t="shared" si="32"/>
        <v>0.00875</v>
      </c>
      <c r="S126" s="212">
        <v>0</v>
      </c>
      <c r="T126" s="213">
        <f t="shared" si="33"/>
        <v>0</v>
      </c>
      <c r="AR126" s="24" t="s">
        <v>265</v>
      </c>
      <c r="AT126" s="24" t="s">
        <v>182</v>
      </c>
      <c r="AU126" s="24" t="s">
        <v>197</v>
      </c>
      <c r="AY126" s="24" t="s">
        <v>180</v>
      </c>
      <c r="BE126" s="214">
        <f t="shared" si="34"/>
        <v>0</v>
      </c>
      <c r="BF126" s="214">
        <f t="shared" si="35"/>
        <v>0</v>
      </c>
      <c r="BG126" s="214">
        <f t="shared" si="36"/>
        <v>0</v>
      </c>
      <c r="BH126" s="214">
        <f t="shared" si="37"/>
        <v>0</v>
      </c>
      <c r="BI126" s="214">
        <f t="shared" si="38"/>
        <v>0</v>
      </c>
      <c r="BJ126" s="24" t="s">
        <v>84</v>
      </c>
      <c r="BK126" s="214">
        <f t="shared" si="39"/>
        <v>0</v>
      </c>
      <c r="BL126" s="24" t="s">
        <v>265</v>
      </c>
      <c r="BM126" s="24" t="s">
        <v>3356</v>
      </c>
    </row>
    <row r="127" spans="2:65" s="1" customFormat="1" ht="16.5" customHeight="1">
      <c r="B127" s="41"/>
      <c r="C127" s="203" t="s">
        <v>343</v>
      </c>
      <c r="D127" s="203" t="s">
        <v>182</v>
      </c>
      <c r="E127" s="204" t="s">
        <v>3357</v>
      </c>
      <c r="F127" s="205" t="s">
        <v>3358</v>
      </c>
      <c r="G127" s="206" t="s">
        <v>200</v>
      </c>
      <c r="H127" s="207">
        <v>7</v>
      </c>
      <c r="I127" s="208"/>
      <c r="J127" s="209">
        <f t="shared" si="30"/>
        <v>0</v>
      </c>
      <c r="K127" s="205" t="s">
        <v>1903</v>
      </c>
      <c r="L127" s="61"/>
      <c r="M127" s="210" t="s">
        <v>39</v>
      </c>
      <c r="N127" s="211" t="s">
        <v>48</v>
      </c>
      <c r="O127" s="42"/>
      <c r="P127" s="212">
        <f t="shared" si="31"/>
        <v>0</v>
      </c>
      <c r="Q127" s="212">
        <v>0.00176</v>
      </c>
      <c r="R127" s="212">
        <f t="shared" si="32"/>
        <v>0.012320000000000001</v>
      </c>
      <c r="S127" s="212">
        <v>0</v>
      </c>
      <c r="T127" s="213">
        <f t="shared" si="33"/>
        <v>0</v>
      </c>
      <c r="AR127" s="24" t="s">
        <v>265</v>
      </c>
      <c r="AT127" s="24" t="s">
        <v>182</v>
      </c>
      <c r="AU127" s="24" t="s">
        <v>197</v>
      </c>
      <c r="AY127" s="24" t="s">
        <v>180</v>
      </c>
      <c r="BE127" s="214">
        <f t="shared" si="34"/>
        <v>0</v>
      </c>
      <c r="BF127" s="214">
        <f t="shared" si="35"/>
        <v>0</v>
      </c>
      <c r="BG127" s="214">
        <f t="shared" si="36"/>
        <v>0</v>
      </c>
      <c r="BH127" s="214">
        <f t="shared" si="37"/>
        <v>0</v>
      </c>
      <c r="BI127" s="214">
        <f t="shared" si="38"/>
        <v>0</v>
      </c>
      <c r="BJ127" s="24" t="s">
        <v>84</v>
      </c>
      <c r="BK127" s="214">
        <f t="shared" si="39"/>
        <v>0</v>
      </c>
      <c r="BL127" s="24" t="s">
        <v>265</v>
      </c>
      <c r="BM127" s="24" t="s">
        <v>3359</v>
      </c>
    </row>
    <row r="128" spans="2:65" s="1" customFormat="1" ht="16.5" customHeight="1">
      <c r="B128" s="41"/>
      <c r="C128" s="203" t="s">
        <v>348</v>
      </c>
      <c r="D128" s="203" t="s">
        <v>182</v>
      </c>
      <c r="E128" s="204" t="s">
        <v>3360</v>
      </c>
      <c r="F128" s="205" t="s">
        <v>3361</v>
      </c>
      <c r="G128" s="206" t="s">
        <v>200</v>
      </c>
      <c r="H128" s="207">
        <v>1</v>
      </c>
      <c r="I128" s="208"/>
      <c r="J128" s="209">
        <f t="shared" si="30"/>
        <v>0</v>
      </c>
      <c r="K128" s="205" t="s">
        <v>1903</v>
      </c>
      <c r="L128" s="61"/>
      <c r="M128" s="210" t="s">
        <v>39</v>
      </c>
      <c r="N128" s="211" t="s">
        <v>48</v>
      </c>
      <c r="O128" s="42"/>
      <c r="P128" s="212">
        <f t="shared" si="31"/>
        <v>0</v>
      </c>
      <c r="Q128" s="212">
        <v>0.00026</v>
      </c>
      <c r="R128" s="212">
        <f t="shared" si="32"/>
        <v>0.00026</v>
      </c>
      <c r="S128" s="212">
        <v>0</v>
      </c>
      <c r="T128" s="213">
        <f t="shared" si="33"/>
        <v>0</v>
      </c>
      <c r="AR128" s="24" t="s">
        <v>265</v>
      </c>
      <c r="AT128" s="24" t="s">
        <v>182</v>
      </c>
      <c r="AU128" s="24" t="s">
        <v>197</v>
      </c>
      <c r="AY128" s="24" t="s">
        <v>180</v>
      </c>
      <c r="BE128" s="214">
        <f t="shared" si="34"/>
        <v>0</v>
      </c>
      <c r="BF128" s="214">
        <f t="shared" si="35"/>
        <v>0</v>
      </c>
      <c r="BG128" s="214">
        <f t="shared" si="36"/>
        <v>0</v>
      </c>
      <c r="BH128" s="214">
        <f t="shared" si="37"/>
        <v>0</v>
      </c>
      <c r="BI128" s="214">
        <f t="shared" si="38"/>
        <v>0</v>
      </c>
      <c r="BJ128" s="24" t="s">
        <v>84</v>
      </c>
      <c r="BK128" s="214">
        <f t="shared" si="39"/>
        <v>0</v>
      </c>
      <c r="BL128" s="24" t="s">
        <v>265</v>
      </c>
      <c r="BM128" s="24" t="s">
        <v>3362</v>
      </c>
    </row>
    <row r="129" spans="2:65" s="1" customFormat="1" ht="16.5" customHeight="1">
      <c r="B129" s="41"/>
      <c r="C129" s="203" t="s">
        <v>354</v>
      </c>
      <c r="D129" s="203" t="s">
        <v>182</v>
      </c>
      <c r="E129" s="204" t="s">
        <v>3363</v>
      </c>
      <c r="F129" s="205" t="s">
        <v>3364</v>
      </c>
      <c r="G129" s="206" t="s">
        <v>200</v>
      </c>
      <c r="H129" s="207">
        <v>5</v>
      </c>
      <c r="I129" s="208"/>
      <c r="J129" s="209">
        <f t="shared" si="30"/>
        <v>0</v>
      </c>
      <c r="K129" s="205" t="s">
        <v>1903</v>
      </c>
      <c r="L129" s="61"/>
      <c r="M129" s="210" t="s">
        <v>39</v>
      </c>
      <c r="N129" s="211" t="s">
        <v>48</v>
      </c>
      <c r="O129" s="42"/>
      <c r="P129" s="212">
        <f t="shared" si="31"/>
        <v>0</v>
      </c>
      <c r="Q129" s="212">
        <v>0.00091</v>
      </c>
      <c r="R129" s="212">
        <f t="shared" si="32"/>
        <v>0.00455</v>
      </c>
      <c r="S129" s="212">
        <v>0</v>
      </c>
      <c r="T129" s="213">
        <f t="shared" si="33"/>
        <v>0</v>
      </c>
      <c r="AR129" s="24" t="s">
        <v>265</v>
      </c>
      <c r="AT129" s="24" t="s">
        <v>182</v>
      </c>
      <c r="AU129" s="24" t="s">
        <v>197</v>
      </c>
      <c r="AY129" s="24" t="s">
        <v>180</v>
      </c>
      <c r="BE129" s="214">
        <f t="shared" si="34"/>
        <v>0</v>
      </c>
      <c r="BF129" s="214">
        <f t="shared" si="35"/>
        <v>0</v>
      </c>
      <c r="BG129" s="214">
        <f t="shared" si="36"/>
        <v>0</v>
      </c>
      <c r="BH129" s="214">
        <f t="shared" si="37"/>
        <v>0</v>
      </c>
      <c r="BI129" s="214">
        <f t="shared" si="38"/>
        <v>0</v>
      </c>
      <c r="BJ129" s="24" t="s">
        <v>84</v>
      </c>
      <c r="BK129" s="214">
        <f t="shared" si="39"/>
        <v>0</v>
      </c>
      <c r="BL129" s="24" t="s">
        <v>265</v>
      </c>
      <c r="BM129" s="24" t="s">
        <v>3365</v>
      </c>
    </row>
    <row r="130" spans="2:65" s="1" customFormat="1" ht="16.5" customHeight="1">
      <c r="B130" s="41"/>
      <c r="C130" s="203" t="s">
        <v>359</v>
      </c>
      <c r="D130" s="203" t="s">
        <v>182</v>
      </c>
      <c r="E130" s="204" t="s">
        <v>3366</v>
      </c>
      <c r="F130" s="205" t="s">
        <v>3367</v>
      </c>
      <c r="G130" s="206" t="s">
        <v>200</v>
      </c>
      <c r="H130" s="207">
        <v>5</v>
      </c>
      <c r="I130" s="208"/>
      <c r="J130" s="209">
        <f t="shared" si="30"/>
        <v>0</v>
      </c>
      <c r="K130" s="205" t="s">
        <v>1903</v>
      </c>
      <c r="L130" s="61"/>
      <c r="M130" s="210" t="s">
        <v>39</v>
      </c>
      <c r="N130" s="211" t="s">
        <v>48</v>
      </c>
      <c r="O130" s="42"/>
      <c r="P130" s="212">
        <f t="shared" si="31"/>
        <v>0</v>
      </c>
      <c r="Q130" s="212">
        <v>0.00171</v>
      </c>
      <c r="R130" s="212">
        <f t="shared" si="32"/>
        <v>0.00855</v>
      </c>
      <c r="S130" s="212">
        <v>0</v>
      </c>
      <c r="T130" s="213">
        <f t="shared" si="33"/>
        <v>0</v>
      </c>
      <c r="AR130" s="24" t="s">
        <v>265</v>
      </c>
      <c r="AT130" s="24" t="s">
        <v>182</v>
      </c>
      <c r="AU130" s="24" t="s">
        <v>197</v>
      </c>
      <c r="AY130" s="24" t="s">
        <v>180</v>
      </c>
      <c r="BE130" s="214">
        <f t="shared" si="34"/>
        <v>0</v>
      </c>
      <c r="BF130" s="214">
        <f t="shared" si="35"/>
        <v>0</v>
      </c>
      <c r="BG130" s="214">
        <f t="shared" si="36"/>
        <v>0</v>
      </c>
      <c r="BH130" s="214">
        <f t="shared" si="37"/>
        <v>0</v>
      </c>
      <c r="BI130" s="214">
        <f t="shared" si="38"/>
        <v>0</v>
      </c>
      <c r="BJ130" s="24" t="s">
        <v>84</v>
      </c>
      <c r="BK130" s="214">
        <f t="shared" si="39"/>
        <v>0</v>
      </c>
      <c r="BL130" s="24" t="s">
        <v>265</v>
      </c>
      <c r="BM130" s="24" t="s">
        <v>3368</v>
      </c>
    </row>
    <row r="131" spans="2:65" s="1" customFormat="1" ht="16.5" customHeight="1">
      <c r="B131" s="41"/>
      <c r="C131" s="203" t="s">
        <v>363</v>
      </c>
      <c r="D131" s="203" t="s">
        <v>182</v>
      </c>
      <c r="E131" s="204" t="s">
        <v>3369</v>
      </c>
      <c r="F131" s="205" t="s">
        <v>3370</v>
      </c>
      <c r="G131" s="206" t="s">
        <v>200</v>
      </c>
      <c r="H131" s="207">
        <v>10</v>
      </c>
      <c r="I131" s="208"/>
      <c r="J131" s="209">
        <f t="shared" si="30"/>
        <v>0</v>
      </c>
      <c r="K131" s="205" t="s">
        <v>1903</v>
      </c>
      <c r="L131" s="61"/>
      <c r="M131" s="210" t="s">
        <v>39</v>
      </c>
      <c r="N131" s="211" t="s">
        <v>48</v>
      </c>
      <c r="O131" s="42"/>
      <c r="P131" s="212">
        <f t="shared" si="31"/>
        <v>0</v>
      </c>
      <c r="Q131" s="212">
        <v>0.00091</v>
      </c>
      <c r="R131" s="212">
        <f t="shared" si="32"/>
        <v>0.0091</v>
      </c>
      <c r="S131" s="212">
        <v>0</v>
      </c>
      <c r="T131" s="213">
        <f t="shared" si="33"/>
        <v>0</v>
      </c>
      <c r="AR131" s="24" t="s">
        <v>265</v>
      </c>
      <c r="AT131" s="24" t="s">
        <v>182</v>
      </c>
      <c r="AU131" s="24" t="s">
        <v>197</v>
      </c>
      <c r="AY131" s="24" t="s">
        <v>180</v>
      </c>
      <c r="BE131" s="214">
        <f t="shared" si="34"/>
        <v>0</v>
      </c>
      <c r="BF131" s="214">
        <f t="shared" si="35"/>
        <v>0</v>
      </c>
      <c r="BG131" s="214">
        <f t="shared" si="36"/>
        <v>0</v>
      </c>
      <c r="BH131" s="214">
        <f t="shared" si="37"/>
        <v>0</v>
      </c>
      <c r="BI131" s="214">
        <f t="shared" si="38"/>
        <v>0</v>
      </c>
      <c r="BJ131" s="24" t="s">
        <v>84</v>
      </c>
      <c r="BK131" s="214">
        <f t="shared" si="39"/>
        <v>0</v>
      </c>
      <c r="BL131" s="24" t="s">
        <v>265</v>
      </c>
      <c r="BM131" s="24" t="s">
        <v>3371</v>
      </c>
    </row>
    <row r="132" spans="2:65" s="1" customFormat="1" ht="16.5" customHeight="1">
      <c r="B132" s="41"/>
      <c r="C132" s="249" t="s">
        <v>368</v>
      </c>
      <c r="D132" s="249" t="s">
        <v>266</v>
      </c>
      <c r="E132" s="250" t="s">
        <v>3372</v>
      </c>
      <c r="F132" s="251" t="s">
        <v>3373</v>
      </c>
      <c r="G132" s="252" t="s">
        <v>316</v>
      </c>
      <c r="H132" s="253">
        <v>1</v>
      </c>
      <c r="I132" s="254"/>
      <c r="J132" s="255">
        <f t="shared" si="30"/>
        <v>0</v>
      </c>
      <c r="K132" s="251" t="s">
        <v>1903</v>
      </c>
      <c r="L132" s="256"/>
      <c r="M132" s="257" t="s">
        <v>39</v>
      </c>
      <c r="N132" s="258" t="s">
        <v>48</v>
      </c>
      <c r="O132" s="42"/>
      <c r="P132" s="212">
        <f t="shared" si="31"/>
        <v>0</v>
      </c>
      <c r="Q132" s="212">
        <v>0.00033</v>
      </c>
      <c r="R132" s="212">
        <f t="shared" si="32"/>
        <v>0.00033</v>
      </c>
      <c r="S132" s="212">
        <v>0</v>
      </c>
      <c r="T132" s="213">
        <f t="shared" si="33"/>
        <v>0</v>
      </c>
      <c r="AR132" s="24" t="s">
        <v>354</v>
      </c>
      <c r="AT132" s="24" t="s">
        <v>266</v>
      </c>
      <c r="AU132" s="24" t="s">
        <v>197</v>
      </c>
      <c r="AY132" s="24" t="s">
        <v>180</v>
      </c>
      <c r="BE132" s="214">
        <f t="shared" si="34"/>
        <v>0</v>
      </c>
      <c r="BF132" s="214">
        <f t="shared" si="35"/>
        <v>0</v>
      </c>
      <c r="BG132" s="214">
        <f t="shared" si="36"/>
        <v>0</v>
      </c>
      <c r="BH132" s="214">
        <f t="shared" si="37"/>
        <v>0</v>
      </c>
      <c r="BI132" s="214">
        <f t="shared" si="38"/>
        <v>0</v>
      </c>
      <c r="BJ132" s="24" t="s">
        <v>84</v>
      </c>
      <c r="BK132" s="214">
        <f t="shared" si="39"/>
        <v>0</v>
      </c>
      <c r="BL132" s="24" t="s">
        <v>265</v>
      </c>
      <c r="BM132" s="24" t="s">
        <v>3374</v>
      </c>
    </row>
    <row r="133" spans="2:65" s="1" customFormat="1" ht="16.5" customHeight="1">
      <c r="B133" s="41"/>
      <c r="C133" s="203" t="s">
        <v>372</v>
      </c>
      <c r="D133" s="203" t="s">
        <v>182</v>
      </c>
      <c r="E133" s="204" t="s">
        <v>3375</v>
      </c>
      <c r="F133" s="205" t="s">
        <v>3376</v>
      </c>
      <c r="G133" s="206" t="s">
        <v>316</v>
      </c>
      <c r="H133" s="207">
        <v>1</v>
      </c>
      <c r="I133" s="208"/>
      <c r="J133" s="209">
        <f t="shared" si="30"/>
        <v>0</v>
      </c>
      <c r="K133" s="205" t="s">
        <v>1903</v>
      </c>
      <c r="L133" s="61"/>
      <c r="M133" s="210" t="s">
        <v>39</v>
      </c>
      <c r="N133" s="211" t="s">
        <v>48</v>
      </c>
      <c r="O133" s="42"/>
      <c r="P133" s="212">
        <f t="shared" si="31"/>
        <v>0</v>
      </c>
      <c r="Q133" s="212">
        <v>3E-05</v>
      </c>
      <c r="R133" s="212">
        <f t="shared" si="32"/>
        <v>3E-05</v>
      </c>
      <c r="S133" s="212">
        <v>0</v>
      </c>
      <c r="T133" s="213">
        <f t="shared" si="33"/>
        <v>0</v>
      </c>
      <c r="AR133" s="24" t="s">
        <v>265</v>
      </c>
      <c r="AT133" s="24" t="s">
        <v>182</v>
      </c>
      <c r="AU133" s="24" t="s">
        <v>197</v>
      </c>
      <c r="AY133" s="24" t="s">
        <v>180</v>
      </c>
      <c r="BE133" s="214">
        <f t="shared" si="34"/>
        <v>0</v>
      </c>
      <c r="BF133" s="214">
        <f t="shared" si="35"/>
        <v>0</v>
      </c>
      <c r="BG133" s="214">
        <f t="shared" si="36"/>
        <v>0</v>
      </c>
      <c r="BH133" s="214">
        <f t="shared" si="37"/>
        <v>0</v>
      </c>
      <c r="BI133" s="214">
        <f t="shared" si="38"/>
        <v>0</v>
      </c>
      <c r="BJ133" s="24" t="s">
        <v>84</v>
      </c>
      <c r="BK133" s="214">
        <f t="shared" si="39"/>
        <v>0</v>
      </c>
      <c r="BL133" s="24" t="s">
        <v>265</v>
      </c>
      <c r="BM133" s="24" t="s">
        <v>3377</v>
      </c>
    </row>
    <row r="134" spans="2:65" s="1" customFormat="1" ht="16.5" customHeight="1">
      <c r="B134" s="41"/>
      <c r="C134" s="249" t="s">
        <v>378</v>
      </c>
      <c r="D134" s="249" t="s">
        <v>266</v>
      </c>
      <c r="E134" s="250" t="s">
        <v>3378</v>
      </c>
      <c r="F134" s="251" t="s">
        <v>3379</v>
      </c>
      <c r="G134" s="252" t="s">
        <v>316</v>
      </c>
      <c r="H134" s="253">
        <v>1</v>
      </c>
      <c r="I134" s="254"/>
      <c r="J134" s="255">
        <f t="shared" si="30"/>
        <v>0</v>
      </c>
      <c r="K134" s="251" t="s">
        <v>1903</v>
      </c>
      <c r="L134" s="256"/>
      <c r="M134" s="257" t="s">
        <v>39</v>
      </c>
      <c r="N134" s="258" t="s">
        <v>48</v>
      </c>
      <c r="O134" s="42"/>
      <c r="P134" s="212">
        <f t="shared" si="31"/>
        <v>0</v>
      </c>
      <c r="Q134" s="212">
        <v>0.00036</v>
      </c>
      <c r="R134" s="212">
        <f t="shared" si="32"/>
        <v>0.00036</v>
      </c>
      <c r="S134" s="212">
        <v>0</v>
      </c>
      <c r="T134" s="213">
        <f t="shared" si="33"/>
        <v>0</v>
      </c>
      <c r="AR134" s="24" t="s">
        <v>354</v>
      </c>
      <c r="AT134" s="24" t="s">
        <v>266</v>
      </c>
      <c r="AU134" s="24" t="s">
        <v>197</v>
      </c>
      <c r="AY134" s="24" t="s">
        <v>180</v>
      </c>
      <c r="BE134" s="214">
        <f t="shared" si="34"/>
        <v>0</v>
      </c>
      <c r="BF134" s="214">
        <f t="shared" si="35"/>
        <v>0</v>
      </c>
      <c r="BG134" s="214">
        <f t="shared" si="36"/>
        <v>0</v>
      </c>
      <c r="BH134" s="214">
        <f t="shared" si="37"/>
        <v>0</v>
      </c>
      <c r="BI134" s="214">
        <f t="shared" si="38"/>
        <v>0</v>
      </c>
      <c r="BJ134" s="24" t="s">
        <v>84</v>
      </c>
      <c r="BK134" s="214">
        <f t="shared" si="39"/>
        <v>0</v>
      </c>
      <c r="BL134" s="24" t="s">
        <v>265</v>
      </c>
      <c r="BM134" s="24" t="s">
        <v>3380</v>
      </c>
    </row>
    <row r="135" spans="2:65" s="1" customFormat="1" ht="16.5" customHeight="1">
      <c r="B135" s="41"/>
      <c r="C135" s="203" t="s">
        <v>384</v>
      </c>
      <c r="D135" s="203" t="s">
        <v>182</v>
      </c>
      <c r="E135" s="204" t="s">
        <v>3381</v>
      </c>
      <c r="F135" s="205" t="s">
        <v>3382</v>
      </c>
      <c r="G135" s="206" t="s">
        <v>316</v>
      </c>
      <c r="H135" s="207">
        <v>4</v>
      </c>
      <c r="I135" s="208"/>
      <c r="J135" s="209">
        <f t="shared" si="30"/>
        <v>0</v>
      </c>
      <c r="K135" s="205" t="s">
        <v>39</v>
      </c>
      <c r="L135" s="61"/>
      <c r="M135" s="210" t="s">
        <v>39</v>
      </c>
      <c r="N135" s="211" t="s">
        <v>48</v>
      </c>
      <c r="O135" s="42"/>
      <c r="P135" s="212">
        <f t="shared" si="31"/>
        <v>0</v>
      </c>
      <c r="Q135" s="212">
        <v>0</v>
      </c>
      <c r="R135" s="212">
        <f t="shared" si="32"/>
        <v>0</v>
      </c>
      <c r="S135" s="212">
        <v>0</v>
      </c>
      <c r="T135" s="213">
        <f t="shared" si="33"/>
        <v>0</v>
      </c>
      <c r="AR135" s="24" t="s">
        <v>265</v>
      </c>
      <c r="AT135" s="24" t="s">
        <v>182</v>
      </c>
      <c r="AU135" s="24" t="s">
        <v>197</v>
      </c>
      <c r="AY135" s="24" t="s">
        <v>180</v>
      </c>
      <c r="BE135" s="214">
        <f t="shared" si="34"/>
        <v>0</v>
      </c>
      <c r="BF135" s="214">
        <f t="shared" si="35"/>
        <v>0</v>
      </c>
      <c r="BG135" s="214">
        <f t="shared" si="36"/>
        <v>0</v>
      </c>
      <c r="BH135" s="214">
        <f t="shared" si="37"/>
        <v>0</v>
      </c>
      <c r="BI135" s="214">
        <f t="shared" si="38"/>
        <v>0</v>
      </c>
      <c r="BJ135" s="24" t="s">
        <v>84</v>
      </c>
      <c r="BK135" s="214">
        <f t="shared" si="39"/>
        <v>0</v>
      </c>
      <c r="BL135" s="24" t="s">
        <v>265</v>
      </c>
      <c r="BM135" s="24" t="s">
        <v>3383</v>
      </c>
    </row>
    <row r="136" spans="2:65" s="1" customFormat="1" ht="16.5" customHeight="1">
      <c r="B136" s="41"/>
      <c r="C136" s="249" t="s">
        <v>390</v>
      </c>
      <c r="D136" s="249" t="s">
        <v>266</v>
      </c>
      <c r="E136" s="250" t="s">
        <v>3384</v>
      </c>
      <c r="F136" s="251" t="s">
        <v>3385</v>
      </c>
      <c r="G136" s="252" t="s">
        <v>316</v>
      </c>
      <c r="H136" s="253">
        <v>4</v>
      </c>
      <c r="I136" s="254"/>
      <c r="J136" s="255">
        <f t="shared" si="30"/>
        <v>0</v>
      </c>
      <c r="K136" s="251" t="s">
        <v>1903</v>
      </c>
      <c r="L136" s="256"/>
      <c r="M136" s="257" t="s">
        <v>39</v>
      </c>
      <c r="N136" s="258" t="s">
        <v>48</v>
      </c>
      <c r="O136" s="42"/>
      <c r="P136" s="212">
        <f t="shared" si="31"/>
        <v>0</v>
      </c>
      <c r="Q136" s="212">
        <v>0.00026</v>
      </c>
      <c r="R136" s="212">
        <f t="shared" si="32"/>
        <v>0.00104</v>
      </c>
      <c r="S136" s="212">
        <v>0</v>
      </c>
      <c r="T136" s="213">
        <f t="shared" si="33"/>
        <v>0</v>
      </c>
      <c r="AR136" s="24" t="s">
        <v>354</v>
      </c>
      <c r="AT136" s="24" t="s">
        <v>266</v>
      </c>
      <c r="AU136" s="24" t="s">
        <v>197</v>
      </c>
      <c r="AY136" s="24" t="s">
        <v>180</v>
      </c>
      <c r="BE136" s="214">
        <f t="shared" si="34"/>
        <v>0</v>
      </c>
      <c r="BF136" s="214">
        <f t="shared" si="35"/>
        <v>0</v>
      </c>
      <c r="BG136" s="214">
        <f t="shared" si="36"/>
        <v>0</v>
      </c>
      <c r="BH136" s="214">
        <f t="shared" si="37"/>
        <v>0</v>
      </c>
      <c r="BI136" s="214">
        <f t="shared" si="38"/>
        <v>0</v>
      </c>
      <c r="BJ136" s="24" t="s">
        <v>84</v>
      </c>
      <c r="BK136" s="214">
        <f t="shared" si="39"/>
        <v>0</v>
      </c>
      <c r="BL136" s="24" t="s">
        <v>265</v>
      </c>
      <c r="BM136" s="24" t="s">
        <v>3386</v>
      </c>
    </row>
    <row r="137" spans="2:65" s="1" customFormat="1" ht="16.5" customHeight="1">
      <c r="B137" s="41"/>
      <c r="C137" s="203" t="s">
        <v>394</v>
      </c>
      <c r="D137" s="203" t="s">
        <v>182</v>
      </c>
      <c r="E137" s="204" t="s">
        <v>3387</v>
      </c>
      <c r="F137" s="205" t="s">
        <v>3388</v>
      </c>
      <c r="G137" s="206" t="s">
        <v>316</v>
      </c>
      <c r="H137" s="207">
        <v>1</v>
      </c>
      <c r="I137" s="208"/>
      <c r="J137" s="209">
        <f t="shared" si="30"/>
        <v>0</v>
      </c>
      <c r="K137" s="205" t="s">
        <v>39</v>
      </c>
      <c r="L137" s="61"/>
      <c r="M137" s="210" t="s">
        <v>39</v>
      </c>
      <c r="N137" s="211" t="s">
        <v>48</v>
      </c>
      <c r="O137" s="42"/>
      <c r="P137" s="212">
        <f t="shared" si="31"/>
        <v>0</v>
      </c>
      <c r="Q137" s="212">
        <v>0</v>
      </c>
      <c r="R137" s="212">
        <f t="shared" si="32"/>
        <v>0</v>
      </c>
      <c r="S137" s="212">
        <v>0</v>
      </c>
      <c r="T137" s="213">
        <f t="shared" si="33"/>
        <v>0</v>
      </c>
      <c r="AR137" s="24" t="s">
        <v>265</v>
      </c>
      <c r="AT137" s="24" t="s">
        <v>182</v>
      </c>
      <c r="AU137" s="24" t="s">
        <v>197</v>
      </c>
      <c r="AY137" s="24" t="s">
        <v>180</v>
      </c>
      <c r="BE137" s="214">
        <f t="shared" si="34"/>
        <v>0</v>
      </c>
      <c r="BF137" s="214">
        <f t="shared" si="35"/>
        <v>0</v>
      </c>
      <c r="BG137" s="214">
        <f t="shared" si="36"/>
        <v>0</v>
      </c>
      <c r="BH137" s="214">
        <f t="shared" si="37"/>
        <v>0</v>
      </c>
      <c r="BI137" s="214">
        <f t="shared" si="38"/>
        <v>0</v>
      </c>
      <c r="BJ137" s="24" t="s">
        <v>84</v>
      </c>
      <c r="BK137" s="214">
        <f t="shared" si="39"/>
        <v>0</v>
      </c>
      <c r="BL137" s="24" t="s">
        <v>265</v>
      </c>
      <c r="BM137" s="24" t="s">
        <v>3389</v>
      </c>
    </row>
    <row r="138" spans="2:65" s="1" customFormat="1" ht="16.5" customHeight="1">
      <c r="B138" s="41"/>
      <c r="C138" s="249" t="s">
        <v>399</v>
      </c>
      <c r="D138" s="249" t="s">
        <v>266</v>
      </c>
      <c r="E138" s="250" t="s">
        <v>3390</v>
      </c>
      <c r="F138" s="251" t="s">
        <v>3391</v>
      </c>
      <c r="G138" s="252" t="s">
        <v>316</v>
      </c>
      <c r="H138" s="253">
        <v>1</v>
      </c>
      <c r="I138" s="254"/>
      <c r="J138" s="255">
        <f t="shared" si="30"/>
        <v>0</v>
      </c>
      <c r="K138" s="251" t="s">
        <v>1903</v>
      </c>
      <c r="L138" s="256"/>
      <c r="M138" s="257" t="s">
        <v>39</v>
      </c>
      <c r="N138" s="258" t="s">
        <v>48</v>
      </c>
      <c r="O138" s="42"/>
      <c r="P138" s="212">
        <f t="shared" si="31"/>
        <v>0</v>
      </c>
      <c r="Q138" s="212">
        <v>0.00014</v>
      </c>
      <c r="R138" s="212">
        <f t="shared" si="32"/>
        <v>0.00014</v>
      </c>
      <c r="S138" s="212">
        <v>0</v>
      </c>
      <c r="T138" s="213">
        <f t="shared" si="33"/>
        <v>0</v>
      </c>
      <c r="AR138" s="24" t="s">
        <v>354</v>
      </c>
      <c r="AT138" s="24" t="s">
        <v>266</v>
      </c>
      <c r="AU138" s="24" t="s">
        <v>197</v>
      </c>
      <c r="AY138" s="24" t="s">
        <v>180</v>
      </c>
      <c r="BE138" s="214">
        <f t="shared" si="34"/>
        <v>0</v>
      </c>
      <c r="BF138" s="214">
        <f t="shared" si="35"/>
        <v>0</v>
      </c>
      <c r="BG138" s="214">
        <f t="shared" si="36"/>
        <v>0</v>
      </c>
      <c r="BH138" s="214">
        <f t="shared" si="37"/>
        <v>0</v>
      </c>
      <c r="BI138" s="214">
        <f t="shared" si="38"/>
        <v>0</v>
      </c>
      <c r="BJ138" s="24" t="s">
        <v>84</v>
      </c>
      <c r="BK138" s="214">
        <f t="shared" si="39"/>
        <v>0</v>
      </c>
      <c r="BL138" s="24" t="s">
        <v>265</v>
      </c>
      <c r="BM138" s="24" t="s">
        <v>3392</v>
      </c>
    </row>
    <row r="139" spans="2:65" s="1" customFormat="1" ht="16.5" customHeight="1">
      <c r="B139" s="41"/>
      <c r="C139" s="203" t="s">
        <v>404</v>
      </c>
      <c r="D139" s="203" t="s">
        <v>182</v>
      </c>
      <c r="E139" s="204" t="s">
        <v>3393</v>
      </c>
      <c r="F139" s="205" t="s">
        <v>3394</v>
      </c>
      <c r="G139" s="206" t="s">
        <v>316</v>
      </c>
      <c r="H139" s="207">
        <v>2</v>
      </c>
      <c r="I139" s="208"/>
      <c r="J139" s="209">
        <f t="shared" si="30"/>
        <v>0</v>
      </c>
      <c r="K139" s="205" t="s">
        <v>39</v>
      </c>
      <c r="L139" s="61"/>
      <c r="M139" s="210" t="s">
        <v>39</v>
      </c>
      <c r="N139" s="211" t="s">
        <v>48</v>
      </c>
      <c r="O139" s="42"/>
      <c r="P139" s="212">
        <f t="shared" si="31"/>
        <v>0</v>
      </c>
      <c r="Q139" s="212">
        <v>3E-05</v>
      </c>
      <c r="R139" s="212">
        <f t="shared" si="32"/>
        <v>6E-05</v>
      </c>
      <c r="S139" s="212">
        <v>0</v>
      </c>
      <c r="T139" s="213">
        <f t="shared" si="33"/>
        <v>0</v>
      </c>
      <c r="AR139" s="24" t="s">
        <v>265</v>
      </c>
      <c r="AT139" s="24" t="s">
        <v>182</v>
      </c>
      <c r="AU139" s="24" t="s">
        <v>197</v>
      </c>
      <c r="AY139" s="24" t="s">
        <v>180</v>
      </c>
      <c r="BE139" s="214">
        <f t="shared" si="34"/>
        <v>0</v>
      </c>
      <c r="BF139" s="214">
        <f t="shared" si="35"/>
        <v>0</v>
      </c>
      <c r="BG139" s="214">
        <f t="shared" si="36"/>
        <v>0</v>
      </c>
      <c r="BH139" s="214">
        <f t="shared" si="37"/>
        <v>0</v>
      </c>
      <c r="BI139" s="214">
        <f t="shared" si="38"/>
        <v>0</v>
      </c>
      <c r="BJ139" s="24" t="s">
        <v>84</v>
      </c>
      <c r="BK139" s="214">
        <f t="shared" si="39"/>
        <v>0</v>
      </c>
      <c r="BL139" s="24" t="s">
        <v>265</v>
      </c>
      <c r="BM139" s="24" t="s">
        <v>3395</v>
      </c>
    </row>
    <row r="140" spans="2:65" s="1" customFormat="1" ht="16.5" customHeight="1">
      <c r="B140" s="41"/>
      <c r="C140" s="249" t="s">
        <v>408</v>
      </c>
      <c r="D140" s="249" t="s">
        <v>266</v>
      </c>
      <c r="E140" s="250" t="s">
        <v>3396</v>
      </c>
      <c r="F140" s="251" t="s">
        <v>3397</v>
      </c>
      <c r="G140" s="252" t="s">
        <v>316</v>
      </c>
      <c r="H140" s="253">
        <v>2</v>
      </c>
      <c r="I140" s="254"/>
      <c r="J140" s="255">
        <f t="shared" si="30"/>
        <v>0</v>
      </c>
      <c r="K140" s="251" t="s">
        <v>1903</v>
      </c>
      <c r="L140" s="256"/>
      <c r="M140" s="257" t="s">
        <v>39</v>
      </c>
      <c r="N140" s="258" t="s">
        <v>48</v>
      </c>
      <c r="O140" s="42"/>
      <c r="P140" s="212">
        <f t="shared" si="31"/>
        <v>0</v>
      </c>
      <c r="Q140" s="212">
        <v>0.00048</v>
      </c>
      <c r="R140" s="212">
        <f t="shared" si="32"/>
        <v>0.00096</v>
      </c>
      <c r="S140" s="212">
        <v>0</v>
      </c>
      <c r="T140" s="213">
        <f t="shared" si="33"/>
        <v>0</v>
      </c>
      <c r="AR140" s="24" t="s">
        <v>354</v>
      </c>
      <c r="AT140" s="24" t="s">
        <v>266</v>
      </c>
      <c r="AU140" s="24" t="s">
        <v>197</v>
      </c>
      <c r="AY140" s="24" t="s">
        <v>180</v>
      </c>
      <c r="BE140" s="214">
        <f t="shared" si="34"/>
        <v>0</v>
      </c>
      <c r="BF140" s="214">
        <f t="shared" si="35"/>
        <v>0</v>
      </c>
      <c r="BG140" s="214">
        <f t="shared" si="36"/>
        <v>0</v>
      </c>
      <c r="BH140" s="214">
        <f t="shared" si="37"/>
        <v>0</v>
      </c>
      <c r="BI140" s="214">
        <f t="shared" si="38"/>
        <v>0</v>
      </c>
      <c r="BJ140" s="24" t="s">
        <v>84</v>
      </c>
      <c r="BK140" s="214">
        <f t="shared" si="39"/>
        <v>0</v>
      </c>
      <c r="BL140" s="24" t="s">
        <v>265</v>
      </c>
      <c r="BM140" s="24" t="s">
        <v>3398</v>
      </c>
    </row>
    <row r="141" spans="2:65" s="1" customFormat="1" ht="16.5" customHeight="1">
      <c r="B141" s="41"/>
      <c r="C141" s="203" t="s">
        <v>413</v>
      </c>
      <c r="D141" s="203" t="s">
        <v>182</v>
      </c>
      <c r="E141" s="204" t="s">
        <v>3399</v>
      </c>
      <c r="F141" s="205" t="s">
        <v>3400</v>
      </c>
      <c r="G141" s="206" t="s">
        <v>316</v>
      </c>
      <c r="H141" s="207">
        <v>2</v>
      </c>
      <c r="I141" s="208"/>
      <c r="J141" s="209">
        <f t="shared" si="30"/>
        <v>0</v>
      </c>
      <c r="K141" s="205" t="s">
        <v>39</v>
      </c>
      <c r="L141" s="61"/>
      <c r="M141" s="210" t="s">
        <v>39</v>
      </c>
      <c r="N141" s="211" t="s">
        <v>48</v>
      </c>
      <c r="O141" s="42"/>
      <c r="P141" s="212">
        <f t="shared" si="31"/>
        <v>0</v>
      </c>
      <c r="Q141" s="212">
        <v>0</v>
      </c>
      <c r="R141" s="212">
        <f t="shared" si="32"/>
        <v>0</v>
      </c>
      <c r="S141" s="212">
        <v>0</v>
      </c>
      <c r="T141" s="213">
        <f t="shared" si="33"/>
        <v>0</v>
      </c>
      <c r="AR141" s="24" t="s">
        <v>265</v>
      </c>
      <c r="AT141" s="24" t="s">
        <v>182</v>
      </c>
      <c r="AU141" s="24" t="s">
        <v>197</v>
      </c>
      <c r="AY141" s="24" t="s">
        <v>180</v>
      </c>
      <c r="BE141" s="214">
        <f t="shared" si="34"/>
        <v>0</v>
      </c>
      <c r="BF141" s="214">
        <f t="shared" si="35"/>
        <v>0</v>
      </c>
      <c r="BG141" s="214">
        <f t="shared" si="36"/>
        <v>0</v>
      </c>
      <c r="BH141" s="214">
        <f t="shared" si="37"/>
        <v>0</v>
      </c>
      <c r="BI141" s="214">
        <f t="shared" si="38"/>
        <v>0</v>
      </c>
      <c r="BJ141" s="24" t="s">
        <v>84</v>
      </c>
      <c r="BK141" s="214">
        <f t="shared" si="39"/>
        <v>0</v>
      </c>
      <c r="BL141" s="24" t="s">
        <v>265</v>
      </c>
      <c r="BM141" s="24" t="s">
        <v>3401</v>
      </c>
    </row>
    <row r="142" spans="2:65" s="1" customFormat="1" ht="16.5" customHeight="1">
      <c r="B142" s="41"/>
      <c r="C142" s="249" t="s">
        <v>417</v>
      </c>
      <c r="D142" s="249" t="s">
        <v>266</v>
      </c>
      <c r="E142" s="250" t="s">
        <v>3402</v>
      </c>
      <c r="F142" s="251" t="s">
        <v>3403</v>
      </c>
      <c r="G142" s="252" t="s">
        <v>316</v>
      </c>
      <c r="H142" s="253">
        <v>2</v>
      </c>
      <c r="I142" s="254"/>
      <c r="J142" s="255">
        <f t="shared" si="30"/>
        <v>0</v>
      </c>
      <c r="K142" s="251" t="s">
        <v>39</v>
      </c>
      <c r="L142" s="256"/>
      <c r="M142" s="257" t="s">
        <v>39</v>
      </c>
      <c r="N142" s="258" t="s">
        <v>48</v>
      </c>
      <c r="O142" s="42"/>
      <c r="P142" s="212">
        <f t="shared" si="31"/>
        <v>0</v>
      </c>
      <c r="Q142" s="212">
        <v>0.00048</v>
      </c>
      <c r="R142" s="212">
        <f t="shared" si="32"/>
        <v>0.00096</v>
      </c>
      <c r="S142" s="212">
        <v>0</v>
      </c>
      <c r="T142" s="213">
        <f t="shared" si="33"/>
        <v>0</v>
      </c>
      <c r="AR142" s="24" t="s">
        <v>354</v>
      </c>
      <c r="AT142" s="24" t="s">
        <v>266</v>
      </c>
      <c r="AU142" s="24" t="s">
        <v>197</v>
      </c>
      <c r="AY142" s="24" t="s">
        <v>180</v>
      </c>
      <c r="BE142" s="214">
        <f t="shared" si="34"/>
        <v>0</v>
      </c>
      <c r="BF142" s="214">
        <f t="shared" si="35"/>
        <v>0</v>
      </c>
      <c r="BG142" s="214">
        <f t="shared" si="36"/>
        <v>0</v>
      </c>
      <c r="BH142" s="214">
        <f t="shared" si="37"/>
        <v>0</v>
      </c>
      <c r="BI142" s="214">
        <f t="shared" si="38"/>
        <v>0</v>
      </c>
      <c r="BJ142" s="24" t="s">
        <v>84</v>
      </c>
      <c r="BK142" s="214">
        <f t="shared" si="39"/>
        <v>0</v>
      </c>
      <c r="BL142" s="24" t="s">
        <v>265</v>
      </c>
      <c r="BM142" s="24" t="s">
        <v>3404</v>
      </c>
    </row>
    <row r="143" spans="2:65" s="1" customFormat="1" ht="25.5" customHeight="1">
      <c r="B143" s="41"/>
      <c r="C143" s="203" t="s">
        <v>421</v>
      </c>
      <c r="D143" s="203" t="s">
        <v>182</v>
      </c>
      <c r="E143" s="204" t="s">
        <v>3405</v>
      </c>
      <c r="F143" s="205" t="s">
        <v>3406</v>
      </c>
      <c r="G143" s="206" t="s">
        <v>316</v>
      </c>
      <c r="H143" s="207">
        <v>4</v>
      </c>
      <c r="I143" s="208"/>
      <c r="J143" s="209">
        <f t="shared" si="30"/>
        <v>0</v>
      </c>
      <c r="K143" s="205" t="s">
        <v>39</v>
      </c>
      <c r="L143" s="61"/>
      <c r="M143" s="210" t="s">
        <v>39</v>
      </c>
      <c r="N143" s="211" t="s">
        <v>48</v>
      </c>
      <c r="O143" s="42"/>
      <c r="P143" s="212">
        <f t="shared" si="31"/>
        <v>0</v>
      </c>
      <c r="Q143" s="212">
        <v>6E-05</v>
      </c>
      <c r="R143" s="212">
        <f t="shared" si="32"/>
        <v>0.00024</v>
      </c>
      <c r="S143" s="212">
        <v>0</v>
      </c>
      <c r="T143" s="213">
        <f t="shared" si="33"/>
        <v>0</v>
      </c>
      <c r="AR143" s="24" t="s">
        <v>265</v>
      </c>
      <c r="AT143" s="24" t="s">
        <v>182</v>
      </c>
      <c r="AU143" s="24" t="s">
        <v>197</v>
      </c>
      <c r="AY143" s="24" t="s">
        <v>180</v>
      </c>
      <c r="BE143" s="214">
        <f t="shared" si="34"/>
        <v>0</v>
      </c>
      <c r="BF143" s="214">
        <f t="shared" si="35"/>
        <v>0</v>
      </c>
      <c r="BG143" s="214">
        <f t="shared" si="36"/>
        <v>0</v>
      </c>
      <c r="BH143" s="214">
        <f t="shared" si="37"/>
        <v>0</v>
      </c>
      <c r="BI143" s="214">
        <f t="shared" si="38"/>
        <v>0</v>
      </c>
      <c r="BJ143" s="24" t="s">
        <v>84</v>
      </c>
      <c r="BK143" s="214">
        <f t="shared" si="39"/>
        <v>0</v>
      </c>
      <c r="BL143" s="24" t="s">
        <v>265</v>
      </c>
      <c r="BM143" s="24" t="s">
        <v>3407</v>
      </c>
    </row>
    <row r="144" spans="2:65" s="1" customFormat="1" ht="25.5" customHeight="1">
      <c r="B144" s="41"/>
      <c r="C144" s="249" t="s">
        <v>425</v>
      </c>
      <c r="D144" s="249" t="s">
        <v>266</v>
      </c>
      <c r="E144" s="250" t="s">
        <v>3408</v>
      </c>
      <c r="F144" s="251" t="s">
        <v>3409</v>
      </c>
      <c r="G144" s="252" t="s">
        <v>316</v>
      </c>
      <c r="H144" s="253">
        <v>4</v>
      </c>
      <c r="I144" s="254"/>
      <c r="J144" s="255">
        <f t="shared" si="30"/>
        <v>0</v>
      </c>
      <c r="K144" s="251" t="s">
        <v>39</v>
      </c>
      <c r="L144" s="256"/>
      <c r="M144" s="257" t="s">
        <v>39</v>
      </c>
      <c r="N144" s="258" t="s">
        <v>48</v>
      </c>
      <c r="O144" s="42"/>
      <c r="P144" s="212">
        <f t="shared" si="31"/>
        <v>0</v>
      </c>
      <c r="Q144" s="212">
        <v>0.00028</v>
      </c>
      <c r="R144" s="212">
        <f t="shared" si="32"/>
        <v>0.00112</v>
      </c>
      <c r="S144" s="212">
        <v>0</v>
      </c>
      <c r="T144" s="213">
        <f t="shared" si="33"/>
        <v>0</v>
      </c>
      <c r="AR144" s="24" t="s">
        <v>354</v>
      </c>
      <c r="AT144" s="24" t="s">
        <v>266</v>
      </c>
      <c r="AU144" s="24" t="s">
        <v>197</v>
      </c>
      <c r="AY144" s="24" t="s">
        <v>180</v>
      </c>
      <c r="BE144" s="214">
        <f t="shared" si="34"/>
        <v>0</v>
      </c>
      <c r="BF144" s="214">
        <f t="shared" si="35"/>
        <v>0</v>
      </c>
      <c r="BG144" s="214">
        <f t="shared" si="36"/>
        <v>0</v>
      </c>
      <c r="BH144" s="214">
        <f t="shared" si="37"/>
        <v>0</v>
      </c>
      <c r="BI144" s="214">
        <f t="shared" si="38"/>
        <v>0</v>
      </c>
      <c r="BJ144" s="24" t="s">
        <v>84</v>
      </c>
      <c r="BK144" s="214">
        <f t="shared" si="39"/>
        <v>0</v>
      </c>
      <c r="BL144" s="24" t="s">
        <v>265</v>
      </c>
      <c r="BM144" s="24" t="s">
        <v>3410</v>
      </c>
    </row>
    <row r="145" spans="2:65" s="1" customFormat="1" ht="16.5" customHeight="1">
      <c r="B145" s="41"/>
      <c r="C145" s="203" t="s">
        <v>439</v>
      </c>
      <c r="D145" s="203" t="s">
        <v>182</v>
      </c>
      <c r="E145" s="204" t="s">
        <v>3411</v>
      </c>
      <c r="F145" s="205" t="s">
        <v>3412</v>
      </c>
      <c r="G145" s="206" t="s">
        <v>316</v>
      </c>
      <c r="H145" s="207">
        <v>1</v>
      </c>
      <c r="I145" s="208"/>
      <c r="J145" s="209">
        <f t="shared" si="30"/>
        <v>0</v>
      </c>
      <c r="K145" s="205" t="s">
        <v>39</v>
      </c>
      <c r="L145" s="61"/>
      <c r="M145" s="210" t="s">
        <v>39</v>
      </c>
      <c r="N145" s="211" t="s">
        <v>48</v>
      </c>
      <c r="O145" s="42"/>
      <c r="P145" s="212">
        <f t="shared" si="31"/>
        <v>0</v>
      </c>
      <c r="Q145" s="212">
        <v>6E-05</v>
      </c>
      <c r="R145" s="212">
        <f t="shared" si="32"/>
        <v>6E-05</v>
      </c>
      <c r="S145" s="212">
        <v>0</v>
      </c>
      <c r="T145" s="213">
        <f t="shared" si="33"/>
        <v>0</v>
      </c>
      <c r="AR145" s="24" t="s">
        <v>265</v>
      </c>
      <c r="AT145" s="24" t="s">
        <v>182</v>
      </c>
      <c r="AU145" s="24" t="s">
        <v>197</v>
      </c>
      <c r="AY145" s="24" t="s">
        <v>180</v>
      </c>
      <c r="BE145" s="214">
        <f t="shared" si="34"/>
        <v>0</v>
      </c>
      <c r="BF145" s="214">
        <f t="shared" si="35"/>
        <v>0</v>
      </c>
      <c r="BG145" s="214">
        <f t="shared" si="36"/>
        <v>0</v>
      </c>
      <c r="BH145" s="214">
        <f t="shared" si="37"/>
        <v>0</v>
      </c>
      <c r="BI145" s="214">
        <f t="shared" si="38"/>
        <v>0</v>
      </c>
      <c r="BJ145" s="24" t="s">
        <v>84</v>
      </c>
      <c r="BK145" s="214">
        <f t="shared" si="39"/>
        <v>0</v>
      </c>
      <c r="BL145" s="24" t="s">
        <v>265</v>
      </c>
      <c r="BM145" s="24" t="s">
        <v>3413</v>
      </c>
    </row>
    <row r="146" spans="2:65" s="1" customFormat="1" ht="16.5" customHeight="1">
      <c r="B146" s="41"/>
      <c r="C146" s="249" t="s">
        <v>444</v>
      </c>
      <c r="D146" s="249" t="s">
        <v>266</v>
      </c>
      <c r="E146" s="250" t="s">
        <v>3414</v>
      </c>
      <c r="F146" s="251" t="s">
        <v>3415</v>
      </c>
      <c r="G146" s="252" t="s">
        <v>316</v>
      </c>
      <c r="H146" s="253">
        <v>1</v>
      </c>
      <c r="I146" s="254"/>
      <c r="J146" s="255">
        <f t="shared" si="30"/>
        <v>0</v>
      </c>
      <c r="K146" s="251" t="s">
        <v>1903</v>
      </c>
      <c r="L146" s="256"/>
      <c r="M146" s="257" t="s">
        <v>39</v>
      </c>
      <c r="N146" s="258" t="s">
        <v>48</v>
      </c>
      <c r="O146" s="42"/>
      <c r="P146" s="212">
        <f t="shared" si="31"/>
        <v>0</v>
      </c>
      <c r="Q146" s="212">
        <v>0.00028</v>
      </c>
      <c r="R146" s="212">
        <f t="shared" si="32"/>
        <v>0.00028</v>
      </c>
      <c r="S146" s="212">
        <v>0</v>
      </c>
      <c r="T146" s="213">
        <f t="shared" si="33"/>
        <v>0</v>
      </c>
      <c r="AR146" s="24" t="s">
        <v>354</v>
      </c>
      <c r="AT146" s="24" t="s">
        <v>266</v>
      </c>
      <c r="AU146" s="24" t="s">
        <v>197</v>
      </c>
      <c r="AY146" s="24" t="s">
        <v>180</v>
      </c>
      <c r="BE146" s="214">
        <f t="shared" si="34"/>
        <v>0</v>
      </c>
      <c r="BF146" s="214">
        <f t="shared" si="35"/>
        <v>0</v>
      </c>
      <c r="BG146" s="214">
        <f t="shared" si="36"/>
        <v>0</v>
      </c>
      <c r="BH146" s="214">
        <f t="shared" si="37"/>
        <v>0</v>
      </c>
      <c r="BI146" s="214">
        <f t="shared" si="38"/>
        <v>0</v>
      </c>
      <c r="BJ146" s="24" t="s">
        <v>84</v>
      </c>
      <c r="BK146" s="214">
        <f t="shared" si="39"/>
        <v>0</v>
      </c>
      <c r="BL146" s="24" t="s">
        <v>265</v>
      </c>
      <c r="BM146" s="24" t="s">
        <v>3416</v>
      </c>
    </row>
    <row r="147" spans="2:65" s="1" customFormat="1" ht="16.5" customHeight="1">
      <c r="B147" s="41"/>
      <c r="C147" s="203" t="s">
        <v>449</v>
      </c>
      <c r="D147" s="203" t="s">
        <v>182</v>
      </c>
      <c r="E147" s="204" t="s">
        <v>3417</v>
      </c>
      <c r="F147" s="205" t="s">
        <v>3418</v>
      </c>
      <c r="G147" s="206" t="s">
        <v>316</v>
      </c>
      <c r="H147" s="207">
        <v>15</v>
      </c>
      <c r="I147" s="208"/>
      <c r="J147" s="209">
        <f t="shared" si="30"/>
        <v>0</v>
      </c>
      <c r="K147" s="205" t="s">
        <v>1903</v>
      </c>
      <c r="L147" s="61"/>
      <c r="M147" s="210" t="s">
        <v>39</v>
      </c>
      <c r="N147" s="211" t="s">
        <v>48</v>
      </c>
      <c r="O147" s="42"/>
      <c r="P147" s="212">
        <f t="shared" si="31"/>
        <v>0</v>
      </c>
      <c r="Q147" s="212">
        <v>0</v>
      </c>
      <c r="R147" s="212">
        <f t="shared" si="32"/>
        <v>0</v>
      </c>
      <c r="S147" s="212">
        <v>0</v>
      </c>
      <c r="T147" s="213">
        <f t="shared" si="33"/>
        <v>0</v>
      </c>
      <c r="AR147" s="24" t="s">
        <v>265</v>
      </c>
      <c r="AT147" s="24" t="s">
        <v>182</v>
      </c>
      <c r="AU147" s="24" t="s">
        <v>197</v>
      </c>
      <c r="AY147" s="24" t="s">
        <v>180</v>
      </c>
      <c r="BE147" s="214">
        <f t="shared" si="34"/>
        <v>0</v>
      </c>
      <c r="BF147" s="214">
        <f t="shared" si="35"/>
        <v>0</v>
      </c>
      <c r="BG147" s="214">
        <f t="shared" si="36"/>
        <v>0</v>
      </c>
      <c r="BH147" s="214">
        <f t="shared" si="37"/>
        <v>0</v>
      </c>
      <c r="BI147" s="214">
        <f t="shared" si="38"/>
        <v>0</v>
      </c>
      <c r="BJ147" s="24" t="s">
        <v>84</v>
      </c>
      <c r="BK147" s="214">
        <f t="shared" si="39"/>
        <v>0</v>
      </c>
      <c r="BL147" s="24" t="s">
        <v>265</v>
      </c>
      <c r="BM147" s="24" t="s">
        <v>3419</v>
      </c>
    </row>
    <row r="148" spans="2:65" s="1" customFormat="1" ht="16.5" customHeight="1">
      <c r="B148" s="41"/>
      <c r="C148" s="203" t="s">
        <v>454</v>
      </c>
      <c r="D148" s="203" t="s">
        <v>182</v>
      </c>
      <c r="E148" s="204" t="s">
        <v>3420</v>
      </c>
      <c r="F148" s="205" t="s">
        <v>3421</v>
      </c>
      <c r="G148" s="206" t="s">
        <v>316</v>
      </c>
      <c r="H148" s="207">
        <v>7</v>
      </c>
      <c r="I148" s="208"/>
      <c r="J148" s="209">
        <f t="shared" si="30"/>
        <v>0</v>
      </c>
      <c r="K148" s="205" t="s">
        <v>1903</v>
      </c>
      <c r="L148" s="61"/>
      <c r="M148" s="210" t="s">
        <v>39</v>
      </c>
      <c r="N148" s="211" t="s">
        <v>48</v>
      </c>
      <c r="O148" s="42"/>
      <c r="P148" s="212">
        <f t="shared" si="31"/>
        <v>0</v>
      </c>
      <c r="Q148" s="212">
        <v>0</v>
      </c>
      <c r="R148" s="212">
        <f t="shared" si="32"/>
        <v>0</v>
      </c>
      <c r="S148" s="212">
        <v>0</v>
      </c>
      <c r="T148" s="213">
        <f t="shared" si="33"/>
        <v>0</v>
      </c>
      <c r="AR148" s="24" t="s">
        <v>265</v>
      </c>
      <c r="AT148" s="24" t="s">
        <v>182</v>
      </c>
      <c r="AU148" s="24" t="s">
        <v>197</v>
      </c>
      <c r="AY148" s="24" t="s">
        <v>180</v>
      </c>
      <c r="BE148" s="214">
        <f t="shared" si="34"/>
        <v>0</v>
      </c>
      <c r="BF148" s="214">
        <f t="shared" si="35"/>
        <v>0</v>
      </c>
      <c r="BG148" s="214">
        <f t="shared" si="36"/>
        <v>0</v>
      </c>
      <c r="BH148" s="214">
        <f t="shared" si="37"/>
        <v>0</v>
      </c>
      <c r="BI148" s="214">
        <f t="shared" si="38"/>
        <v>0</v>
      </c>
      <c r="BJ148" s="24" t="s">
        <v>84</v>
      </c>
      <c r="BK148" s="214">
        <f t="shared" si="39"/>
        <v>0</v>
      </c>
      <c r="BL148" s="24" t="s">
        <v>265</v>
      </c>
      <c r="BM148" s="24" t="s">
        <v>3422</v>
      </c>
    </row>
    <row r="149" spans="2:65" s="1" customFormat="1" ht="16.5" customHeight="1">
      <c r="B149" s="41"/>
      <c r="C149" s="203" t="s">
        <v>458</v>
      </c>
      <c r="D149" s="203" t="s">
        <v>182</v>
      </c>
      <c r="E149" s="204" t="s">
        <v>3423</v>
      </c>
      <c r="F149" s="205" t="s">
        <v>3424</v>
      </c>
      <c r="G149" s="206" t="s">
        <v>316</v>
      </c>
      <c r="H149" s="207">
        <v>6</v>
      </c>
      <c r="I149" s="208"/>
      <c r="J149" s="209">
        <f t="shared" si="30"/>
        <v>0</v>
      </c>
      <c r="K149" s="205" t="s">
        <v>39</v>
      </c>
      <c r="L149" s="61"/>
      <c r="M149" s="210" t="s">
        <v>39</v>
      </c>
      <c r="N149" s="211" t="s">
        <v>48</v>
      </c>
      <c r="O149" s="42"/>
      <c r="P149" s="212">
        <f t="shared" si="31"/>
        <v>0</v>
      </c>
      <c r="Q149" s="212">
        <v>0.0003795707</v>
      </c>
      <c r="R149" s="212">
        <f t="shared" si="32"/>
        <v>0.0022774242</v>
      </c>
      <c r="S149" s="212">
        <v>0</v>
      </c>
      <c r="T149" s="213">
        <f t="shared" si="33"/>
        <v>0</v>
      </c>
      <c r="AR149" s="24" t="s">
        <v>265</v>
      </c>
      <c r="AT149" s="24" t="s">
        <v>182</v>
      </c>
      <c r="AU149" s="24" t="s">
        <v>197</v>
      </c>
      <c r="AY149" s="24" t="s">
        <v>180</v>
      </c>
      <c r="BE149" s="214">
        <f t="shared" si="34"/>
        <v>0</v>
      </c>
      <c r="BF149" s="214">
        <f t="shared" si="35"/>
        <v>0</v>
      </c>
      <c r="BG149" s="214">
        <f t="shared" si="36"/>
        <v>0</v>
      </c>
      <c r="BH149" s="214">
        <f t="shared" si="37"/>
        <v>0</v>
      </c>
      <c r="BI149" s="214">
        <f t="shared" si="38"/>
        <v>0</v>
      </c>
      <c r="BJ149" s="24" t="s">
        <v>84</v>
      </c>
      <c r="BK149" s="214">
        <f t="shared" si="39"/>
        <v>0</v>
      </c>
      <c r="BL149" s="24" t="s">
        <v>265</v>
      </c>
      <c r="BM149" s="24" t="s">
        <v>3425</v>
      </c>
    </row>
    <row r="150" spans="2:65" s="1" customFormat="1" ht="25.5" customHeight="1">
      <c r="B150" s="41"/>
      <c r="C150" s="249" t="s">
        <v>462</v>
      </c>
      <c r="D150" s="249" t="s">
        <v>266</v>
      </c>
      <c r="E150" s="250" t="s">
        <v>3426</v>
      </c>
      <c r="F150" s="251" t="s">
        <v>3427</v>
      </c>
      <c r="G150" s="252" t="s">
        <v>316</v>
      </c>
      <c r="H150" s="253">
        <v>6</v>
      </c>
      <c r="I150" s="254"/>
      <c r="J150" s="255">
        <f t="shared" si="30"/>
        <v>0</v>
      </c>
      <c r="K150" s="251" t="s">
        <v>39</v>
      </c>
      <c r="L150" s="256"/>
      <c r="M150" s="257" t="s">
        <v>39</v>
      </c>
      <c r="N150" s="258" t="s">
        <v>48</v>
      </c>
      <c r="O150" s="42"/>
      <c r="P150" s="212">
        <f t="shared" si="31"/>
        <v>0</v>
      </c>
      <c r="Q150" s="212">
        <v>0.00035</v>
      </c>
      <c r="R150" s="212">
        <f t="shared" si="32"/>
        <v>0.0021</v>
      </c>
      <c r="S150" s="212">
        <v>0</v>
      </c>
      <c r="T150" s="213">
        <f t="shared" si="33"/>
        <v>0</v>
      </c>
      <c r="AR150" s="24" t="s">
        <v>354</v>
      </c>
      <c r="AT150" s="24" t="s">
        <v>266</v>
      </c>
      <c r="AU150" s="24" t="s">
        <v>197</v>
      </c>
      <c r="AY150" s="24" t="s">
        <v>180</v>
      </c>
      <c r="BE150" s="214">
        <f t="shared" si="34"/>
        <v>0</v>
      </c>
      <c r="BF150" s="214">
        <f t="shared" si="35"/>
        <v>0</v>
      </c>
      <c r="BG150" s="214">
        <f t="shared" si="36"/>
        <v>0</v>
      </c>
      <c r="BH150" s="214">
        <f t="shared" si="37"/>
        <v>0</v>
      </c>
      <c r="BI150" s="214">
        <f t="shared" si="38"/>
        <v>0</v>
      </c>
      <c r="BJ150" s="24" t="s">
        <v>84</v>
      </c>
      <c r="BK150" s="214">
        <f t="shared" si="39"/>
        <v>0</v>
      </c>
      <c r="BL150" s="24" t="s">
        <v>265</v>
      </c>
      <c r="BM150" s="24" t="s">
        <v>3428</v>
      </c>
    </row>
    <row r="151" spans="2:65" s="1" customFormat="1" ht="16.5" customHeight="1">
      <c r="B151" s="41"/>
      <c r="C151" s="203" t="s">
        <v>466</v>
      </c>
      <c r="D151" s="203" t="s">
        <v>182</v>
      </c>
      <c r="E151" s="204" t="s">
        <v>3429</v>
      </c>
      <c r="F151" s="205" t="s">
        <v>3430</v>
      </c>
      <c r="G151" s="206" t="s">
        <v>316</v>
      </c>
      <c r="H151" s="207">
        <v>2</v>
      </c>
      <c r="I151" s="208"/>
      <c r="J151" s="209">
        <f t="shared" si="30"/>
        <v>0</v>
      </c>
      <c r="K151" s="205" t="s">
        <v>39</v>
      </c>
      <c r="L151" s="61"/>
      <c r="M151" s="210" t="s">
        <v>39</v>
      </c>
      <c r="N151" s="211" t="s">
        <v>48</v>
      </c>
      <c r="O151" s="42"/>
      <c r="P151" s="212">
        <f t="shared" si="31"/>
        <v>0</v>
      </c>
      <c r="Q151" s="212">
        <v>0.0003132906</v>
      </c>
      <c r="R151" s="212">
        <f t="shared" si="32"/>
        <v>0.0006265812</v>
      </c>
      <c r="S151" s="212">
        <v>0</v>
      </c>
      <c r="T151" s="213">
        <f t="shared" si="33"/>
        <v>0</v>
      </c>
      <c r="AR151" s="24" t="s">
        <v>265</v>
      </c>
      <c r="AT151" s="24" t="s">
        <v>182</v>
      </c>
      <c r="AU151" s="24" t="s">
        <v>197</v>
      </c>
      <c r="AY151" s="24" t="s">
        <v>180</v>
      </c>
      <c r="BE151" s="214">
        <f t="shared" si="34"/>
        <v>0</v>
      </c>
      <c r="BF151" s="214">
        <f t="shared" si="35"/>
        <v>0</v>
      </c>
      <c r="BG151" s="214">
        <f t="shared" si="36"/>
        <v>0</v>
      </c>
      <c r="BH151" s="214">
        <f t="shared" si="37"/>
        <v>0</v>
      </c>
      <c r="BI151" s="214">
        <f t="shared" si="38"/>
        <v>0</v>
      </c>
      <c r="BJ151" s="24" t="s">
        <v>84</v>
      </c>
      <c r="BK151" s="214">
        <f t="shared" si="39"/>
        <v>0</v>
      </c>
      <c r="BL151" s="24" t="s">
        <v>265</v>
      </c>
      <c r="BM151" s="24" t="s">
        <v>3431</v>
      </c>
    </row>
    <row r="152" spans="2:65" s="1" customFormat="1" ht="25.5" customHeight="1">
      <c r="B152" s="41"/>
      <c r="C152" s="249" t="s">
        <v>471</v>
      </c>
      <c r="D152" s="249" t="s">
        <v>266</v>
      </c>
      <c r="E152" s="250" t="s">
        <v>3432</v>
      </c>
      <c r="F152" s="251" t="s">
        <v>3433</v>
      </c>
      <c r="G152" s="252" t="s">
        <v>316</v>
      </c>
      <c r="H152" s="253">
        <v>2</v>
      </c>
      <c r="I152" s="254"/>
      <c r="J152" s="255">
        <f t="shared" si="30"/>
        <v>0</v>
      </c>
      <c r="K152" s="251" t="s">
        <v>39</v>
      </c>
      <c r="L152" s="256"/>
      <c r="M152" s="257" t="s">
        <v>39</v>
      </c>
      <c r="N152" s="258" t="s">
        <v>48</v>
      </c>
      <c r="O152" s="42"/>
      <c r="P152" s="212">
        <f t="shared" si="31"/>
        <v>0</v>
      </c>
      <c r="Q152" s="212">
        <v>0.0002</v>
      </c>
      <c r="R152" s="212">
        <f t="shared" si="32"/>
        <v>0.0004</v>
      </c>
      <c r="S152" s="212">
        <v>0</v>
      </c>
      <c r="T152" s="213">
        <f t="shared" si="33"/>
        <v>0</v>
      </c>
      <c r="AR152" s="24" t="s">
        <v>354</v>
      </c>
      <c r="AT152" s="24" t="s">
        <v>266</v>
      </c>
      <c r="AU152" s="24" t="s">
        <v>197</v>
      </c>
      <c r="AY152" s="24" t="s">
        <v>180</v>
      </c>
      <c r="BE152" s="214">
        <f t="shared" si="34"/>
        <v>0</v>
      </c>
      <c r="BF152" s="214">
        <f t="shared" si="35"/>
        <v>0</v>
      </c>
      <c r="BG152" s="214">
        <f t="shared" si="36"/>
        <v>0</v>
      </c>
      <c r="BH152" s="214">
        <f t="shared" si="37"/>
        <v>0</v>
      </c>
      <c r="BI152" s="214">
        <f t="shared" si="38"/>
        <v>0</v>
      </c>
      <c r="BJ152" s="24" t="s">
        <v>84</v>
      </c>
      <c r="BK152" s="214">
        <f t="shared" si="39"/>
        <v>0</v>
      </c>
      <c r="BL152" s="24" t="s">
        <v>265</v>
      </c>
      <c r="BM152" s="24" t="s">
        <v>3434</v>
      </c>
    </row>
    <row r="153" spans="2:65" s="1" customFormat="1" ht="16.5" customHeight="1">
      <c r="B153" s="41"/>
      <c r="C153" s="203" t="s">
        <v>477</v>
      </c>
      <c r="D153" s="203" t="s">
        <v>182</v>
      </c>
      <c r="E153" s="204" t="s">
        <v>3435</v>
      </c>
      <c r="F153" s="205" t="s">
        <v>3436</v>
      </c>
      <c r="G153" s="206" t="s">
        <v>316</v>
      </c>
      <c r="H153" s="207">
        <v>8</v>
      </c>
      <c r="I153" s="208"/>
      <c r="J153" s="209">
        <f t="shared" si="30"/>
        <v>0</v>
      </c>
      <c r="K153" s="205" t="s">
        <v>39</v>
      </c>
      <c r="L153" s="61"/>
      <c r="M153" s="210" t="s">
        <v>39</v>
      </c>
      <c r="N153" s="211" t="s">
        <v>48</v>
      </c>
      <c r="O153" s="42"/>
      <c r="P153" s="212">
        <f t="shared" si="31"/>
        <v>0</v>
      </c>
      <c r="Q153" s="212">
        <v>3E-05</v>
      </c>
      <c r="R153" s="212">
        <f t="shared" si="32"/>
        <v>0.00024</v>
      </c>
      <c r="S153" s="212">
        <v>0</v>
      </c>
      <c r="T153" s="213">
        <f t="shared" si="33"/>
        <v>0</v>
      </c>
      <c r="AR153" s="24" t="s">
        <v>265</v>
      </c>
      <c r="AT153" s="24" t="s">
        <v>182</v>
      </c>
      <c r="AU153" s="24" t="s">
        <v>197</v>
      </c>
      <c r="AY153" s="24" t="s">
        <v>180</v>
      </c>
      <c r="BE153" s="214">
        <f t="shared" si="34"/>
        <v>0</v>
      </c>
      <c r="BF153" s="214">
        <f t="shared" si="35"/>
        <v>0</v>
      </c>
      <c r="BG153" s="214">
        <f t="shared" si="36"/>
        <v>0</v>
      </c>
      <c r="BH153" s="214">
        <f t="shared" si="37"/>
        <v>0</v>
      </c>
      <c r="BI153" s="214">
        <f t="shared" si="38"/>
        <v>0</v>
      </c>
      <c r="BJ153" s="24" t="s">
        <v>84</v>
      </c>
      <c r="BK153" s="214">
        <f t="shared" si="39"/>
        <v>0</v>
      </c>
      <c r="BL153" s="24" t="s">
        <v>265</v>
      </c>
      <c r="BM153" s="24" t="s">
        <v>3437</v>
      </c>
    </row>
    <row r="154" spans="2:65" s="1" customFormat="1" ht="16.5" customHeight="1">
      <c r="B154" s="41"/>
      <c r="C154" s="249" t="s">
        <v>483</v>
      </c>
      <c r="D154" s="249" t="s">
        <v>266</v>
      </c>
      <c r="E154" s="250" t="s">
        <v>3438</v>
      </c>
      <c r="F154" s="251" t="s">
        <v>3439</v>
      </c>
      <c r="G154" s="252" t="s">
        <v>316</v>
      </c>
      <c r="H154" s="253">
        <v>8</v>
      </c>
      <c r="I154" s="254"/>
      <c r="J154" s="255">
        <f t="shared" si="30"/>
        <v>0</v>
      </c>
      <c r="K154" s="251" t="s">
        <v>39</v>
      </c>
      <c r="L154" s="256"/>
      <c r="M154" s="257" t="s">
        <v>39</v>
      </c>
      <c r="N154" s="258" t="s">
        <v>48</v>
      </c>
      <c r="O154" s="42"/>
      <c r="P154" s="212">
        <f t="shared" si="31"/>
        <v>0</v>
      </c>
      <c r="Q154" s="212">
        <v>0.00055</v>
      </c>
      <c r="R154" s="212">
        <f t="shared" si="32"/>
        <v>0.0044</v>
      </c>
      <c r="S154" s="212">
        <v>0</v>
      </c>
      <c r="T154" s="213">
        <f t="shared" si="33"/>
        <v>0</v>
      </c>
      <c r="AR154" s="24" t="s">
        <v>354</v>
      </c>
      <c r="AT154" s="24" t="s">
        <v>266</v>
      </c>
      <c r="AU154" s="24" t="s">
        <v>197</v>
      </c>
      <c r="AY154" s="24" t="s">
        <v>180</v>
      </c>
      <c r="BE154" s="214">
        <f t="shared" si="34"/>
        <v>0</v>
      </c>
      <c r="BF154" s="214">
        <f t="shared" si="35"/>
        <v>0</v>
      </c>
      <c r="BG154" s="214">
        <f t="shared" si="36"/>
        <v>0</v>
      </c>
      <c r="BH154" s="214">
        <f t="shared" si="37"/>
        <v>0</v>
      </c>
      <c r="BI154" s="214">
        <f t="shared" si="38"/>
        <v>0</v>
      </c>
      <c r="BJ154" s="24" t="s">
        <v>84</v>
      </c>
      <c r="BK154" s="214">
        <f t="shared" si="39"/>
        <v>0</v>
      </c>
      <c r="BL154" s="24" t="s">
        <v>265</v>
      </c>
      <c r="BM154" s="24" t="s">
        <v>3440</v>
      </c>
    </row>
    <row r="155" spans="2:63" s="11" customFormat="1" ht="22.35" customHeight="1">
      <c r="B155" s="187"/>
      <c r="C155" s="188"/>
      <c r="D155" s="189" t="s">
        <v>76</v>
      </c>
      <c r="E155" s="201" t="s">
        <v>3441</v>
      </c>
      <c r="F155" s="201" t="s">
        <v>3442</v>
      </c>
      <c r="G155" s="188"/>
      <c r="H155" s="188"/>
      <c r="I155" s="191"/>
      <c r="J155" s="202">
        <f>BK155</f>
        <v>0</v>
      </c>
      <c r="K155" s="188"/>
      <c r="L155" s="193"/>
      <c r="M155" s="194"/>
      <c r="N155" s="195"/>
      <c r="O155" s="195"/>
      <c r="P155" s="196">
        <f>SUM(P156:P165)</f>
        <v>0</v>
      </c>
      <c r="Q155" s="195"/>
      <c r="R155" s="196">
        <f>SUM(R156:R165)</f>
        <v>0.0339591414</v>
      </c>
      <c r="S155" s="195"/>
      <c r="T155" s="197">
        <f>SUM(T156:T165)</f>
        <v>0</v>
      </c>
      <c r="AR155" s="198" t="s">
        <v>86</v>
      </c>
      <c r="AT155" s="199" t="s">
        <v>76</v>
      </c>
      <c r="AU155" s="199" t="s">
        <v>86</v>
      </c>
      <c r="AY155" s="198" t="s">
        <v>180</v>
      </c>
      <c r="BK155" s="200">
        <f>SUM(BK156:BK165)</f>
        <v>0</v>
      </c>
    </row>
    <row r="156" spans="2:65" s="1" customFormat="1" ht="16.5" customHeight="1">
      <c r="B156" s="41"/>
      <c r="C156" s="203" t="s">
        <v>491</v>
      </c>
      <c r="D156" s="203" t="s">
        <v>182</v>
      </c>
      <c r="E156" s="204" t="s">
        <v>3366</v>
      </c>
      <c r="F156" s="205" t="s">
        <v>3367</v>
      </c>
      <c r="G156" s="206" t="s">
        <v>200</v>
      </c>
      <c r="H156" s="207">
        <v>7</v>
      </c>
      <c r="I156" s="208"/>
      <c r="J156" s="209">
        <f aca="true" t="shared" si="40" ref="J156:J165">ROUND(I156*H156,2)</f>
        <v>0</v>
      </c>
      <c r="K156" s="205" t="s">
        <v>1903</v>
      </c>
      <c r="L156" s="61"/>
      <c r="M156" s="210" t="s">
        <v>39</v>
      </c>
      <c r="N156" s="211" t="s">
        <v>48</v>
      </c>
      <c r="O156" s="42"/>
      <c r="P156" s="212">
        <f aca="true" t="shared" si="41" ref="P156:P165">O156*H156</f>
        <v>0</v>
      </c>
      <c r="Q156" s="212">
        <v>0.00171</v>
      </c>
      <c r="R156" s="212">
        <f aca="true" t="shared" si="42" ref="R156:R165">Q156*H156</f>
        <v>0.01197</v>
      </c>
      <c r="S156" s="212">
        <v>0</v>
      </c>
      <c r="T156" s="213">
        <f aca="true" t="shared" si="43" ref="T156:T165">S156*H156</f>
        <v>0</v>
      </c>
      <c r="AR156" s="24" t="s">
        <v>265</v>
      </c>
      <c r="AT156" s="24" t="s">
        <v>182</v>
      </c>
      <c r="AU156" s="24" t="s">
        <v>197</v>
      </c>
      <c r="AY156" s="24" t="s">
        <v>180</v>
      </c>
      <c r="BE156" s="214">
        <f aca="true" t="shared" si="44" ref="BE156:BE165">IF(N156="základní",J156,0)</f>
        <v>0</v>
      </c>
      <c r="BF156" s="214">
        <f aca="true" t="shared" si="45" ref="BF156:BF165">IF(N156="snížená",J156,0)</f>
        <v>0</v>
      </c>
      <c r="BG156" s="214">
        <f aca="true" t="shared" si="46" ref="BG156:BG165">IF(N156="zákl. přenesená",J156,0)</f>
        <v>0</v>
      </c>
      <c r="BH156" s="214">
        <f aca="true" t="shared" si="47" ref="BH156:BH165">IF(N156="sníž. přenesená",J156,0)</f>
        <v>0</v>
      </c>
      <c r="BI156" s="214">
        <f aca="true" t="shared" si="48" ref="BI156:BI165">IF(N156="nulová",J156,0)</f>
        <v>0</v>
      </c>
      <c r="BJ156" s="24" t="s">
        <v>84</v>
      </c>
      <c r="BK156" s="214">
        <f aca="true" t="shared" si="49" ref="BK156:BK165">ROUND(I156*H156,2)</f>
        <v>0</v>
      </c>
      <c r="BL156" s="24" t="s">
        <v>265</v>
      </c>
      <c r="BM156" s="24" t="s">
        <v>3443</v>
      </c>
    </row>
    <row r="157" spans="2:65" s="1" customFormat="1" ht="16.5" customHeight="1">
      <c r="B157" s="41"/>
      <c r="C157" s="203" t="s">
        <v>495</v>
      </c>
      <c r="D157" s="203" t="s">
        <v>182</v>
      </c>
      <c r="E157" s="204" t="s">
        <v>3199</v>
      </c>
      <c r="F157" s="205" t="s">
        <v>3200</v>
      </c>
      <c r="G157" s="206" t="s">
        <v>200</v>
      </c>
      <c r="H157" s="207">
        <v>7</v>
      </c>
      <c r="I157" s="208"/>
      <c r="J157" s="209">
        <f t="shared" si="40"/>
        <v>0</v>
      </c>
      <c r="K157" s="205" t="s">
        <v>1903</v>
      </c>
      <c r="L157" s="61"/>
      <c r="M157" s="210" t="s">
        <v>39</v>
      </c>
      <c r="N157" s="211" t="s">
        <v>48</v>
      </c>
      <c r="O157" s="42"/>
      <c r="P157" s="212">
        <f t="shared" si="41"/>
        <v>0</v>
      </c>
      <c r="Q157" s="212">
        <v>0</v>
      </c>
      <c r="R157" s="212">
        <f t="shared" si="42"/>
        <v>0</v>
      </c>
      <c r="S157" s="212">
        <v>0</v>
      </c>
      <c r="T157" s="213">
        <f t="shared" si="43"/>
        <v>0</v>
      </c>
      <c r="AR157" s="24" t="s">
        <v>265</v>
      </c>
      <c r="AT157" s="24" t="s">
        <v>182</v>
      </c>
      <c r="AU157" s="24" t="s">
        <v>197</v>
      </c>
      <c r="AY157" s="24" t="s">
        <v>180</v>
      </c>
      <c r="BE157" s="214">
        <f t="shared" si="44"/>
        <v>0</v>
      </c>
      <c r="BF157" s="214">
        <f t="shared" si="45"/>
        <v>0</v>
      </c>
      <c r="BG157" s="214">
        <f t="shared" si="46"/>
        <v>0</v>
      </c>
      <c r="BH157" s="214">
        <f t="shared" si="47"/>
        <v>0</v>
      </c>
      <c r="BI157" s="214">
        <f t="shared" si="48"/>
        <v>0</v>
      </c>
      <c r="BJ157" s="24" t="s">
        <v>84</v>
      </c>
      <c r="BK157" s="214">
        <f t="shared" si="49"/>
        <v>0</v>
      </c>
      <c r="BL157" s="24" t="s">
        <v>265</v>
      </c>
      <c r="BM157" s="24" t="s">
        <v>3444</v>
      </c>
    </row>
    <row r="158" spans="2:65" s="1" customFormat="1" ht="16.5" customHeight="1">
      <c r="B158" s="41"/>
      <c r="C158" s="249" t="s">
        <v>501</v>
      </c>
      <c r="D158" s="249" t="s">
        <v>266</v>
      </c>
      <c r="E158" s="250" t="s">
        <v>3348</v>
      </c>
      <c r="F158" s="251" t="s">
        <v>3349</v>
      </c>
      <c r="G158" s="252" t="s">
        <v>200</v>
      </c>
      <c r="H158" s="253">
        <v>7</v>
      </c>
      <c r="I158" s="254"/>
      <c r="J158" s="255">
        <f t="shared" si="40"/>
        <v>0</v>
      </c>
      <c r="K158" s="251" t="s">
        <v>1903</v>
      </c>
      <c r="L158" s="256"/>
      <c r="M158" s="257" t="s">
        <v>39</v>
      </c>
      <c r="N158" s="258" t="s">
        <v>48</v>
      </c>
      <c r="O158" s="42"/>
      <c r="P158" s="212">
        <f t="shared" si="41"/>
        <v>0</v>
      </c>
      <c r="Q158" s="212">
        <v>0.00025</v>
      </c>
      <c r="R158" s="212">
        <f t="shared" si="42"/>
        <v>0.00175</v>
      </c>
      <c r="S158" s="212">
        <v>0</v>
      </c>
      <c r="T158" s="213">
        <f t="shared" si="43"/>
        <v>0</v>
      </c>
      <c r="AR158" s="24" t="s">
        <v>354</v>
      </c>
      <c r="AT158" s="24" t="s">
        <v>266</v>
      </c>
      <c r="AU158" s="24" t="s">
        <v>197</v>
      </c>
      <c r="AY158" s="24" t="s">
        <v>180</v>
      </c>
      <c r="BE158" s="214">
        <f t="shared" si="44"/>
        <v>0</v>
      </c>
      <c r="BF158" s="214">
        <f t="shared" si="45"/>
        <v>0</v>
      </c>
      <c r="BG158" s="214">
        <f t="shared" si="46"/>
        <v>0</v>
      </c>
      <c r="BH158" s="214">
        <f t="shared" si="47"/>
        <v>0</v>
      </c>
      <c r="BI158" s="214">
        <f t="shared" si="48"/>
        <v>0</v>
      </c>
      <c r="BJ158" s="24" t="s">
        <v>84</v>
      </c>
      <c r="BK158" s="214">
        <f t="shared" si="49"/>
        <v>0</v>
      </c>
      <c r="BL158" s="24" t="s">
        <v>265</v>
      </c>
      <c r="BM158" s="24" t="s">
        <v>3445</v>
      </c>
    </row>
    <row r="159" spans="2:65" s="1" customFormat="1" ht="16.5" customHeight="1">
      <c r="B159" s="41"/>
      <c r="C159" s="203" t="s">
        <v>505</v>
      </c>
      <c r="D159" s="203" t="s">
        <v>182</v>
      </c>
      <c r="E159" s="204" t="s">
        <v>3357</v>
      </c>
      <c r="F159" s="205" t="s">
        <v>3358</v>
      </c>
      <c r="G159" s="206" t="s">
        <v>200</v>
      </c>
      <c r="H159" s="207">
        <v>6</v>
      </c>
      <c r="I159" s="208"/>
      <c r="J159" s="209">
        <f t="shared" si="40"/>
        <v>0</v>
      </c>
      <c r="K159" s="205" t="s">
        <v>1903</v>
      </c>
      <c r="L159" s="61"/>
      <c r="M159" s="210" t="s">
        <v>39</v>
      </c>
      <c r="N159" s="211" t="s">
        <v>48</v>
      </c>
      <c r="O159" s="42"/>
      <c r="P159" s="212">
        <f t="shared" si="41"/>
        <v>0</v>
      </c>
      <c r="Q159" s="212">
        <v>0.00176</v>
      </c>
      <c r="R159" s="212">
        <f t="shared" si="42"/>
        <v>0.01056</v>
      </c>
      <c r="S159" s="212">
        <v>0</v>
      </c>
      <c r="T159" s="213">
        <f t="shared" si="43"/>
        <v>0</v>
      </c>
      <c r="AR159" s="24" t="s">
        <v>265</v>
      </c>
      <c r="AT159" s="24" t="s">
        <v>182</v>
      </c>
      <c r="AU159" s="24" t="s">
        <v>197</v>
      </c>
      <c r="AY159" s="24" t="s">
        <v>180</v>
      </c>
      <c r="BE159" s="214">
        <f t="shared" si="44"/>
        <v>0</v>
      </c>
      <c r="BF159" s="214">
        <f t="shared" si="45"/>
        <v>0</v>
      </c>
      <c r="BG159" s="214">
        <f t="shared" si="46"/>
        <v>0</v>
      </c>
      <c r="BH159" s="214">
        <f t="shared" si="47"/>
        <v>0</v>
      </c>
      <c r="BI159" s="214">
        <f t="shared" si="48"/>
        <v>0</v>
      </c>
      <c r="BJ159" s="24" t="s">
        <v>84</v>
      </c>
      <c r="BK159" s="214">
        <f t="shared" si="49"/>
        <v>0</v>
      </c>
      <c r="BL159" s="24" t="s">
        <v>265</v>
      </c>
      <c r="BM159" s="24" t="s">
        <v>3446</v>
      </c>
    </row>
    <row r="160" spans="2:65" s="1" customFormat="1" ht="25.5" customHeight="1">
      <c r="B160" s="41"/>
      <c r="C160" s="203" t="s">
        <v>509</v>
      </c>
      <c r="D160" s="203" t="s">
        <v>182</v>
      </c>
      <c r="E160" s="204" t="s">
        <v>3447</v>
      </c>
      <c r="F160" s="205" t="s">
        <v>3448</v>
      </c>
      <c r="G160" s="206" t="s">
        <v>316</v>
      </c>
      <c r="H160" s="207">
        <v>2</v>
      </c>
      <c r="I160" s="208"/>
      <c r="J160" s="209">
        <f t="shared" si="40"/>
        <v>0</v>
      </c>
      <c r="K160" s="205" t="s">
        <v>39</v>
      </c>
      <c r="L160" s="61"/>
      <c r="M160" s="210" t="s">
        <v>39</v>
      </c>
      <c r="N160" s="211" t="s">
        <v>48</v>
      </c>
      <c r="O160" s="42"/>
      <c r="P160" s="212">
        <f t="shared" si="41"/>
        <v>0</v>
      </c>
      <c r="Q160" s="212">
        <v>0.00042</v>
      </c>
      <c r="R160" s="212">
        <f t="shared" si="42"/>
        <v>0.00084</v>
      </c>
      <c r="S160" s="212">
        <v>0</v>
      </c>
      <c r="T160" s="213">
        <f t="shared" si="43"/>
        <v>0</v>
      </c>
      <c r="AR160" s="24" t="s">
        <v>265</v>
      </c>
      <c r="AT160" s="24" t="s">
        <v>182</v>
      </c>
      <c r="AU160" s="24" t="s">
        <v>197</v>
      </c>
      <c r="AY160" s="24" t="s">
        <v>180</v>
      </c>
      <c r="BE160" s="214">
        <f t="shared" si="44"/>
        <v>0</v>
      </c>
      <c r="BF160" s="214">
        <f t="shared" si="45"/>
        <v>0</v>
      </c>
      <c r="BG160" s="214">
        <f t="shared" si="46"/>
        <v>0</v>
      </c>
      <c r="BH160" s="214">
        <f t="shared" si="47"/>
        <v>0</v>
      </c>
      <c r="BI160" s="214">
        <f t="shared" si="48"/>
        <v>0</v>
      </c>
      <c r="BJ160" s="24" t="s">
        <v>84</v>
      </c>
      <c r="BK160" s="214">
        <f t="shared" si="49"/>
        <v>0</v>
      </c>
      <c r="BL160" s="24" t="s">
        <v>265</v>
      </c>
      <c r="BM160" s="24" t="s">
        <v>3449</v>
      </c>
    </row>
    <row r="161" spans="2:65" s="1" customFormat="1" ht="16.5" customHeight="1">
      <c r="B161" s="41"/>
      <c r="C161" s="249" t="s">
        <v>514</v>
      </c>
      <c r="D161" s="249" t="s">
        <v>266</v>
      </c>
      <c r="E161" s="250" t="s">
        <v>3450</v>
      </c>
      <c r="F161" s="251" t="s">
        <v>3451</v>
      </c>
      <c r="G161" s="252" t="s">
        <v>316</v>
      </c>
      <c r="H161" s="253">
        <v>2</v>
      </c>
      <c r="I161" s="254"/>
      <c r="J161" s="255">
        <f t="shared" si="40"/>
        <v>0</v>
      </c>
      <c r="K161" s="251" t="s">
        <v>1903</v>
      </c>
      <c r="L161" s="256"/>
      <c r="M161" s="257" t="s">
        <v>39</v>
      </c>
      <c r="N161" s="258" t="s">
        <v>48</v>
      </c>
      <c r="O161" s="42"/>
      <c r="P161" s="212">
        <f t="shared" si="41"/>
        <v>0</v>
      </c>
      <c r="Q161" s="212">
        <v>0.00311</v>
      </c>
      <c r="R161" s="212">
        <f t="shared" si="42"/>
        <v>0.00622</v>
      </c>
      <c r="S161" s="212">
        <v>0</v>
      </c>
      <c r="T161" s="213">
        <f t="shared" si="43"/>
        <v>0</v>
      </c>
      <c r="AR161" s="24" t="s">
        <v>354</v>
      </c>
      <c r="AT161" s="24" t="s">
        <v>266</v>
      </c>
      <c r="AU161" s="24" t="s">
        <v>197</v>
      </c>
      <c r="AY161" s="24" t="s">
        <v>180</v>
      </c>
      <c r="BE161" s="214">
        <f t="shared" si="44"/>
        <v>0</v>
      </c>
      <c r="BF161" s="214">
        <f t="shared" si="45"/>
        <v>0</v>
      </c>
      <c r="BG161" s="214">
        <f t="shared" si="46"/>
        <v>0</v>
      </c>
      <c r="BH161" s="214">
        <f t="shared" si="47"/>
        <v>0</v>
      </c>
      <c r="BI161" s="214">
        <f t="shared" si="48"/>
        <v>0</v>
      </c>
      <c r="BJ161" s="24" t="s">
        <v>84</v>
      </c>
      <c r="BK161" s="214">
        <f t="shared" si="49"/>
        <v>0</v>
      </c>
      <c r="BL161" s="24" t="s">
        <v>265</v>
      </c>
      <c r="BM161" s="24" t="s">
        <v>3452</v>
      </c>
    </row>
    <row r="162" spans="2:65" s="1" customFormat="1" ht="16.5" customHeight="1">
      <c r="B162" s="41"/>
      <c r="C162" s="203" t="s">
        <v>519</v>
      </c>
      <c r="D162" s="203" t="s">
        <v>182</v>
      </c>
      <c r="E162" s="204" t="s">
        <v>3423</v>
      </c>
      <c r="F162" s="205" t="s">
        <v>3424</v>
      </c>
      <c r="G162" s="206" t="s">
        <v>316</v>
      </c>
      <c r="H162" s="207">
        <v>2</v>
      </c>
      <c r="I162" s="208"/>
      <c r="J162" s="209">
        <f t="shared" si="40"/>
        <v>0</v>
      </c>
      <c r="K162" s="205" t="s">
        <v>39</v>
      </c>
      <c r="L162" s="61"/>
      <c r="M162" s="210" t="s">
        <v>39</v>
      </c>
      <c r="N162" s="211" t="s">
        <v>48</v>
      </c>
      <c r="O162" s="42"/>
      <c r="P162" s="212">
        <f t="shared" si="41"/>
        <v>0</v>
      </c>
      <c r="Q162" s="212">
        <v>0.0003795707</v>
      </c>
      <c r="R162" s="212">
        <f t="shared" si="42"/>
        <v>0.0007591414</v>
      </c>
      <c r="S162" s="212">
        <v>0</v>
      </c>
      <c r="T162" s="213">
        <f t="shared" si="43"/>
        <v>0</v>
      </c>
      <c r="AR162" s="24" t="s">
        <v>265</v>
      </c>
      <c r="AT162" s="24" t="s">
        <v>182</v>
      </c>
      <c r="AU162" s="24" t="s">
        <v>197</v>
      </c>
      <c r="AY162" s="24" t="s">
        <v>180</v>
      </c>
      <c r="BE162" s="214">
        <f t="shared" si="44"/>
        <v>0</v>
      </c>
      <c r="BF162" s="214">
        <f t="shared" si="45"/>
        <v>0</v>
      </c>
      <c r="BG162" s="214">
        <f t="shared" si="46"/>
        <v>0</v>
      </c>
      <c r="BH162" s="214">
        <f t="shared" si="47"/>
        <v>0</v>
      </c>
      <c r="BI162" s="214">
        <f t="shared" si="48"/>
        <v>0</v>
      </c>
      <c r="BJ162" s="24" t="s">
        <v>84</v>
      </c>
      <c r="BK162" s="214">
        <f t="shared" si="49"/>
        <v>0</v>
      </c>
      <c r="BL162" s="24" t="s">
        <v>265</v>
      </c>
      <c r="BM162" s="24" t="s">
        <v>3453</v>
      </c>
    </row>
    <row r="163" spans="2:65" s="1" customFormat="1" ht="25.5" customHeight="1">
      <c r="B163" s="41"/>
      <c r="C163" s="249" t="s">
        <v>524</v>
      </c>
      <c r="D163" s="249" t="s">
        <v>266</v>
      </c>
      <c r="E163" s="250" t="s">
        <v>3426</v>
      </c>
      <c r="F163" s="251" t="s">
        <v>3427</v>
      </c>
      <c r="G163" s="252" t="s">
        <v>316</v>
      </c>
      <c r="H163" s="253">
        <v>2</v>
      </c>
      <c r="I163" s="254"/>
      <c r="J163" s="255">
        <f t="shared" si="40"/>
        <v>0</v>
      </c>
      <c r="K163" s="251" t="s">
        <v>39</v>
      </c>
      <c r="L163" s="256"/>
      <c r="M163" s="257" t="s">
        <v>39</v>
      </c>
      <c r="N163" s="258" t="s">
        <v>48</v>
      </c>
      <c r="O163" s="42"/>
      <c r="P163" s="212">
        <f t="shared" si="41"/>
        <v>0</v>
      </c>
      <c r="Q163" s="212">
        <v>0.00035</v>
      </c>
      <c r="R163" s="212">
        <f t="shared" si="42"/>
        <v>0.0007</v>
      </c>
      <c r="S163" s="212">
        <v>0</v>
      </c>
      <c r="T163" s="213">
        <f t="shared" si="43"/>
        <v>0</v>
      </c>
      <c r="AR163" s="24" t="s">
        <v>354</v>
      </c>
      <c r="AT163" s="24" t="s">
        <v>266</v>
      </c>
      <c r="AU163" s="24" t="s">
        <v>197</v>
      </c>
      <c r="AY163" s="24" t="s">
        <v>180</v>
      </c>
      <c r="BE163" s="214">
        <f t="shared" si="44"/>
        <v>0</v>
      </c>
      <c r="BF163" s="214">
        <f t="shared" si="45"/>
        <v>0</v>
      </c>
      <c r="BG163" s="214">
        <f t="shared" si="46"/>
        <v>0</v>
      </c>
      <c r="BH163" s="214">
        <f t="shared" si="47"/>
        <v>0</v>
      </c>
      <c r="BI163" s="214">
        <f t="shared" si="48"/>
        <v>0</v>
      </c>
      <c r="BJ163" s="24" t="s">
        <v>84</v>
      </c>
      <c r="BK163" s="214">
        <f t="shared" si="49"/>
        <v>0</v>
      </c>
      <c r="BL163" s="24" t="s">
        <v>265</v>
      </c>
      <c r="BM163" s="24" t="s">
        <v>3454</v>
      </c>
    </row>
    <row r="164" spans="2:65" s="1" customFormat="1" ht="16.5" customHeight="1">
      <c r="B164" s="41"/>
      <c r="C164" s="203" t="s">
        <v>528</v>
      </c>
      <c r="D164" s="203" t="s">
        <v>182</v>
      </c>
      <c r="E164" s="204" t="s">
        <v>3435</v>
      </c>
      <c r="F164" s="205" t="s">
        <v>3436</v>
      </c>
      <c r="G164" s="206" t="s">
        <v>316</v>
      </c>
      <c r="H164" s="207">
        <v>2</v>
      </c>
      <c r="I164" s="208"/>
      <c r="J164" s="209">
        <f t="shared" si="40"/>
        <v>0</v>
      </c>
      <c r="K164" s="205" t="s">
        <v>39</v>
      </c>
      <c r="L164" s="61"/>
      <c r="M164" s="210" t="s">
        <v>39</v>
      </c>
      <c r="N164" s="211" t="s">
        <v>48</v>
      </c>
      <c r="O164" s="42"/>
      <c r="P164" s="212">
        <f t="shared" si="41"/>
        <v>0</v>
      </c>
      <c r="Q164" s="212">
        <v>3E-05</v>
      </c>
      <c r="R164" s="212">
        <f t="shared" si="42"/>
        <v>6E-05</v>
      </c>
      <c r="S164" s="212">
        <v>0</v>
      </c>
      <c r="T164" s="213">
        <f t="shared" si="43"/>
        <v>0</v>
      </c>
      <c r="AR164" s="24" t="s">
        <v>265</v>
      </c>
      <c r="AT164" s="24" t="s">
        <v>182</v>
      </c>
      <c r="AU164" s="24" t="s">
        <v>197</v>
      </c>
      <c r="AY164" s="24" t="s">
        <v>180</v>
      </c>
      <c r="BE164" s="214">
        <f t="shared" si="44"/>
        <v>0</v>
      </c>
      <c r="BF164" s="214">
        <f t="shared" si="45"/>
        <v>0</v>
      </c>
      <c r="BG164" s="214">
        <f t="shared" si="46"/>
        <v>0</v>
      </c>
      <c r="BH164" s="214">
        <f t="shared" si="47"/>
        <v>0</v>
      </c>
      <c r="BI164" s="214">
        <f t="shared" si="48"/>
        <v>0</v>
      </c>
      <c r="BJ164" s="24" t="s">
        <v>84</v>
      </c>
      <c r="BK164" s="214">
        <f t="shared" si="49"/>
        <v>0</v>
      </c>
      <c r="BL164" s="24" t="s">
        <v>265</v>
      </c>
      <c r="BM164" s="24" t="s">
        <v>3455</v>
      </c>
    </row>
    <row r="165" spans="2:65" s="1" customFormat="1" ht="16.5" customHeight="1">
      <c r="B165" s="41"/>
      <c r="C165" s="249" t="s">
        <v>533</v>
      </c>
      <c r="D165" s="249" t="s">
        <v>266</v>
      </c>
      <c r="E165" s="250" t="s">
        <v>3438</v>
      </c>
      <c r="F165" s="251" t="s">
        <v>3439</v>
      </c>
      <c r="G165" s="252" t="s">
        <v>316</v>
      </c>
      <c r="H165" s="253">
        <v>2</v>
      </c>
      <c r="I165" s="254"/>
      <c r="J165" s="255">
        <f t="shared" si="40"/>
        <v>0</v>
      </c>
      <c r="K165" s="251" t="s">
        <v>39</v>
      </c>
      <c r="L165" s="256"/>
      <c r="M165" s="257" t="s">
        <v>39</v>
      </c>
      <c r="N165" s="258" t="s">
        <v>48</v>
      </c>
      <c r="O165" s="42"/>
      <c r="P165" s="212">
        <f t="shared" si="41"/>
        <v>0</v>
      </c>
      <c r="Q165" s="212">
        <v>0.00055</v>
      </c>
      <c r="R165" s="212">
        <f t="shared" si="42"/>
        <v>0.0011</v>
      </c>
      <c r="S165" s="212">
        <v>0</v>
      </c>
      <c r="T165" s="213">
        <f t="shared" si="43"/>
        <v>0</v>
      </c>
      <c r="AR165" s="24" t="s">
        <v>354</v>
      </c>
      <c r="AT165" s="24" t="s">
        <v>266</v>
      </c>
      <c r="AU165" s="24" t="s">
        <v>197</v>
      </c>
      <c r="AY165" s="24" t="s">
        <v>180</v>
      </c>
      <c r="BE165" s="214">
        <f t="shared" si="44"/>
        <v>0</v>
      </c>
      <c r="BF165" s="214">
        <f t="shared" si="45"/>
        <v>0</v>
      </c>
      <c r="BG165" s="214">
        <f t="shared" si="46"/>
        <v>0</v>
      </c>
      <c r="BH165" s="214">
        <f t="shared" si="47"/>
        <v>0</v>
      </c>
      <c r="BI165" s="214">
        <f t="shared" si="48"/>
        <v>0</v>
      </c>
      <c r="BJ165" s="24" t="s">
        <v>84</v>
      </c>
      <c r="BK165" s="214">
        <f t="shared" si="49"/>
        <v>0</v>
      </c>
      <c r="BL165" s="24" t="s">
        <v>265</v>
      </c>
      <c r="BM165" s="24" t="s">
        <v>3456</v>
      </c>
    </row>
    <row r="166" spans="2:63" s="11" customFormat="1" ht="22.35" customHeight="1">
      <c r="B166" s="187"/>
      <c r="C166" s="188"/>
      <c r="D166" s="189" t="s">
        <v>76</v>
      </c>
      <c r="E166" s="201" t="s">
        <v>3457</v>
      </c>
      <c r="F166" s="201" t="s">
        <v>3230</v>
      </c>
      <c r="G166" s="188"/>
      <c r="H166" s="188"/>
      <c r="I166" s="191"/>
      <c r="J166" s="202">
        <f>BK166</f>
        <v>0</v>
      </c>
      <c r="K166" s="188"/>
      <c r="L166" s="193"/>
      <c r="M166" s="194"/>
      <c r="N166" s="195"/>
      <c r="O166" s="195"/>
      <c r="P166" s="196">
        <f>SUM(P167:P173)</f>
        <v>0</v>
      </c>
      <c r="Q166" s="195"/>
      <c r="R166" s="196">
        <f>SUM(R167:R173)</f>
        <v>0</v>
      </c>
      <c r="S166" s="195"/>
      <c r="T166" s="197">
        <f>SUM(T167:T173)</f>
        <v>0.008</v>
      </c>
      <c r="AR166" s="198" t="s">
        <v>86</v>
      </c>
      <c r="AT166" s="199" t="s">
        <v>76</v>
      </c>
      <c r="AU166" s="199" t="s">
        <v>86</v>
      </c>
      <c r="AY166" s="198" t="s">
        <v>180</v>
      </c>
      <c r="BK166" s="200">
        <f>SUM(BK167:BK173)</f>
        <v>0</v>
      </c>
    </row>
    <row r="167" spans="2:65" s="1" customFormat="1" ht="16.5" customHeight="1">
      <c r="B167" s="41"/>
      <c r="C167" s="203" t="s">
        <v>537</v>
      </c>
      <c r="D167" s="203" t="s">
        <v>182</v>
      </c>
      <c r="E167" s="204" t="s">
        <v>3458</v>
      </c>
      <c r="F167" s="205" t="s">
        <v>3459</v>
      </c>
      <c r="G167" s="206" t="s">
        <v>200</v>
      </c>
      <c r="H167" s="207">
        <v>98</v>
      </c>
      <c r="I167" s="208"/>
      <c r="J167" s="209">
        <f aca="true" t="shared" si="50" ref="J167:J173">ROUND(I167*H167,2)</f>
        <v>0</v>
      </c>
      <c r="K167" s="205" t="s">
        <v>1903</v>
      </c>
      <c r="L167" s="61"/>
      <c r="M167" s="210" t="s">
        <v>39</v>
      </c>
      <c r="N167" s="211" t="s">
        <v>48</v>
      </c>
      <c r="O167" s="42"/>
      <c r="P167" s="212">
        <f aca="true" t="shared" si="51" ref="P167:P173">O167*H167</f>
        <v>0</v>
      </c>
      <c r="Q167" s="212">
        <v>0</v>
      </c>
      <c r="R167" s="212">
        <f aca="true" t="shared" si="52" ref="R167:R173">Q167*H167</f>
        <v>0</v>
      </c>
      <c r="S167" s="212">
        <v>0</v>
      </c>
      <c r="T167" s="213">
        <f aca="true" t="shared" si="53" ref="T167:T173">S167*H167</f>
        <v>0</v>
      </c>
      <c r="AR167" s="24" t="s">
        <v>265</v>
      </c>
      <c r="AT167" s="24" t="s">
        <v>182</v>
      </c>
      <c r="AU167" s="24" t="s">
        <v>197</v>
      </c>
      <c r="AY167" s="24" t="s">
        <v>180</v>
      </c>
      <c r="BE167" s="214">
        <f aca="true" t="shared" si="54" ref="BE167:BE173">IF(N167="základní",J167,0)</f>
        <v>0</v>
      </c>
      <c r="BF167" s="214">
        <f aca="true" t="shared" si="55" ref="BF167:BF173">IF(N167="snížená",J167,0)</f>
        <v>0</v>
      </c>
      <c r="BG167" s="214">
        <f aca="true" t="shared" si="56" ref="BG167:BG173">IF(N167="zákl. přenesená",J167,0)</f>
        <v>0</v>
      </c>
      <c r="BH167" s="214">
        <f aca="true" t="shared" si="57" ref="BH167:BH173">IF(N167="sníž. přenesená",J167,0)</f>
        <v>0</v>
      </c>
      <c r="BI167" s="214">
        <f aca="true" t="shared" si="58" ref="BI167:BI173">IF(N167="nulová",J167,0)</f>
        <v>0</v>
      </c>
      <c r="BJ167" s="24" t="s">
        <v>84</v>
      </c>
      <c r="BK167" s="214">
        <f aca="true" t="shared" si="59" ref="BK167:BK173">ROUND(I167*H167,2)</f>
        <v>0</v>
      </c>
      <c r="BL167" s="24" t="s">
        <v>265</v>
      </c>
      <c r="BM167" s="24" t="s">
        <v>3460</v>
      </c>
    </row>
    <row r="168" spans="2:65" s="1" customFormat="1" ht="16.5" customHeight="1">
      <c r="B168" s="41"/>
      <c r="C168" s="203" t="s">
        <v>544</v>
      </c>
      <c r="D168" s="203" t="s">
        <v>182</v>
      </c>
      <c r="E168" s="204" t="s">
        <v>3461</v>
      </c>
      <c r="F168" s="205" t="s">
        <v>3462</v>
      </c>
      <c r="G168" s="206" t="s">
        <v>248</v>
      </c>
      <c r="H168" s="207">
        <v>0.245</v>
      </c>
      <c r="I168" s="208"/>
      <c r="J168" s="209">
        <f t="shared" si="50"/>
        <v>0</v>
      </c>
      <c r="K168" s="205" t="s">
        <v>1903</v>
      </c>
      <c r="L168" s="61"/>
      <c r="M168" s="210" t="s">
        <v>39</v>
      </c>
      <c r="N168" s="211" t="s">
        <v>48</v>
      </c>
      <c r="O168" s="42"/>
      <c r="P168" s="212">
        <f t="shared" si="51"/>
        <v>0</v>
      </c>
      <c r="Q168" s="212">
        <v>0</v>
      </c>
      <c r="R168" s="212">
        <f t="shared" si="52"/>
        <v>0</v>
      </c>
      <c r="S168" s="212">
        <v>0</v>
      </c>
      <c r="T168" s="213">
        <f t="shared" si="53"/>
        <v>0</v>
      </c>
      <c r="AR168" s="24" t="s">
        <v>265</v>
      </c>
      <c r="AT168" s="24" t="s">
        <v>182</v>
      </c>
      <c r="AU168" s="24" t="s">
        <v>197</v>
      </c>
      <c r="AY168" s="24" t="s">
        <v>180</v>
      </c>
      <c r="BE168" s="214">
        <f t="shared" si="54"/>
        <v>0</v>
      </c>
      <c r="BF168" s="214">
        <f t="shared" si="55"/>
        <v>0</v>
      </c>
      <c r="BG168" s="214">
        <f t="shared" si="56"/>
        <v>0</v>
      </c>
      <c r="BH168" s="214">
        <f t="shared" si="57"/>
        <v>0</v>
      </c>
      <c r="BI168" s="214">
        <f t="shared" si="58"/>
        <v>0</v>
      </c>
      <c r="BJ168" s="24" t="s">
        <v>84</v>
      </c>
      <c r="BK168" s="214">
        <f t="shared" si="59"/>
        <v>0</v>
      </c>
      <c r="BL168" s="24" t="s">
        <v>265</v>
      </c>
      <c r="BM168" s="24" t="s">
        <v>3463</v>
      </c>
    </row>
    <row r="169" spans="2:65" s="1" customFormat="1" ht="16.5" customHeight="1">
      <c r="B169" s="41"/>
      <c r="C169" s="203" t="s">
        <v>551</v>
      </c>
      <c r="D169" s="203" t="s">
        <v>182</v>
      </c>
      <c r="E169" s="204" t="s">
        <v>3233</v>
      </c>
      <c r="F169" s="205" t="s">
        <v>3234</v>
      </c>
      <c r="G169" s="206" t="s">
        <v>316</v>
      </c>
      <c r="H169" s="207">
        <v>1</v>
      </c>
      <c r="I169" s="208"/>
      <c r="J169" s="209">
        <f t="shared" si="50"/>
        <v>0</v>
      </c>
      <c r="K169" s="205" t="s">
        <v>39</v>
      </c>
      <c r="L169" s="61"/>
      <c r="M169" s="210" t="s">
        <v>39</v>
      </c>
      <c r="N169" s="211" t="s">
        <v>48</v>
      </c>
      <c r="O169" s="42"/>
      <c r="P169" s="212">
        <f t="shared" si="51"/>
        <v>0</v>
      </c>
      <c r="Q169" s="212">
        <v>0</v>
      </c>
      <c r="R169" s="212">
        <f t="shared" si="52"/>
        <v>0</v>
      </c>
      <c r="S169" s="212">
        <v>0</v>
      </c>
      <c r="T169" s="213">
        <f t="shared" si="53"/>
        <v>0</v>
      </c>
      <c r="AR169" s="24" t="s">
        <v>2639</v>
      </c>
      <c r="AT169" s="24" t="s">
        <v>182</v>
      </c>
      <c r="AU169" s="24" t="s">
        <v>197</v>
      </c>
      <c r="AY169" s="24" t="s">
        <v>180</v>
      </c>
      <c r="BE169" s="214">
        <f t="shared" si="54"/>
        <v>0</v>
      </c>
      <c r="BF169" s="214">
        <f t="shared" si="55"/>
        <v>0</v>
      </c>
      <c r="BG169" s="214">
        <f t="shared" si="56"/>
        <v>0</v>
      </c>
      <c r="BH169" s="214">
        <f t="shared" si="57"/>
        <v>0</v>
      </c>
      <c r="BI169" s="214">
        <f t="shared" si="58"/>
        <v>0</v>
      </c>
      <c r="BJ169" s="24" t="s">
        <v>84</v>
      </c>
      <c r="BK169" s="214">
        <f t="shared" si="59"/>
        <v>0</v>
      </c>
      <c r="BL169" s="24" t="s">
        <v>2639</v>
      </c>
      <c r="BM169" s="24" t="s">
        <v>3464</v>
      </c>
    </row>
    <row r="170" spans="2:65" s="1" customFormat="1" ht="16.5" customHeight="1">
      <c r="B170" s="41"/>
      <c r="C170" s="203" t="s">
        <v>555</v>
      </c>
      <c r="D170" s="203" t="s">
        <v>182</v>
      </c>
      <c r="E170" s="204" t="s">
        <v>3236</v>
      </c>
      <c r="F170" s="205" t="s">
        <v>3237</v>
      </c>
      <c r="G170" s="206" t="s">
        <v>316</v>
      </c>
      <c r="H170" s="207">
        <v>1</v>
      </c>
      <c r="I170" s="208"/>
      <c r="J170" s="209">
        <f t="shared" si="50"/>
        <v>0</v>
      </c>
      <c r="K170" s="205" t="s">
        <v>39</v>
      </c>
      <c r="L170" s="61"/>
      <c r="M170" s="210" t="s">
        <v>39</v>
      </c>
      <c r="N170" s="211" t="s">
        <v>48</v>
      </c>
      <c r="O170" s="42"/>
      <c r="P170" s="212">
        <f t="shared" si="51"/>
        <v>0</v>
      </c>
      <c r="Q170" s="212">
        <v>0</v>
      </c>
      <c r="R170" s="212">
        <f t="shared" si="52"/>
        <v>0</v>
      </c>
      <c r="S170" s="212">
        <v>0</v>
      </c>
      <c r="T170" s="213">
        <f t="shared" si="53"/>
        <v>0</v>
      </c>
      <c r="AR170" s="24" t="s">
        <v>2639</v>
      </c>
      <c r="AT170" s="24" t="s">
        <v>182</v>
      </c>
      <c r="AU170" s="24" t="s">
        <v>197</v>
      </c>
      <c r="AY170" s="24" t="s">
        <v>180</v>
      </c>
      <c r="BE170" s="214">
        <f t="shared" si="54"/>
        <v>0</v>
      </c>
      <c r="BF170" s="214">
        <f t="shared" si="55"/>
        <v>0</v>
      </c>
      <c r="BG170" s="214">
        <f t="shared" si="56"/>
        <v>0</v>
      </c>
      <c r="BH170" s="214">
        <f t="shared" si="57"/>
        <v>0</v>
      </c>
      <c r="BI170" s="214">
        <f t="shared" si="58"/>
        <v>0</v>
      </c>
      <c r="BJ170" s="24" t="s">
        <v>84</v>
      </c>
      <c r="BK170" s="214">
        <f t="shared" si="59"/>
        <v>0</v>
      </c>
      <c r="BL170" s="24" t="s">
        <v>2639</v>
      </c>
      <c r="BM170" s="24" t="s">
        <v>3465</v>
      </c>
    </row>
    <row r="171" spans="2:65" s="1" customFormat="1" ht="16.5" customHeight="1">
      <c r="B171" s="41"/>
      <c r="C171" s="203" t="s">
        <v>561</v>
      </c>
      <c r="D171" s="203" t="s">
        <v>182</v>
      </c>
      <c r="E171" s="204" t="s">
        <v>3242</v>
      </c>
      <c r="F171" s="205" t="s">
        <v>3243</v>
      </c>
      <c r="G171" s="206" t="s">
        <v>316</v>
      </c>
      <c r="H171" s="207">
        <v>1</v>
      </c>
      <c r="I171" s="208"/>
      <c r="J171" s="209">
        <f t="shared" si="50"/>
        <v>0</v>
      </c>
      <c r="K171" s="205" t="s">
        <v>39</v>
      </c>
      <c r="L171" s="61"/>
      <c r="M171" s="210" t="s">
        <v>39</v>
      </c>
      <c r="N171" s="211" t="s">
        <v>48</v>
      </c>
      <c r="O171" s="42"/>
      <c r="P171" s="212">
        <f t="shared" si="51"/>
        <v>0</v>
      </c>
      <c r="Q171" s="212">
        <v>0</v>
      </c>
      <c r="R171" s="212">
        <f t="shared" si="52"/>
        <v>0</v>
      </c>
      <c r="S171" s="212">
        <v>0.008</v>
      </c>
      <c r="T171" s="213">
        <f t="shared" si="53"/>
        <v>0.008</v>
      </c>
      <c r="AR171" s="24" t="s">
        <v>187</v>
      </c>
      <c r="AT171" s="24" t="s">
        <v>182</v>
      </c>
      <c r="AU171" s="24" t="s">
        <v>197</v>
      </c>
      <c r="AY171" s="24" t="s">
        <v>180</v>
      </c>
      <c r="BE171" s="214">
        <f t="shared" si="54"/>
        <v>0</v>
      </c>
      <c r="BF171" s="214">
        <f t="shared" si="55"/>
        <v>0</v>
      </c>
      <c r="BG171" s="214">
        <f t="shared" si="56"/>
        <v>0</v>
      </c>
      <c r="BH171" s="214">
        <f t="shared" si="57"/>
        <v>0</v>
      </c>
      <c r="BI171" s="214">
        <f t="shared" si="58"/>
        <v>0</v>
      </c>
      <c r="BJ171" s="24" t="s">
        <v>84</v>
      </c>
      <c r="BK171" s="214">
        <f t="shared" si="59"/>
        <v>0</v>
      </c>
      <c r="BL171" s="24" t="s">
        <v>187</v>
      </c>
      <c r="BM171" s="24" t="s">
        <v>3466</v>
      </c>
    </row>
    <row r="172" spans="2:65" s="1" customFormat="1" ht="16.5" customHeight="1">
      <c r="B172" s="41"/>
      <c r="C172" s="203" t="s">
        <v>566</v>
      </c>
      <c r="D172" s="203" t="s">
        <v>182</v>
      </c>
      <c r="E172" s="204" t="s">
        <v>3259</v>
      </c>
      <c r="F172" s="205" t="s">
        <v>3260</v>
      </c>
      <c r="G172" s="206" t="s">
        <v>316</v>
      </c>
      <c r="H172" s="207">
        <v>1</v>
      </c>
      <c r="I172" s="208"/>
      <c r="J172" s="209">
        <f t="shared" si="50"/>
        <v>0</v>
      </c>
      <c r="K172" s="205" t="s">
        <v>39</v>
      </c>
      <c r="L172" s="61"/>
      <c r="M172" s="210" t="s">
        <v>39</v>
      </c>
      <c r="N172" s="211" t="s">
        <v>48</v>
      </c>
      <c r="O172" s="42"/>
      <c r="P172" s="212">
        <f t="shared" si="51"/>
        <v>0</v>
      </c>
      <c r="Q172" s="212">
        <v>0</v>
      </c>
      <c r="R172" s="212">
        <f t="shared" si="52"/>
        <v>0</v>
      </c>
      <c r="S172" s="212">
        <v>0</v>
      </c>
      <c r="T172" s="213">
        <f t="shared" si="53"/>
        <v>0</v>
      </c>
      <c r="AR172" s="24" t="s">
        <v>265</v>
      </c>
      <c r="AT172" s="24" t="s">
        <v>182</v>
      </c>
      <c r="AU172" s="24" t="s">
        <v>197</v>
      </c>
      <c r="AY172" s="24" t="s">
        <v>180</v>
      </c>
      <c r="BE172" s="214">
        <f t="shared" si="54"/>
        <v>0</v>
      </c>
      <c r="BF172" s="214">
        <f t="shared" si="55"/>
        <v>0</v>
      </c>
      <c r="BG172" s="214">
        <f t="shared" si="56"/>
        <v>0</v>
      </c>
      <c r="BH172" s="214">
        <f t="shared" si="57"/>
        <v>0</v>
      </c>
      <c r="BI172" s="214">
        <f t="shared" si="58"/>
        <v>0</v>
      </c>
      <c r="BJ172" s="24" t="s">
        <v>84</v>
      </c>
      <c r="BK172" s="214">
        <f t="shared" si="59"/>
        <v>0</v>
      </c>
      <c r="BL172" s="24" t="s">
        <v>265</v>
      </c>
      <c r="BM172" s="24" t="s">
        <v>3467</v>
      </c>
    </row>
    <row r="173" spans="2:65" s="1" customFormat="1" ht="16.5" customHeight="1">
      <c r="B173" s="41"/>
      <c r="C173" s="203" t="s">
        <v>572</v>
      </c>
      <c r="D173" s="203" t="s">
        <v>182</v>
      </c>
      <c r="E173" s="204" t="s">
        <v>3231</v>
      </c>
      <c r="F173" s="205" t="s">
        <v>2859</v>
      </c>
      <c r="G173" s="206" t="s">
        <v>316</v>
      </c>
      <c r="H173" s="207">
        <v>1</v>
      </c>
      <c r="I173" s="208"/>
      <c r="J173" s="209">
        <f t="shared" si="50"/>
        <v>0</v>
      </c>
      <c r="K173" s="205" t="s">
        <v>39</v>
      </c>
      <c r="L173" s="61"/>
      <c r="M173" s="210" t="s">
        <v>39</v>
      </c>
      <c r="N173" s="259" t="s">
        <v>48</v>
      </c>
      <c r="O173" s="260"/>
      <c r="P173" s="261">
        <f t="shared" si="51"/>
        <v>0</v>
      </c>
      <c r="Q173" s="261">
        <v>0</v>
      </c>
      <c r="R173" s="261">
        <f t="shared" si="52"/>
        <v>0</v>
      </c>
      <c r="S173" s="261">
        <v>0</v>
      </c>
      <c r="T173" s="262">
        <f t="shared" si="53"/>
        <v>0</v>
      </c>
      <c r="AR173" s="24" t="s">
        <v>265</v>
      </c>
      <c r="AT173" s="24" t="s">
        <v>182</v>
      </c>
      <c r="AU173" s="24" t="s">
        <v>197</v>
      </c>
      <c r="AY173" s="24" t="s">
        <v>180</v>
      </c>
      <c r="BE173" s="214">
        <f t="shared" si="54"/>
        <v>0</v>
      </c>
      <c r="BF173" s="214">
        <f t="shared" si="55"/>
        <v>0</v>
      </c>
      <c r="BG173" s="214">
        <f t="shared" si="56"/>
        <v>0</v>
      </c>
      <c r="BH173" s="214">
        <f t="shared" si="57"/>
        <v>0</v>
      </c>
      <c r="BI173" s="214">
        <f t="shared" si="58"/>
        <v>0</v>
      </c>
      <c r="BJ173" s="24" t="s">
        <v>84</v>
      </c>
      <c r="BK173" s="214">
        <f t="shared" si="59"/>
        <v>0</v>
      </c>
      <c r="BL173" s="24" t="s">
        <v>265</v>
      </c>
      <c r="BM173" s="24" t="s">
        <v>3468</v>
      </c>
    </row>
    <row r="174" spans="2:12" s="1" customFormat="1" ht="6.9" customHeight="1">
      <c r="B174" s="56"/>
      <c r="C174" s="57"/>
      <c r="D174" s="57"/>
      <c r="E174" s="57"/>
      <c r="F174" s="57"/>
      <c r="G174" s="57"/>
      <c r="H174" s="57"/>
      <c r="I174" s="148"/>
      <c r="J174" s="57"/>
      <c r="K174" s="57"/>
      <c r="L174" s="61"/>
    </row>
  </sheetData>
  <sheetProtection algorithmName="SHA-512" hashValue="kATYzK5v70oJhDC14cgGaE3g5kVL6q3r257biKuqfmYohYd1BVdMtXYOQlqIUNPdH/R799ChP+k5HhSbS8aQWQ==" saltValue="z2JS5Z4o3HJPZfXiVvkx4eXjUa+vo136Aluuz9jiuez3UNG8RTI+HPIJIpe8pdvwlTnIZgTeggpYV4IYUib9ug==" spinCount="100000" sheet="1" objects="1" scenarios="1" formatColumns="0" formatRows="0" autoFilter="0"/>
  <autoFilter ref="C89:K173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116</v>
      </c>
      <c r="G1" s="391" t="s">
        <v>117</v>
      </c>
      <c r="H1" s="391"/>
      <c r="I1" s="124"/>
      <c r="J1" s="123" t="s">
        <v>118</v>
      </c>
      <c r="K1" s="122" t="s">
        <v>119</v>
      </c>
      <c r="L1" s="123" t="s">
        <v>120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4" t="s">
        <v>109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86</v>
      </c>
    </row>
    <row r="4" spans="2:46" ht="36.9" customHeight="1">
      <c r="B4" s="28"/>
      <c r="C4" s="29"/>
      <c r="D4" s="30" t="s">
        <v>121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Stavební úpravy a nástavba objektu ul. Broumovská 840/7, OPTIMALIZACE KAPACIT MŠ MOTÝLEK LIBEREC</v>
      </c>
      <c r="F7" s="384"/>
      <c r="G7" s="384"/>
      <c r="H7" s="384"/>
      <c r="I7" s="126"/>
      <c r="J7" s="29"/>
      <c r="K7" s="31"/>
    </row>
    <row r="8" spans="2:11" ht="13.2">
      <c r="B8" s="28"/>
      <c r="C8" s="29"/>
      <c r="D8" s="37" t="s">
        <v>122</v>
      </c>
      <c r="E8" s="29"/>
      <c r="F8" s="29"/>
      <c r="G8" s="29"/>
      <c r="H8" s="29"/>
      <c r="I8" s="126"/>
      <c r="J8" s="29"/>
      <c r="K8" s="31"/>
    </row>
    <row r="9" spans="2:11" s="1" customFormat="1" ht="16.5" customHeight="1">
      <c r="B9" s="41"/>
      <c r="C9" s="42"/>
      <c r="D9" s="42"/>
      <c r="E9" s="383" t="s">
        <v>123</v>
      </c>
      <c r="F9" s="385"/>
      <c r="G9" s="385"/>
      <c r="H9" s="385"/>
      <c r="I9" s="127"/>
      <c r="J9" s="42"/>
      <c r="K9" s="45"/>
    </row>
    <row r="10" spans="2:11" s="1" customFormat="1" ht="13.2">
      <c r="B10" s="41"/>
      <c r="C10" s="42"/>
      <c r="D10" s="37" t="s">
        <v>124</v>
      </c>
      <c r="E10" s="42"/>
      <c r="F10" s="42"/>
      <c r="G10" s="42"/>
      <c r="H10" s="42"/>
      <c r="I10" s="127"/>
      <c r="J10" s="42"/>
      <c r="K10" s="45"/>
    </row>
    <row r="11" spans="2:11" s="1" customFormat="1" ht="36.9" customHeight="1">
      <c r="B11" s="41"/>
      <c r="C11" s="42"/>
      <c r="D11" s="42"/>
      <c r="E11" s="386" t="s">
        <v>3469</v>
      </c>
      <c r="F11" s="385"/>
      <c r="G11" s="385"/>
      <c r="H11" s="385"/>
      <c r="I11" s="127"/>
      <c r="J11" s="42"/>
      <c r="K11" s="45"/>
    </row>
    <row r="12" spans="2:11" s="1" customFormat="1" ht="12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" customHeight="1">
      <c r="B13" s="41"/>
      <c r="C13" s="42"/>
      <c r="D13" s="37" t="s">
        <v>20</v>
      </c>
      <c r="E13" s="42"/>
      <c r="F13" s="35" t="s">
        <v>39</v>
      </c>
      <c r="G13" s="42"/>
      <c r="H13" s="42"/>
      <c r="I13" s="128" t="s">
        <v>22</v>
      </c>
      <c r="J13" s="35" t="s">
        <v>39</v>
      </c>
      <c r="K13" s="45"/>
    </row>
    <row r="14" spans="2:11" s="1" customFormat="1" ht="14.4" customHeight="1">
      <c r="B14" s="41"/>
      <c r="C14" s="42"/>
      <c r="D14" s="37" t="s">
        <v>24</v>
      </c>
      <c r="E14" s="42"/>
      <c r="F14" s="35" t="s">
        <v>3039</v>
      </c>
      <c r="G14" s="42"/>
      <c r="H14" s="42"/>
      <c r="I14" s="128" t="s">
        <v>26</v>
      </c>
      <c r="J14" s="129" t="str">
        <f>'Rekapitulace stavby'!AN8</f>
        <v>10.12.2018</v>
      </c>
      <c r="K14" s="45"/>
    </row>
    <row r="15" spans="2:11" s="1" customFormat="1" ht="10.8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tr">
        <f>IF('Rekapitulace stavby'!AN10="","",'Rekapitulace stavby'!AN10)</f>
        <v>00262978</v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SM Liberec, Nám.Dr.E.Beneše 1, 46059 Liberec </v>
      </c>
      <c r="F17" s="42"/>
      <c r="G17" s="42"/>
      <c r="H17" s="42"/>
      <c r="I17" s="128" t="s">
        <v>32</v>
      </c>
      <c r="J17" s="35" t="str">
        <f>IF('Rekapitulace stavby'!AN11="","",'Rekapitulace stavby'!AN11)</f>
        <v>CZ00262978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" customHeight="1">
      <c r="B19" s="41"/>
      <c r="C19" s="42"/>
      <c r="D19" s="37" t="s">
        <v>34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" customHeight="1">
      <c r="B22" s="41"/>
      <c r="C22" s="42"/>
      <c r="D22" s="37" t="s">
        <v>36</v>
      </c>
      <c r="E22" s="42"/>
      <c r="F22" s="42"/>
      <c r="G22" s="42"/>
      <c r="H22" s="42"/>
      <c r="I22" s="128" t="s">
        <v>29</v>
      </c>
      <c r="J22" s="35" t="s">
        <v>39</v>
      </c>
      <c r="K22" s="45"/>
    </row>
    <row r="23" spans="2:11" s="1" customFormat="1" ht="18" customHeight="1">
      <c r="B23" s="41"/>
      <c r="C23" s="42"/>
      <c r="D23" s="42"/>
      <c r="E23" s="35" t="s">
        <v>3040</v>
      </c>
      <c r="F23" s="42"/>
      <c r="G23" s="42"/>
      <c r="H23" s="42"/>
      <c r="I23" s="128" t="s">
        <v>32</v>
      </c>
      <c r="J23" s="35" t="s">
        <v>39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" customHeight="1">
      <c r="B25" s="41"/>
      <c r="C25" s="42"/>
      <c r="D25" s="37" t="s">
        <v>41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59" t="s">
        <v>39</v>
      </c>
      <c r="F26" s="359"/>
      <c r="G26" s="359"/>
      <c r="H26" s="359"/>
      <c r="I26" s="132"/>
      <c r="J26" s="131"/>
      <c r="K26" s="133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ROUND(J92,2)</f>
        <v>0</v>
      </c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" customHeight="1">
      <c r="B32" s="41"/>
      <c r="C32" s="42"/>
      <c r="D32" s="49" t="s">
        <v>47</v>
      </c>
      <c r="E32" s="49" t="s">
        <v>48</v>
      </c>
      <c r="F32" s="139">
        <f>ROUND(SUM(BE92:BE226),2)</f>
        <v>0</v>
      </c>
      <c r="G32" s="42"/>
      <c r="H32" s="42"/>
      <c r="I32" s="140">
        <v>0.21</v>
      </c>
      <c r="J32" s="139">
        <f>ROUND(ROUND((SUM(BE92:BE226)),2)*I32,2)</f>
        <v>0</v>
      </c>
      <c r="K32" s="45"/>
    </row>
    <row r="33" spans="2:11" s="1" customFormat="1" ht="14.4" customHeight="1">
      <c r="B33" s="41"/>
      <c r="C33" s="42"/>
      <c r="D33" s="42"/>
      <c r="E33" s="49" t="s">
        <v>49</v>
      </c>
      <c r="F33" s="139">
        <f>ROUND(SUM(BF92:BF226),2)</f>
        <v>0</v>
      </c>
      <c r="G33" s="42"/>
      <c r="H33" s="42"/>
      <c r="I33" s="140">
        <v>0.15</v>
      </c>
      <c r="J33" s="139">
        <f>ROUND(ROUND((SUM(BF92:BF226)),2)*I33,2)</f>
        <v>0</v>
      </c>
      <c r="K33" s="45"/>
    </row>
    <row r="34" spans="2:11" s="1" customFormat="1" ht="14.4" customHeight="1" hidden="1">
      <c r="B34" s="41"/>
      <c r="C34" s="42"/>
      <c r="D34" s="42"/>
      <c r="E34" s="49" t="s">
        <v>50</v>
      </c>
      <c r="F34" s="139">
        <f>ROUND(SUM(BG92:BG226),2)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" customHeight="1" hidden="1">
      <c r="B35" s="41"/>
      <c r="C35" s="42"/>
      <c r="D35" s="42"/>
      <c r="E35" s="49" t="s">
        <v>51</v>
      </c>
      <c r="F35" s="139">
        <f>ROUND(SUM(BH92:BH226),2)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" customHeight="1" hidden="1">
      <c r="B36" s="41"/>
      <c r="C36" s="42"/>
      <c r="D36" s="42"/>
      <c r="E36" s="49" t="s">
        <v>52</v>
      </c>
      <c r="F36" s="139">
        <f>ROUND(SUM(BI92:BI226),2)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" customHeight="1">
      <c r="B44" s="41"/>
      <c r="C44" s="30" t="s">
        <v>126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83" t="str">
        <f>E7</f>
        <v>Stavební úpravy a nástavba objektu ul. Broumovská 840/7, OPTIMALIZACE KAPACIT MŠ MOTÝLEK LIBEREC</v>
      </c>
      <c r="F47" s="384"/>
      <c r="G47" s="384"/>
      <c r="H47" s="384"/>
      <c r="I47" s="127"/>
      <c r="J47" s="42"/>
      <c r="K47" s="45"/>
    </row>
    <row r="48" spans="2:11" ht="13.2">
      <c r="B48" s="28"/>
      <c r="C48" s="37" t="s">
        <v>122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6.5" customHeight="1">
      <c r="B49" s="41"/>
      <c r="C49" s="42"/>
      <c r="D49" s="42"/>
      <c r="E49" s="383" t="s">
        <v>123</v>
      </c>
      <c r="F49" s="385"/>
      <c r="G49" s="385"/>
      <c r="H49" s="385"/>
      <c r="I49" s="127"/>
      <c r="J49" s="42"/>
      <c r="K49" s="45"/>
    </row>
    <row r="50" spans="2:11" s="1" customFormat="1" ht="14.4" customHeight="1">
      <c r="B50" s="41"/>
      <c r="C50" s="37" t="s">
        <v>124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7.25" customHeight="1">
      <c r="B51" s="41"/>
      <c r="C51" s="42"/>
      <c r="D51" s="42"/>
      <c r="E51" s="386" t="str">
        <f>E11</f>
        <v>část ZTI vod - ZTI - vodovod</v>
      </c>
      <c r="F51" s="385"/>
      <c r="G51" s="385"/>
      <c r="H51" s="385"/>
      <c r="I51" s="127"/>
      <c r="J51" s="42"/>
      <c r="K51" s="45"/>
    </row>
    <row r="52" spans="2:11" s="1" customFormat="1" ht="6.9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ul. Broumovská 840/7, Liberec VI-Rochlice</v>
      </c>
      <c r="G53" s="42"/>
      <c r="H53" s="42"/>
      <c r="I53" s="128" t="s">
        <v>26</v>
      </c>
      <c r="J53" s="129" t="str">
        <f>IF(J14="","",J14)</f>
        <v>10.12.2018</v>
      </c>
      <c r="K53" s="45"/>
    </row>
    <row r="54" spans="2:11" s="1" customFormat="1" ht="6.9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2">
      <c r="B55" s="41"/>
      <c r="C55" s="37" t="s">
        <v>28</v>
      </c>
      <c r="D55" s="42"/>
      <c r="E55" s="42"/>
      <c r="F55" s="35" t="str">
        <f>E17</f>
        <v xml:space="preserve">SM Liberec, Nám.Dr.E.Beneše 1, 46059 Liberec </v>
      </c>
      <c r="G55" s="42"/>
      <c r="H55" s="42"/>
      <c r="I55" s="128" t="s">
        <v>36</v>
      </c>
      <c r="J55" s="359" t="str">
        <f>E23</f>
        <v>EnergySim s.r.o.</v>
      </c>
      <c r="K55" s="45"/>
    </row>
    <row r="56" spans="2:11" s="1" customFormat="1" ht="14.4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87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127</v>
      </c>
      <c r="D58" s="141"/>
      <c r="E58" s="141"/>
      <c r="F58" s="141"/>
      <c r="G58" s="141"/>
      <c r="H58" s="141"/>
      <c r="I58" s="154"/>
      <c r="J58" s="155" t="s">
        <v>128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129</v>
      </c>
      <c r="D60" s="42"/>
      <c r="E60" s="42"/>
      <c r="F60" s="42"/>
      <c r="G60" s="42"/>
      <c r="H60" s="42"/>
      <c r="I60" s="127"/>
      <c r="J60" s="137">
        <f>J92</f>
        <v>0</v>
      </c>
      <c r="K60" s="45"/>
      <c r="AU60" s="24" t="s">
        <v>130</v>
      </c>
    </row>
    <row r="61" spans="2:11" s="8" customFormat="1" ht="24.9" customHeight="1">
      <c r="B61" s="158"/>
      <c r="C61" s="159"/>
      <c r="D61" s="160" t="s">
        <v>141</v>
      </c>
      <c r="E61" s="161"/>
      <c r="F61" s="161"/>
      <c r="G61" s="161"/>
      <c r="H61" s="161"/>
      <c r="I61" s="162"/>
      <c r="J61" s="163">
        <f>J93</f>
        <v>0</v>
      </c>
      <c r="K61" s="164"/>
    </row>
    <row r="62" spans="2:11" s="9" customFormat="1" ht="19.95" customHeight="1">
      <c r="B62" s="165"/>
      <c r="C62" s="166"/>
      <c r="D62" s="167" t="s">
        <v>3470</v>
      </c>
      <c r="E62" s="168"/>
      <c r="F62" s="168"/>
      <c r="G62" s="168"/>
      <c r="H62" s="168"/>
      <c r="I62" s="169"/>
      <c r="J62" s="170">
        <f>J94</f>
        <v>0</v>
      </c>
      <c r="K62" s="171"/>
    </row>
    <row r="63" spans="2:11" s="9" customFormat="1" ht="19.95" customHeight="1">
      <c r="B63" s="165"/>
      <c r="C63" s="166"/>
      <c r="D63" s="167" t="s">
        <v>3471</v>
      </c>
      <c r="E63" s="168"/>
      <c r="F63" s="168"/>
      <c r="G63" s="168"/>
      <c r="H63" s="168"/>
      <c r="I63" s="169"/>
      <c r="J63" s="170">
        <f>J95</f>
        <v>0</v>
      </c>
      <c r="K63" s="171"/>
    </row>
    <row r="64" spans="2:11" s="9" customFormat="1" ht="19.95" customHeight="1">
      <c r="B64" s="165"/>
      <c r="C64" s="166"/>
      <c r="D64" s="167" t="s">
        <v>3472</v>
      </c>
      <c r="E64" s="168"/>
      <c r="F64" s="168"/>
      <c r="G64" s="168"/>
      <c r="H64" s="168"/>
      <c r="I64" s="169"/>
      <c r="J64" s="170">
        <f>J103</f>
        <v>0</v>
      </c>
      <c r="K64" s="171"/>
    </row>
    <row r="65" spans="2:11" s="9" customFormat="1" ht="19.95" customHeight="1">
      <c r="B65" s="165"/>
      <c r="C65" s="166"/>
      <c r="D65" s="167" t="s">
        <v>3473</v>
      </c>
      <c r="E65" s="168"/>
      <c r="F65" s="168"/>
      <c r="G65" s="168"/>
      <c r="H65" s="168"/>
      <c r="I65" s="169"/>
      <c r="J65" s="170">
        <f>J112</f>
        <v>0</v>
      </c>
      <c r="K65" s="171"/>
    </row>
    <row r="66" spans="2:11" s="9" customFormat="1" ht="19.95" customHeight="1">
      <c r="B66" s="165"/>
      <c r="C66" s="166"/>
      <c r="D66" s="167" t="s">
        <v>3474</v>
      </c>
      <c r="E66" s="168"/>
      <c r="F66" s="168"/>
      <c r="G66" s="168"/>
      <c r="H66" s="168"/>
      <c r="I66" s="169"/>
      <c r="J66" s="170">
        <f>J114</f>
        <v>0</v>
      </c>
      <c r="K66" s="171"/>
    </row>
    <row r="67" spans="2:11" s="9" customFormat="1" ht="19.95" customHeight="1">
      <c r="B67" s="165"/>
      <c r="C67" s="166"/>
      <c r="D67" s="167" t="s">
        <v>3475</v>
      </c>
      <c r="E67" s="168"/>
      <c r="F67" s="168"/>
      <c r="G67" s="168"/>
      <c r="H67" s="168"/>
      <c r="I67" s="169"/>
      <c r="J67" s="170">
        <f>J129</f>
        <v>0</v>
      </c>
      <c r="K67" s="171"/>
    </row>
    <row r="68" spans="2:11" s="9" customFormat="1" ht="19.95" customHeight="1">
      <c r="B68" s="165"/>
      <c r="C68" s="166"/>
      <c r="D68" s="167" t="s">
        <v>3476</v>
      </c>
      <c r="E68" s="168"/>
      <c r="F68" s="168"/>
      <c r="G68" s="168"/>
      <c r="H68" s="168"/>
      <c r="I68" s="169"/>
      <c r="J68" s="170">
        <f>J201</f>
        <v>0</v>
      </c>
      <c r="K68" s="171"/>
    </row>
    <row r="69" spans="2:11" s="9" customFormat="1" ht="19.95" customHeight="1">
      <c r="B69" s="165"/>
      <c r="C69" s="166"/>
      <c r="D69" s="167" t="s">
        <v>3477</v>
      </c>
      <c r="E69" s="168"/>
      <c r="F69" s="168"/>
      <c r="G69" s="168"/>
      <c r="H69" s="168"/>
      <c r="I69" s="169"/>
      <c r="J69" s="170">
        <f>J209</f>
        <v>0</v>
      </c>
      <c r="K69" s="171"/>
    </row>
    <row r="70" spans="2:11" s="9" customFormat="1" ht="19.95" customHeight="1">
      <c r="B70" s="165"/>
      <c r="C70" s="166"/>
      <c r="D70" s="167" t="s">
        <v>3478</v>
      </c>
      <c r="E70" s="168"/>
      <c r="F70" s="168"/>
      <c r="G70" s="168"/>
      <c r="H70" s="168"/>
      <c r="I70" s="169"/>
      <c r="J70" s="170">
        <f>J218</f>
        <v>0</v>
      </c>
      <c r="K70" s="171"/>
    </row>
    <row r="71" spans="2:11" s="1" customFormat="1" ht="21.75" customHeight="1">
      <c r="B71" s="41"/>
      <c r="C71" s="42"/>
      <c r="D71" s="42"/>
      <c r="E71" s="42"/>
      <c r="F71" s="42"/>
      <c r="G71" s="42"/>
      <c r="H71" s="42"/>
      <c r="I71" s="127"/>
      <c r="J71" s="42"/>
      <c r="K71" s="45"/>
    </row>
    <row r="72" spans="2:11" s="1" customFormat="1" ht="6.9" customHeight="1">
      <c r="B72" s="56"/>
      <c r="C72" s="57"/>
      <c r="D72" s="57"/>
      <c r="E72" s="57"/>
      <c r="F72" s="57"/>
      <c r="G72" s="57"/>
      <c r="H72" s="57"/>
      <c r="I72" s="148"/>
      <c r="J72" s="57"/>
      <c r="K72" s="58"/>
    </row>
    <row r="76" spans="2:12" s="1" customFormat="1" ht="6.9" customHeight="1">
      <c r="B76" s="59"/>
      <c r="C76" s="60"/>
      <c r="D76" s="60"/>
      <c r="E76" s="60"/>
      <c r="F76" s="60"/>
      <c r="G76" s="60"/>
      <c r="H76" s="60"/>
      <c r="I76" s="151"/>
      <c r="J76" s="60"/>
      <c r="K76" s="60"/>
      <c r="L76" s="61"/>
    </row>
    <row r="77" spans="2:12" s="1" customFormat="1" ht="36.9" customHeight="1">
      <c r="B77" s="41"/>
      <c r="C77" s="62" t="s">
        <v>164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6.9" customHeight="1">
      <c r="B78" s="41"/>
      <c r="C78" s="63"/>
      <c r="D78" s="63"/>
      <c r="E78" s="63"/>
      <c r="F78" s="63"/>
      <c r="G78" s="63"/>
      <c r="H78" s="63"/>
      <c r="I78" s="172"/>
      <c r="J78" s="63"/>
      <c r="K78" s="63"/>
      <c r="L78" s="61"/>
    </row>
    <row r="79" spans="2:12" s="1" customFormat="1" ht="14.4" customHeight="1">
      <c r="B79" s="41"/>
      <c r="C79" s="65" t="s">
        <v>18</v>
      </c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6.5" customHeight="1">
      <c r="B80" s="41"/>
      <c r="C80" s="63"/>
      <c r="D80" s="63"/>
      <c r="E80" s="388" t="str">
        <f>E7</f>
        <v>Stavební úpravy a nástavba objektu ul. Broumovská 840/7, OPTIMALIZACE KAPACIT MŠ MOTÝLEK LIBEREC</v>
      </c>
      <c r="F80" s="389"/>
      <c r="G80" s="389"/>
      <c r="H80" s="389"/>
      <c r="I80" s="172"/>
      <c r="J80" s="63"/>
      <c r="K80" s="63"/>
      <c r="L80" s="61"/>
    </row>
    <row r="81" spans="2:12" ht="13.2">
      <c r="B81" s="28"/>
      <c r="C81" s="65" t="s">
        <v>122</v>
      </c>
      <c r="D81" s="173"/>
      <c r="E81" s="173"/>
      <c r="F81" s="173"/>
      <c r="G81" s="173"/>
      <c r="H81" s="173"/>
      <c r="J81" s="173"/>
      <c r="K81" s="173"/>
      <c r="L81" s="174"/>
    </row>
    <row r="82" spans="2:12" s="1" customFormat="1" ht="16.5" customHeight="1">
      <c r="B82" s="41"/>
      <c r="C82" s="63"/>
      <c r="D82" s="63"/>
      <c r="E82" s="388" t="s">
        <v>123</v>
      </c>
      <c r="F82" s="390"/>
      <c r="G82" s="390"/>
      <c r="H82" s="390"/>
      <c r="I82" s="172"/>
      <c r="J82" s="63"/>
      <c r="K82" s="63"/>
      <c r="L82" s="61"/>
    </row>
    <row r="83" spans="2:12" s="1" customFormat="1" ht="14.4" customHeight="1">
      <c r="B83" s="41"/>
      <c r="C83" s="65" t="s">
        <v>124</v>
      </c>
      <c r="D83" s="63"/>
      <c r="E83" s="63"/>
      <c r="F83" s="63"/>
      <c r="G83" s="63"/>
      <c r="H83" s="63"/>
      <c r="I83" s="172"/>
      <c r="J83" s="63"/>
      <c r="K83" s="63"/>
      <c r="L83" s="61"/>
    </row>
    <row r="84" spans="2:12" s="1" customFormat="1" ht="17.25" customHeight="1">
      <c r="B84" s="41"/>
      <c r="C84" s="63"/>
      <c r="D84" s="63"/>
      <c r="E84" s="376" t="str">
        <f>E11</f>
        <v>část ZTI vod - ZTI - vodovod</v>
      </c>
      <c r="F84" s="390"/>
      <c r="G84" s="390"/>
      <c r="H84" s="390"/>
      <c r="I84" s="172"/>
      <c r="J84" s="63"/>
      <c r="K84" s="63"/>
      <c r="L84" s="61"/>
    </row>
    <row r="85" spans="2:12" s="1" customFormat="1" ht="6.9" customHeight="1">
      <c r="B85" s="41"/>
      <c r="C85" s="63"/>
      <c r="D85" s="63"/>
      <c r="E85" s="63"/>
      <c r="F85" s="63"/>
      <c r="G85" s="63"/>
      <c r="H85" s="63"/>
      <c r="I85" s="172"/>
      <c r="J85" s="63"/>
      <c r="K85" s="63"/>
      <c r="L85" s="61"/>
    </row>
    <row r="86" spans="2:12" s="1" customFormat="1" ht="18" customHeight="1">
      <c r="B86" s="41"/>
      <c r="C86" s="65" t="s">
        <v>24</v>
      </c>
      <c r="D86" s="63"/>
      <c r="E86" s="63"/>
      <c r="F86" s="175" t="str">
        <f>F14</f>
        <v>ul. Broumovská 840/7, Liberec VI-Rochlice</v>
      </c>
      <c r="G86" s="63"/>
      <c r="H86" s="63"/>
      <c r="I86" s="176" t="s">
        <v>26</v>
      </c>
      <c r="J86" s="73" t="str">
        <f>IF(J14="","",J14)</f>
        <v>10.12.2018</v>
      </c>
      <c r="K86" s="63"/>
      <c r="L86" s="61"/>
    </row>
    <row r="87" spans="2:12" s="1" customFormat="1" ht="6.9" customHeight="1">
      <c r="B87" s="41"/>
      <c r="C87" s="63"/>
      <c r="D87" s="63"/>
      <c r="E87" s="63"/>
      <c r="F87" s="63"/>
      <c r="G87" s="63"/>
      <c r="H87" s="63"/>
      <c r="I87" s="172"/>
      <c r="J87" s="63"/>
      <c r="K87" s="63"/>
      <c r="L87" s="61"/>
    </row>
    <row r="88" spans="2:12" s="1" customFormat="1" ht="13.2">
      <c r="B88" s="41"/>
      <c r="C88" s="65" t="s">
        <v>28</v>
      </c>
      <c r="D88" s="63"/>
      <c r="E88" s="63"/>
      <c r="F88" s="175" t="str">
        <f>E17</f>
        <v xml:space="preserve">SM Liberec, Nám.Dr.E.Beneše 1, 46059 Liberec </v>
      </c>
      <c r="G88" s="63"/>
      <c r="H88" s="63"/>
      <c r="I88" s="176" t="s">
        <v>36</v>
      </c>
      <c r="J88" s="175" t="str">
        <f>E23</f>
        <v>EnergySim s.r.o.</v>
      </c>
      <c r="K88" s="63"/>
      <c r="L88" s="61"/>
    </row>
    <row r="89" spans="2:12" s="1" customFormat="1" ht="14.4" customHeight="1">
      <c r="B89" s="41"/>
      <c r="C89" s="65" t="s">
        <v>34</v>
      </c>
      <c r="D89" s="63"/>
      <c r="E89" s="63"/>
      <c r="F89" s="175" t="str">
        <f>IF(E20="","",E20)</f>
        <v/>
      </c>
      <c r="G89" s="63"/>
      <c r="H89" s="63"/>
      <c r="I89" s="172"/>
      <c r="J89" s="63"/>
      <c r="K89" s="63"/>
      <c r="L89" s="61"/>
    </row>
    <row r="90" spans="2:12" s="1" customFormat="1" ht="10.35" customHeight="1">
      <c r="B90" s="41"/>
      <c r="C90" s="63"/>
      <c r="D90" s="63"/>
      <c r="E90" s="63"/>
      <c r="F90" s="63"/>
      <c r="G90" s="63"/>
      <c r="H90" s="63"/>
      <c r="I90" s="172"/>
      <c r="J90" s="63"/>
      <c r="K90" s="63"/>
      <c r="L90" s="61"/>
    </row>
    <row r="91" spans="2:20" s="10" customFormat="1" ht="29.25" customHeight="1">
      <c r="B91" s="177"/>
      <c r="C91" s="178" t="s">
        <v>165</v>
      </c>
      <c r="D91" s="179" t="s">
        <v>62</v>
      </c>
      <c r="E91" s="179" t="s">
        <v>58</v>
      </c>
      <c r="F91" s="179" t="s">
        <v>166</v>
      </c>
      <c r="G91" s="179" t="s">
        <v>167</v>
      </c>
      <c r="H91" s="179" t="s">
        <v>168</v>
      </c>
      <c r="I91" s="180" t="s">
        <v>169</v>
      </c>
      <c r="J91" s="179" t="s">
        <v>128</v>
      </c>
      <c r="K91" s="181" t="s">
        <v>170</v>
      </c>
      <c r="L91" s="182"/>
      <c r="M91" s="81" t="s">
        <v>171</v>
      </c>
      <c r="N91" s="82" t="s">
        <v>47</v>
      </c>
      <c r="O91" s="82" t="s">
        <v>172</v>
      </c>
      <c r="P91" s="82" t="s">
        <v>173</v>
      </c>
      <c r="Q91" s="82" t="s">
        <v>174</v>
      </c>
      <c r="R91" s="82" t="s">
        <v>175</v>
      </c>
      <c r="S91" s="82" t="s">
        <v>176</v>
      </c>
      <c r="T91" s="83" t="s">
        <v>177</v>
      </c>
    </row>
    <row r="92" spans="2:63" s="1" customFormat="1" ht="29.25" customHeight="1">
      <c r="B92" s="41"/>
      <c r="C92" s="87" t="s">
        <v>129</v>
      </c>
      <c r="D92" s="63"/>
      <c r="E92" s="63"/>
      <c r="F92" s="63"/>
      <c r="G92" s="63"/>
      <c r="H92" s="63"/>
      <c r="I92" s="172"/>
      <c r="J92" s="183">
        <f>BK92</f>
        <v>0</v>
      </c>
      <c r="K92" s="63"/>
      <c r="L92" s="61"/>
      <c r="M92" s="84"/>
      <c r="N92" s="85"/>
      <c r="O92" s="85"/>
      <c r="P92" s="184">
        <f>P93</f>
        <v>0</v>
      </c>
      <c r="Q92" s="85"/>
      <c r="R92" s="184">
        <f>R93</f>
        <v>0.6587127121</v>
      </c>
      <c r="S92" s="85"/>
      <c r="T92" s="185">
        <f>T93</f>
        <v>0.04</v>
      </c>
      <c r="AT92" s="24" t="s">
        <v>76</v>
      </c>
      <c r="AU92" s="24" t="s">
        <v>130</v>
      </c>
      <c r="BK92" s="186">
        <f>BK93</f>
        <v>0</v>
      </c>
    </row>
    <row r="93" spans="2:63" s="11" customFormat="1" ht="37.35" customHeight="1">
      <c r="B93" s="187"/>
      <c r="C93" s="188"/>
      <c r="D93" s="189" t="s">
        <v>76</v>
      </c>
      <c r="E93" s="190" t="s">
        <v>1215</v>
      </c>
      <c r="F93" s="190" t="s">
        <v>1216</v>
      </c>
      <c r="G93" s="188"/>
      <c r="H93" s="188"/>
      <c r="I93" s="191"/>
      <c r="J93" s="192">
        <f>BK93</f>
        <v>0</v>
      </c>
      <c r="K93" s="188"/>
      <c r="L93" s="193"/>
      <c r="M93" s="194"/>
      <c r="N93" s="195"/>
      <c r="O93" s="195"/>
      <c r="P93" s="196">
        <f>P94+P95+P103+P112+P114+P129+P201+P209+P218</f>
        <v>0</v>
      </c>
      <c r="Q93" s="195"/>
      <c r="R93" s="196">
        <f>R94+R95+R103+R112+R114+R129+R201+R209+R218</f>
        <v>0.6587127121</v>
      </c>
      <c r="S93" s="195"/>
      <c r="T93" s="197">
        <f>T94+T95+T103+T112+T114+T129+T201+T209+T218</f>
        <v>0.04</v>
      </c>
      <c r="AR93" s="198" t="s">
        <v>86</v>
      </c>
      <c r="AT93" s="199" t="s">
        <v>76</v>
      </c>
      <c r="AU93" s="199" t="s">
        <v>77</v>
      </c>
      <c r="AY93" s="198" t="s">
        <v>180</v>
      </c>
      <c r="BK93" s="200">
        <f>BK94+BK95+BK103+BK112+BK114+BK129+BK201+BK209+BK218</f>
        <v>0</v>
      </c>
    </row>
    <row r="94" spans="2:63" s="11" customFormat="1" ht="19.95" customHeight="1">
      <c r="B94" s="187"/>
      <c r="C94" s="188"/>
      <c r="D94" s="189" t="s">
        <v>76</v>
      </c>
      <c r="E94" s="201" t="s">
        <v>3479</v>
      </c>
      <c r="F94" s="201" t="s">
        <v>3480</v>
      </c>
      <c r="G94" s="188"/>
      <c r="H94" s="188"/>
      <c r="I94" s="191"/>
      <c r="J94" s="202">
        <f>BK94</f>
        <v>0</v>
      </c>
      <c r="K94" s="188"/>
      <c r="L94" s="193"/>
      <c r="M94" s="194"/>
      <c r="N94" s="195"/>
      <c r="O94" s="195"/>
      <c r="P94" s="196">
        <v>0</v>
      </c>
      <c r="Q94" s="195"/>
      <c r="R94" s="196">
        <v>0</v>
      </c>
      <c r="S94" s="195"/>
      <c r="T94" s="197">
        <v>0</v>
      </c>
      <c r="AR94" s="198" t="s">
        <v>86</v>
      </c>
      <c r="AT94" s="199" t="s">
        <v>76</v>
      </c>
      <c r="AU94" s="199" t="s">
        <v>84</v>
      </c>
      <c r="AY94" s="198" t="s">
        <v>180</v>
      </c>
      <c r="BK94" s="200">
        <v>0</v>
      </c>
    </row>
    <row r="95" spans="2:63" s="11" customFormat="1" ht="19.95" customHeight="1">
      <c r="B95" s="187"/>
      <c r="C95" s="188"/>
      <c r="D95" s="189" t="s">
        <v>76</v>
      </c>
      <c r="E95" s="201" t="s">
        <v>3481</v>
      </c>
      <c r="F95" s="201" t="s">
        <v>3482</v>
      </c>
      <c r="G95" s="188"/>
      <c r="H95" s="188"/>
      <c r="I95" s="191"/>
      <c r="J95" s="202">
        <f>BK95</f>
        <v>0</v>
      </c>
      <c r="K95" s="188"/>
      <c r="L95" s="193"/>
      <c r="M95" s="194"/>
      <c r="N95" s="195"/>
      <c r="O95" s="195"/>
      <c r="P95" s="196">
        <f>SUM(P96:P102)</f>
        <v>0</v>
      </c>
      <c r="Q95" s="195"/>
      <c r="R95" s="196">
        <f>SUM(R96:R102)</f>
        <v>0.055266</v>
      </c>
      <c r="S95" s="195"/>
      <c r="T95" s="197">
        <f>SUM(T96:T102)</f>
        <v>0</v>
      </c>
      <c r="AR95" s="198" t="s">
        <v>86</v>
      </c>
      <c r="AT95" s="199" t="s">
        <v>76</v>
      </c>
      <c r="AU95" s="199" t="s">
        <v>84</v>
      </c>
      <c r="AY95" s="198" t="s">
        <v>180</v>
      </c>
      <c r="BK95" s="200">
        <f>SUM(BK96:BK102)</f>
        <v>0</v>
      </c>
    </row>
    <row r="96" spans="2:65" s="1" customFormat="1" ht="16.5" customHeight="1">
      <c r="B96" s="41"/>
      <c r="C96" s="203" t="s">
        <v>84</v>
      </c>
      <c r="D96" s="203" t="s">
        <v>182</v>
      </c>
      <c r="E96" s="204" t="s">
        <v>3483</v>
      </c>
      <c r="F96" s="205" t="s">
        <v>3484</v>
      </c>
      <c r="G96" s="206" t="s">
        <v>200</v>
      </c>
      <c r="H96" s="207">
        <v>19</v>
      </c>
      <c r="I96" s="208"/>
      <c r="J96" s="209">
        <f aca="true" t="shared" si="0" ref="J96:J102">ROUND(I96*H96,2)</f>
        <v>0</v>
      </c>
      <c r="K96" s="205" t="s">
        <v>39</v>
      </c>
      <c r="L96" s="61"/>
      <c r="M96" s="210" t="s">
        <v>39</v>
      </c>
      <c r="N96" s="211" t="s">
        <v>48</v>
      </c>
      <c r="O96" s="42"/>
      <c r="P96" s="212">
        <f aca="true" t="shared" si="1" ref="P96:P102">O96*H96</f>
        <v>0</v>
      </c>
      <c r="Q96" s="212">
        <v>0.00096</v>
      </c>
      <c r="R96" s="212">
        <f aca="true" t="shared" si="2" ref="R96:R102">Q96*H96</f>
        <v>0.01824</v>
      </c>
      <c r="S96" s="212">
        <v>0</v>
      </c>
      <c r="T96" s="213">
        <f aca="true" t="shared" si="3" ref="T96:T102">S96*H96</f>
        <v>0</v>
      </c>
      <c r="AR96" s="24" t="s">
        <v>265</v>
      </c>
      <c r="AT96" s="24" t="s">
        <v>182</v>
      </c>
      <c r="AU96" s="24" t="s">
        <v>86</v>
      </c>
      <c r="AY96" s="24" t="s">
        <v>180</v>
      </c>
      <c r="BE96" s="214">
        <f aca="true" t="shared" si="4" ref="BE96:BE102">IF(N96="základní",J96,0)</f>
        <v>0</v>
      </c>
      <c r="BF96" s="214">
        <f aca="true" t="shared" si="5" ref="BF96:BF102">IF(N96="snížená",J96,0)</f>
        <v>0</v>
      </c>
      <c r="BG96" s="214">
        <f aca="true" t="shared" si="6" ref="BG96:BG102">IF(N96="zákl. přenesená",J96,0)</f>
        <v>0</v>
      </c>
      <c r="BH96" s="214">
        <f aca="true" t="shared" si="7" ref="BH96:BH102">IF(N96="sníž. přenesená",J96,0)</f>
        <v>0</v>
      </c>
      <c r="BI96" s="214">
        <f aca="true" t="shared" si="8" ref="BI96:BI102">IF(N96="nulová",J96,0)</f>
        <v>0</v>
      </c>
      <c r="BJ96" s="24" t="s">
        <v>84</v>
      </c>
      <c r="BK96" s="214">
        <f aca="true" t="shared" si="9" ref="BK96:BK102">ROUND(I96*H96,2)</f>
        <v>0</v>
      </c>
      <c r="BL96" s="24" t="s">
        <v>265</v>
      </c>
      <c r="BM96" s="24" t="s">
        <v>3485</v>
      </c>
    </row>
    <row r="97" spans="2:65" s="1" customFormat="1" ht="16.5" customHeight="1">
      <c r="B97" s="41"/>
      <c r="C97" s="203" t="s">
        <v>86</v>
      </c>
      <c r="D97" s="203" t="s">
        <v>182</v>
      </c>
      <c r="E97" s="204" t="s">
        <v>3486</v>
      </c>
      <c r="F97" s="205" t="s">
        <v>3487</v>
      </c>
      <c r="G97" s="206" t="s">
        <v>200</v>
      </c>
      <c r="H97" s="207">
        <v>40</v>
      </c>
      <c r="I97" s="208"/>
      <c r="J97" s="209">
        <f t="shared" si="0"/>
        <v>0</v>
      </c>
      <c r="K97" s="205" t="s">
        <v>39</v>
      </c>
      <c r="L97" s="61"/>
      <c r="M97" s="210" t="s">
        <v>39</v>
      </c>
      <c r="N97" s="211" t="s">
        <v>48</v>
      </c>
      <c r="O97" s="42"/>
      <c r="P97" s="212">
        <f t="shared" si="1"/>
        <v>0</v>
      </c>
      <c r="Q97" s="212">
        <v>0.00078</v>
      </c>
      <c r="R97" s="212">
        <f t="shared" si="2"/>
        <v>0.0312</v>
      </c>
      <c r="S97" s="212">
        <v>0</v>
      </c>
      <c r="T97" s="213">
        <f t="shared" si="3"/>
        <v>0</v>
      </c>
      <c r="AR97" s="24" t="s">
        <v>265</v>
      </c>
      <c r="AT97" s="24" t="s">
        <v>182</v>
      </c>
      <c r="AU97" s="24" t="s">
        <v>86</v>
      </c>
      <c r="AY97" s="24" t="s">
        <v>180</v>
      </c>
      <c r="BE97" s="214">
        <f t="shared" si="4"/>
        <v>0</v>
      </c>
      <c r="BF97" s="214">
        <f t="shared" si="5"/>
        <v>0</v>
      </c>
      <c r="BG97" s="214">
        <f t="shared" si="6"/>
        <v>0</v>
      </c>
      <c r="BH97" s="214">
        <f t="shared" si="7"/>
        <v>0</v>
      </c>
      <c r="BI97" s="214">
        <f t="shared" si="8"/>
        <v>0</v>
      </c>
      <c r="BJ97" s="24" t="s">
        <v>84</v>
      </c>
      <c r="BK97" s="214">
        <f t="shared" si="9"/>
        <v>0</v>
      </c>
      <c r="BL97" s="24" t="s">
        <v>265</v>
      </c>
      <c r="BM97" s="24" t="s">
        <v>3488</v>
      </c>
    </row>
    <row r="98" spans="2:65" s="1" customFormat="1" ht="16.5" customHeight="1">
      <c r="B98" s="41"/>
      <c r="C98" s="203" t="s">
        <v>197</v>
      </c>
      <c r="D98" s="203" t="s">
        <v>182</v>
      </c>
      <c r="E98" s="204" t="s">
        <v>3199</v>
      </c>
      <c r="F98" s="205" t="s">
        <v>3200</v>
      </c>
      <c r="G98" s="206" t="s">
        <v>200</v>
      </c>
      <c r="H98" s="207">
        <v>59</v>
      </c>
      <c r="I98" s="208"/>
      <c r="J98" s="209">
        <f t="shared" si="0"/>
        <v>0</v>
      </c>
      <c r="K98" s="205" t="s">
        <v>1903</v>
      </c>
      <c r="L98" s="61"/>
      <c r="M98" s="210" t="s">
        <v>39</v>
      </c>
      <c r="N98" s="211" t="s">
        <v>48</v>
      </c>
      <c r="O98" s="42"/>
      <c r="P98" s="212">
        <f t="shared" si="1"/>
        <v>0</v>
      </c>
      <c r="Q98" s="212">
        <v>0</v>
      </c>
      <c r="R98" s="212">
        <f t="shared" si="2"/>
        <v>0</v>
      </c>
      <c r="S98" s="212">
        <v>0</v>
      </c>
      <c r="T98" s="213">
        <f t="shared" si="3"/>
        <v>0</v>
      </c>
      <c r="AR98" s="24" t="s">
        <v>265</v>
      </c>
      <c r="AT98" s="24" t="s">
        <v>182</v>
      </c>
      <c r="AU98" s="24" t="s">
        <v>86</v>
      </c>
      <c r="AY98" s="24" t="s">
        <v>180</v>
      </c>
      <c r="BE98" s="214">
        <f t="shared" si="4"/>
        <v>0</v>
      </c>
      <c r="BF98" s="214">
        <f t="shared" si="5"/>
        <v>0</v>
      </c>
      <c r="BG98" s="214">
        <f t="shared" si="6"/>
        <v>0</v>
      </c>
      <c r="BH98" s="214">
        <f t="shared" si="7"/>
        <v>0</v>
      </c>
      <c r="BI98" s="214">
        <f t="shared" si="8"/>
        <v>0</v>
      </c>
      <c r="BJ98" s="24" t="s">
        <v>84</v>
      </c>
      <c r="BK98" s="214">
        <f t="shared" si="9"/>
        <v>0</v>
      </c>
      <c r="BL98" s="24" t="s">
        <v>265</v>
      </c>
      <c r="BM98" s="24" t="s">
        <v>3489</v>
      </c>
    </row>
    <row r="99" spans="2:65" s="1" customFormat="1" ht="16.5" customHeight="1">
      <c r="B99" s="41"/>
      <c r="C99" s="249" t="s">
        <v>187</v>
      </c>
      <c r="D99" s="249" t="s">
        <v>266</v>
      </c>
      <c r="E99" s="250" t="s">
        <v>3490</v>
      </c>
      <c r="F99" s="251" t="s">
        <v>3491</v>
      </c>
      <c r="G99" s="252" t="s">
        <v>200</v>
      </c>
      <c r="H99" s="253">
        <v>19</v>
      </c>
      <c r="I99" s="254"/>
      <c r="J99" s="255">
        <f t="shared" si="0"/>
        <v>0</v>
      </c>
      <c r="K99" s="251" t="s">
        <v>1903</v>
      </c>
      <c r="L99" s="256"/>
      <c r="M99" s="257" t="s">
        <v>39</v>
      </c>
      <c r="N99" s="258" t="s">
        <v>48</v>
      </c>
      <c r="O99" s="42"/>
      <c r="P99" s="212">
        <f t="shared" si="1"/>
        <v>0</v>
      </c>
      <c r="Q99" s="212">
        <v>3E-05</v>
      </c>
      <c r="R99" s="212">
        <f t="shared" si="2"/>
        <v>0.00057</v>
      </c>
      <c r="S99" s="212">
        <v>0</v>
      </c>
      <c r="T99" s="213">
        <f t="shared" si="3"/>
        <v>0</v>
      </c>
      <c r="AR99" s="24" t="s">
        <v>354</v>
      </c>
      <c r="AT99" s="24" t="s">
        <v>266</v>
      </c>
      <c r="AU99" s="24" t="s">
        <v>86</v>
      </c>
      <c r="AY99" s="24" t="s">
        <v>180</v>
      </c>
      <c r="BE99" s="214">
        <f t="shared" si="4"/>
        <v>0</v>
      </c>
      <c r="BF99" s="214">
        <f t="shared" si="5"/>
        <v>0</v>
      </c>
      <c r="BG99" s="214">
        <f t="shared" si="6"/>
        <v>0</v>
      </c>
      <c r="BH99" s="214">
        <f t="shared" si="7"/>
        <v>0</v>
      </c>
      <c r="BI99" s="214">
        <f t="shared" si="8"/>
        <v>0</v>
      </c>
      <c r="BJ99" s="24" t="s">
        <v>84</v>
      </c>
      <c r="BK99" s="214">
        <f t="shared" si="9"/>
        <v>0</v>
      </c>
      <c r="BL99" s="24" t="s">
        <v>265</v>
      </c>
      <c r="BM99" s="24" t="s">
        <v>3492</v>
      </c>
    </row>
    <row r="100" spans="2:65" s="1" customFormat="1" ht="16.5" customHeight="1">
      <c r="B100" s="41"/>
      <c r="C100" s="249" t="s">
        <v>209</v>
      </c>
      <c r="D100" s="249" t="s">
        <v>266</v>
      </c>
      <c r="E100" s="250" t="s">
        <v>3493</v>
      </c>
      <c r="F100" s="251" t="s">
        <v>3494</v>
      </c>
      <c r="G100" s="252" t="s">
        <v>200</v>
      </c>
      <c r="H100" s="253">
        <v>40</v>
      </c>
      <c r="I100" s="254"/>
      <c r="J100" s="255">
        <f t="shared" si="0"/>
        <v>0</v>
      </c>
      <c r="K100" s="251" t="s">
        <v>1903</v>
      </c>
      <c r="L100" s="256"/>
      <c r="M100" s="257" t="s">
        <v>39</v>
      </c>
      <c r="N100" s="258" t="s">
        <v>48</v>
      </c>
      <c r="O100" s="42"/>
      <c r="P100" s="212">
        <f t="shared" si="1"/>
        <v>0</v>
      </c>
      <c r="Q100" s="212">
        <v>3E-05</v>
      </c>
      <c r="R100" s="212">
        <f t="shared" si="2"/>
        <v>0.0012000000000000001</v>
      </c>
      <c r="S100" s="212">
        <v>0</v>
      </c>
      <c r="T100" s="213">
        <f t="shared" si="3"/>
        <v>0</v>
      </c>
      <c r="AR100" s="24" t="s">
        <v>354</v>
      </c>
      <c r="AT100" s="24" t="s">
        <v>266</v>
      </c>
      <c r="AU100" s="24" t="s">
        <v>86</v>
      </c>
      <c r="AY100" s="24" t="s">
        <v>180</v>
      </c>
      <c r="BE100" s="214">
        <f t="shared" si="4"/>
        <v>0</v>
      </c>
      <c r="BF100" s="214">
        <f t="shared" si="5"/>
        <v>0</v>
      </c>
      <c r="BG100" s="214">
        <f t="shared" si="6"/>
        <v>0</v>
      </c>
      <c r="BH100" s="214">
        <f t="shared" si="7"/>
        <v>0</v>
      </c>
      <c r="BI100" s="214">
        <f t="shared" si="8"/>
        <v>0</v>
      </c>
      <c r="BJ100" s="24" t="s">
        <v>84</v>
      </c>
      <c r="BK100" s="214">
        <f t="shared" si="9"/>
        <v>0</v>
      </c>
      <c r="BL100" s="24" t="s">
        <v>265</v>
      </c>
      <c r="BM100" s="24" t="s">
        <v>3495</v>
      </c>
    </row>
    <row r="101" spans="2:65" s="1" customFormat="1" ht="25.5" customHeight="1">
      <c r="B101" s="41"/>
      <c r="C101" s="203" t="s">
        <v>214</v>
      </c>
      <c r="D101" s="203" t="s">
        <v>182</v>
      </c>
      <c r="E101" s="204" t="s">
        <v>3220</v>
      </c>
      <c r="F101" s="205" t="s">
        <v>3221</v>
      </c>
      <c r="G101" s="206" t="s">
        <v>200</v>
      </c>
      <c r="H101" s="207">
        <v>5.2</v>
      </c>
      <c r="I101" s="208"/>
      <c r="J101" s="209">
        <f t="shared" si="0"/>
        <v>0</v>
      </c>
      <c r="K101" s="205" t="s">
        <v>1903</v>
      </c>
      <c r="L101" s="61"/>
      <c r="M101" s="210" t="s">
        <v>39</v>
      </c>
      <c r="N101" s="211" t="s">
        <v>48</v>
      </c>
      <c r="O101" s="42"/>
      <c r="P101" s="212">
        <f t="shared" si="1"/>
        <v>0</v>
      </c>
      <c r="Q101" s="212">
        <v>0.00019</v>
      </c>
      <c r="R101" s="212">
        <f t="shared" si="2"/>
        <v>0.0009880000000000002</v>
      </c>
      <c r="S101" s="212">
        <v>0</v>
      </c>
      <c r="T101" s="213">
        <f t="shared" si="3"/>
        <v>0</v>
      </c>
      <c r="AR101" s="24" t="s">
        <v>265</v>
      </c>
      <c r="AT101" s="24" t="s">
        <v>182</v>
      </c>
      <c r="AU101" s="24" t="s">
        <v>86</v>
      </c>
      <c r="AY101" s="24" t="s">
        <v>180</v>
      </c>
      <c r="BE101" s="214">
        <f t="shared" si="4"/>
        <v>0</v>
      </c>
      <c r="BF101" s="214">
        <f t="shared" si="5"/>
        <v>0</v>
      </c>
      <c r="BG101" s="214">
        <f t="shared" si="6"/>
        <v>0</v>
      </c>
      <c r="BH101" s="214">
        <f t="shared" si="7"/>
        <v>0</v>
      </c>
      <c r="BI101" s="214">
        <f t="shared" si="8"/>
        <v>0</v>
      </c>
      <c r="BJ101" s="24" t="s">
        <v>84</v>
      </c>
      <c r="BK101" s="214">
        <f t="shared" si="9"/>
        <v>0</v>
      </c>
      <c r="BL101" s="24" t="s">
        <v>265</v>
      </c>
      <c r="BM101" s="24" t="s">
        <v>3496</v>
      </c>
    </row>
    <row r="102" spans="2:65" s="1" customFormat="1" ht="25.5" customHeight="1">
      <c r="B102" s="41"/>
      <c r="C102" s="249" t="s">
        <v>219</v>
      </c>
      <c r="D102" s="249" t="s">
        <v>266</v>
      </c>
      <c r="E102" s="250" t="s">
        <v>3497</v>
      </c>
      <c r="F102" s="251" t="s">
        <v>3498</v>
      </c>
      <c r="G102" s="252" t="s">
        <v>200</v>
      </c>
      <c r="H102" s="253">
        <v>5.2</v>
      </c>
      <c r="I102" s="254"/>
      <c r="J102" s="255">
        <f t="shared" si="0"/>
        <v>0</v>
      </c>
      <c r="K102" s="251" t="s">
        <v>39</v>
      </c>
      <c r="L102" s="256"/>
      <c r="M102" s="257" t="s">
        <v>39</v>
      </c>
      <c r="N102" s="258" t="s">
        <v>48</v>
      </c>
      <c r="O102" s="42"/>
      <c r="P102" s="212">
        <f t="shared" si="1"/>
        <v>0</v>
      </c>
      <c r="Q102" s="212">
        <v>0.00059</v>
      </c>
      <c r="R102" s="212">
        <f t="shared" si="2"/>
        <v>0.0030680000000000004</v>
      </c>
      <c r="S102" s="212">
        <v>0</v>
      </c>
      <c r="T102" s="213">
        <f t="shared" si="3"/>
        <v>0</v>
      </c>
      <c r="AR102" s="24" t="s">
        <v>354</v>
      </c>
      <c r="AT102" s="24" t="s">
        <v>266</v>
      </c>
      <c r="AU102" s="24" t="s">
        <v>86</v>
      </c>
      <c r="AY102" s="24" t="s">
        <v>180</v>
      </c>
      <c r="BE102" s="214">
        <f t="shared" si="4"/>
        <v>0</v>
      </c>
      <c r="BF102" s="214">
        <f t="shared" si="5"/>
        <v>0</v>
      </c>
      <c r="BG102" s="214">
        <f t="shared" si="6"/>
        <v>0</v>
      </c>
      <c r="BH102" s="214">
        <f t="shared" si="7"/>
        <v>0</v>
      </c>
      <c r="BI102" s="214">
        <f t="shared" si="8"/>
        <v>0</v>
      </c>
      <c r="BJ102" s="24" t="s">
        <v>84</v>
      </c>
      <c r="BK102" s="214">
        <f t="shared" si="9"/>
        <v>0</v>
      </c>
      <c r="BL102" s="24" t="s">
        <v>265</v>
      </c>
      <c r="BM102" s="24" t="s">
        <v>3499</v>
      </c>
    </row>
    <row r="103" spans="2:63" s="11" customFormat="1" ht="29.85" customHeight="1">
      <c r="B103" s="187"/>
      <c r="C103" s="188"/>
      <c r="D103" s="189" t="s">
        <v>76</v>
      </c>
      <c r="E103" s="201" t="s">
        <v>3500</v>
      </c>
      <c r="F103" s="201" t="s">
        <v>3501</v>
      </c>
      <c r="G103" s="188"/>
      <c r="H103" s="188"/>
      <c r="I103" s="191"/>
      <c r="J103" s="202">
        <f>BK103</f>
        <v>0</v>
      </c>
      <c r="K103" s="188"/>
      <c r="L103" s="193"/>
      <c r="M103" s="194"/>
      <c r="N103" s="195"/>
      <c r="O103" s="195"/>
      <c r="P103" s="196">
        <f>SUM(P104:P111)</f>
        <v>0</v>
      </c>
      <c r="Q103" s="195"/>
      <c r="R103" s="196">
        <f>SUM(R104:R111)</f>
        <v>0.041982</v>
      </c>
      <c r="S103" s="195"/>
      <c r="T103" s="197">
        <f>SUM(T104:T111)</f>
        <v>0</v>
      </c>
      <c r="AR103" s="198" t="s">
        <v>86</v>
      </c>
      <c r="AT103" s="199" t="s">
        <v>76</v>
      </c>
      <c r="AU103" s="199" t="s">
        <v>84</v>
      </c>
      <c r="AY103" s="198" t="s">
        <v>180</v>
      </c>
      <c r="BK103" s="200">
        <f>SUM(BK104:BK111)</f>
        <v>0</v>
      </c>
    </row>
    <row r="104" spans="2:65" s="1" customFormat="1" ht="16.5" customHeight="1">
      <c r="B104" s="41"/>
      <c r="C104" s="203" t="s">
        <v>225</v>
      </c>
      <c r="D104" s="203" t="s">
        <v>182</v>
      </c>
      <c r="E104" s="204" t="s">
        <v>3483</v>
      </c>
      <c r="F104" s="205" t="s">
        <v>3484</v>
      </c>
      <c r="G104" s="206" t="s">
        <v>200</v>
      </c>
      <c r="H104" s="207">
        <v>10</v>
      </c>
      <c r="I104" s="208"/>
      <c r="J104" s="209">
        <f aca="true" t="shared" si="10" ref="J104:J111">ROUND(I104*H104,2)</f>
        <v>0</v>
      </c>
      <c r="K104" s="205" t="s">
        <v>39</v>
      </c>
      <c r="L104" s="61"/>
      <c r="M104" s="210" t="s">
        <v>39</v>
      </c>
      <c r="N104" s="211" t="s">
        <v>48</v>
      </c>
      <c r="O104" s="42"/>
      <c r="P104" s="212">
        <f aca="true" t="shared" si="11" ref="P104:P111">O104*H104</f>
        <v>0</v>
      </c>
      <c r="Q104" s="212">
        <v>0.00096</v>
      </c>
      <c r="R104" s="212">
        <f aca="true" t="shared" si="12" ref="R104:R111">Q104*H104</f>
        <v>0.009600000000000001</v>
      </c>
      <c r="S104" s="212">
        <v>0</v>
      </c>
      <c r="T104" s="213">
        <f aca="true" t="shared" si="13" ref="T104:T111">S104*H104</f>
        <v>0</v>
      </c>
      <c r="AR104" s="24" t="s">
        <v>265</v>
      </c>
      <c r="AT104" s="24" t="s">
        <v>182</v>
      </c>
      <c r="AU104" s="24" t="s">
        <v>86</v>
      </c>
      <c r="AY104" s="24" t="s">
        <v>180</v>
      </c>
      <c r="BE104" s="214">
        <f aca="true" t="shared" si="14" ref="BE104:BE111">IF(N104="základní",J104,0)</f>
        <v>0</v>
      </c>
      <c r="BF104" s="214">
        <f aca="true" t="shared" si="15" ref="BF104:BF111">IF(N104="snížená",J104,0)</f>
        <v>0</v>
      </c>
      <c r="BG104" s="214">
        <f aca="true" t="shared" si="16" ref="BG104:BG111">IF(N104="zákl. přenesená",J104,0)</f>
        <v>0</v>
      </c>
      <c r="BH104" s="214">
        <f aca="true" t="shared" si="17" ref="BH104:BH111">IF(N104="sníž. přenesená",J104,0)</f>
        <v>0</v>
      </c>
      <c r="BI104" s="214">
        <f aca="true" t="shared" si="18" ref="BI104:BI111">IF(N104="nulová",J104,0)</f>
        <v>0</v>
      </c>
      <c r="BJ104" s="24" t="s">
        <v>84</v>
      </c>
      <c r="BK104" s="214">
        <f aca="true" t="shared" si="19" ref="BK104:BK111">ROUND(I104*H104,2)</f>
        <v>0</v>
      </c>
      <c r="BL104" s="24" t="s">
        <v>265</v>
      </c>
      <c r="BM104" s="24" t="s">
        <v>3502</v>
      </c>
    </row>
    <row r="105" spans="2:65" s="1" customFormat="1" ht="16.5" customHeight="1">
      <c r="B105" s="41"/>
      <c r="C105" s="203" t="s">
        <v>230</v>
      </c>
      <c r="D105" s="203" t="s">
        <v>182</v>
      </c>
      <c r="E105" s="204" t="s">
        <v>3486</v>
      </c>
      <c r="F105" s="205" t="s">
        <v>3487</v>
      </c>
      <c r="G105" s="206" t="s">
        <v>200</v>
      </c>
      <c r="H105" s="207">
        <v>34</v>
      </c>
      <c r="I105" s="208"/>
      <c r="J105" s="209">
        <f t="shared" si="10"/>
        <v>0</v>
      </c>
      <c r="K105" s="205" t="s">
        <v>39</v>
      </c>
      <c r="L105" s="61"/>
      <c r="M105" s="210" t="s">
        <v>39</v>
      </c>
      <c r="N105" s="211" t="s">
        <v>48</v>
      </c>
      <c r="O105" s="42"/>
      <c r="P105" s="212">
        <f t="shared" si="11"/>
        <v>0</v>
      </c>
      <c r="Q105" s="212">
        <v>0.00078</v>
      </c>
      <c r="R105" s="212">
        <f t="shared" si="12"/>
        <v>0.02652</v>
      </c>
      <c r="S105" s="212">
        <v>0</v>
      </c>
      <c r="T105" s="213">
        <f t="shared" si="13"/>
        <v>0</v>
      </c>
      <c r="AR105" s="24" t="s">
        <v>265</v>
      </c>
      <c r="AT105" s="24" t="s">
        <v>182</v>
      </c>
      <c r="AU105" s="24" t="s">
        <v>86</v>
      </c>
      <c r="AY105" s="24" t="s">
        <v>180</v>
      </c>
      <c r="BE105" s="214">
        <f t="shared" si="14"/>
        <v>0</v>
      </c>
      <c r="BF105" s="214">
        <f t="shared" si="15"/>
        <v>0</v>
      </c>
      <c r="BG105" s="214">
        <f t="shared" si="16"/>
        <v>0</v>
      </c>
      <c r="BH105" s="214">
        <f t="shared" si="17"/>
        <v>0</v>
      </c>
      <c r="BI105" s="214">
        <f t="shared" si="18"/>
        <v>0</v>
      </c>
      <c r="BJ105" s="24" t="s">
        <v>84</v>
      </c>
      <c r="BK105" s="214">
        <f t="shared" si="19"/>
        <v>0</v>
      </c>
      <c r="BL105" s="24" t="s">
        <v>265</v>
      </c>
      <c r="BM105" s="24" t="s">
        <v>3503</v>
      </c>
    </row>
    <row r="106" spans="2:65" s="1" customFormat="1" ht="16.5" customHeight="1">
      <c r="B106" s="41"/>
      <c r="C106" s="203" t="s">
        <v>236</v>
      </c>
      <c r="D106" s="203" t="s">
        <v>182</v>
      </c>
      <c r="E106" s="204" t="s">
        <v>3199</v>
      </c>
      <c r="F106" s="205" t="s">
        <v>3200</v>
      </c>
      <c r="G106" s="206" t="s">
        <v>200</v>
      </c>
      <c r="H106" s="207">
        <v>44</v>
      </c>
      <c r="I106" s="208"/>
      <c r="J106" s="209">
        <f t="shared" si="10"/>
        <v>0</v>
      </c>
      <c r="K106" s="205" t="s">
        <v>1903</v>
      </c>
      <c r="L106" s="61"/>
      <c r="M106" s="210" t="s">
        <v>39</v>
      </c>
      <c r="N106" s="211" t="s">
        <v>48</v>
      </c>
      <c r="O106" s="42"/>
      <c r="P106" s="212">
        <f t="shared" si="11"/>
        <v>0</v>
      </c>
      <c r="Q106" s="212">
        <v>0</v>
      </c>
      <c r="R106" s="212">
        <f t="shared" si="12"/>
        <v>0</v>
      </c>
      <c r="S106" s="212">
        <v>0</v>
      </c>
      <c r="T106" s="213">
        <f t="shared" si="13"/>
        <v>0</v>
      </c>
      <c r="AR106" s="24" t="s">
        <v>265</v>
      </c>
      <c r="AT106" s="24" t="s">
        <v>182</v>
      </c>
      <c r="AU106" s="24" t="s">
        <v>86</v>
      </c>
      <c r="AY106" s="24" t="s">
        <v>180</v>
      </c>
      <c r="BE106" s="214">
        <f t="shared" si="14"/>
        <v>0</v>
      </c>
      <c r="BF106" s="214">
        <f t="shared" si="15"/>
        <v>0</v>
      </c>
      <c r="BG106" s="214">
        <f t="shared" si="16"/>
        <v>0</v>
      </c>
      <c r="BH106" s="214">
        <f t="shared" si="17"/>
        <v>0</v>
      </c>
      <c r="BI106" s="214">
        <f t="shared" si="18"/>
        <v>0</v>
      </c>
      <c r="BJ106" s="24" t="s">
        <v>84</v>
      </c>
      <c r="BK106" s="214">
        <f t="shared" si="19"/>
        <v>0</v>
      </c>
      <c r="BL106" s="24" t="s">
        <v>265</v>
      </c>
      <c r="BM106" s="24" t="s">
        <v>3504</v>
      </c>
    </row>
    <row r="107" spans="2:65" s="1" customFormat="1" ht="16.5" customHeight="1">
      <c r="B107" s="41"/>
      <c r="C107" s="249" t="s">
        <v>241</v>
      </c>
      <c r="D107" s="249" t="s">
        <v>266</v>
      </c>
      <c r="E107" s="250" t="s">
        <v>3505</v>
      </c>
      <c r="F107" s="251" t="s">
        <v>3506</v>
      </c>
      <c r="G107" s="252" t="s">
        <v>200</v>
      </c>
      <c r="H107" s="253">
        <v>10</v>
      </c>
      <c r="I107" s="254"/>
      <c r="J107" s="255">
        <f t="shared" si="10"/>
        <v>0</v>
      </c>
      <c r="K107" s="251" t="s">
        <v>1903</v>
      </c>
      <c r="L107" s="256"/>
      <c r="M107" s="257" t="s">
        <v>39</v>
      </c>
      <c r="N107" s="258" t="s">
        <v>48</v>
      </c>
      <c r="O107" s="42"/>
      <c r="P107" s="212">
        <f t="shared" si="11"/>
        <v>0</v>
      </c>
      <c r="Q107" s="212">
        <v>9E-05</v>
      </c>
      <c r="R107" s="212">
        <f t="shared" si="12"/>
        <v>0.0009000000000000001</v>
      </c>
      <c r="S107" s="212">
        <v>0</v>
      </c>
      <c r="T107" s="213">
        <f t="shared" si="13"/>
        <v>0</v>
      </c>
      <c r="AR107" s="24" t="s">
        <v>354</v>
      </c>
      <c r="AT107" s="24" t="s">
        <v>266</v>
      </c>
      <c r="AU107" s="24" t="s">
        <v>86</v>
      </c>
      <c r="AY107" s="24" t="s">
        <v>180</v>
      </c>
      <c r="BE107" s="214">
        <f t="shared" si="14"/>
        <v>0</v>
      </c>
      <c r="BF107" s="214">
        <f t="shared" si="15"/>
        <v>0</v>
      </c>
      <c r="BG107" s="214">
        <f t="shared" si="16"/>
        <v>0</v>
      </c>
      <c r="BH107" s="214">
        <f t="shared" si="17"/>
        <v>0</v>
      </c>
      <c r="BI107" s="214">
        <f t="shared" si="18"/>
        <v>0</v>
      </c>
      <c r="BJ107" s="24" t="s">
        <v>84</v>
      </c>
      <c r="BK107" s="214">
        <f t="shared" si="19"/>
        <v>0</v>
      </c>
      <c r="BL107" s="24" t="s">
        <v>265</v>
      </c>
      <c r="BM107" s="24" t="s">
        <v>3507</v>
      </c>
    </row>
    <row r="108" spans="2:65" s="1" customFormat="1" ht="16.5" customHeight="1">
      <c r="B108" s="41"/>
      <c r="C108" s="249" t="s">
        <v>245</v>
      </c>
      <c r="D108" s="249" t="s">
        <v>266</v>
      </c>
      <c r="E108" s="250" t="s">
        <v>3508</v>
      </c>
      <c r="F108" s="251" t="s">
        <v>3509</v>
      </c>
      <c r="G108" s="252" t="s">
        <v>200</v>
      </c>
      <c r="H108" s="253">
        <v>14</v>
      </c>
      <c r="I108" s="254"/>
      <c r="J108" s="255">
        <f t="shared" si="10"/>
        <v>0</v>
      </c>
      <c r="K108" s="251" t="s">
        <v>1903</v>
      </c>
      <c r="L108" s="256"/>
      <c r="M108" s="257" t="s">
        <v>39</v>
      </c>
      <c r="N108" s="258" t="s">
        <v>48</v>
      </c>
      <c r="O108" s="42"/>
      <c r="P108" s="212">
        <f t="shared" si="11"/>
        <v>0</v>
      </c>
      <c r="Q108" s="212">
        <v>8E-05</v>
      </c>
      <c r="R108" s="212">
        <f t="shared" si="12"/>
        <v>0.0011200000000000001</v>
      </c>
      <c r="S108" s="212">
        <v>0</v>
      </c>
      <c r="T108" s="213">
        <f t="shared" si="13"/>
        <v>0</v>
      </c>
      <c r="AR108" s="24" t="s">
        <v>354</v>
      </c>
      <c r="AT108" s="24" t="s">
        <v>266</v>
      </c>
      <c r="AU108" s="24" t="s">
        <v>86</v>
      </c>
      <c r="AY108" s="24" t="s">
        <v>180</v>
      </c>
      <c r="BE108" s="214">
        <f t="shared" si="14"/>
        <v>0</v>
      </c>
      <c r="BF108" s="214">
        <f t="shared" si="15"/>
        <v>0</v>
      </c>
      <c r="BG108" s="214">
        <f t="shared" si="16"/>
        <v>0</v>
      </c>
      <c r="BH108" s="214">
        <f t="shared" si="17"/>
        <v>0</v>
      </c>
      <c r="BI108" s="214">
        <f t="shared" si="18"/>
        <v>0</v>
      </c>
      <c r="BJ108" s="24" t="s">
        <v>84</v>
      </c>
      <c r="BK108" s="214">
        <f t="shared" si="19"/>
        <v>0</v>
      </c>
      <c r="BL108" s="24" t="s">
        <v>265</v>
      </c>
      <c r="BM108" s="24" t="s">
        <v>3510</v>
      </c>
    </row>
    <row r="109" spans="2:65" s="1" customFormat="1" ht="16.5" customHeight="1">
      <c r="B109" s="41"/>
      <c r="C109" s="249" t="s">
        <v>251</v>
      </c>
      <c r="D109" s="249" t="s">
        <v>266</v>
      </c>
      <c r="E109" s="250" t="s">
        <v>3511</v>
      </c>
      <c r="F109" s="251" t="s">
        <v>3512</v>
      </c>
      <c r="G109" s="252" t="s">
        <v>200</v>
      </c>
      <c r="H109" s="253">
        <v>20</v>
      </c>
      <c r="I109" s="254"/>
      <c r="J109" s="255">
        <f t="shared" si="10"/>
        <v>0</v>
      </c>
      <c r="K109" s="251" t="s">
        <v>1903</v>
      </c>
      <c r="L109" s="256"/>
      <c r="M109" s="257" t="s">
        <v>39</v>
      </c>
      <c r="N109" s="258" t="s">
        <v>48</v>
      </c>
      <c r="O109" s="42"/>
      <c r="P109" s="212">
        <f t="shared" si="11"/>
        <v>0</v>
      </c>
      <c r="Q109" s="212">
        <v>4E-05</v>
      </c>
      <c r="R109" s="212">
        <f t="shared" si="12"/>
        <v>0.0008</v>
      </c>
      <c r="S109" s="212">
        <v>0</v>
      </c>
      <c r="T109" s="213">
        <f t="shared" si="13"/>
        <v>0</v>
      </c>
      <c r="AR109" s="24" t="s">
        <v>354</v>
      </c>
      <c r="AT109" s="24" t="s">
        <v>266</v>
      </c>
      <c r="AU109" s="24" t="s">
        <v>86</v>
      </c>
      <c r="AY109" s="24" t="s">
        <v>180</v>
      </c>
      <c r="BE109" s="214">
        <f t="shared" si="14"/>
        <v>0</v>
      </c>
      <c r="BF109" s="214">
        <f t="shared" si="15"/>
        <v>0</v>
      </c>
      <c r="BG109" s="214">
        <f t="shared" si="16"/>
        <v>0</v>
      </c>
      <c r="BH109" s="214">
        <f t="shared" si="17"/>
        <v>0</v>
      </c>
      <c r="BI109" s="214">
        <f t="shared" si="18"/>
        <v>0</v>
      </c>
      <c r="BJ109" s="24" t="s">
        <v>84</v>
      </c>
      <c r="BK109" s="214">
        <f t="shared" si="19"/>
        <v>0</v>
      </c>
      <c r="BL109" s="24" t="s">
        <v>265</v>
      </c>
      <c r="BM109" s="24" t="s">
        <v>3513</v>
      </c>
    </row>
    <row r="110" spans="2:65" s="1" customFormat="1" ht="25.5" customHeight="1">
      <c r="B110" s="41"/>
      <c r="C110" s="203" t="s">
        <v>257</v>
      </c>
      <c r="D110" s="203" t="s">
        <v>182</v>
      </c>
      <c r="E110" s="204" t="s">
        <v>3220</v>
      </c>
      <c r="F110" s="205" t="s">
        <v>3221</v>
      </c>
      <c r="G110" s="206" t="s">
        <v>200</v>
      </c>
      <c r="H110" s="207">
        <v>3.9</v>
      </c>
      <c r="I110" s="208"/>
      <c r="J110" s="209">
        <f t="shared" si="10"/>
        <v>0</v>
      </c>
      <c r="K110" s="205" t="s">
        <v>1903</v>
      </c>
      <c r="L110" s="61"/>
      <c r="M110" s="210" t="s">
        <v>39</v>
      </c>
      <c r="N110" s="211" t="s">
        <v>48</v>
      </c>
      <c r="O110" s="42"/>
      <c r="P110" s="212">
        <f t="shared" si="11"/>
        <v>0</v>
      </c>
      <c r="Q110" s="212">
        <v>0.00019</v>
      </c>
      <c r="R110" s="212">
        <f t="shared" si="12"/>
        <v>0.000741</v>
      </c>
      <c r="S110" s="212">
        <v>0</v>
      </c>
      <c r="T110" s="213">
        <f t="shared" si="13"/>
        <v>0</v>
      </c>
      <c r="AR110" s="24" t="s">
        <v>265</v>
      </c>
      <c r="AT110" s="24" t="s">
        <v>182</v>
      </c>
      <c r="AU110" s="24" t="s">
        <v>86</v>
      </c>
      <c r="AY110" s="24" t="s">
        <v>180</v>
      </c>
      <c r="BE110" s="214">
        <f t="shared" si="14"/>
        <v>0</v>
      </c>
      <c r="BF110" s="214">
        <f t="shared" si="15"/>
        <v>0</v>
      </c>
      <c r="BG110" s="214">
        <f t="shared" si="16"/>
        <v>0</v>
      </c>
      <c r="BH110" s="214">
        <f t="shared" si="17"/>
        <v>0</v>
      </c>
      <c r="BI110" s="214">
        <f t="shared" si="18"/>
        <v>0</v>
      </c>
      <c r="BJ110" s="24" t="s">
        <v>84</v>
      </c>
      <c r="BK110" s="214">
        <f t="shared" si="19"/>
        <v>0</v>
      </c>
      <c r="BL110" s="24" t="s">
        <v>265</v>
      </c>
      <c r="BM110" s="24" t="s">
        <v>3514</v>
      </c>
    </row>
    <row r="111" spans="2:65" s="1" customFormat="1" ht="25.5" customHeight="1">
      <c r="B111" s="41"/>
      <c r="C111" s="249" t="s">
        <v>10</v>
      </c>
      <c r="D111" s="249" t="s">
        <v>266</v>
      </c>
      <c r="E111" s="250" t="s">
        <v>3497</v>
      </c>
      <c r="F111" s="251" t="s">
        <v>3498</v>
      </c>
      <c r="G111" s="252" t="s">
        <v>200</v>
      </c>
      <c r="H111" s="253">
        <v>3.9</v>
      </c>
      <c r="I111" s="254"/>
      <c r="J111" s="255">
        <f t="shared" si="10"/>
        <v>0</v>
      </c>
      <c r="K111" s="251" t="s">
        <v>39</v>
      </c>
      <c r="L111" s="256"/>
      <c r="M111" s="257" t="s">
        <v>39</v>
      </c>
      <c r="N111" s="258" t="s">
        <v>48</v>
      </c>
      <c r="O111" s="42"/>
      <c r="P111" s="212">
        <f t="shared" si="11"/>
        <v>0</v>
      </c>
      <c r="Q111" s="212">
        <v>0.00059</v>
      </c>
      <c r="R111" s="212">
        <f t="shared" si="12"/>
        <v>0.002301</v>
      </c>
      <c r="S111" s="212">
        <v>0</v>
      </c>
      <c r="T111" s="213">
        <f t="shared" si="13"/>
        <v>0</v>
      </c>
      <c r="AR111" s="24" t="s">
        <v>354</v>
      </c>
      <c r="AT111" s="24" t="s">
        <v>266</v>
      </c>
      <c r="AU111" s="24" t="s">
        <v>86</v>
      </c>
      <c r="AY111" s="24" t="s">
        <v>180</v>
      </c>
      <c r="BE111" s="214">
        <f t="shared" si="14"/>
        <v>0</v>
      </c>
      <c r="BF111" s="214">
        <f t="shared" si="15"/>
        <v>0</v>
      </c>
      <c r="BG111" s="214">
        <f t="shared" si="16"/>
        <v>0</v>
      </c>
      <c r="BH111" s="214">
        <f t="shared" si="17"/>
        <v>0</v>
      </c>
      <c r="BI111" s="214">
        <f t="shared" si="18"/>
        <v>0</v>
      </c>
      <c r="BJ111" s="24" t="s">
        <v>84</v>
      </c>
      <c r="BK111" s="214">
        <f t="shared" si="19"/>
        <v>0</v>
      </c>
      <c r="BL111" s="24" t="s">
        <v>265</v>
      </c>
      <c r="BM111" s="24" t="s">
        <v>3515</v>
      </c>
    </row>
    <row r="112" spans="2:63" s="11" customFormat="1" ht="29.85" customHeight="1">
      <c r="B112" s="187"/>
      <c r="C112" s="188"/>
      <c r="D112" s="189" t="s">
        <v>76</v>
      </c>
      <c r="E112" s="201" t="s">
        <v>3516</v>
      </c>
      <c r="F112" s="201" t="s">
        <v>3517</v>
      </c>
      <c r="G112" s="188"/>
      <c r="H112" s="188"/>
      <c r="I112" s="191"/>
      <c r="J112" s="202">
        <f>BK112</f>
        <v>0</v>
      </c>
      <c r="K112" s="188"/>
      <c r="L112" s="193"/>
      <c r="M112" s="194"/>
      <c r="N112" s="195"/>
      <c r="O112" s="195"/>
      <c r="P112" s="196">
        <f>P113</f>
        <v>0</v>
      </c>
      <c r="Q112" s="195"/>
      <c r="R112" s="196">
        <f>R113</f>
        <v>0.01854</v>
      </c>
      <c r="S112" s="195"/>
      <c r="T112" s="197">
        <f>T113</f>
        <v>0</v>
      </c>
      <c r="AR112" s="198" t="s">
        <v>86</v>
      </c>
      <c r="AT112" s="199" t="s">
        <v>76</v>
      </c>
      <c r="AU112" s="199" t="s">
        <v>84</v>
      </c>
      <c r="AY112" s="198" t="s">
        <v>180</v>
      </c>
      <c r="BK112" s="200">
        <f>BK113</f>
        <v>0</v>
      </c>
    </row>
    <row r="113" spans="2:65" s="1" customFormat="1" ht="16.5" customHeight="1">
      <c r="B113" s="41"/>
      <c r="C113" s="203" t="s">
        <v>265</v>
      </c>
      <c r="D113" s="203" t="s">
        <v>182</v>
      </c>
      <c r="E113" s="204" t="s">
        <v>3518</v>
      </c>
      <c r="F113" s="205" t="s">
        <v>3519</v>
      </c>
      <c r="G113" s="206" t="s">
        <v>200</v>
      </c>
      <c r="H113" s="207">
        <v>6</v>
      </c>
      <c r="I113" s="208"/>
      <c r="J113" s="209">
        <f>ROUND(I113*H113,2)</f>
        <v>0</v>
      </c>
      <c r="K113" s="205" t="s">
        <v>1903</v>
      </c>
      <c r="L113" s="61"/>
      <c r="M113" s="210" t="s">
        <v>39</v>
      </c>
      <c r="N113" s="211" t="s">
        <v>48</v>
      </c>
      <c r="O113" s="42"/>
      <c r="P113" s="212">
        <f>O113*H113</f>
        <v>0</v>
      </c>
      <c r="Q113" s="212">
        <v>0.00309</v>
      </c>
      <c r="R113" s="212">
        <f>Q113*H113</f>
        <v>0.01854</v>
      </c>
      <c r="S113" s="212">
        <v>0</v>
      </c>
      <c r="T113" s="213">
        <f>S113*H113</f>
        <v>0</v>
      </c>
      <c r="AR113" s="24" t="s">
        <v>265</v>
      </c>
      <c r="AT113" s="24" t="s">
        <v>182</v>
      </c>
      <c r="AU113" s="24" t="s">
        <v>86</v>
      </c>
      <c r="AY113" s="24" t="s">
        <v>180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4" t="s">
        <v>84</v>
      </c>
      <c r="BK113" s="214">
        <f>ROUND(I113*H113,2)</f>
        <v>0</v>
      </c>
      <c r="BL113" s="24" t="s">
        <v>265</v>
      </c>
      <c r="BM113" s="24" t="s">
        <v>3520</v>
      </c>
    </row>
    <row r="114" spans="2:63" s="11" customFormat="1" ht="29.85" customHeight="1">
      <c r="B114" s="187"/>
      <c r="C114" s="188"/>
      <c r="D114" s="189" t="s">
        <v>76</v>
      </c>
      <c r="E114" s="201" t="s">
        <v>3521</v>
      </c>
      <c r="F114" s="201" t="s">
        <v>3522</v>
      </c>
      <c r="G114" s="188"/>
      <c r="H114" s="188"/>
      <c r="I114" s="191"/>
      <c r="J114" s="202">
        <f>BK114</f>
        <v>0</v>
      </c>
      <c r="K114" s="188"/>
      <c r="L114" s="193"/>
      <c r="M114" s="194"/>
      <c r="N114" s="195"/>
      <c r="O114" s="195"/>
      <c r="P114" s="196">
        <f>SUM(P115:P128)</f>
        <v>0</v>
      </c>
      <c r="Q114" s="195"/>
      <c r="R114" s="196">
        <f>SUM(R115:R128)</f>
        <v>0.010610000000000003</v>
      </c>
      <c r="S114" s="195"/>
      <c r="T114" s="197">
        <f>SUM(T115:T128)</f>
        <v>0</v>
      </c>
      <c r="AR114" s="198" t="s">
        <v>86</v>
      </c>
      <c r="AT114" s="199" t="s">
        <v>76</v>
      </c>
      <c r="AU114" s="199" t="s">
        <v>84</v>
      </c>
      <c r="AY114" s="198" t="s">
        <v>180</v>
      </c>
      <c r="BK114" s="200">
        <f>SUM(BK115:BK128)</f>
        <v>0</v>
      </c>
    </row>
    <row r="115" spans="2:65" s="1" customFormat="1" ht="16.5" customHeight="1">
      <c r="B115" s="41"/>
      <c r="C115" s="203" t="s">
        <v>272</v>
      </c>
      <c r="D115" s="203" t="s">
        <v>182</v>
      </c>
      <c r="E115" s="204" t="s">
        <v>3523</v>
      </c>
      <c r="F115" s="205" t="s">
        <v>3524</v>
      </c>
      <c r="G115" s="206" t="s">
        <v>3525</v>
      </c>
      <c r="H115" s="207">
        <v>16</v>
      </c>
      <c r="I115" s="208"/>
      <c r="J115" s="209">
        <f aca="true" t="shared" si="20" ref="J115:J128">ROUND(I115*H115,2)</f>
        <v>0</v>
      </c>
      <c r="K115" s="205" t="s">
        <v>1903</v>
      </c>
      <c r="L115" s="61"/>
      <c r="M115" s="210" t="s">
        <v>39</v>
      </c>
      <c r="N115" s="211" t="s">
        <v>48</v>
      </c>
      <c r="O115" s="42"/>
      <c r="P115" s="212">
        <f aca="true" t="shared" si="21" ref="P115:P128">O115*H115</f>
        <v>0</v>
      </c>
      <c r="Q115" s="212">
        <v>9E-05</v>
      </c>
      <c r="R115" s="212">
        <f aca="true" t="shared" si="22" ref="R115:R128">Q115*H115</f>
        <v>0.00144</v>
      </c>
      <c r="S115" s="212">
        <v>0</v>
      </c>
      <c r="T115" s="213">
        <f aca="true" t="shared" si="23" ref="T115:T128">S115*H115</f>
        <v>0</v>
      </c>
      <c r="AR115" s="24" t="s">
        <v>265</v>
      </c>
      <c r="AT115" s="24" t="s">
        <v>182</v>
      </c>
      <c r="AU115" s="24" t="s">
        <v>86</v>
      </c>
      <c r="AY115" s="24" t="s">
        <v>180</v>
      </c>
      <c r="BE115" s="214">
        <f aca="true" t="shared" si="24" ref="BE115:BE128">IF(N115="základní",J115,0)</f>
        <v>0</v>
      </c>
      <c r="BF115" s="214">
        <f aca="true" t="shared" si="25" ref="BF115:BF128">IF(N115="snížená",J115,0)</f>
        <v>0</v>
      </c>
      <c r="BG115" s="214">
        <f aca="true" t="shared" si="26" ref="BG115:BG128">IF(N115="zákl. přenesená",J115,0)</f>
        <v>0</v>
      </c>
      <c r="BH115" s="214">
        <f aca="true" t="shared" si="27" ref="BH115:BH128">IF(N115="sníž. přenesená",J115,0)</f>
        <v>0</v>
      </c>
      <c r="BI115" s="214">
        <f aca="true" t="shared" si="28" ref="BI115:BI128">IF(N115="nulová",J115,0)</f>
        <v>0</v>
      </c>
      <c r="BJ115" s="24" t="s">
        <v>84</v>
      </c>
      <c r="BK115" s="214">
        <f aca="true" t="shared" si="29" ref="BK115:BK128">ROUND(I115*H115,2)</f>
        <v>0</v>
      </c>
      <c r="BL115" s="24" t="s">
        <v>265</v>
      </c>
      <c r="BM115" s="24" t="s">
        <v>3526</v>
      </c>
    </row>
    <row r="116" spans="2:65" s="1" customFormat="1" ht="16.5" customHeight="1">
      <c r="B116" s="41"/>
      <c r="C116" s="249" t="s">
        <v>282</v>
      </c>
      <c r="D116" s="249" t="s">
        <v>266</v>
      </c>
      <c r="E116" s="250" t="s">
        <v>3527</v>
      </c>
      <c r="F116" s="251" t="s">
        <v>3528</v>
      </c>
      <c r="G116" s="252" t="s">
        <v>316</v>
      </c>
      <c r="H116" s="253">
        <v>16</v>
      </c>
      <c r="I116" s="254"/>
      <c r="J116" s="255">
        <f t="shared" si="20"/>
        <v>0</v>
      </c>
      <c r="K116" s="251" t="s">
        <v>1903</v>
      </c>
      <c r="L116" s="256"/>
      <c r="M116" s="257" t="s">
        <v>39</v>
      </c>
      <c r="N116" s="258" t="s">
        <v>48</v>
      </c>
      <c r="O116" s="42"/>
      <c r="P116" s="212">
        <f t="shared" si="21"/>
        <v>0</v>
      </c>
      <c r="Q116" s="212">
        <v>0.00021</v>
      </c>
      <c r="R116" s="212">
        <f t="shared" si="22"/>
        <v>0.00336</v>
      </c>
      <c r="S116" s="212">
        <v>0</v>
      </c>
      <c r="T116" s="213">
        <f t="shared" si="23"/>
        <v>0</v>
      </c>
      <c r="AR116" s="24" t="s">
        <v>354</v>
      </c>
      <c r="AT116" s="24" t="s">
        <v>266</v>
      </c>
      <c r="AU116" s="24" t="s">
        <v>86</v>
      </c>
      <c r="AY116" s="24" t="s">
        <v>180</v>
      </c>
      <c r="BE116" s="214">
        <f t="shared" si="24"/>
        <v>0</v>
      </c>
      <c r="BF116" s="214">
        <f t="shared" si="25"/>
        <v>0</v>
      </c>
      <c r="BG116" s="214">
        <f t="shared" si="26"/>
        <v>0</v>
      </c>
      <c r="BH116" s="214">
        <f t="shared" si="27"/>
        <v>0</v>
      </c>
      <c r="BI116" s="214">
        <f t="shared" si="28"/>
        <v>0</v>
      </c>
      <c r="BJ116" s="24" t="s">
        <v>84</v>
      </c>
      <c r="BK116" s="214">
        <f t="shared" si="29"/>
        <v>0</v>
      </c>
      <c r="BL116" s="24" t="s">
        <v>265</v>
      </c>
      <c r="BM116" s="24" t="s">
        <v>3529</v>
      </c>
    </row>
    <row r="117" spans="2:65" s="1" customFormat="1" ht="16.5" customHeight="1">
      <c r="B117" s="41"/>
      <c r="C117" s="203" t="s">
        <v>286</v>
      </c>
      <c r="D117" s="203" t="s">
        <v>182</v>
      </c>
      <c r="E117" s="204" t="s">
        <v>3530</v>
      </c>
      <c r="F117" s="205" t="s">
        <v>3531</v>
      </c>
      <c r="G117" s="206" t="s">
        <v>316</v>
      </c>
      <c r="H117" s="207">
        <v>2</v>
      </c>
      <c r="I117" s="208"/>
      <c r="J117" s="209">
        <f t="shared" si="20"/>
        <v>0</v>
      </c>
      <c r="K117" s="205" t="s">
        <v>1903</v>
      </c>
      <c r="L117" s="61"/>
      <c r="M117" s="210" t="s">
        <v>39</v>
      </c>
      <c r="N117" s="211" t="s">
        <v>48</v>
      </c>
      <c r="O117" s="42"/>
      <c r="P117" s="212">
        <f t="shared" si="21"/>
        <v>0</v>
      </c>
      <c r="Q117" s="212">
        <v>2E-05</v>
      </c>
      <c r="R117" s="212">
        <f t="shared" si="22"/>
        <v>4E-05</v>
      </c>
      <c r="S117" s="212">
        <v>0</v>
      </c>
      <c r="T117" s="213">
        <f t="shared" si="23"/>
        <v>0</v>
      </c>
      <c r="AR117" s="24" t="s">
        <v>265</v>
      </c>
      <c r="AT117" s="24" t="s">
        <v>182</v>
      </c>
      <c r="AU117" s="24" t="s">
        <v>86</v>
      </c>
      <c r="AY117" s="24" t="s">
        <v>180</v>
      </c>
      <c r="BE117" s="214">
        <f t="shared" si="24"/>
        <v>0</v>
      </c>
      <c r="BF117" s="214">
        <f t="shared" si="25"/>
        <v>0</v>
      </c>
      <c r="BG117" s="214">
        <f t="shared" si="26"/>
        <v>0</v>
      </c>
      <c r="BH117" s="214">
        <f t="shared" si="27"/>
        <v>0</v>
      </c>
      <c r="BI117" s="214">
        <f t="shared" si="28"/>
        <v>0</v>
      </c>
      <c r="BJ117" s="24" t="s">
        <v>84</v>
      </c>
      <c r="BK117" s="214">
        <f t="shared" si="29"/>
        <v>0</v>
      </c>
      <c r="BL117" s="24" t="s">
        <v>265</v>
      </c>
      <c r="BM117" s="24" t="s">
        <v>3532</v>
      </c>
    </row>
    <row r="118" spans="2:65" s="1" customFormat="1" ht="16.5" customHeight="1">
      <c r="B118" s="41"/>
      <c r="C118" s="249" t="s">
        <v>291</v>
      </c>
      <c r="D118" s="249" t="s">
        <v>266</v>
      </c>
      <c r="E118" s="250" t="s">
        <v>3533</v>
      </c>
      <c r="F118" s="251" t="s">
        <v>3534</v>
      </c>
      <c r="G118" s="252" t="s">
        <v>316</v>
      </c>
      <c r="H118" s="253">
        <v>2</v>
      </c>
      <c r="I118" s="254"/>
      <c r="J118" s="255">
        <f t="shared" si="20"/>
        <v>0</v>
      </c>
      <c r="K118" s="251" t="s">
        <v>1903</v>
      </c>
      <c r="L118" s="256"/>
      <c r="M118" s="257" t="s">
        <v>39</v>
      </c>
      <c r="N118" s="258" t="s">
        <v>48</v>
      </c>
      <c r="O118" s="42"/>
      <c r="P118" s="212">
        <f t="shared" si="21"/>
        <v>0</v>
      </c>
      <c r="Q118" s="212">
        <v>0.00033</v>
      </c>
      <c r="R118" s="212">
        <f t="shared" si="22"/>
        <v>0.00066</v>
      </c>
      <c r="S118" s="212">
        <v>0</v>
      </c>
      <c r="T118" s="213">
        <f t="shared" si="23"/>
        <v>0</v>
      </c>
      <c r="AR118" s="24" t="s">
        <v>354</v>
      </c>
      <c r="AT118" s="24" t="s">
        <v>266</v>
      </c>
      <c r="AU118" s="24" t="s">
        <v>86</v>
      </c>
      <c r="AY118" s="24" t="s">
        <v>180</v>
      </c>
      <c r="BE118" s="214">
        <f t="shared" si="24"/>
        <v>0</v>
      </c>
      <c r="BF118" s="214">
        <f t="shared" si="25"/>
        <v>0</v>
      </c>
      <c r="BG118" s="214">
        <f t="shared" si="26"/>
        <v>0</v>
      </c>
      <c r="BH118" s="214">
        <f t="shared" si="27"/>
        <v>0</v>
      </c>
      <c r="BI118" s="214">
        <f t="shared" si="28"/>
        <v>0</v>
      </c>
      <c r="BJ118" s="24" t="s">
        <v>84</v>
      </c>
      <c r="BK118" s="214">
        <f t="shared" si="29"/>
        <v>0</v>
      </c>
      <c r="BL118" s="24" t="s">
        <v>265</v>
      </c>
      <c r="BM118" s="24" t="s">
        <v>3535</v>
      </c>
    </row>
    <row r="119" spans="2:65" s="1" customFormat="1" ht="16.5" customHeight="1">
      <c r="B119" s="41"/>
      <c r="C119" s="203" t="s">
        <v>9</v>
      </c>
      <c r="D119" s="203" t="s">
        <v>182</v>
      </c>
      <c r="E119" s="204" t="s">
        <v>3530</v>
      </c>
      <c r="F119" s="205" t="s">
        <v>3531</v>
      </c>
      <c r="G119" s="206" t="s">
        <v>316</v>
      </c>
      <c r="H119" s="207">
        <v>7</v>
      </c>
      <c r="I119" s="208"/>
      <c r="J119" s="209">
        <f t="shared" si="20"/>
        <v>0</v>
      </c>
      <c r="K119" s="205" t="s">
        <v>1903</v>
      </c>
      <c r="L119" s="61"/>
      <c r="M119" s="210" t="s">
        <v>39</v>
      </c>
      <c r="N119" s="211" t="s">
        <v>48</v>
      </c>
      <c r="O119" s="42"/>
      <c r="P119" s="212">
        <f t="shared" si="21"/>
        <v>0</v>
      </c>
      <c r="Q119" s="212">
        <v>2E-05</v>
      </c>
      <c r="R119" s="212">
        <f t="shared" si="22"/>
        <v>0.00014000000000000001</v>
      </c>
      <c r="S119" s="212">
        <v>0</v>
      </c>
      <c r="T119" s="213">
        <f t="shared" si="23"/>
        <v>0</v>
      </c>
      <c r="AR119" s="24" t="s">
        <v>265</v>
      </c>
      <c r="AT119" s="24" t="s">
        <v>182</v>
      </c>
      <c r="AU119" s="24" t="s">
        <v>86</v>
      </c>
      <c r="AY119" s="24" t="s">
        <v>180</v>
      </c>
      <c r="BE119" s="214">
        <f t="shared" si="24"/>
        <v>0</v>
      </c>
      <c r="BF119" s="214">
        <f t="shared" si="25"/>
        <v>0</v>
      </c>
      <c r="BG119" s="214">
        <f t="shared" si="26"/>
        <v>0</v>
      </c>
      <c r="BH119" s="214">
        <f t="shared" si="27"/>
        <v>0</v>
      </c>
      <c r="BI119" s="214">
        <f t="shared" si="28"/>
        <v>0</v>
      </c>
      <c r="BJ119" s="24" t="s">
        <v>84</v>
      </c>
      <c r="BK119" s="214">
        <f t="shared" si="29"/>
        <v>0</v>
      </c>
      <c r="BL119" s="24" t="s">
        <v>265</v>
      </c>
      <c r="BM119" s="24" t="s">
        <v>3536</v>
      </c>
    </row>
    <row r="120" spans="2:65" s="1" customFormat="1" ht="16.5" customHeight="1">
      <c r="B120" s="41"/>
      <c r="C120" s="249" t="s">
        <v>300</v>
      </c>
      <c r="D120" s="249" t="s">
        <v>266</v>
      </c>
      <c r="E120" s="250" t="s">
        <v>3537</v>
      </c>
      <c r="F120" s="251" t="s">
        <v>3538</v>
      </c>
      <c r="G120" s="252" t="s">
        <v>316</v>
      </c>
      <c r="H120" s="253">
        <v>7</v>
      </c>
      <c r="I120" s="254"/>
      <c r="J120" s="255">
        <f t="shared" si="20"/>
        <v>0</v>
      </c>
      <c r="K120" s="251" t="s">
        <v>1903</v>
      </c>
      <c r="L120" s="256"/>
      <c r="M120" s="257" t="s">
        <v>39</v>
      </c>
      <c r="N120" s="258" t="s">
        <v>48</v>
      </c>
      <c r="O120" s="42"/>
      <c r="P120" s="212">
        <f t="shared" si="21"/>
        <v>0</v>
      </c>
      <c r="Q120" s="212">
        <v>0.00038</v>
      </c>
      <c r="R120" s="212">
        <f t="shared" si="22"/>
        <v>0.00266</v>
      </c>
      <c r="S120" s="212">
        <v>0</v>
      </c>
      <c r="T120" s="213">
        <f t="shared" si="23"/>
        <v>0</v>
      </c>
      <c r="AR120" s="24" t="s">
        <v>354</v>
      </c>
      <c r="AT120" s="24" t="s">
        <v>266</v>
      </c>
      <c r="AU120" s="24" t="s">
        <v>86</v>
      </c>
      <c r="AY120" s="24" t="s">
        <v>180</v>
      </c>
      <c r="BE120" s="214">
        <f t="shared" si="24"/>
        <v>0</v>
      </c>
      <c r="BF120" s="214">
        <f t="shared" si="25"/>
        <v>0</v>
      </c>
      <c r="BG120" s="214">
        <f t="shared" si="26"/>
        <v>0</v>
      </c>
      <c r="BH120" s="214">
        <f t="shared" si="27"/>
        <v>0</v>
      </c>
      <c r="BI120" s="214">
        <f t="shared" si="28"/>
        <v>0</v>
      </c>
      <c r="BJ120" s="24" t="s">
        <v>84</v>
      </c>
      <c r="BK120" s="214">
        <f t="shared" si="29"/>
        <v>0</v>
      </c>
      <c r="BL120" s="24" t="s">
        <v>265</v>
      </c>
      <c r="BM120" s="24" t="s">
        <v>3539</v>
      </c>
    </row>
    <row r="121" spans="2:65" s="1" customFormat="1" ht="16.5" customHeight="1">
      <c r="B121" s="41"/>
      <c r="C121" s="203" t="s">
        <v>304</v>
      </c>
      <c r="D121" s="203" t="s">
        <v>182</v>
      </c>
      <c r="E121" s="204" t="s">
        <v>3530</v>
      </c>
      <c r="F121" s="205" t="s">
        <v>3531</v>
      </c>
      <c r="G121" s="206" t="s">
        <v>316</v>
      </c>
      <c r="H121" s="207">
        <v>1</v>
      </c>
      <c r="I121" s="208"/>
      <c r="J121" s="209">
        <f t="shared" si="20"/>
        <v>0</v>
      </c>
      <c r="K121" s="205" t="s">
        <v>1903</v>
      </c>
      <c r="L121" s="61"/>
      <c r="M121" s="210" t="s">
        <v>39</v>
      </c>
      <c r="N121" s="211" t="s">
        <v>48</v>
      </c>
      <c r="O121" s="42"/>
      <c r="P121" s="212">
        <f t="shared" si="21"/>
        <v>0</v>
      </c>
      <c r="Q121" s="212">
        <v>2E-05</v>
      </c>
      <c r="R121" s="212">
        <f t="shared" si="22"/>
        <v>2E-05</v>
      </c>
      <c r="S121" s="212">
        <v>0</v>
      </c>
      <c r="T121" s="213">
        <f t="shared" si="23"/>
        <v>0</v>
      </c>
      <c r="AR121" s="24" t="s">
        <v>265</v>
      </c>
      <c r="AT121" s="24" t="s">
        <v>182</v>
      </c>
      <c r="AU121" s="24" t="s">
        <v>86</v>
      </c>
      <c r="AY121" s="24" t="s">
        <v>180</v>
      </c>
      <c r="BE121" s="214">
        <f t="shared" si="24"/>
        <v>0</v>
      </c>
      <c r="BF121" s="214">
        <f t="shared" si="25"/>
        <v>0</v>
      </c>
      <c r="BG121" s="214">
        <f t="shared" si="26"/>
        <v>0</v>
      </c>
      <c r="BH121" s="214">
        <f t="shared" si="27"/>
        <v>0</v>
      </c>
      <c r="BI121" s="214">
        <f t="shared" si="28"/>
        <v>0</v>
      </c>
      <c r="BJ121" s="24" t="s">
        <v>84</v>
      </c>
      <c r="BK121" s="214">
        <f t="shared" si="29"/>
        <v>0</v>
      </c>
      <c r="BL121" s="24" t="s">
        <v>265</v>
      </c>
      <c r="BM121" s="24" t="s">
        <v>3540</v>
      </c>
    </row>
    <row r="122" spans="2:65" s="1" customFormat="1" ht="16.5" customHeight="1">
      <c r="B122" s="41"/>
      <c r="C122" s="249" t="s">
        <v>309</v>
      </c>
      <c r="D122" s="249" t="s">
        <v>266</v>
      </c>
      <c r="E122" s="250" t="s">
        <v>3541</v>
      </c>
      <c r="F122" s="251" t="s">
        <v>3542</v>
      </c>
      <c r="G122" s="252" t="s">
        <v>316</v>
      </c>
      <c r="H122" s="253">
        <v>1</v>
      </c>
      <c r="I122" s="254"/>
      <c r="J122" s="255">
        <f t="shared" si="20"/>
        <v>0</v>
      </c>
      <c r="K122" s="251" t="s">
        <v>1903</v>
      </c>
      <c r="L122" s="256"/>
      <c r="M122" s="257" t="s">
        <v>39</v>
      </c>
      <c r="N122" s="258" t="s">
        <v>48</v>
      </c>
      <c r="O122" s="42"/>
      <c r="P122" s="212">
        <f t="shared" si="21"/>
        <v>0</v>
      </c>
      <c r="Q122" s="212">
        <v>0.001</v>
      </c>
      <c r="R122" s="212">
        <f t="shared" si="22"/>
        <v>0.001</v>
      </c>
      <c r="S122" s="212">
        <v>0</v>
      </c>
      <c r="T122" s="213">
        <f t="shared" si="23"/>
        <v>0</v>
      </c>
      <c r="AR122" s="24" t="s">
        <v>354</v>
      </c>
      <c r="AT122" s="24" t="s">
        <v>266</v>
      </c>
      <c r="AU122" s="24" t="s">
        <v>86</v>
      </c>
      <c r="AY122" s="24" t="s">
        <v>180</v>
      </c>
      <c r="BE122" s="214">
        <f t="shared" si="24"/>
        <v>0</v>
      </c>
      <c r="BF122" s="214">
        <f t="shared" si="25"/>
        <v>0</v>
      </c>
      <c r="BG122" s="214">
        <f t="shared" si="26"/>
        <v>0</v>
      </c>
      <c r="BH122" s="214">
        <f t="shared" si="27"/>
        <v>0</v>
      </c>
      <c r="BI122" s="214">
        <f t="shared" si="28"/>
        <v>0</v>
      </c>
      <c r="BJ122" s="24" t="s">
        <v>84</v>
      </c>
      <c r="BK122" s="214">
        <f t="shared" si="29"/>
        <v>0</v>
      </c>
      <c r="BL122" s="24" t="s">
        <v>265</v>
      </c>
      <c r="BM122" s="24" t="s">
        <v>3543</v>
      </c>
    </row>
    <row r="123" spans="2:65" s="1" customFormat="1" ht="16.5" customHeight="1">
      <c r="B123" s="41"/>
      <c r="C123" s="203" t="s">
        <v>313</v>
      </c>
      <c r="D123" s="203" t="s">
        <v>182</v>
      </c>
      <c r="E123" s="204" t="s">
        <v>3530</v>
      </c>
      <c r="F123" s="205" t="s">
        <v>3531</v>
      </c>
      <c r="G123" s="206" t="s">
        <v>316</v>
      </c>
      <c r="H123" s="207">
        <v>2</v>
      </c>
      <c r="I123" s="208"/>
      <c r="J123" s="209">
        <f t="shared" si="20"/>
        <v>0</v>
      </c>
      <c r="K123" s="205" t="s">
        <v>1903</v>
      </c>
      <c r="L123" s="61"/>
      <c r="M123" s="210" t="s">
        <v>39</v>
      </c>
      <c r="N123" s="211" t="s">
        <v>48</v>
      </c>
      <c r="O123" s="42"/>
      <c r="P123" s="212">
        <f t="shared" si="21"/>
        <v>0</v>
      </c>
      <c r="Q123" s="212">
        <v>2E-05</v>
      </c>
      <c r="R123" s="212">
        <f t="shared" si="22"/>
        <v>4E-05</v>
      </c>
      <c r="S123" s="212">
        <v>0</v>
      </c>
      <c r="T123" s="213">
        <f t="shared" si="23"/>
        <v>0</v>
      </c>
      <c r="AR123" s="24" t="s">
        <v>265</v>
      </c>
      <c r="AT123" s="24" t="s">
        <v>182</v>
      </c>
      <c r="AU123" s="24" t="s">
        <v>86</v>
      </c>
      <c r="AY123" s="24" t="s">
        <v>180</v>
      </c>
      <c r="BE123" s="214">
        <f t="shared" si="24"/>
        <v>0</v>
      </c>
      <c r="BF123" s="214">
        <f t="shared" si="25"/>
        <v>0</v>
      </c>
      <c r="BG123" s="214">
        <f t="shared" si="26"/>
        <v>0</v>
      </c>
      <c r="BH123" s="214">
        <f t="shared" si="27"/>
        <v>0</v>
      </c>
      <c r="BI123" s="214">
        <f t="shared" si="28"/>
        <v>0</v>
      </c>
      <c r="BJ123" s="24" t="s">
        <v>84</v>
      </c>
      <c r="BK123" s="214">
        <f t="shared" si="29"/>
        <v>0</v>
      </c>
      <c r="BL123" s="24" t="s">
        <v>265</v>
      </c>
      <c r="BM123" s="24" t="s">
        <v>3544</v>
      </c>
    </row>
    <row r="124" spans="2:65" s="1" customFormat="1" ht="16.5" customHeight="1">
      <c r="B124" s="41"/>
      <c r="C124" s="249" t="s">
        <v>319</v>
      </c>
      <c r="D124" s="249" t="s">
        <v>266</v>
      </c>
      <c r="E124" s="250" t="s">
        <v>3545</v>
      </c>
      <c r="F124" s="251" t="s">
        <v>3546</v>
      </c>
      <c r="G124" s="252" t="s">
        <v>316</v>
      </c>
      <c r="H124" s="253">
        <v>2</v>
      </c>
      <c r="I124" s="254"/>
      <c r="J124" s="255">
        <f t="shared" si="20"/>
        <v>0</v>
      </c>
      <c r="K124" s="251" t="s">
        <v>1903</v>
      </c>
      <c r="L124" s="256"/>
      <c r="M124" s="257" t="s">
        <v>39</v>
      </c>
      <c r="N124" s="258" t="s">
        <v>48</v>
      </c>
      <c r="O124" s="42"/>
      <c r="P124" s="212">
        <f t="shared" si="21"/>
        <v>0</v>
      </c>
      <c r="Q124" s="212">
        <v>0.00015</v>
      </c>
      <c r="R124" s="212">
        <f t="shared" si="22"/>
        <v>0.0003</v>
      </c>
      <c r="S124" s="212">
        <v>0</v>
      </c>
      <c r="T124" s="213">
        <f t="shared" si="23"/>
        <v>0</v>
      </c>
      <c r="AR124" s="24" t="s">
        <v>354</v>
      </c>
      <c r="AT124" s="24" t="s">
        <v>266</v>
      </c>
      <c r="AU124" s="24" t="s">
        <v>86</v>
      </c>
      <c r="AY124" s="24" t="s">
        <v>180</v>
      </c>
      <c r="BE124" s="214">
        <f t="shared" si="24"/>
        <v>0</v>
      </c>
      <c r="BF124" s="214">
        <f t="shared" si="25"/>
        <v>0</v>
      </c>
      <c r="BG124" s="214">
        <f t="shared" si="26"/>
        <v>0</v>
      </c>
      <c r="BH124" s="214">
        <f t="shared" si="27"/>
        <v>0</v>
      </c>
      <c r="BI124" s="214">
        <f t="shared" si="28"/>
        <v>0</v>
      </c>
      <c r="BJ124" s="24" t="s">
        <v>84</v>
      </c>
      <c r="BK124" s="214">
        <f t="shared" si="29"/>
        <v>0</v>
      </c>
      <c r="BL124" s="24" t="s">
        <v>265</v>
      </c>
      <c r="BM124" s="24" t="s">
        <v>3547</v>
      </c>
    </row>
    <row r="125" spans="2:65" s="1" customFormat="1" ht="16.5" customHeight="1">
      <c r="B125" s="41"/>
      <c r="C125" s="203" t="s">
        <v>325</v>
      </c>
      <c r="D125" s="203" t="s">
        <v>182</v>
      </c>
      <c r="E125" s="204" t="s">
        <v>3548</v>
      </c>
      <c r="F125" s="205" t="s">
        <v>3549</v>
      </c>
      <c r="G125" s="206" t="s">
        <v>316</v>
      </c>
      <c r="H125" s="207">
        <v>1</v>
      </c>
      <c r="I125" s="208"/>
      <c r="J125" s="209">
        <f t="shared" si="20"/>
        <v>0</v>
      </c>
      <c r="K125" s="205" t="s">
        <v>1903</v>
      </c>
      <c r="L125" s="61"/>
      <c r="M125" s="210" t="s">
        <v>39</v>
      </c>
      <c r="N125" s="211" t="s">
        <v>48</v>
      </c>
      <c r="O125" s="42"/>
      <c r="P125" s="212">
        <f t="shared" si="21"/>
        <v>0</v>
      </c>
      <c r="Q125" s="212">
        <v>0.00015</v>
      </c>
      <c r="R125" s="212">
        <f t="shared" si="22"/>
        <v>0.00015</v>
      </c>
      <c r="S125" s="212">
        <v>0</v>
      </c>
      <c r="T125" s="213">
        <f t="shared" si="23"/>
        <v>0</v>
      </c>
      <c r="AR125" s="24" t="s">
        <v>265</v>
      </c>
      <c r="AT125" s="24" t="s">
        <v>182</v>
      </c>
      <c r="AU125" s="24" t="s">
        <v>86</v>
      </c>
      <c r="AY125" s="24" t="s">
        <v>180</v>
      </c>
      <c r="BE125" s="214">
        <f t="shared" si="24"/>
        <v>0</v>
      </c>
      <c r="BF125" s="214">
        <f t="shared" si="25"/>
        <v>0</v>
      </c>
      <c r="BG125" s="214">
        <f t="shared" si="26"/>
        <v>0</v>
      </c>
      <c r="BH125" s="214">
        <f t="shared" si="27"/>
        <v>0</v>
      </c>
      <c r="BI125" s="214">
        <f t="shared" si="28"/>
        <v>0</v>
      </c>
      <c r="BJ125" s="24" t="s">
        <v>84</v>
      </c>
      <c r="BK125" s="214">
        <f t="shared" si="29"/>
        <v>0</v>
      </c>
      <c r="BL125" s="24" t="s">
        <v>265</v>
      </c>
      <c r="BM125" s="24" t="s">
        <v>3550</v>
      </c>
    </row>
    <row r="126" spans="2:65" s="1" customFormat="1" ht="25.5" customHeight="1">
      <c r="B126" s="41"/>
      <c r="C126" s="249" t="s">
        <v>332</v>
      </c>
      <c r="D126" s="249" t="s">
        <v>266</v>
      </c>
      <c r="E126" s="250" t="s">
        <v>3551</v>
      </c>
      <c r="F126" s="251" t="s">
        <v>3552</v>
      </c>
      <c r="G126" s="252" t="s">
        <v>316</v>
      </c>
      <c r="H126" s="253">
        <v>1</v>
      </c>
      <c r="I126" s="254"/>
      <c r="J126" s="255">
        <f t="shared" si="20"/>
        <v>0</v>
      </c>
      <c r="K126" s="251" t="s">
        <v>39</v>
      </c>
      <c r="L126" s="256"/>
      <c r="M126" s="257" t="s">
        <v>39</v>
      </c>
      <c r="N126" s="258" t="s">
        <v>48</v>
      </c>
      <c r="O126" s="42"/>
      <c r="P126" s="212">
        <f t="shared" si="21"/>
        <v>0</v>
      </c>
      <c r="Q126" s="212">
        <v>0.0008</v>
      </c>
      <c r="R126" s="212">
        <f t="shared" si="22"/>
        <v>0.0008</v>
      </c>
      <c r="S126" s="212">
        <v>0</v>
      </c>
      <c r="T126" s="213">
        <f t="shared" si="23"/>
        <v>0</v>
      </c>
      <c r="AR126" s="24" t="s">
        <v>354</v>
      </c>
      <c r="AT126" s="24" t="s">
        <v>266</v>
      </c>
      <c r="AU126" s="24" t="s">
        <v>86</v>
      </c>
      <c r="AY126" s="24" t="s">
        <v>180</v>
      </c>
      <c r="BE126" s="214">
        <f t="shared" si="24"/>
        <v>0</v>
      </c>
      <c r="BF126" s="214">
        <f t="shared" si="25"/>
        <v>0</v>
      </c>
      <c r="BG126" s="214">
        <f t="shared" si="26"/>
        <v>0</v>
      </c>
      <c r="BH126" s="214">
        <f t="shared" si="27"/>
        <v>0</v>
      </c>
      <c r="BI126" s="214">
        <f t="shared" si="28"/>
        <v>0</v>
      </c>
      <c r="BJ126" s="24" t="s">
        <v>84</v>
      </c>
      <c r="BK126" s="214">
        <f t="shared" si="29"/>
        <v>0</v>
      </c>
      <c r="BL126" s="24" t="s">
        <v>265</v>
      </c>
      <c r="BM126" s="24" t="s">
        <v>3553</v>
      </c>
    </row>
    <row r="127" spans="2:65" s="1" customFormat="1" ht="16.5" customHeight="1">
      <c r="B127" s="41"/>
      <c r="C127" s="203" t="s">
        <v>337</v>
      </c>
      <c r="D127" s="203" t="s">
        <v>182</v>
      </c>
      <c r="E127" s="204" t="s">
        <v>3554</v>
      </c>
      <c r="F127" s="205" t="s">
        <v>3555</v>
      </c>
      <c r="G127" s="206" t="s">
        <v>316</v>
      </c>
      <c r="H127" s="207">
        <v>17</v>
      </c>
      <c r="I127" s="208"/>
      <c r="J127" s="209">
        <f t="shared" si="20"/>
        <v>0</v>
      </c>
      <c r="K127" s="205" t="s">
        <v>1903</v>
      </c>
      <c r="L127" s="61"/>
      <c r="M127" s="210" t="s">
        <v>39</v>
      </c>
      <c r="N127" s="211" t="s">
        <v>48</v>
      </c>
      <c r="O127" s="42"/>
      <c r="P127" s="212">
        <f t="shared" si="21"/>
        <v>0</v>
      </c>
      <c r="Q127" s="212">
        <v>0</v>
      </c>
      <c r="R127" s="212">
        <f t="shared" si="22"/>
        <v>0</v>
      </c>
      <c r="S127" s="212">
        <v>0</v>
      </c>
      <c r="T127" s="213">
        <f t="shared" si="23"/>
        <v>0</v>
      </c>
      <c r="AR127" s="24" t="s">
        <v>265</v>
      </c>
      <c r="AT127" s="24" t="s">
        <v>182</v>
      </c>
      <c r="AU127" s="24" t="s">
        <v>86</v>
      </c>
      <c r="AY127" s="24" t="s">
        <v>180</v>
      </c>
      <c r="BE127" s="214">
        <f t="shared" si="24"/>
        <v>0</v>
      </c>
      <c r="BF127" s="214">
        <f t="shared" si="25"/>
        <v>0</v>
      </c>
      <c r="BG127" s="214">
        <f t="shared" si="26"/>
        <v>0</v>
      </c>
      <c r="BH127" s="214">
        <f t="shared" si="27"/>
        <v>0</v>
      </c>
      <c r="BI127" s="214">
        <f t="shared" si="28"/>
        <v>0</v>
      </c>
      <c r="BJ127" s="24" t="s">
        <v>84</v>
      </c>
      <c r="BK127" s="214">
        <f t="shared" si="29"/>
        <v>0</v>
      </c>
      <c r="BL127" s="24" t="s">
        <v>265</v>
      </c>
      <c r="BM127" s="24" t="s">
        <v>3556</v>
      </c>
    </row>
    <row r="128" spans="2:65" s="1" customFormat="1" ht="16.5" customHeight="1">
      <c r="B128" s="41"/>
      <c r="C128" s="203" t="s">
        <v>343</v>
      </c>
      <c r="D128" s="203" t="s">
        <v>182</v>
      </c>
      <c r="E128" s="204" t="s">
        <v>3557</v>
      </c>
      <c r="F128" s="205" t="s">
        <v>3558</v>
      </c>
      <c r="G128" s="206" t="s">
        <v>248</v>
      </c>
      <c r="H128" s="207">
        <v>0.104</v>
      </c>
      <c r="I128" s="208"/>
      <c r="J128" s="209">
        <f t="shared" si="20"/>
        <v>0</v>
      </c>
      <c r="K128" s="205" t="s">
        <v>1903</v>
      </c>
      <c r="L128" s="61"/>
      <c r="M128" s="210" t="s">
        <v>39</v>
      </c>
      <c r="N128" s="211" t="s">
        <v>48</v>
      </c>
      <c r="O128" s="42"/>
      <c r="P128" s="212">
        <f t="shared" si="21"/>
        <v>0</v>
      </c>
      <c r="Q128" s="212">
        <v>0</v>
      </c>
      <c r="R128" s="212">
        <f t="shared" si="22"/>
        <v>0</v>
      </c>
      <c r="S128" s="212">
        <v>0</v>
      </c>
      <c r="T128" s="213">
        <f t="shared" si="23"/>
        <v>0</v>
      </c>
      <c r="AR128" s="24" t="s">
        <v>265</v>
      </c>
      <c r="AT128" s="24" t="s">
        <v>182</v>
      </c>
      <c r="AU128" s="24" t="s">
        <v>86</v>
      </c>
      <c r="AY128" s="24" t="s">
        <v>180</v>
      </c>
      <c r="BE128" s="214">
        <f t="shared" si="24"/>
        <v>0</v>
      </c>
      <c r="BF128" s="214">
        <f t="shared" si="25"/>
        <v>0</v>
      </c>
      <c r="BG128" s="214">
        <f t="shared" si="26"/>
        <v>0</v>
      </c>
      <c r="BH128" s="214">
        <f t="shared" si="27"/>
        <v>0</v>
      </c>
      <c r="BI128" s="214">
        <f t="shared" si="28"/>
        <v>0</v>
      </c>
      <c r="BJ128" s="24" t="s">
        <v>84</v>
      </c>
      <c r="BK128" s="214">
        <f t="shared" si="29"/>
        <v>0</v>
      </c>
      <c r="BL128" s="24" t="s">
        <v>265</v>
      </c>
      <c r="BM128" s="24" t="s">
        <v>3559</v>
      </c>
    </row>
    <row r="129" spans="2:63" s="11" customFormat="1" ht="29.85" customHeight="1">
      <c r="B129" s="187"/>
      <c r="C129" s="188"/>
      <c r="D129" s="189" t="s">
        <v>76</v>
      </c>
      <c r="E129" s="201" t="s">
        <v>3560</v>
      </c>
      <c r="F129" s="201" t="s">
        <v>3561</v>
      </c>
      <c r="G129" s="188"/>
      <c r="H129" s="188"/>
      <c r="I129" s="191"/>
      <c r="J129" s="202">
        <f>BK129</f>
        <v>0</v>
      </c>
      <c r="K129" s="188"/>
      <c r="L129" s="193"/>
      <c r="M129" s="194"/>
      <c r="N129" s="195"/>
      <c r="O129" s="195"/>
      <c r="P129" s="196">
        <f>SUM(P130:P200)</f>
        <v>0</v>
      </c>
      <c r="Q129" s="195"/>
      <c r="R129" s="196">
        <f>SUM(R130:R200)</f>
        <v>0.49232471210000006</v>
      </c>
      <c r="S129" s="195"/>
      <c r="T129" s="197">
        <f>SUM(T130:T200)</f>
        <v>0</v>
      </c>
      <c r="AR129" s="198" t="s">
        <v>86</v>
      </c>
      <c r="AT129" s="199" t="s">
        <v>76</v>
      </c>
      <c r="AU129" s="199" t="s">
        <v>84</v>
      </c>
      <c r="AY129" s="198" t="s">
        <v>180</v>
      </c>
      <c r="BK129" s="200">
        <f>SUM(BK130:BK200)</f>
        <v>0</v>
      </c>
    </row>
    <row r="130" spans="2:65" s="1" customFormat="1" ht="16.5" customHeight="1">
      <c r="B130" s="41"/>
      <c r="C130" s="203" t="s">
        <v>348</v>
      </c>
      <c r="D130" s="203" t="s">
        <v>182</v>
      </c>
      <c r="E130" s="204" t="s">
        <v>3562</v>
      </c>
      <c r="F130" s="205" t="s">
        <v>3563</v>
      </c>
      <c r="G130" s="206" t="s">
        <v>316</v>
      </c>
      <c r="H130" s="207">
        <v>2</v>
      </c>
      <c r="I130" s="208"/>
      <c r="J130" s="209">
        <f aca="true" t="shared" si="30" ref="J130:J161">ROUND(I130*H130,2)</f>
        <v>0</v>
      </c>
      <c r="K130" s="205" t="s">
        <v>1903</v>
      </c>
      <c r="L130" s="61"/>
      <c r="M130" s="210" t="s">
        <v>39</v>
      </c>
      <c r="N130" s="211" t="s">
        <v>48</v>
      </c>
      <c r="O130" s="42"/>
      <c r="P130" s="212">
        <f aca="true" t="shared" si="31" ref="P130:P161">O130*H130</f>
        <v>0</v>
      </c>
      <c r="Q130" s="212">
        <v>0.00182</v>
      </c>
      <c r="R130" s="212">
        <f aca="true" t="shared" si="32" ref="R130:R161">Q130*H130</f>
        <v>0.00364</v>
      </c>
      <c r="S130" s="212">
        <v>0</v>
      </c>
      <c r="T130" s="213">
        <f aca="true" t="shared" si="33" ref="T130:T161">S130*H130</f>
        <v>0</v>
      </c>
      <c r="AR130" s="24" t="s">
        <v>265</v>
      </c>
      <c r="AT130" s="24" t="s">
        <v>182</v>
      </c>
      <c r="AU130" s="24" t="s">
        <v>86</v>
      </c>
      <c r="AY130" s="24" t="s">
        <v>180</v>
      </c>
      <c r="BE130" s="214">
        <f aca="true" t="shared" si="34" ref="BE130:BE161">IF(N130="základní",J130,0)</f>
        <v>0</v>
      </c>
      <c r="BF130" s="214">
        <f aca="true" t="shared" si="35" ref="BF130:BF161">IF(N130="snížená",J130,0)</f>
        <v>0</v>
      </c>
      <c r="BG130" s="214">
        <f aca="true" t="shared" si="36" ref="BG130:BG161">IF(N130="zákl. přenesená",J130,0)</f>
        <v>0</v>
      </c>
      <c r="BH130" s="214">
        <f aca="true" t="shared" si="37" ref="BH130:BH161">IF(N130="sníž. přenesená",J130,0)</f>
        <v>0</v>
      </c>
      <c r="BI130" s="214">
        <f aca="true" t="shared" si="38" ref="BI130:BI161">IF(N130="nulová",J130,0)</f>
        <v>0</v>
      </c>
      <c r="BJ130" s="24" t="s">
        <v>84</v>
      </c>
      <c r="BK130" s="214">
        <f aca="true" t="shared" si="39" ref="BK130:BK161">ROUND(I130*H130,2)</f>
        <v>0</v>
      </c>
      <c r="BL130" s="24" t="s">
        <v>265</v>
      </c>
      <c r="BM130" s="24" t="s">
        <v>3564</v>
      </c>
    </row>
    <row r="131" spans="2:65" s="1" customFormat="1" ht="25.5" customHeight="1">
      <c r="B131" s="41"/>
      <c r="C131" s="249" t="s">
        <v>354</v>
      </c>
      <c r="D131" s="249" t="s">
        <v>266</v>
      </c>
      <c r="E131" s="250" t="s">
        <v>3565</v>
      </c>
      <c r="F131" s="251" t="s">
        <v>3566</v>
      </c>
      <c r="G131" s="252" t="s">
        <v>316</v>
      </c>
      <c r="H131" s="253">
        <v>2</v>
      </c>
      <c r="I131" s="254"/>
      <c r="J131" s="255">
        <f t="shared" si="30"/>
        <v>0</v>
      </c>
      <c r="K131" s="251" t="s">
        <v>39</v>
      </c>
      <c r="L131" s="256"/>
      <c r="M131" s="257" t="s">
        <v>39</v>
      </c>
      <c r="N131" s="258" t="s">
        <v>48</v>
      </c>
      <c r="O131" s="42"/>
      <c r="P131" s="212">
        <f t="shared" si="31"/>
        <v>0</v>
      </c>
      <c r="Q131" s="212">
        <v>0.0085</v>
      </c>
      <c r="R131" s="212">
        <f t="shared" si="32"/>
        <v>0.017</v>
      </c>
      <c r="S131" s="212">
        <v>0</v>
      </c>
      <c r="T131" s="213">
        <f t="shared" si="33"/>
        <v>0</v>
      </c>
      <c r="AR131" s="24" t="s">
        <v>354</v>
      </c>
      <c r="AT131" s="24" t="s">
        <v>266</v>
      </c>
      <c r="AU131" s="24" t="s">
        <v>86</v>
      </c>
      <c r="AY131" s="24" t="s">
        <v>180</v>
      </c>
      <c r="BE131" s="214">
        <f t="shared" si="34"/>
        <v>0</v>
      </c>
      <c r="BF131" s="214">
        <f t="shared" si="35"/>
        <v>0</v>
      </c>
      <c r="BG131" s="214">
        <f t="shared" si="36"/>
        <v>0</v>
      </c>
      <c r="BH131" s="214">
        <f t="shared" si="37"/>
        <v>0</v>
      </c>
      <c r="BI131" s="214">
        <f t="shared" si="38"/>
        <v>0</v>
      </c>
      <c r="BJ131" s="24" t="s">
        <v>84</v>
      </c>
      <c r="BK131" s="214">
        <f t="shared" si="39"/>
        <v>0</v>
      </c>
      <c r="BL131" s="24" t="s">
        <v>265</v>
      </c>
      <c r="BM131" s="24" t="s">
        <v>3567</v>
      </c>
    </row>
    <row r="132" spans="2:65" s="1" customFormat="1" ht="16.5" customHeight="1">
      <c r="B132" s="41"/>
      <c r="C132" s="249" t="s">
        <v>359</v>
      </c>
      <c r="D132" s="249" t="s">
        <v>266</v>
      </c>
      <c r="E132" s="250" t="s">
        <v>3568</v>
      </c>
      <c r="F132" s="251" t="s">
        <v>3569</v>
      </c>
      <c r="G132" s="252" t="s">
        <v>316</v>
      </c>
      <c r="H132" s="253">
        <v>2</v>
      </c>
      <c r="I132" s="254"/>
      <c r="J132" s="255">
        <f t="shared" si="30"/>
        <v>0</v>
      </c>
      <c r="K132" s="251" t="s">
        <v>1903</v>
      </c>
      <c r="L132" s="256"/>
      <c r="M132" s="257" t="s">
        <v>39</v>
      </c>
      <c r="N132" s="258" t="s">
        <v>48</v>
      </c>
      <c r="O132" s="42"/>
      <c r="P132" s="212">
        <f t="shared" si="31"/>
        <v>0</v>
      </c>
      <c r="Q132" s="212">
        <v>0.0013</v>
      </c>
      <c r="R132" s="212">
        <f t="shared" si="32"/>
        <v>0.0026</v>
      </c>
      <c r="S132" s="212">
        <v>0</v>
      </c>
      <c r="T132" s="213">
        <f t="shared" si="33"/>
        <v>0</v>
      </c>
      <c r="AR132" s="24" t="s">
        <v>354</v>
      </c>
      <c r="AT132" s="24" t="s">
        <v>266</v>
      </c>
      <c r="AU132" s="24" t="s">
        <v>86</v>
      </c>
      <c r="AY132" s="24" t="s">
        <v>180</v>
      </c>
      <c r="BE132" s="214">
        <f t="shared" si="34"/>
        <v>0</v>
      </c>
      <c r="BF132" s="214">
        <f t="shared" si="35"/>
        <v>0</v>
      </c>
      <c r="BG132" s="214">
        <f t="shared" si="36"/>
        <v>0</v>
      </c>
      <c r="BH132" s="214">
        <f t="shared" si="37"/>
        <v>0</v>
      </c>
      <c r="BI132" s="214">
        <f t="shared" si="38"/>
        <v>0</v>
      </c>
      <c r="BJ132" s="24" t="s">
        <v>84</v>
      </c>
      <c r="BK132" s="214">
        <f t="shared" si="39"/>
        <v>0</v>
      </c>
      <c r="BL132" s="24" t="s">
        <v>265</v>
      </c>
      <c r="BM132" s="24" t="s">
        <v>3570</v>
      </c>
    </row>
    <row r="133" spans="2:65" s="1" customFormat="1" ht="16.5" customHeight="1">
      <c r="B133" s="41"/>
      <c r="C133" s="203" t="s">
        <v>363</v>
      </c>
      <c r="D133" s="203" t="s">
        <v>182</v>
      </c>
      <c r="E133" s="204" t="s">
        <v>3571</v>
      </c>
      <c r="F133" s="205" t="s">
        <v>3572</v>
      </c>
      <c r="G133" s="206" t="s">
        <v>316</v>
      </c>
      <c r="H133" s="207">
        <v>2</v>
      </c>
      <c r="I133" s="208"/>
      <c r="J133" s="209">
        <f t="shared" si="30"/>
        <v>0</v>
      </c>
      <c r="K133" s="205" t="s">
        <v>1903</v>
      </c>
      <c r="L133" s="61"/>
      <c r="M133" s="210" t="s">
        <v>39</v>
      </c>
      <c r="N133" s="211" t="s">
        <v>48</v>
      </c>
      <c r="O133" s="42"/>
      <c r="P133" s="212">
        <f t="shared" si="31"/>
        <v>0</v>
      </c>
      <c r="Q133" s="212">
        <v>0.00049</v>
      </c>
      <c r="R133" s="212">
        <f t="shared" si="32"/>
        <v>0.00098</v>
      </c>
      <c r="S133" s="212">
        <v>0</v>
      </c>
      <c r="T133" s="213">
        <f t="shared" si="33"/>
        <v>0</v>
      </c>
      <c r="AR133" s="24" t="s">
        <v>265</v>
      </c>
      <c r="AT133" s="24" t="s">
        <v>182</v>
      </c>
      <c r="AU133" s="24" t="s">
        <v>86</v>
      </c>
      <c r="AY133" s="24" t="s">
        <v>180</v>
      </c>
      <c r="BE133" s="214">
        <f t="shared" si="34"/>
        <v>0</v>
      </c>
      <c r="BF133" s="214">
        <f t="shared" si="35"/>
        <v>0</v>
      </c>
      <c r="BG133" s="214">
        <f t="shared" si="36"/>
        <v>0</v>
      </c>
      <c r="BH133" s="214">
        <f t="shared" si="37"/>
        <v>0</v>
      </c>
      <c r="BI133" s="214">
        <f t="shared" si="38"/>
        <v>0</v>
      </c>
      <c r="BJ133" s="24" t="s">
        <v>84</v>
      </c>
      <c r="BK133" s="214">
        <f t="shared" si="39"/>
        <v>0</v>
      </c>
      <c r="BL133" s="24" t="s">
        <v>265</v>
      </c>
      <c r="BM133" s="24" t="s">
        <v>3573</v>
      </c>
    </row>
    <row r="134" spans="2:65" s="1" customFormat="1" ht="16.5" customHeight="1">
      <c r="B134" s="41"/>
      <c r="C134" s="249" t="s">
        <v>368</v>
      </c>
      <c r="D134" s="249" t="s">
        <v>266</v>
      </c>
      <c r="E134" s="250" t="s">
        <v>3574</v>
      </c>
      <c r="F134" s="251" t="s">
        <v>3575</v>
      </c>
      <c r="G134" s="252" t="s">
        <v>316</v>
      </c>
      <c r="H134" s="253">
        <v>2</v>
      </c>
      <c r="I134" s="254"/>
      <c r="J134" s="255">
        <f t="shared" si="30"/>
        <v>0</v>
      </c>
      <c r="K134" s="251" t="s">
        <v>1903</v>
      </c>
      <c r="L134" s="256"/>
      <c r="M134" s="257" t="s">
        <v>39</v>
      </c>
      <c r="N134" s="258" t="s">
        <v>48</v>
      </c>
      <c r="O134" s="42"/>
      <c r="P134" s="212">
        <f t="shared" si="31"/>
        <v>0</v>
      </c>
      <c r="Q134" s="212">
        <v>0.00336</v>
      </c>
      <c r="R134" s="212">
        <f t="shared" si="32"/>
        <v>0.00672</v>
      </c>
      <c r="S134" s="212">
        <v>0</v>
      </c>
      <c r="T134" s="213">
        <f t="shared" si="33"/>
        <v>0</v>
      </c>
      <c r="AR134" s="24" t="s">
        <v>354</v>
      </c>
      <c r="AT134" s="24" t="s">
        <v>266</v>
      </c>
      <c r="AU134" s="24" t="s">
        <v>86</v>
      </c>
      <c r="AY134" s="24" t="s">
        <v>180</v>
      </c>
      <c r="BE134" s="214">
        <f t="shared" si="34"/>
        <v>0</v>
      </c>
      <c r="BF134" s="214">
        <f t="shared" si="35"/>
        <v>0</v>
      </c>
      <c r="BG134" s="214">
        <f t="shared" si="36"/>
        <v>0</v>
      </c>
      <c r="BH134" s="214">
        <f t="shared" si="37"/>
        <v>0</v>
      </c>
      <c r="BI134" s="214">
        <f t="shared" si="38"/>
        <v>0</v>
      </c>
      <c r="BJ134" s="24" t="s">
        <v>84</v>
      </c>
      <c r="BK134" s="214">
        <f t="shared" si="39"/>
        <v>0</v>
      </c>
      <c r="BL134" s="24" t="s">
        <v>265</v>
      </c>
      <c r="BM134" s="24" t="s">
        <v>3576</v>
      </c>
    </row>
    <row r="135" spans="2:65" s="1" customFormat="1" ht="16.5" customHeight="1">
      <c r="B135" s="41"/>
      <c r="C135" s="203" t="s">
        <v>372</v>
      </c>
      <c r="D135" s="203" t="s">
        <v>182</v>
      </c>
      <c r="E135" s="204" t="s">
        <v>3562</v>
      </c>
      <c r="F135" s="205" t="s">
        <v>3563</v>
      </c>
      <c r="G135" s="206" t="s">
        <v>316</v>
      </c>
      <c r="H135" s="207">
        <v>2</v>
      </c>
      <c r="I135" s="208"/>
      <c r="J135" s="209">
        <f t="shared" si="30"/>
        <v>0</v>
      </c>
      <c r="K135" s="205" t="s">
        <v>1903</v>
      </c>
      <c r="L135" s="61"/>
      <c r="M135" s="210" t="s">
        <v>39</v>
      </c>
      <c r="N135" s="211" t="s">
        <v>48</v>
      </c>
      <c r="O135" s="42"/>
      <c r="P135" s="212">
        <f t="shared" si="31"/>
        <v>0</v>
      </c>
      <c r="Q135" s="212">
        <v>0.00182</v>
      </c>
      <c r="R135" s="212">
        <f t="shared" si="32"/>
        <v>0.00364</v>
      </c>
      <c r="S135" s="212">
        <v>0</v>
      </c>
      <c r="T135" s="213">
        <f t="shared" si="33"/>
        <v>0</v>
      </c>
      <c r="AR135" s="24" t="s">
        <v>265</v>
      </c>
      <c r="AT135" s="24" t="s">
        <v>182</v>
      </c>
      <c r="AU135" s="24" t="s">
        <v>86</v>
      </c>
      <c r="AY135" s="24" t="s">
        <v>180</v>
      </c>
      <c r="BE135" s="214">
        <f t="shared" si="34"/>
        <v>0</v>
      </c>
      <c r="BF135" s="214">
        <f t="shared" si="35"/>
        <v>0</v>
      </c>
      <c r="BG135" s="214">
        <f t="shared" si="36"/>
        <v>0</v>
      </c>
      <c r="BH135" s="214">
        <f t="shared" si="37"/>
        <v>0</v>
      </c>
      <c r="BI135" s="214">
        <f t="shared" si="38"/>
        <v>0</v>
      </c>
      <c r="BJ135" s="24" t="s">
        <v>84</v>
      </c>
      <c r="BK135" s="214">
        <f t="shared" si="39"/>
        <v>0</v>
      </c>
      <c r="BL135" s="24" t="s">
        <v>265</v>
      </c>
      <c r="BM135" s="24" t="s">
        <v>3577</v>
      </c>
    </row>
    <row r="136" spans="2:65" s="1" customFormat="1" ht="25.5" customHeight="1">
      <c r="B136" s="41"/>
      <c r="C136" s="249" t="s">
        <v>378</v>
      </c>
      <c r="D136" s="249" t="s">
        <v>266</v>
      </c>
      <c r="E136" s="250" t="s">
        <v>3578</v>
      </c>
      <c r="F136" s="251" t="s">
        <v>3579</v>
      </c>
      <c r="G136" s="252" t="s">
        <v>316</v>
      </c>
      <c r="H136" s="253">
        <v>2</v>
      </c>
      <c r="I136" s="254"/>
      <c r="J136" s="255">
        <f t="shared" si="30"/>
        <v>0</v>
      </c>
      <c r="K136" s="251" t="s">
        <v>39</v>
      </c>
      <c r="L136" s="256"/>
      <c r="M136" s="257" t="s">
        <v>39</v>
      </c>
      <c r="N136" s="258" t="s">
        <v>48</v>
      </c>
      <c r="O136" s="42"/>
      <c r="P136" s="212">
        <f t="shared" si="31"/>
        <v>0</v>
      </c>
      <c r="Q136" s="212">
        <v>0.0085</v>
      </c>
      <c r="R136" s="212">
        <f t="shared" si="32"/>
        <v>0.017</v>
      </c>
      <c r="S136" s="212">
        <v>0</v>
      </c>
      <c r="T136" s="213">
        <f t="shared" si="33"/>
        <v>0</v>
      </c>
      <c r="AR136" s="24" t="s">
        <v>354</v>
      </c>
      <c r="AT136" s="24" t="s">
        <v>266</v>
      </c>
      <c r="AU136" s="24" t="s">
        <v>86</v>
      </c>
      <c r="AY136" s="24" t="s">
        <v>180</v>
      </c>
      <c r="BE136" s="214">
        <f t="shared" si="34"/>
        <v>0</v>
      </c>
      <c r="BF136" s="214">
        <f t="shared" si="35"/>
        <v>0</v>
      </c>
      <c r="BG136" s="214">
        <f t="shared" si="36"/>
        <v>0</v>
      </c>
      <c r="BH136" s="214">
        <f t="shared" si="37"/>
        <v>0</v>
      </c>
      <c r="BI136" s="214">
        <f t="shared" si="38"/>
        <v>0</v>
      </c>
      <c r="BJ136" s="24" t="s">
        <v>84</v>
      </c>
      <c r="BK136" s="214">
        <f t="shared" si="39"/>
        <v>0</v>
      </c>
      <c r="BL136" s="24" t="s">
        <v>265</v>
      </c>
      <c r="BM136" s="24" t="s">
        <v>3580</v>
      </c>
    </row>
    <row r="137" spans="2:65" s="1" customFormat="1" ht="16.5" customHeight="1">
      <c r="B137" s="41"/>
      <c r="C137" s="249" t="s">
        <v>384</v>
      </c>
      <c r="D137" s="249" t="s">
        <v>266</v>
      </c>
      <c r="E137" s="250" t="s">
        <v>3568</v>
      </c>
      <c r="F137" s="251" t="s">
        <v>3569</v>
      </c>
      <c r="G137" s="252" t="s">
        <v>316</v>
      </c>
      <c r="H137" s="253">
        <v>2</v>
      </c>
      <c r="I137" s="254"/>
      <c r="J137" s="255">
        <f t="shared" si="30"/>
        <v>0</v>
      </c>
      <c r="K137" s="251" t="s">
        <v>1903</v>
      </c>
      <c r="L137" s="256"/>
      <c r="M137" s="257" t="s">
        <v>39</v>
      </c>
      <c r="N137" s="258" t="s">
        <v>48</v>
      </c>
      <c r="O137" s="42"/>
      <c r="P137" s="212">
        <f t="shared" si="31"/>
        <v>0</v>
      </c>
      <c r="Q137" s="212">
        <v>0.0013</v>
      </c>
      <c r="R137" s="212">
        <f t="shared" si="32"/>
        <v>0.0026</v>
      </c>
      <c r="S137" s="212">
        <v>0</v>
      </c>
      <c r="T137" s="213">
        <f t="shared" si="33"/>
        <v>0</v>
      </c>
      <c r="AR137" s="24" t="s">
        <v>354</v>
      </c>
      <c r="AT137" s="24" t="s">
        <v>266</v>
      </c>
      <c r="AU137" s="24" t="s">
        <v>86</v>
      </c>
      <c r="AY137" s="24" t="s">
        <v>180</v>
      </c>
      <c r="BE137" s="214">
        <f t="shared" si="34"/>
        <v>0</v>
      </c>
      <c r="BF137" s="214">
        <f t="shared" si="35"/>
        <v>0</v>
      </c>
      <c r="BG137" s="214">
        <f t="shared" si="36"/>
        <v>0</v>
      </c>
      <c r="BH137" s="214">
        <f t="shared" si="37"/>
        <v>0</v>
      </c>
      <c r="BI137" s="214">
        <f t="shared" si="38"/>
        <v>0</v>
      </c>
      <c r="BJ137" s="24" t="s">
        <v>84</v>
      </c>
      <c r="BK137" s="214">
        <f t="shared" si="39"/>
        <v>0</v>
      </c>
      <c r="BL137" s="24" t="s">
        <v>265</v>
      </c>
      <c r="BM137" s="24" t="s">
        <v>3581</v>
      </c>
    </row>
    <row r="138" spans="2:65" s="1" customFormat="1" ht="16.5" customHeight="1">
      <c r="B138" s="41"/>
      <c r="C138" s="203" t="s">
        <v>390</v>
      </c>
      <c r="D138" s="203" t="s">
        <v>182</v>
      </c>
      <c r="E138" s="204" t="s">
        <v>3582</v>
      </c>
      <c r="F138" s="205" t="s">
        <v>3583</v>
      </c>
      <c r="G138" s="206" t="s">
        <v>3525</v>
      </c>
      <c r="H138" s="207">
        <v>2</v>
      </c>
      <c r="I138" s="208"/>
      <c r="J138" s="209">
        <f t="shared" si="30"/>
        <v>0</v>
      </c>
      <c r="K138" s="205" t="s">
        <v>39</v>
      </c>
      <c r="L138" s="61"/>
      <c r="M138" s="210" t="s">
        <v>39</v>
      </c>
      <c r="N138" s="211" t="s">
        <v>48</v>
      </c>
      <c r="O138" s="42"/>
      <c r="P138" s="212">
        <f t="shared" si="31"/>
        <v>0</v>
      </c>
      <c r="Q138" s="212">
        <v>0</v>
      </c>
      <c r="R138" s="212">
        <f t="shared" si="32"/>
        <v>0</v>
      </c>
      <c r="S138" s="212">
        <v>0</v>
      </c>
      <c r="T138" s="213">
        <f t="shared" si="33"/>
        <v>0</v>
      </c>
      <c r="AR138" s="24" t="s">
        <v>265</v>
      </c>
      <c r="AT138" s="24" t="s">
        <v>182</v>
      </c>
      <c r="AU138" s="24" t="s">
        <v>86</v>
      </c>
      <c r="AY138" s="24" t="s">
        <v>180</v>
      </c>
      <c r="BE138" s="214">
        <f t="shared" si="34"/>
        <v>0</v>
      </c>
      <c r="BF138" s="214">
        <f t="shared" si="35"/>
        <v>0</v>
      </c>
      <c r="BG138" s="214">
        <f t="shared" si="36"/>
        <v>0</v>
      </c>
      <c r="BH138" s="214">
        <f t="shared" si="37"/>
        <v>0</v>
      </c>
      <c r="BI138" s="214">
        <f t="shared" si="38"/>
        <v>0</v>
      </c>
      <c r="BJ138" s="24" t="s">
        <v>84</v>
      </c>
      <c r="BK138" s="214">
        <f t="shared" si="39"/>
        <v>0</v>
      </c>
      <c r="BL138" s="24" t="s">
        <v>265</v>
      </c>
      <c r="BM138" s="24" t="s">
        <v>3584</v>
      </c>
    </row>
    <row r="139" spans="2:65" s="1" customFormat="1" ht="16.5" customHeight="1">
      <c r="B139" s="41"/>
      <c r="C139" s="249" t="s">
        <v>394</v>
      </c>
      <c r="D139" s="249" t="s">
        <v>266</v>
      </c>
      <c r="E139" s="250" t="s">
        <v>3585</v>
      </c>
      <c r="F139" s="251" t="s">
        <v>3586</v>
      </c>
      <c r="G139" s="252" t="s">
        <v>316</v>
      </c>
      <c r="H139" s="253">
        <v>2</v>
      </c>
      <c r="I139" s="254"/>
      <c r="J139" s="255">
        <f t="shared" si="30"/>
        <v>0</v>
      </c>
      <c r="K139" s="251" t="s">
        <v>39</v>
      </c>
      <c r="L139" s="256"/>
      <c r="M139" s="257" t="s">
        <v>39</v>
      </c>
      <c r="N139" s="258" t="s">
        <v>48</v>
      </c>
      <c r="O139" s="42"/>
      <c r="P139" s="212">
        <f t="shared" si="31"/>
        <v>0</v>
      </c>
      <c r="Q139" s="212">
        <v>0.00336</v>
      </c>
      <c r="R139" s="212">
        <f t="shared" si="32"/>
        <v>0.00672</v>
      </c>
      <c r="S139" s="212">
        <v>0</v>
      </c>
      <c r="T139" s="213">
        <f t="shared" si="33"/>
        <v>0</v>
      </c>
      <c r="AR139" s="24" t="s">
        <v>354</v>
      </c>
      <c r="AT139" s="24" t="s">
        <v>266</v>
      </c>
      <c r="AU139" s="24" t="s">
        <v>86</v>
      </c>
      <c r="AY139" s="24" t="s">
        <v>180</v>
      </c>
      <c r="BE139" s="214">
        <f t="shared" si="34"/>
        <v>0</v>
      </c>
      <c r="BF139" s="214">
        <f t="shared" si="35"/>
        <v>0</v>
      </c>
      <c r="BG139" s="214">
        <f t="shared" si="36"/>
        <v>0</v>
      </c>
      <c r="BH139" s="214">
        <f t="shared" si="37"/>
        <v>0</v>
      </c>
      <c r="BI139" s="214">
        <f t="shared" si="38"/>
        <v>0</v>
      </c>
      <c r="BJ139" s="24" t="s">
        <v>84</v>
      </c>
      <c r="BK139" s="214">
        <f t="shared" si="39"/>
        <v>0</v>
      </c>
      <c r="BL139" s="24" t="s">
        <v>265</v>
      </c>
      <c r="BM139" s="24" t="s">
        <v>3587</v>
      </c>
    </row>
    <row r="140" spans="2:65" s="1" customFormat="1" ht="16.5" customHeight="1">
      <c r="B140" s="41"/>
      <c r="C140" s="203" t="s">
        <v>399</v>
      </c>
      <c r="D140" s="203" t="s">
        <v>182</v>
      </c>
      <c r="E140" s="204" t="s">
        <v>3588</v>
      </c>
      <c r="F140" s="205" t="s">
        <v>3589</v>
      </c>
      <c r="G140" s="206" t="s">
        <v>316</v>
      </c>
      <c r="H140" s="207">
        <v>1</v>
      </c>
      <c r="I140" s="208"/>
      <c r="J140" s="209">
        <f t="shared" si="30"/>
        <v>0</v>
      </c>
      <c r="K140" s="205" t="s">
        <v>1903</v>
      </c>
      <c r="L140" s="61"/>
      <c r="M140" s="210" t="s">
        <v>39</v>
      </c>
      <c r="N140" s="211" t="s">
        <v>48</v>
      </c>
      <c r="O140" s="42"/>
      <c r="P140" s="212">
        <f t="shared" si="31"/>
        <v>0</v>
      </c>
      <c r="Q140" s="212">
        <v>0.00242</v>
      </c>
      <c r="R140" s="212">
        <f t="shared" si="32"/>
        <v>0.00242</v>
      </c>
      <c r="S140" s="212">
        <v>0</v>
      </c>
      <c r="T140" s="213">
        <f t="shared" si="33"/>
        <v>0</v>
      </c>
      <c r="AR140" s="24" t="s">
        <v>265</v>
      </c>
      <c r="AT140" s="24" t="s">
        <v>182</v>
      </c>
      <c r="AU140" s="24" t="s">
        <v>86</v>
      </c>
      <c r="AY140" s="24" t="s">
        <v>180</v>
      </c>
      <c r="BE140" s="214">
        <f t="shared" si="34"/>
        <v>0</v>
      </c>
      <c r="BF140" s="214">
        <f t="shared" si="35"/>
        <v>0</v>
      </c>
      <c r="BG140" s="214">
        <f t="shared" si="36"/>
        <v>0</v>
      </c>
      <c r="BH140" s="214">
        <f t="shared" si="37"/>
        <v>0</v>
      </c>
      <c r="BI140" s="214">
        <f t="shared" si="38"/>
        <v>0</v>
      </c>
      <c r="BJ140" s="24" t="s">
        <v>84</v>
      </c>
      <c r="BK140" s="214">
        <f t="shared" si="39"/>
        <v>0</v>
      </c>
      <c r="BL140" s="24" t="s">
        <v>265</v>
      </c>
      <c r="BM140" s="24" t="s">
        <v>3590</v>
      </c>
    </row>
    <row r="141" spans="2:65" s="1" customFormat="1" ht="25.5" customHeight="1">
      <c r="B141" s="41"/>
      <c r="C141" s="249" t="s">
        <v>404</v>
      </c>
      <c r="D141" s="249" t="s">
        <v>266</v>
      </c>
      <c r="E141" s="250" t="s">
        <v>3591</v>
      </c>
      <c r="F141" s="251" t="s">
        <v>3592</v>
      </c>
      <c r="G141" s="252" t="s">
        <v>316</v>
      </c>
      <c r="H141" s="253">
        <v>1</v>
      </c>
      <c r="I141" s="254"/>
      <c r="J141" s="255">
        <f t="shared" si="30"/>
        <v>0</v>
      </c>
      <c r="K141" s="251" t="s">
        <v>1903</v>
      </c>
      <c r="L141" s="256"/>
      <c r="M141" s="257" t="s">
        <v>39</v>
      </c>
      <c r="N141" s="258" t="s">
        <v>48</v>
      </c>
      <c r="O141" s="42"/>
      <c r="P141" s="212">
        <f t="shared" si="31"/>
        <v>0</v>
      </c>
      <c r="Q141" s="212">
        <v>0.0145</v>
      </c>
      <c r="R141" s="212">
        <f t="shared" si="32"/>
        <v>0.0145</v>
      </c>
      <c r="S141" s="212">
        <v>0</v>
      </c>
      <c r="T141" s="213">
        <f t="shared" si="33"/>
        <v>0</v>
      </c>
      <c r="AR141" s="24" t="s">
        <v>354</v>
      </c>
      <c r="AT141" s="24" t="s">
        <v>266</v>
      </c>
      <c r="AU141" s="24" t="s">
        <v>86</v>
      </c>
      <c r="AY141" s="24" t="s">
        <v>180</v>
      </c>
      <c r="BE141" s="214">
        <f t="shared" si="34"/>
        <v>0</v>
      </c>
      <c r="BF141" s="214">
        <f t="shared" si="35"/>
        <v>0</v>
      </c>
      <c r="BG141" s="214">
        <f t="shared" si="36"/>
        <v>0</v>
      </c>
      <c r="BH141" s="214">
        <f t="shared" si="37"/>
        <v>0</v>
      </c>
      <c r="BI141" s="214">
        <f t="shared" si="38"/>
        <v>0</v>
      </c>
      <c r="BJ141" s="24" t="s">
        <v>84</v>
      </c>
      <c r="BK141" s="214">
        <f t="shared" si="39"/>
        <v>0</v>
      </c>
      <c r="BL141" s="24" t="s">
        <v>265</v>
      </c>
      <c r="BM141" s="24" t="s">
        <v>3593</v>
      </c>
    </row>
    <row r="142" spans="2:65" s="1" customFormat="1" ht="16.5" customHeight="1">
      <c r="B142" s="41"/>
      <c r="C142" s="249" t="s">
        <v>408</v>
      </c>
      <c r="D142" s="249" t="s">
        <v>266</v>
      </c>
      <c r="E142" s="250" t="s">
        <v>3594</v>
      </c>
      <c r="F142" s="251" t="s">
        <v>3595</v>
      </c>
      <c r="G142" s="252" t="s">
        <v>316</v>
      </c>
      <c r="H142" s="253">
        <v>1</v>
      </c>
      <c r="I142" s="254"/>
      <c r="J142" s="255">
        <f t="shared" si="30"/>
        <v>0</v>
      </c>
      <c r="K142" s="251" t="s">
        <v>1903</v>
      </c>
      <c r="L142" s="256"/>
      <c r="M142" s="257" t="s">
        <v>39</v>
      </c>
      <c r="N142" s="258" t="s">
        <v>48</v>
      </c>
      <c r="O142" s="42"/>
      <c r="P142" s="212">
        <f t="shared" si="31"/>
        <v>0</v>
      </c>
      <c r="Q142" s="212">
        <v>0.0013</v>
      </c>
      <c r="R142" s="212">
        <f t="shared" si="32"/>
        <v>0.0013</v>
      </c>
      <c r="S142" s="212">
        <v>0</v>
      </c>
      <c r="T142" s="213">
        <f t="shared" si="33"/>
        <v>0</v>
      </c>
      <c r="AR142" s="24" t="s">
        <v>354</v>
      </c>
      <c r="AT142" s="24" t="s">
        <v>266</v>
      </c>
      <c r="AU142" s="24" t="s">
        <v>86</v>
      </c>
      <c r="AY142" s="24" t="s">
        <v>180</v>
      </c>
      <c r="BE142" s="214">
        <f t="shared" si="34"/>
        <v>0</v>
      </c>
      <c r="BF142" s="214">
        <f t="shared" si="35"/>
        <v>0</v>
      </c>
      <c r="BG142" s="214">
        <f t="shared" si="36"/>
        <v>0</v>
      </c>
      <c r="BH142" s="214">
        <f t="shared" si="37"/>
        <v>0</v>
      </c>
      <c r="BI142" s="214">
        <f t="shared" si="38"/>
        <v>0</v>
      </c>
      <c r="BJ142" s="24" t="s">
        <v>84</v>
      </c>
      <c r="BK142" s="214">
        <f t="shared" si="39"/>
        <v>0</v>
      </c>
      <c r="BL142" s="24" t="s">
        <v>265</v>
      </c>
      <c r="BM142" s="24" t="s">
        <v>3596</v>
      </c>
    </row>
    <row r="143" spans="2:65" s="1" customFormat="1" ht="16.5" customHeight="1">
      <c r="B143" s="41"/>
      <c r="C143" s="203" t="s">
        <v>413</v>
      </c>
      <c r="D143" s="203" t="s">
        <v>182</v>
      </c>
      <c r="E143" s="204" t="s">
        <v>3582</v>
      </c>
      <c r="F143" s="205" t="s">
        <v>3583</v>
      </c>
      <c r="G143" s="206" t="s">
        <v>3525</v>
      </c>
      <c r="H143" s="207">
        <v>1</v>
      </c>
      <c r="I143" s="208"/>
      <c r="J143" s="209">
        <f t="shared" si="30"/>
        <v>0</v>
      </c>
      <c r="K143" s="205" t="s">
        <v>39</v>
      </c>
      <c r="L143" s="61"/>
      <c r="M143" s="210" t="s">
        <v>39</v>
      </c>
      <c r="N143" s="211" t="s">
        <v>48</v>
      </c>
      <c r="O143" s="42"/>
      <c r="P143" s="212">
        <f t="shared" si="31"/>
        <v>0</v>
      </c>
      <c r="Q143" s="212">
        <v>0</v>
      </c>
      <c r="R143" s="212">
        <f t="shared" si="32"/>
        <v>0</v>
      </c>
      <c r="S143" s="212">
        <v>0</v>
      </c>
      <c r="T143" s="213">
        <f t="shared" si="33"/>
        <v>0</v>
      </c>
      <c r="AR143" s="24" t="s">
        <v>265</v>
      </c>
      <c r="AT143" s="24" t="s">
        <v>182</v>
      </c>
      <c r="AU143" s="24" t="s">
        <v>86</v>
      </c>
      <c r="AY143" s="24" t="s">
        <v>180</v>
      </c>
      <c r="BE143" s="214">
        <f t="shared" si="34"/>
        <v>0</v>
      </c>
      <c r="BF143" s="214">
        <f t="shared" si="35"/>
        <v>0</v>
      </c>
      <c r="BG143" s="214">
        <f t="shared" si="36"/>
        <v>0</v>
      </c>
      <c r="BH143" s="214">
        <f t="shared" si="37"/>
        <v>0</v>
      </c>
      <c r="BI143" s="214">
        <f t="shared" si="38"/>
        <v>0</v>
      </c>
      <c r="BJ143" s="24" t="s">
        <v>84</v>
      </c>
      <c r="BK143" s="214">
        <f t="shared" si="39"/>
        <v>0</v>
      </c>
      <c r="BL143" s="24" t="s">
        <v>265</v>
      </c>
      <c r="BM143" s="24" t="s">
        <v>3597</v>
      </c>
    </row>
    <row r="144" spans="2:65" s="1" customFormat="1" ht="25.5" customHeight="1">
      <c r="B144" s="41"/>
      <c r="C144" s="249" t="s">
        <v>417</v>
      </c>
      <c r="D144" s="249" t="s">
        <v>266</v>
      </c>
      <c r="E144" s="250" t="s">
        <v>3598</v>
      </c>
      <c r="F144" s="251" t="s">
        <v>3599</v>
      </c>
      <c r="G144" s="252" t="s">
        <v>316</v>
      </c>
      <c r="H144" s="253">
        <v>1</v>
      </c>
      <c r="I144" s="254"/>
      <c r="J144" s="255">
        <f t="shared" si="30"/>
        <v>0</v>
      </c>
      <c r="K144" s="251" t="s">
        <v>1903</v>
      </c>
      <c r="L144" s="256"/>
      <c r="M144" s="257" t="s">
        <v>39</v>
      </c>
      <c r="N144" s="258" t="s">
        <v>48</v>
      </c>
      <c r="O144" s="42"/>
      <c r="P144" s="212">
        <f t="shared" si="31"/>
        <v>0</v>
      </c>
      <c r="Q144" s="212">
        <v>0.018</v>
      </c>
      <c r="R144" s="212">
        <f t="shared" si="32"/>
        <v>0.018</v>
      </c>
      <c r="S144" s="212">
        <v>0</v>
      </c>
      <c r="T144" s="213">
        <f t="shared" si="33"/>
        <v>0</v>
      </c>
      <c r="AR144" s="24" t="s">
        <v>354</v>
      </c>
      <c r="AT144" s="24" t="s">
        <v>266</v>
      </c>
      <c r="AU144" s="24" t="s">
        <v>86</v>
      </c>
      <c r="AY144" s="24" t="s">
        <v>180</v>
      </c>
      <c r="BE144" s="214">
        <f t="shared" si="34"/>
        <v>0</v>
      </c>
      <c r="BF144" s="214">
        <f t="shared" si="35"/>
        <v>0</v>
      </c>
      <c r="BG144" s="214">
        <f t="shared" si="36"/>
        <v>0</v>
      </c>
      <c r="BH144" s="214">
        <f t="shared" si="37"/>
        <v>0</v>
      </c>
      <c r="BI144" s="214">
        <f t="shared" si="38"/>
        <v>0</v>
      </c>
      <c r="BJ144" s="24" t="s">
        <v>84</v>
      </c>
      <c r="BK144" s="214">
        <f t="shared" si="39"/>
        <v>0</v>
      </c>
      <c r="BL144" s="24" t="s">
        <v>265</v>
      </c>
      <c r="BM144" s="24" t="s">
        <v>3600</v>
      </c>
    </row>
    <row r="145" spans="2:65" s="1" customFormat="1" ht="16.5" customHeight="1">
      <c r="B145" s="41"/>
      <c r="C145" s="249" t="s">
        <v>421</v>
      </c>
      <c r="D145" s="249" t="s">
        <v>266</v>
      </c>
      <c r="E145" s="250" t="s">
        <v>3601</v>
      </c>
      <c r="F145" s="251" t="s">
        <v>3602</v>
      </c>
      <c r="G145" s="252" t="s">
        <v>316</v>
      </c>
      <c r="H145" s="253">
        <v>1</v>
      </c>
      <c r="I145" s="254"/>
      <c r="J145" s="255">
        <f t="shared" si="30"/>
        <v>0</v>
      </c>
      <c r="K145" s="251" t="s">
        <v>1903</v>
      </c>
      <c r="L145" s="256"/>
      <c r="M145" s="257" t="s">
        <v>39</v>
      </c>
      <c r="N145" s="258" t="s">
        <v>48</v>
      </c>
      <c r="O145" s="42"/>
      <c r="P145" s="212">
        <f t="shared" si="31"/>
        <v>0</v>
      </c>
      <c r="Q145" s="212">
        <v>0.001</v>
      </c>
      <c r="R145" s="212">
        <f t="shared" si="32"/>
        <v>0.001</v>
      </c>
      <c r="S145" s="212">
        <v>0</v>
      </c>
      <c r="T145" s="213">
        <f t="shared" si="33"/>
        <v>0</v>
      </c>
      <c r="AR145" s="24" t="s">
        <v>354</v>
      </c>
      <c r="AT145" s="24" t="s">
        <v>266</v>
      </c>
      <c r="AU145" s="24" t="s">
        <v>86</v>
      </c>
      <c r="AY145" s="24" t="s">
        <v>180</v>
      </c>
      <c r="BE145" s="214">
        <f t="shared" si="34"/>
        <v>0</v>
      </c>
      <c r="BF145" s="214">
        <f t="shared" si="35"/>
        <v>0</v>
      </c>
      <c r="BG145" s="214">
        <f t="shared" si="36"/>
        <v>0</v>
      </c>
      <c r="BH145" s="214">
        <f t="shared" si="37"/>
        <v>0</v>
      </c>
      <c r="BI145" s="214">
        <f t="shared" si="38"/>
        <v>0</v>
      </c>
      <c r="BJ145" s="24" t="s">
        <v>84</v>
      </c>
      <c r="BK145" s="214">
        <f t="shared" si="39"/>
        <v>0</v>
      </c>
      <c r="BL145" s="24" t="s">
        <v>265</v>
      </c>
      <c r="BM145" s="24" t="s">
        <v>3603</v>
      </c>
    </row>
    <row r="146" spans="2:65" s="1" customFormat="1" ht="16.5" customHeight="1">
      <c r="B146" s="41"/>
      <c r="C146" s="203" t="s">
        <v>425</v>
      </c>
      <c r="D146" s="203" t="s">
        <v>182</v>
      </c>
      <c r="E146" s="204" t="s">
        <v>3604</v>
      </c>
      <c r="F146" s="205" t="s">
        <v>3605</v>
      </c>
      <c r="G146" s="206" t="s">
        <v>3525</v>
      </c>
      <c r="H146" s="207">
        <v>6</v>
      </c>
      <c r="I146" s="208"/>
      <c r="J146" s="209">
        <f t="shared" si="30"/>
        <v>0</v>
      </c>
      <c r="K146" s="205" t="s">
        <v>1903</v>
      </c>
      <c r="L146" s="61"/>
      <c r="M146" s="210" t="s">
        <v>39</v>
      </c>
      <c r="N146" s="211" t="s">
        <v>48</v>
      </c>
      <c r="O146" s="42"/>
      <c r="P146" s="212">
        <f t="shared" si="31"/>
        <v>0</v>
      </c>
      <c r="Q146" s="212">
        <v>0.00185</v>
      </c>
      <c r="R146" s="212">
        <f t="shared" si="32"/>
        <v>0.0111</v>
      </c>
      <c r="S146" s="212">
        <v>0</v>
      </c>
      <c r="T146" s="213">
        <f t="shared" si="33"/>
        <v>0</v>
      </c>
      <c r="AR146" s="24" t="s">
        <v>265</v>
      </c>
      <c r="AT146" s="24" t="s">
        <v>182</v>
      </c>
      <c r="AU146" s="24" t="s">
        <v>86</v>
      </c>
      <c r="AY146" s="24" t="s">
        <v>180</v>
      </c>
      <c r="BE146" s="214">
        <f t="shared" si="34"/>
        <v>0</v>
      </c>
      <c r="BF146" s="214">
        <f t="shared" si="35"/>
        <v>0</v>
      </c>
      <c r="BG146" s="214">
        <f t="shared" si="36"/>
        <v>0</v>
      </c>
      <c r="BH146" s="214">
        <f t="shared" si="37"/>
        <v>0</v>
      </c>
      <c r="BI146" s="214">
        <f t="shared" si="38"/>
        <v>0</v>
      </c>
      <c r="BJ146" s="24" t="s">
        <v>84</v>
      </c>
      <c r="BK146" s="214">
        <f t="shared" si="39"/>
        <v>0</v>
      </c>
      <c r="BL146" s="24" t="s">
        <v>265</v>
      </c>
      <c r="BM146" s="24" t="s">
        <v>3606</v>
      </c>
    </row>
    <row r="147" spans="2:65" s="1" customFormat="1" ht="16.5" customHeight="1">
      <c r="B147" s="41"/>
      <c r="C147" s="249" t="s">
        <v>439</v>
      </c>
      <c r="D147" s="249" t="s">
        <v>266</v>
      </c>
      <c r="E147" s="250" t="s">
        <v>3607</v>
      </c>
      <c r="F147" s="251" t="s">
        <v>3608</v>
      </c>
      <c r="G147" s="252" t="s">
        <v>316</v>
      </c>
      <c r="H147" s="253">
        <v>6</v>
      </c>
      <c r="I147" s="254"/>
      <c r="J147" s="255">
        <f t="shared" si="30"/>
        <v>0</v>
      </c>
      <c r="K147" s="251" t="s">
        <v>39</v>
      </c>
      <c r="L147" s="256"/>
      <c r="M147" s="257" t="s">
        <v>39</v>
      </c>
      <c r="N147" s="258" t="s">
        <v>48</v>
      </c>
      <c r="O147" s="42"/>
      <c r="P147" s="212">
        <f t="shared" si="31"/>
        <v>0</v>
      </c>
      <c r="Q147" s="212">
        <v>0.009</v>
      </c>
      <c r="R147" s="212">
        <f t="shared" si="32"/>
        <v>0.05399999999999999</v>
      </c>
      <c r="S147" s="212">
        <v>0</v>
      </c>
      <c r="T147" s="213">
        <f t="shared" si="33"/>
        <v>0</v>
      </c>
      <c r="AR147" s="24" t="s">
        <v>354</v>
      </c>
      <c r="AT147" s="24" t="s">
        <v>266</v>
      </c>
      <c r="AU147" s="24" t="s">
        <v>86</v>
      </c>
      <c r="AY147" s="24" t="s">
        <v>180</v>
      </c>
      <c r="BE147" s="214">
        <f t="shared" si="34"/>
        <v>0</v>
      </c>
      <c r="BF147" s="214">
        <f t="shared" si="35"/>
        <v>0</v>
      </c>
      <c r="BG147" s="214">
        <f t="shared" si="36"/>
        <v>0</v>
      </c>
      <c r="BH147" s="214">
        <f t="shared" si="37"/>
        <v>0</v>
      </c>
      <c r="BI147" s="214">
        <f t="shared" si="38"/>
        <v>0</v>
      </c>
      <c r="BJ147" s="24" t="s">
        <v>84</v>
      </c>
      <c r="BK147" s="214">
        <f t="shared" si="39"/>
        <v>0</v>
      </c>
      <c r="BL147" s="24" t="s">
        <v>265</v>
      </c>
      <c r="BM147" s="24" t="s">
        <v>3609</v>
      </c>
    </row>
    <row r="148" spans="2:65" s="1" customFormat="1" ht="16.5" customHeight="1">
      <c r="B148" s="41"/>
      <c r="C148" s="203" t="s">
        <v>444</v>
      </c>
      <c r="D148" s="203" t="s">
        <v>182</v>
      </c>
      <c r="E148" s="204" t="s">
        <v>3610</v>
      </c>
      <c r="F148" s="205" t="s">
        <v>3611</v>
      </c>
      <c r="G148" s="206" t="s">
        <v>316</v>
      </c>
      <c r="H148" s="207">
        <v>6</v>
      </c>
      <c r="I148" s="208"/>
      <c r="J148" s="209">
        <f t="shared" si="30"/>
        <v>0</v>
      </c>
      <c r="K148" s="205" t="s">
        <v>1903</v>
      </c>
      <c r="L148" s="61"/>
      <c r="M148" s="210" t="s">
        <v>39</v>
      </c>
      <c r="N148" s="211" t="s">
        <v>48</v>
      </c>
      <c r="O148" s="42"/>
      <c r="P148" s="212">
        <f t="shared" si="31"/>
        <v>0</v>
      </c>
      <c r="Q148" s="212">
        <v>4E-05</v>
      </c>
      <c r="R148" s="212">
        <f t="shared" si="32"/>
        <v>0.00024000000000000003</v>
      </c>
      <c r="S148" s="212">
        <v>0</v>
      </c>
      <c r="T148" s="213">
        <f t="shared" si="33"/>
        <v>0</v>
      </c>
      <c r="AR148" s="24" t="s">
        <v>265</v>
      </c>
      <c r="AT148" s="24" t="s">
        <v>182</v>
      </c>
      <c r="AU148" s="24" t="s">
        <v>86</v>
      </c>
      <c r="AY148" s="24" t="s">
        <v>180</v>
      </c>
      <c r="BE148" s="214">
        <f t="shared" si="34"/>
        <v>0</v>
      </c>
      <c r="BF148" s="214">
        <f t="shared" si="35"/>
        <v>0</v>
      </c>
      <c r="BG148" s="214">
        <f t="shared" si="36"/>
        <v>0</v>
      </c>
      <c r="BH148" s="214">
        <f t="shared" si="37"/>
        <v>0</v>
      </c>
      <c r="BI148" s="214">
        <f t="shared" si="38"/>
        <v>0</v>
      </c>
      <c r="BJ148" s="24" t="s">
        <v>84</v>
      </c>
      <c r="BK148" s="214">
        <f t="shared" si="39"/>
        <v>0</v>
      </c>
      <c r="BL148" s="24" t="s">
        <v>265</v>
      </c>
      <c r="BM148" s="24" t="s">
        <v>3612</v>
      </c>
    </row>
    <row r="149" spans="2:65" s="1" customFormat="1" ht="25.5" customHeight="1">
      <c r="B149" s="41"/>
      <c r="C149" s="249" t="s">
        <v>449</v>
      </c>
      <c r="D149" s="249" t="s">
        <v>266</v>
      </c>
      <c r="E149" s="250" t="s">
        <v>3613</v>
      </c>
      <c r="F149" s="251" t="s">
        <v>3614</v>
      </c>
      <c r="G149" s="252" t="s">
        <v>316</v>
      </c>
      <c r="H149" s="253">
        <v>6</v>
      </c>
      <c r="I149" s="254"/>
      <c r="J149" s="255">
        <f t="shared" si="30"/>
        <v>0</v>
      </c>
      <c r="K149" s="251" t="s">
        <v>39</v>
      </c>
      <c r="L149" s="256"/>
      <c r="M149" s="257" t="s">
        <v>39</v>
      </c>
      <c r="N149" s="258" t="s">
        <v>48</v>
      </c>
      <c r="O149" s="42"/>
      <c r="P149" s="212">
        <f t="shared" si="31"/>
        <v>0</v>
      </c>
      <c r="Q149" s="212">
        <v>0.0018</v>
      </c>
      <c r="R149" s="212">
        <f t="shared" si="32"/>
        <v>0.0108</v>
      </c>
      <c r="S149" s="212">
        <v>0</v>
      </c>
      <c r="T149" s="213">
        <f t="shared" si="33"/>
        <v>0</v>
      </c>
      <c r="AR149" s="24" t="s">
        <v>354</v>
      </c>
      <c r="AT149" s="24" t="s">
        <v>266</v>
      </c>
      <c r="AU149" s="24" t="s">
        <v>86</v>
      </c>
      <c r="AY149" s="24" t="s">
        <v>180</v>
      </c>
      <c r="BE149" s="214">
        <f t="shared" si="34"/>
        <v>0</v>
      </c>
      <c r="BF149" s="214">
        <f t="shared" si="35"/>
        <v>0</v>
      </c>
      <c r="BG149" s="214">
        <f t="shared" si="36"/>
        <v>0</v>
      </c>
      <c r="BH149" s="214">
        <f t="shared" si="37"/>
        <v>0</v>
      </c>
      <c r="BI149" s="214">
        <f t="shared" si="38"/>
        <v>0</v>
      </c>
      <c r="BJ149" s="24" t="s">
        <v>84</v>
      </c>
      <c r="BK149" s="214">
        <f t="shared" si="39"/>
        <v>0</v>
      </c>
      <c r="BL149" s="24" t="s">
        <v>265</v>
      </c>
      <c r="BM149" s="24" t="s">
        <v>3615</v>
      </c>
    </row>
    <row r="150" spans="2:65" s="1" customFormat="1" ht="16.5" customHeight="1">
      <c r="B150" s="41"/>
      <c r="C150" s="203" t="s">
        <v>454</v>
      </c>
      <c r="D150" s="203" t="s">
        <v>182</v>
      </c>
      <c r="E150" s="204" t="s">
        <v>3616</v>
      </c>
      <c r="F150" s="205" t="s">
        <v>3617</v>
      </c>
      <c r="G150" s="206" t="s">
        <v>3525</v>
      </c>
      <c r="H150" s="207">
        <v>1</v>
      </c>
      <c r="I150" s="208"/>
      <c r="J150" s="209">
        <f t="shared" si="30"/>
        <v>0</v>
      </c>
      <c r="K150" s="205" t="s">
        <v>39</v>
      </c>
      <c r="L150" s="61"/>
      <c r="M150" s="210" t="s">
        <v>39</v>
      </c>
      <c r="N150" s="211" t="s">
        <v>48</v>
      </c>
      <c r="O150" s="42"/>
      <c r="P150" s="212">
        <f t="shared" si="31"/>
        <v>0</v>
      </c>
      <c r="Q150" s="212">
        <v>0.00185</v>
      </c>
      <c r="R150" s="212">
        <f t="shared" si="32"/>
        <v>0.00185</v>
      </c>
      <c r="S150" s="212">
        <v>0</v>
      </c>
      <c r="T150" s="213">
        <f t="shared" si="33"/>
        <v>0</v>
      </c>
      <c r="AR150" s="24" t="s">
        <v>265</v>
      </c>
      <c r="AT150" s="24" t="s">
        <v>182</v>
      </c>
      <c r="AU150" s="24" t="s">
        <v>86</v>
      </c>
      <c r="AY150" s="24" t="s">
        <v>180</v>
      </c>
      <c r="BE150" s="214">
        <f t="shared" si="34"/>
        <v>0</v>
      </c>
      <c r="BF150" s="214">
        <f t="shared" si="35"/>
        <v>0</v>
      </c>
      <c r="BG150" s="214">
        <f t="shared" si="36"/>
        <v>0</v>
      </c>
      <c r="BH150" s="214">
        <f t="shared" si="37"/>
        <v>0</v>
      </c>
      <c r="BI150" s="214">
        <f t="shared" si="38"/>
        <v>0</v>
      </c>
      <c r="BJ150" s="24" t="s">
        <v>84</v>
      </c>
      <c r="BK150" s="214">
        <f t="shared" si="39"/>
        <v>0</v>
      </c>
      <c r="BL150" s="24" t="s">
        <v>265</v>
      </c>
      <c r="BM150" s="24" t="s">
        <v>3618</v>
      </c>
    </row>
    <row r="151" spans="2:65" s="1" customFormat="1" ht="16.5" customHeight="1">
      <c r="B151" s="41"/>
      <c r="C151" s="249" t="s">
        <v>458</v>
      </c>
      <c r="D151" s="249" t="s">
        <v>266</v>
      </c>
      <c r="E151" s="250" t="s">
        <v>3619</v>
      </c>
      <c r="F151" s="251" t="s">
        <v>3620</v>
      </c>
      <c r="G151" s="252" t="s">
        <v>316</v>
      </c>
      <c r="H151" s="253">
        <v>1</v>
      </c>
      <c r="I151" s="254"/>
      <c r="J151" s="255">
        <f t="shared" si="30"/>
        <v>0</v>
      </c>
      <c r="K151" s="251" t="s">
        <v>39</v>
      </c>
      <c r="L151" s="256"/>
      <c r="M151" s="257" t="s">
        <v>39</v>
      </c>
      <c r="N151" s="258" t="s">
        <v>48</v>
      </c>
      <c r="O151" s="42"/>
      <c r="P151" s="212">
        <f t="shared" si="31"/>
        <v>0</v>
      </c>
      <c r="Q151" s="212">
        <v>0.009</v>
      </c>
      <c r="R151" s="212">
        <f t="shared" si="32"/>
        <v>0.009</v>
      </c>
      <c r="S151" s="212">
        <v>0</v>
      </c>
      <c r="T151" s="213">
        <f t="shared" si="33"/>
        <v>0</v>
      </c>
      <c r="AR151" s="24" t="s">
        <v>354</v>
      </c>
      <c r="AT151" s="24" t="s">
        <v>266</v>
      </c>
      <c r="AU151" s="24" t="s">
        <v>86</v>
      </c>
      <c r="AY151" s="24" t="s">
        <v>180</v>
      </c>
      <c r="BE151" s="214">
        <f t="shared" si="34"/>
        <v>0</v>
      </c>
      <c r="BF151" s="214">
        <f t="shared" si="35"/>
        <v>0</v>
      </c>
      <c r="BG151" s="214">
        <f t="shared" si="36"/>
        <v>0</v>
      </c>
      <c r="BH151" s="214">
        <f t="shared" si="37"/>
        <v>0</v>
      </c>
      <c r="BI151" s="214">
        <f t="shared" si="38"/>
        <v>0</v>
      </c>
      <c r="BJ151" s="24" t="s">
        <v>84</v>
      </c>
      <c r="BK151" s="214">
        <f t="shared" si="39"/>
        <v>0</v>
      </c>
      <c r="BL151" s="24" t="s">
        <v>265</v>
      </c>
      <c r="BM151" s="24" t="s">
        <v>3621</v>
      </c>
    </row>
    <row r="152" spans="2:65" s="1" customFormat="1" ht="16.5" customHeight="1">
      <c r="B152" s="41"/>
      <c r="C152" s="203" t="s">
        <v>462</v>
      </c>
      <c r="D152" s="203" t="s">
        <v>182</v>
      </c>
      <c r="E152" s="204" t="s">
        <v>3610</v>
      </c>
      <c r="F152" s="205" t="s">
        <v>3611</v>
      </c>
      <c r="G152" s="206" t="s">
        <v>316</v>
      </c>
      <c r="H152" s="207">
        <v>1</v>
      </c>
      <c r="I152" s="208"/>
      <c r="J152" s="209">
        <f t="shared" si="30"/>
        <v>0</v>
      </c>
      <c r="K152" s="205" t="s">
        <v>1903</v>
      </c>
      <c r="L152" s="61"/>
      <c r="M152" s="210" t="s">
        <v>39</v>
      </c>
      <c r="N152" s="211" t="s">
        <v>48</v>
      </c>
      <c r="O152" s="42"/>
      <c r="P152" s="212">
        <f t="shared" si="31"/>
        <v>0</v>
      </c>
      <c r="Q152" s="212">
        <v>4E-05</v>
      </c>
      <c r="R152" s="212">
        <f t="shared" si="32"/>
        <v>4E-05</v>
      </c>
      <c r="S152" s="212">
        <v>0</v>
      </c>
      <c r="T152" s="213">
        <f t="shared" si="33"/>
        <v>0</v>
      </c>
      <c r="AR152" s="24" t="s">
        <v>265</v>
      </c>
      <c r="AT152" s="24" t="s">
        <v>182</v>
      </c>
      <c r="AU152" s="24" t="s">
        <v>86</v>
      </c>
      <c r="AY152" s="24" t="s">
        <v>180</v>
      </c>
      <c r="BE152" s="214">
        <f t="shared" si="34"/>
        <v>0</v>
      </c>
      <c r="BF152" s="214">
        <f t="shared" si="35"/>
        <v>0</v>
      </c>
      <c r="BG152" s="214">
        <f t="shared" si="36"/>
        <v>0</v>
      </c>
      <c r="BH152" s="214">
        <f t="shared" si="37"/>
        <v>0</v>
      </c>
      <c r="BI152" s="214">
        <f t="shared" si="38"/>
        <v>0</v>
      </c>
      <c r="BJ152" s="24" t="s">
        <v>84</v>
      </c>
      <c r="BK152" s="214">
        <f t="shared" si="39"/>
        <v>0</v>
      </c>
      <c r="BL152" s="24" t="s">
        <v>265</v>
      </c>
      <c r="BM152" s="24" t="s">
        <v>3622</v>
      </c>
    </row>
    <row r="153" spans="2:65" s="1" customFormat="1" ht="16.5" customHeight="1">
      <c r="B153" s="41"/>
      <c r="C153" s="249" t="s">
        <v>466</v>
      </c>
      <c r="D153" s="249" t="s">
        <v>266</v>
      </c>
      <c r="E153" s="250" t="s">
        <v>3623</v>
      </c>
      <c r="F153" s="251" t="s">
        <v>3624</v>
      </c>
      <c r="G153" s="252" t="s">
        <v>316</v>
      </c>
      <c r="H153" s="253">
        <v>1</v>
      </c>
      <c r="I153" s="254"/>
      <c r="J153" s="255">
        <f t="shared" si="30"/>
        <v>0</v>
      </c>
      <c r="K153" s="251" t="s">
        <v>1903</v>
      </c>
      <c r="L153" s="256"/>
      <c r="M153" s="257" t="s">
        <v>39</v>
      </c>
      <c r="N153" s="258" t="s">
        <v>48</v>
      </c>
      <c r="O153" s="42"/>
      <c r="P153" s="212">
        <f t="shared" si="31"/>
        <v>0</v>
      </c>
      <c r="Q153" s="212">
        <v>0.0018</v>
      </c>
      <c r="R153" s="212">
        <f t="shared" si="32"/>
        <v>0.0018</v>
      </c>
      <c r="S153" s="212">
        <v>0</v>
      </c>
      <c r="T153" s="213">
        <f t="shared" si="33"/>
        <v>0</v>
      </c>
      <c r="AR153" s="24" t="s">
        <v>354</v>
      </c>
      <c r="AT153" s="24" t="s">
        <v>266</v>
      </c>
      <c r="AU153" s="24" t="s">
        <v>86</v>
      </c>
      <c r="AY153" s="24" t="s">
        <v>180</v>
      </c>
      <c r="BE153" s="214">
        <f t="shared" si="34"/>
        <v>0</v>
      </c>
      <c r="BF153" s="214">
        <f t="shared" si="35"/>
        <v>0</v>
      </c>
      <c r="BG153" s="214">
        <f t="shared" si="36"/>
        <v>0</v>
      </c>
      <c r="BH153" s="214">
        <f t="shared" si="37"/>
        <v>0</v>
      </c>
      <c r="BI153" s="214">
        <f t="shared" si="38"/>
        <v>0</v>
      </c>
      <c r="BJ153" s="24" t="s">
        <v>84</v>
      </c>
      <c r="BK153" s="214">
        <f t="shared" si="39"/>
        <v>0</v>
      </c>
      <c r="BL153" s="24" t="s">
        <v>265</v>
      </c>
      <c r="BM153" s="24" t="s">
        <v>3625</v>
      </c>
    </row>
    <row r="154" spans="2:65" s="1" customFormat="1" ht="16.5" customHeight="1">
      <c r="B154" s="41"/>
      <c r="C154" s="203" t="s">
        <v>471</v>
      </c>
      <c r="D154" s="203" t="s">
        <v>182</v>
      </c>
      <c r="E154" s="204" t="s">
        <v>3604</v>
      </c>
      <c r="F154" s="205" t="s">
        <v>3605</v>
      </c>
      <c r="G154" s="206" t="s">
        <v>3525</v>
      </c>
      <c r="H154" s="207">
        <v>1</v>
      </c>
      <c r="I154" s="208"/>
      <c r="J154" s="209">
        <f t="shared" si="30"/>
        <v>0</v>
      </c>
      <c r="K154" s="205" t="s">
        <v>1903</v>
      </c>
      <c r="L154" s="61"/>
      <c r="M154" s="210" t="s">
        <v>39</v>
      </c>
      <c r="N154" s="211" t="s">
        <v>48</v>
      </c>
      <c r="O154" s="42"/>
      <c r="P154" s="212">
        <f t="shared" si="31"/>
        <v>0</v>
      </c>
      <c r="Q154" s="212">
        <v>0.00185</v>
      </c>
      <c r="R154" s="212">
        <f t="shared" si="32"/>
        <v>0.00185</v>
      </c>
      <c r="S154" s="212">
        <v>0</v>
      </c>
      <c r="T154" s="213">
        <f t="shared" si="33"/>
        <v>0</v>
      </c>
      <c r="AR154" s="24" t="s">
        <v>265</v>
      </c>
      <c r="AT154" s="24" t="s">
        <v>182</v>
      </c>
      <c r="AU154" s="24" t="s">
        <v>86</v>
      </c>
      <c r="AY154" s="24" t="s">
        <v>180</v>
      </c>
      <c r="BE154" s="214">
        <f t="shared" si="34"/>
        <v>0</v>
      </c>
      <c r="BF154" s="214">
        <f t="shared" si="35"/>
        <v>0</v>
      </c>
      <c r="BG154" s="214">
        <f t="shared" si="36"/>
        <v>0</v>
      </c>
      <c r="BH154" s="214">
        <f t="shared" si="37"/>
        <v>0</v>
      </c>
      <c r="BI154" s="214">
        <f t="shared" si="38"/>
        <v>0</v>
      </c>
      <c r="BJ154" s="24" t="s">
        <v>84</v>
      </c>
      <c r="BK154" s="214">
        <f t="shared" si="39"/>
        <v>0</v>
      </c>
      <c r="BL154" s="24" t="s">
        <v>265</v>
      </c>
      <c r="BM154" s="24" t="s">
        <v>3626</v>
      </c>
    </row>
    <row r="155" spans="2:65" s="1" customFormat="1" ht="16.5" customHeight="1">
      <c r="B155" s="41"/>
      <c r="C155" s="249" t="s">
        <v>477</v>
      </c>
      <c r="D155" s="249" t="s">
        <v>266</v>
      </c>
      <c r="E155" s="250" t="s">
        <v>3627</v>
      </c>
      <c r="F155" s="251" t="s">
        <v>3628</v>
      </c>
      <c r="G155" s="252" t="s">
        <v>316</v>
      </c>
      <c r="H155" s="253">
        <v>1</v>
      </c>
      <c r="I155" s="254"/>
      <c r="J155" s="255">
        <f t="shared" si="30"/>
        <v>0</v>
      </c>
      <c r="K155" s="251" t="s">
        <v>1903</v>
      </c>
      <c r="L155" s="256"/>
      <c r="M155" s="257" t="s">
        <v>39</v>
      </c>
      <c r="N155" s="258" t="s">
        <v>48</v>
      </c>
      <c r="O155" s="42"/>
      <c r="P155" s="212">
        <f t="shared" si="31"/>
        <v>0</v>
      </c>
      <c r="Q155" s="212">
        <v>0.009</v>
      </c>
      <c r="R155" s="212">
        <f t="shared" si="32"/>
        <v>0.009</v>
      </c>
      <c r="S155" s="212">
        <v>0</v>
      </c>
      <c r="T155" s="213">
        <f t="shared" si="33"/>
        <v>0</v>
      </c>
      <c r="AR155" s="24" t="s">
        <v>354</v>
      </c>
      <c r="AT155" s="24" t="s">
        <v>266</v>
      </c>
      <c r="AU155" s="24" t="s">
        <v>86</v>
      </c>
      <c r="AY155" s="24" t="s">
        <v>180</v>
      </c>
      <c r="BE155" s="214">
        <f t="shared" si="34"/>
        <v>0</v>
      </c>
      <c r="BF155" s="214">
        <f t="shared" si="35"/>
        <v>0</v>
      </c>
      <c r="BG155" s="214">
        <f t="shared" si="36"/>
        <v>0</v>
      </c>
      <c r="BH155" s="214">
        <f t="shared" si="37"/>
        <v>0</v>
      </c>
      <c r="BI155" s="214">
        <f t="shared" si="38"/>
        <v>0</v>
      </c>
      <c r="BJ155" s="24" t="s">
        <v>84</v>
      </c>
      <c r="BK155" s="214">
        <f t="shared" si="39"/>
        <v>0</v>
      </c>
      <c r="BL155" s="24" t="s">
        <v>265</v>
      </c>
      <c r="BM155" s="24" t="s">
        <v>3629</v>
      </c>
    </row>
    <row r="156" spans="2:65" s="1" customFormat="1" ht="16.5" customHeight="1">
      <c r="B156" s="41"/>
      <c r="C156" s="203" t="s">
        <v>483</v>
      </c>
      <c r="D156" s="203" t="s">
        <v>182</v>
      </c>
      <c r="E156" s="204" t="s">
        <v>3610</v>
      </c>
      <c r="F156" s="205" t="s">
        <v>3611</v>
      </c>
      <c r="G156" s="206" t="s">
        <v>316</v>
      </c>
      <c r="H156" s="207">
        <v>1</v>
      </c>
      <c r="I156" s="208"/>
      <c r="J156" s="209">
        <f t="shared" si="30"/>
        <v>0</v>
      </c>
      <c r="K156" s="205" t="s">
        <v>1903</v>
      </c>
      <c r="L156" s="61"/>
      <c r="M156" s="210" t="s">
        <v>39</v>
      </c>
      <c r="N156" s="211" t="s">
        <v>48</v>
      </c>
      <c r="O156" s="42"/>
      <c r="P156" s="212">
        <f t="shared" si="31"/>
        <v>0</v>
      </c>
      <c r="Q156" s="212">
        <v>4E-05</v>
      </c>
      <c r="R156" s="212">
        <f t="shared" si="32"/>
        <v>4E-05</v>
      </c>
      <c r="S156" s="212">
        <v>0</v>
      </c>
      <c r="T156" s="213">
        <f t="shared" si="33"/>
        <v>0</v>
      </c>
      <c r="AR156" s="24" t="s">
        <v>265</v>
      </c>
      <c r="AT156" s="24" t="s">
        <v>182</v>
      </c>
      <c r="AU156" s="24" t="s">
        <v>86</v>
      </c>
      <c r="AY156" s="24" t="s">
        <v>180</v>
      </c>
      <c r="BE156" s="214">
        <f t="shared" si="34"/>
        <v>0</v>
      </c>
      <c r="BF156" s="214">
        <f t="shared" si="35"/>
        <v>0</v>
      </c>
      <c r="BG156" s="214">
        <f t="shared" si="36"/>
        <v>0</v>
      </c>
      <c r="BH156" s="214">
        <f t="shared" si="37"/>
        <v>0</v>
      </c>
      <c r="BI156" s="214">
        <f t="shared" si="38"/>
        <v>0</v>
      </c>
      <c r="BJ156" s="24" t="s">
        <v>84</v>
      </c>
      <c r="BK156" s="214">
        <f t="shared" si="39"/>
        <v>0</v>
      </c>
      <c r="BL156" s="24" t="s">
        <v>265</v>
      </c>
      <c r="BM156" s="24" t="s">
        <v>3630</v>
      </c>
    </row>
    <row r="157" spans="2:65" s="1" customFormat="1" ht="16.5" customHeight="1">
      <c r="B157" s="41"/>
      <c r="C157" s="249" t="s">
        <v>491</v>
      </c>
      <c r="D157" s="249" t="s">
        <v>266</v>
      </c>
      <c r="E157" s="250" t="s">
        <v>3623</v>
      </c>
      <c r="F157" s="251" t="s">
        <v>3624</v>
      </c>
      <c r="G157" s="252" t="s">
        <v>316</v>
      </c>
      <c r="H157" s="253">
        <v>1</v>
      </c>
      <c r="I157" s="254"/>
      <c r="J157" s="255">
        <f t="shared" si="30"/>
        <v>0</v>
      </c>
      <c r="K157" s="251" t="s">
        <v>1903</v>
      </c>
      <c r="L157" s="256"/>
      <c r="M157" s="257" t="s">
        <v>39</v>
      </c>
      <c r="N157" s="258" t="s">
        <v>48</v>
      </c>
      <c r="O157" s="42"/>
      <c r="P157" s="212">
        <f t="shared" si="31"/>
        <v>0</v>
      </c>
      <c r="Q157" s="212">
        <v>0.0018</v>
      </c>
      <c r="R157" s="212">
        <f t="shared" si="32"/>
        <v>0.0018</v>
      </c>
      <c r="S157" s="212">
        <v>0</v>
      </c>
      <c r="T157" s="213">
        <f t="shared" si="33"/>
        <v>0</v>
      </c>
      <c r="AR157" s="24" t="s">
        <v>354</v>
      </c>
      <c r="AT157" s="24" t="s">
        <v>266</v>
      </c>
      <c r="AU157" s="24" t="s">
        <v>86</v>
      </c>
      <c r="AY157" s="24" t="s">
        <v>180</v>
      </c>
      <c r="BE157" s="214">
        <f t="shared" si="34"/>
        <v>0</v>
      </c>
      <c r="BF157" s="214">
        <f t="shared" si="35"/>
        <v>0</v>
      </c>
      <c r="BG157" s="214">
        <f t="shared" si="36"/>
        <v>0</v>
      </c>
      <c r="BH157" s="214">
        <f t="shared" si="37"/>
        <v>0</v>
      </c>
      <c r="BI157" s="214">
        <f t="shared" si="38"/>
        <v>0</v>
      </c>
      <c r="BJ157" s="24" t="s">
        <v>84</v>
      </c>
      <c r="BK157" s="214">
        <f t="shared" si="39"/>
        <v>0</v>
      </c>
      <c r="BL157" s="24" t="s">
        <v>265</v>
      </c>
      <c r="BM157" s="24" t="s">
        <v>3631</v>
      </c>
    </row>
    <row r="158" spans="2:65" s="1" customFormat="1" ht="16.5" customHeight="1">
      <c r="B158" s="41"/>
      <c r="C158" s="203" t="s">
        <v>495</v>
      </c>
      <c r="D158" s="203" t="s">
        <v>182</v>
      </c>
      <c r="E158" s="204" t="s">
        <v>3632</v>
      </c>
      <c r="F158" s="205" t="s">
        <v>3633</v>
      </c>
      <c r="G158" s="206" t="s">
        <v>3525</v>
      </c>
      <c r="H158" s="207">
        <v>2</v>
      </c>
      <c r="I158" s="208"/>
      <c r="J158" s="209">
        <f t="shared" si="30"/>
        <v>0</v>
      </c>
      <c r="K158" s="205" t="s">
        <v>1903</v>
      </c>
      <c r="L158" s="61"/>
      <c r="M158" s="210" t="s">
        <v>39</v>
      </c>
      <c r="N158" s="211" t="s">
        <v>48</v>
      </c>
      <c r="O158" s="42"/>
      <c r="P158" s="212">
        <f t="shared" si="31"/>
        <v>0</v>
      </c>
      <c r="Q158" s="212">
        <v>0.00059</v>
      </c>
      <c r="R158" s="212">
        <f t="shared" si="32"/>
        <v>0.00118</v>
      </c>
      <c r="S158" s="212">
        <v>0</v>
      </c>
      <c r="T158" s="213">
        <f t="shared" si="33"/>
        <v>0</v>
      </c>
      <c r="AR158" s="24" t="s">
        <v>265</v>
      </c>
      <c r="AT158" s="24" t="s">
        <v>182</v>
      </c>
      <c r="AU158" s="24" t="s">
        <v>86</v>
      </c>
      <c r="AY158" s="24" t="s">
        <v>180</v>
      </c>
      <c r="BE158" s="214">
        <f t="shared" si="34"/>
        <v>0</v>
      </c>
      <c r="BF158" s="214">
        <f t="shared" si="35"/>
        <v>0</v>
      </c>
      <c r="BG158" s="214">
        <f t="shared" si="36"/>
        <v>0</v>
      </c>
      <c r="BH158" s="214">
        <f t="shared" si="37"/>
        <v>0</v>
      </c>
      <c r="BI158" s="214">
        <f t="shared" si="38"/>
        <v>0</v>
      </c>
      <c r="BJ158" s="24" t="s">
        <v>84</v>
      </c>
      <c r="BK158" s="214">
        <f t="shared" si="39"/>
        <v>0</v>
      </c>
      <c r="BL158" s="24" t="s">
        <v>265</v>
      </c>
      <c r="BM158" s="24" t="s">
        <v>3634</v>
      </c>
    </row>
    <row r="159" spans="2:65" s="1" customFormat="1" ht="16.5" customHeight="1">
      <c r="B159" s="41"/>
      <c r="C159" s="249" t="s">
        <v>501</v>
      </c>
      <c r="D159" s="249" t="s">
        <v>266</v>
      </c>
      <c r="E159" s="250" t="s">
        <v>3635</v>
      </c>
      <c r="F159" s="251" t="s">
        <v>3636</v>
      </c>
      <c r="G159" s="252" t="s">
        <v>316</v>
      </c>
      <c r="H159" s="253">
        <v>2</v>
      </c>
      <c r="I159" s="254"/>
      <c r="J159" s="255">
        <f t="shared" si="30"/>
        <v>0</v>
      </c>
      <c r="K159" s="251" t="s">
        <v>39</v>
      </c>
      <c r="L159" s="256"/>
      <c r="M159" s="257" t="s">
        <v>39</v>
      </c>
      <c r="N159" s="258" t="s">
        <v>48</v>
      </c>
      <c r="O159" s="42"/>
      <c r="P159" s="212">
        <f t="shared" si="31"/>
        <v>0</v>
      </c>
      <c r="Q159" s="212">
        <v>0.014</v>
      </c>
      <c r="R159" s="212">
        <f t="shared" si="32"/>
        <v>0.028</v>
      </c>
      <c r="S159" s="212">
        <v>0</v>
      </c>
      <c r="T159" s="213">
        <f t="shared" si="33"/>
        <v>0</v>
      </c>
      <c r="AR159" s="24" t="s">
        <v>354</v>
      </c>
      <c r="AT159" s="24" t="s">
        <v>266</v>
      </c>
      <c r="AU159" s="24" t="s">
        <v>86</v>
      </c>
      <c r="AY159" s="24" t="s">
        <v>180</v>
      </c>
      <c r="BE159" s="214">
        <f t="shared" si="34"/>
        <v>0</v>
      </c>
      <c r="BF159" s="214">
        <f t="shared" si="35"/>
        <v>0</v>
      </c>
      <c r="BG159" s="214">
        <f t="shared" si="36"/>
        <v>0</v>
      </c>
      <c r="BH159" s="214">
        <f t="shared" si="37"/>
        <v>0</v>
      </c>
      <c r="BI159" s="214">
        <f t="shared" si="38"/>
        <v>0</v>
      </c>
      <c r="BJ159" s="24" t="s">
        <v>84</v>
      </c>
      <c r="BK159" s="214">
        <f t="shared" si="39"/>
        <v>0</v>
      </c>
      <c r="BL159" s="24" t="s">
        <v>265</v>
      </c>
      <c r="BM159" s="24" t="s">
        <v>3637</v>
      </c>
    </row>
    <row r="160" spans="2:65" s="1" customFormat="1" ht="16.5" customHeight="1">
      <c r="B160" s="41"/>
      <c r="C160" s="203" t="s">
        <v>505</v>
      </c>
      <c r="D160" s="203" t="s">
        <v>182</v>
      </c>
      <c r="E160" s="204" t="s">
        <v>3638</v>
      </c>
      <c r="F160" s="205" t="s">
        <v>3639</v>
      </c>
      <c r="G160" s="206" t="s">
        <v>316</v>
      </c>
      <c r="H160" s="207">
        <v>2</v>
      </c>
      <c r="I160" s="208"/>
      <c r="J160" s="209">
        <f t="shared" si="30"/>
        <v>0</v>
      </c>
      <c r="K160" s="205" t="s">
        <v>1903</v>
      </c>
      <c r="L160" s="61"/>
      <c r="M160" s="210" t="s">
        <v>39</v>
      </c>
      <c r="N160" s="211" t="s">
        <v>48</v>
      </c>
      <c r="O160" s="42"/>
      <c r="P160" s="212">
        <f t="shared" si="31"/>
        <v>0</v>
      </c>
      <c r="Q160" s="212">
        <v>0.00016</v>
      </c>
      <c r="R160" s="212">
        <f t="shared" si="32"/>
        <v>0.00032</v>
      </c>
      <c r="S160" s="212">
        <v>0</v>
      </c>
      <c r="T160" s="213">
        <f t="shared" si="33"/>
        <v>0</v>
      </c>
      <c r="AR160" s="24" t="s">
        <v>265</v>
      </c>
      <c r="AT160" s="24" t="s">
        <v>182</v>
      </c>
      <c r="AU160" s="24" t="s">
        <v>86</v>
      </c>
      <c r="AY160" s="24" t="s">
        <v>180</v>
      </c>
      <c r="BE160" s="214">
        <f t="shared" si="34"/>
        <v>0</v>
      </c>
      <c r="BF160" s="214">
        <f t="shared" si="35"/>
        <v>0</v>
      </c>
      <c r="BG160" s="214">
        <f t="shared" si="36"/>
        <v>0</v>
      </c>
      <c r="BH160" s="214">
        <f t="shared" si="37"/>
        <v>0</v>
      </c>
      <c r="BI160" s="214">
        <f t="shared" si="38"/>
        <v>0</v>
      </c>
      <c r="BJ160" s="24" t="s">
        <v>84</v>
      </c>
      <c r="BK160" s="214">
        <f t="shared" si="39"/>
        <v>0</v>
      </c>
      <c r="BL160" s="24" t="s">
        <v>265</v>
      </c>
      <c r="BM160" s="24" t="s">
        <v>3640</v>
      </c>
    </row>
    <row r="161" spans="2:65" s="1" customFormat="1" ht="16.5" customHeight="1">
      <c r="B161" s="41"/>
      <c r="C161" s="249" t="s">
        <v>509</v>
      </c>
      <c r="D161" s="249" t="s">
        <v>266</v>
      </c>
      <c r="E161" s="250" t="s">
        <v>3641</v>
      </c>
      <c r="F161" s="251" t="s">
        <v>3642</v>
      </c>
      <c r="G161" s="252" t="s">
        <v>316</v>
      </c>
      <c r="H161" s="253">
        <v>2</v>
      </c>
      <c r="I161" s="254"/>
      <c r="J161" s="255">
        <f t="shared" si="30"/>
        <v>0</v>
      </c>
      <c r="K161" s="251" t="s">
        <v>1903</v>
      </c>
      <c r="L161" s="256"/>
      <c r="M161" s="257" t="s">
        <v>39</v>
      </c>
      <c r="N161" s="258" t="s">
        <v>48</v>
      </c>
      <c r="O161" s="42"/>
      <c r="P161" s="212">
        <f t="shared" si="31"/>
        <v>0</v>
      </c>
      <c r="Q161" s="212">
        <v>0.0018</v>
      </c>
      <c r="R161" s="212">
        <f t="shared" si="32"/>
        <v>0.0036</v>
      </c>
      <c r="S161" s="212">
        <v>0</v>
      </c>
      <c r="T161" s="213">
        <f t="shared" si="33"/>
        <v>0</v>
      </c>
      <c r="AR161" s="24" t="s">
        <v>354</v>
      </c>
      <c r="AT161" s="24" t="s">
        <v>266</v>
      </c>
      <c r="AU161" s="24" t="s">
        <v>86</v>
      </c>
      <c r="AY161" s="24" t="s">
        <v>180</v>
      </c>
      <c r="BE161" s="214">
        <f t="shared" si="34"/>
        <v>0</v>
      </c>
      <c r="BF161" s="214">
        <f t="shared" si="35"/>
        <v>0</v>
      </c>
      <c r="BG161" s="214">
        <f t="shared" si="36"/>
        <v>0</v>
      </c>
      <c r="BH161" s="214">
        <f t="shared" si="37"/>
        <v>0</v>
      </c>
      <c r="BI161" s="214">
        <f t="shared" si="38"/>
        <v>0</v>
      </c>
      <c r="BJ161" s="24" t="s">
        <v>84</v>
      </c>
      <c r="BK161" s="214">
        <f t="shared" si="39"/>
        <v>0</v>
      </c>
      <c r="BL161" s="24" t="s">
        <v>265</v>
      </c>
      <c r="BM161" s="24" t="s">
        <v>3643</v>
      </c>
    </row>
    <row r="162" spans="2:65" s="1" customFormat="1" ht="16.5" customHeight="1">
      <c r="B162" s="41"/>
      <c r="C162" s="203" t="s">
        <v>514</v>
      </c>
      <c r="D162" s="203" t="s">
        <v>182</v>
      </c>
      <c r="E162" s="204" t="s">
        <v>3582</v>
      </c>
      <c r="F162" s="205" t="s">
        <v>3583</v>
      </c>
      <c r="G162" s="206" t="s">
        <v>3525</v>
      </c>
      <c r="H162" s="207">
        <v>2</v>
      </c>
      <c r="I162" s="208"/>
      <c r="J162" s="209">
        <f aca="true" t="shared" si="40" ref="J162:J193">ROUND(I162*H162,2)</f>
        <v>0</v>
      </c>
      <c r="K162" s="205" t="s">
        <v>39</v>
      </c>
      <c r="L162" s="61"/>
      <c r="M162" s="210" t="s">
        <v>39</v>
      </c>
      <c r="N162" s="211" t="s">
        <v>48</v>
      </c>
      <c r="O162" s="42"/>
      <c r="P162" s="212">
        <f aca="true" t="shared" si="41" ref="P162:P193">O162*H162</f>
        <v>0</v>
      </c>
      <c r="Q162" s="212">
        <v>0</v>
      </c>
      <c r="R162" s="212">
        <f aca="true" t="shared" si="42" ref="R162:R193">Q162*H162</f>
        <v>0</v>
      </c>
      <c r="S162" s="212">
        <v>0</v>
      </c>
      <c r="T162" s="213">
        <f aca="true" t="shared" si="43" ref="T162:T193">S162*H162</f>
        <v>0</v>
      </c>
      <c r="AR162" s="24" t="s">
        <v>265</v>
      </c>
      <c r="AT162" s="24" t="s">
        <v>182</v>
      </c>
      <c r="AU162" s="24" t="s">
        <v>86</v>
      </c>
      <c r="AY162" s="24" t="s">
        <v>180</v>
      </c>
      <c r="BE162" s="214">
        <f aca="true" t="shared" si="44" ref="BE162:BE193">IF(N162="základní",J162,0)</f>
        <v>0</v>
      </c>
      <c r="BF162" s="214">
        <f aca="true" t="shared" si="45" ref="BF162:BF193">IF(N162="snížená",J162,0)</f>
        <v>0</v>
      </c>
      <c r="BG162" s="214">
        <f aca="true" t="shared" si="46" ref="BG162:BG193">IF(N162="zákl. přenesená",J162,0)</f>
        <v>0</v>
      </c>
      <c r="BH162" s="214">
        <f aca="true" t="shared" si="47" ref="BH162:BH193">IF(N162="sníž. přenesená",J162,0)</f>
        <v>0</v>
      </c>
      <c r="BI162" s="214">
        <f aca="true" t="shared" si="48" ref="BI162:BI193">IF(N162="nulová",J162,0)</f>
        <v>0</v>
      </c>
      <c r="BJ162" s="24" t="s">
        <v>84</v>
      </c>
      <c r="BK162" s="214">
        <f aca="true" t="shared" si="49" ref="BK162:BK193">ROUND(I162*H162,2)</f>
        <v>0</v>
      </c>
      <c r="BL162" s="24" t="s">
        <v>265</v>
      </c>
      <c r="BM162" s="24" t="s">
        <v>3644</v>
      </c>
    </row>
    <row r="163" spans="2:65" s="1" customFormat="1" ht="16.5" customHeight="1">
      <c r="B163" s="41"/>
      <c r="C163" s="249" t="s">
        <v>519</v>
      </c>
      <c r="D163" s="249" t="s">
        <v>266</v>
      </c>
      <c r="E163" s="250" t="s">
        <v>3645</v>
      </c>
      <c r="F163" s="251" t="s">
        <v>3646</v>
      </c>
      <c r="G163" s="252" t="s">
        <v>316</v>
      </c>
      <c r="H163" s="253">
        <v>2</v>
      </c>
      <c r="I163" s="254"/>
      <c r="J163" s="255">
        <f t="shared" si="40"/>
        <v>0</v>
      </c>
      <c r="K163" s="251" t="s">
        <v>39</v>
      </c>
      <c r="L163" s="256"/>
      <c r="M163" s="257" t="s">
        <v>39</v>
      </c>
      <c r="N163" s="258" t="s">
        <v>48</v>
      </c>
      <c r="O163" s="42"/>
      <c r="P163" s="212">
        <f t="shared" si="41"/>
        <v>0</v>
      </c>
      <c r="Q163" s="212">
        <v>0.018</v>
      </c>
      <c r="R163" s="212">
        <f t="shared" si="42"/>
        <v>0.036</v>
      </c>
      <c r="S163" s="212">
        <v>0</v>
      </c>
      <c r="T163" s="213">
        <f t="shared" si="43"/>
        <v>0</v>
      </c>
      <c r="AR163" s="24" t="s">
        <v>354</v>
      </c>
      <c r="AT163" s="24" t="s">
        <v>266</v>
      </c>
      <c r="AU163" s="24" t="s">
        <v>86</v>
      </c>
      <c r="AY163" s="24" t="s">
        <v>180</v>
      </c>
      <c r="BE163" s="214">
        <f t="shared" si="44"/>
        <v>0</v>
      </c>
      <c r="BF163" s="214">
        <f t="shared" si="45"/>
        <v>0</v>
      </c>
      <c r="BG163" s="214">
        <f t="shared" si="46"/>
        <v>0</v>
      </c>
      <c r="BH163" s="214">
        <f t="shared" si="47"/>
        <v>0</v>
      </c>
      <c r="BI163" s="214">
        <f t="shared" si="48"/>
        <v>0</v>
      </c>
      <c r="BJ163" s="24" t="s">
        <v>84</v>
      </c>
      <c r="BK163" s="214">
        <f t="shared" si="49"/>
        <v>0</v>
      </c>
      <c r="BL163" s="24" t="s">
        <v>265</v>
      </c>
      <c r="BM163" s="24" t="s">
        <v>3647</v>
      </c>
    </row>
    <row r="164" spans="2:65" s="1" customFormat="1" ht="16.5" customHeight="1">
      <c r="B164" s="41"/>
      <c r="C164" s="249" t="s">
        <v>524</v>
      </c>
      <c r="D164" s="249" t="s">
        <v>266</v>
      </c>
      <c r="E164" s="250" t="s">
        <v>3601</v>
      </c>
      <c r="F164" s="251" t="s">
        <v>3602</v>
      </c>
      <c r="G164" s="252" t="s">
        <v>316</v>
      </c>
      <c r="H164" s="253">
        <v>2</v>
      </c>
      <c r="I164" s="254"/>
      <c r="J164" s="255">
        <f t="shared" si="40"/>
        <v>0</v>
      </c>
      <c r="K164" s="251" t="s">
        <v>1903</v>
      </c>
      <c r="L164" s="256"/>
      <c r="M164" s="257" t="s">
        <v>39</v>
      </c>
      <c r="N164" s="258" t="s">
        <v>48</v>
      </c>
      <c r="O164" s="42"/>
      <c r="P164" s="212">
        <f t="shared" si="41"/>
        <v>0</v>
      </c>
      <c r="Q164" s="212">
        <v>0.001</v>
      </c>
      <c r="R164" s="212">
        <f t="shared" si="42"/>
        <v>0.002</v>
      </c>
      <c r="S164" s="212">
        <v>0</v>
      </c>
      <c r="T164" s="213">
        <f t="shared" si="43"/>
        <v>0</v>
      </c>
      <c r="AR164" s="24" t="s">
        <v>354</v>
      </c>
      <c r="AT164" s="24" t="s">
        <v>266</v>
      </c>
      <c r="AU164" s="24" t="s">
        <v>86</v>
      </c>
      <c r="AY164" s="24" t="s">
        <v>180</v>
      </c>
      <c r="BE164" s="214">
        <f t="shared" si="44"/>
        <v>0</v>
      </c>
      <c r="BF164" s="214">
        <f t="shared" si="45"/>
        <v>0</v>
      </c>
      <c r="BG164" s="214">
        <f t="shared" si="46"/>
        <v>0</v>
      </c>
      <c r="BH164" s="214">
        <f t="shared" si="47"/>
        <v>0</v>
      </c>
      <c r="BI164" s="214">
        <f t="shared" si="48"/>
        <v>0</v>
      </c>
      <c r="BJ164" s="24" t="s">
        <v>84</v>
      </c>
      <c r="BK164" s="214">
        <f t="shared" si="49"/>
        <v>0</v>
      </c>
      <c r="BL164" s="24" t="s">
        <v>265</v>
      </c>
      <c r="BM164" s="24" t="s">
        <v>3648</v>
      </c>
    </row>
    <row r="165" spans="2:65" s="1" customFormat="1" ht="16.5" customHeight="1">
      <c r="B165" s="41"/>
      <c r="C165" s="203" t="s">
        <v>528</v>
      </c>
      <c r="D165" s="203" t="s">
        <v>182</v>
      </c>
      <c r="E165" s="204" t="s">
        <v>3632</v>
      </c>
      <c r="F165" s="205" t="s">
        <v>3633</v>
      </c>
      <c r="G165" s="206" t="s">
        <v>3525</v>
      </c>
      <c r="H165" s="207">
        <v>1</v>
      </c>
      <c r="I165" s="208"/>
      <c r="J165" s="209">
        <f t="shared" si="40"/>
        <v>0</v>
      </c>
      <c r="K165" s="205" t="s">
        <v>1903</v>
      </c>
      <c r="L165" s="61"/>
      <c r="M165" s="210" t="s">
        <v>39</v>
      </c>
      <c r="N165" s="211" t="s">
        <v>48</v>
      </c>
      <c r="O165" s="42"/>
      <c r="P165" s="212">
        <f t="shared" si="41"/>
        <v>0</v>
      </c>
      <c r="Q165" s="212">
        <v>0.00059</v>
      </c>
      <c r="R165" s="212">
        <f t="shared" si="42"/>
        <v>0.00059</v>
      </c>
      <c r="S165" s="212">
        <v>0</v>
      </c>
      <c r="T165" s="213">
        <f t="shared" si="43"/>
        <v>0</v>
      </c>
      <c r="AR165" s="24" t="s">
        <v>265</v>
      </c>
      <c r="AT165" s="24" t="s">
        <v>182</v>
      </c>
      <c r="AU165" s="24" t="s">
        <v>86</v>
      </c>
      <c r="AY165" s="24" t="s">
        <v>180</v>
      </c>
      <c r="BE165" s="214">
        <f t="shared" si="44"/>
        <v>0</v>
      </c>
      <c r="BF165" s="214">
        <f t="shared" si="45"/>
        <v>0</v>
      </c>
      <c r="BG165" s="214">
        <f t="shared" si="46"/>
        <v>0</v>
      </c>
      <c r="BH165" s="214">
        <f t="shared" si="47"/>
        <v>0</v>
      </c>
      <c r="BI165" s="214">
        <f t="shared" si="48"/>
        <v>0</v>
      </c>
      <c r="BJ165" s="24" t="s">
        <v>84</v>
      </c>
      <c r="BK165" s="214">
        <f t="shared" si="49"/>
        <v>0</v>
      </c>
      <c r="BL165" s="24" t="s">
        <v>265</v>
      </c>
      <c r="BM165" s="24" t="s">
        <v>3649</v>
      </c>
    </row>
    <row r="166" spans="2:65" s="1" customFormat="1" ht="16.5" customHeight="1">
      <c r="B166" s="41"/>
      <c r="C166" s="249" t="s">
        <v>533</v>
      </c>
      <c r="D166" s="249" t="s">
        <v>266</v>
      </c>
      <c r="E166" s="250" t="s">
        <v>3650</v>
      </c>
      <c r="F166" s="251" t="s">
        <v>3651</v>
      </c>
      <c r="G166" s="252" t="s">
        <v>316</v>
      </c>
      <c r="H166" s="253">
        <v>1</v>
      </c>
      <c r="I166" s="254"/>
      <c r="J166" s="255">
        <f t="shared" si="40"/>
        <v>0</v>
      </c>
      <c r="K166" s="251" t="s">
        <v>39</v>
      </c>
      <c r="L166" s="256"/>
      <c r="M166" s="257" t="s">
        <v>39</v>
      </c>
      <c r="N166" s="258" t="s">
        <v>48</v>
      </c>
      <c r="O166" s="42"/>
      <c r="P166" s="212">
        <f t="shared" si="41"/>
        <v>0</v>
      </c>
      <c r="Q166" s="212">
        <v>0.014</v>
      </c>
      <c r="R166" s="212">
        <f t="shared" si="42"/>
        <v>0.014</v>
      </c>
      <c r="S166" s="212">
        <v>0</v>
      </c>
      <c r="T166" s="213">
        <f t="shared" si="43"/>
        <v>0</v>
      </c>
      <c r="AR166" s="24" t="s">
        <v>354</v>
      </c>
      <c r="AT166" s="24" t="s">
        <v>266</v>
      </c>
      <c r="AU166" s="24" t="s">
        <v>86</v>
      </c>
      <c r="AY166" s="24" t="s">
        <v>180</v>
      </c>
      <c r="BE166" s="214">
        <f t="shared" si="44"/>
        <v>0</v>
      </c>
      <c r="BF166" s="214">
        <f t="shared" si="45"/>
        <v>0</v>
      </c>
      <c r="BG166" s="214">
        <f t="shared" si="46"/>
        <v>0</v>
      </c>
      <c r="BH166" s="214">
        <f t="shared" si="47"/>
        <v>0</v>
      </c>
      <c r="BI166" s="214">
        <f t="shared" si="48"/>
        <v>0</v>
      </c>
      <c r="BJ166" s="24" t="s">
        <v>84</v>
      </c>
      <c r="BK166" s="214">
        <f t="shared" si="49"/>
        <v>0</v>
      </c>
      <c r="BL166" s="24" t="s">
        <v>265</v>
      </c>
      <c r="BM166" s="24" t="s">
        <v>3652</v>
      </c>
    </row>
    <row r="167" spans="2:65" s="1" customFormat="1" ht="16.5" customHeight="1">
      <c r="B167" s="41"/>
      <c r="C167" s="203" t="s">
        <v>537</v>
      </c>
      <c r="D167" s="203" t="s">
        <v>182</v>
      </c>
      <c r="E167" s="204" t="s">
        <v>3638</v>
      </c>
      <c r="F167" s="205" t="s">
        <v>3639</v>
      </c>
      <c r="G167" s="206" t="s">
        <v>316</v>
      </c>
      <c r="H167" s="207">
        <v>1</v>
      </c>
      <c r="I167" s="208"/>
      <c r="J167" s="209">
        <f t="shared" si="40"/>
        <v>0</v>
      </c>
      <c r="K167" s="205" t="s">
        <v>1903</v>
      </c>
      <c r="L167" s="61"/>
      <c r="M167" s="210" t="s">
        <v>39</v>
      </c>
      <c r="N167" s="211" t="s">
        <v>48</v>
      </c>
      <c r="O167" s="42"/>
      <c r="P167" s="212">
        <f t="shared" si="41"/>
        <v>0</v>
      </c>
      <c r="Q167" s="212">
        <v>0.00016</v>
      </c>
      <c r="R167" s="212">
        <f t="shared" si="42"/>
        <v>0.00016</v>
      </c>
      <c r="S167" s="212">
        <v>0</v>
      </c>
      <c r="T167" s="213">
        <f t="shared" si="43"/>
        <v>0</v>
      </c>
      <c r="AR167" s="24" t="s">
        <v>265</v>
      </c>
      <c r="AT167" s="24" t="s">
        <v>182</v>
      </c>
      <c r="AU167" s="24" t="s">
        <v>86</v>
      </c>
      <c r="AY167" s="24" t="s">
        <v>180</v>
      </c>
      <c r="BE167" s="214">
        <f t="shared" si="44"/>
        <v>0</v>
      </c>
      <c r="BF167" s="214">
        <f t="shared" si="45"/>
        <v>0</v>
      </c>
      <c r="BG167" s="214">
        <f t="shared" si="46"/>
        <v>0</v>
      </c>
      <c r="BH167" s="214">
        <f t="shared" si="47"/>
        <v>0</v>
      </c>
      <c r="BI167" s="214">
        <f t="shared" si="48"/>
        <v>0</v>
      </c>
      <c r="BJ167" s="24" t="s">
        <v>84</v>
      </c>
      <c r="BK167" s="214">
        <f t="shared" si="49"/>
        <v>0</v>
      </c>
      <c r="BL167" s="24" t="s">
        <v>265</v>
      </c>
      <c r="BM167" s="24" t="s">
        <v>3653</v>
      </c>
    </row>
    <row r="168" spans="2:65" s="1" customFormat="1" ht="16.5" customHeight="1">
      <c r="B168" s="41"/>
      <c r="C168" s="249" t="s">
        <v>544</v>
      </c>
      <c r="D168" s="249" t="s">
        <v>266</v>
      </c>
      <c r="E168" s="250" t="s">
        <v>3641</v>
      </c>
      <c r="F168" s="251" t="s">
        <v>3642</v>
      </c>
      <c r="G168" s="252" t="s">
        <v>316</v>
      </c>
      <c r="H168" s="253">
        <v>1</v>
      </c>
      <c r="I168" s="254"/>
      <c r="J168" s="255">
        <f t="shared" si="40"/>
        <v>0</v>
      </c>
      <c r="K168" s="251" t="s">
        <v>1903</v>
      </c>
      <c r="L168" s="256"/>
      <c r="M168" s="257" t="s">
        <v>39</v>
      </c>
      <c r="N168" s="258" t="s">
        <v>48</v>
      </c>
      <c r="O168" s="42"/>
      <c r="P168" s="212">
        <f t="shared" si="41"/>
        <v>0</v>
      </c>
      <c r="Q168" s="212">
        <v>0.0018</v>
      </c>
      <c r="R168" s="212">
        <f t="shared" si="42"/>
        <v>0.0018</v>
      </c>
      <c r="S168" s="212">
        <v>0</v>
      </c>
      <c r="T168" s="213">
        <f t="shared" si="43"/>
        <v>0</v>
      </c>
      <c r="AR168" s="24" t="s">
        <v>354</v>
      </c>
      <c r="AT168" s="24" t="s">
        <v>266</v>
      </c>
      <c r="AU168" s="24" t="s">
        <v>86</v>
      </c>
      <c r="AY168" s="24" t="s">
        <v>180</v>
      </c>
      <c r="BE168" s="214">
        <f t="shared" si="44"/>
        <v>0</v>
      </c>
      <c r="BF168" s="214">
        <f t="shared" si="45"/>
        <v>0</v>
      </c>
      <c r="BG168" s="214">
        <f t="shared" si="46"/>
        <v>0</v>
      </c>
      <c r="BH168" s="214">
        <f t="shared" si="47"/>
        <v>0</v>
      </c>
      <c r="BI168" s="214">
        <f t="shared" si="48"/>
        <v>0</v>
      </c>
      <c r="BJ168" s="24" t="s">
        <v>84</v>
      </c>
      <c r="BK168" s="214">
        <f t="shared" si="49"/>
        <v>0</v>
      </c>
      <c r="BL168" s="24" t="s">
        <v>265</v>
      </c>
      <c r="BM168" s="24" t="s">
        <v>3654</v>
      </c>
    </row>
    <row r="169" spans="2:65" s="1" customFormat="1" ht="16.5" customHeight="1">
      <c r="B169" s="41"/>
      <c r="C169" s="203" t="s">
        <v>551</v>
      </c>
      <c r="D169" s="203" t="s">
        <v>182</v>
      </c>
      <c r="E169" s="204" t="s">
        <v>3655</v>
      </c>
      <c r="F169" s="205" t="s">
        <v>3656</v>
      </c>
      <c r="G169" s="206" t="s">
        <v>3525</v>
      </c>
      <c r="H169" s="207">
        <v>2</v>
      </c>
      <c r="I169" s="208"/>
      <c r="J169" s="209">
        <f t="shared" si="40"/>
        <v>0</v>
      </c>
      <c r="K169" s="205" t="s">
        <v>1903</v>
      </c>
      <c r="L169" s="61"/>
      <c r="M169" s="210" t="s">
        <v>39</v>
      </c>
      <c r="N169" s="211" t="s">
        <v>48</v>
      </c>
      <c r="O169" s="42"/>
      <c r="P169" s="212">
        <f t="shared" si="41"/>
        <v>0</v>
      </c>
      <c r="Q169" s="212">
        <v>0.00088</v>
      </c>
      <c r="R169" s="212">
        <f t="shared" si="42"/>
        <v>0.00176</v>
      </c>
      <c r="S169" s="212">
        <v>0</v>
      </c>
      <c r="T169" s="213">
        <f t="shared" si="43"/>
        <v>0</v>
      </c>
      <c r="AR169" s="24" t="s">
        <v>265</v>
      </c>
      <c r="AT169" s="24" t="s">
        <v>182</v>
      </c>
      <c r="AU169" s="24" t="s">
        <v>86</v>
      </c>
      <c r="AY169" s="24" t="s">
        <v>180</v>
      </c>
      <c r="BE169" s="214">
        <f t="shared" si="44"/>
        <v>0</v>
      </c>
      <c r="BF169" s="214">
        <f t="shared" si="45"/>
        <v>0</v>
      </c>
      <c r="BG169" s="214">
        <f t="shared" si="46"/>
        <v>0</v>
      </c>
      <c r="BH169" s="214">
        <f t="shared" si="47"/>
        <v>0</v>
      </c>
      <c r="BI169" s="214">
        <f t="shared" si="48"/>
        <v>0</v>
      </c>
      <c r="BJ169" s="24" t="s">
        <v>84</v>
      </c>
      <c r="BK169" s="214">
        <f t="shared" si="49"/>
        <v>0</v>
      </c>
      <c r="BL169" s="24" t="s">
        <v>265</v>
      </c>
      <c r="BM169" s="24" t="s">
        <v>3657</v>
      </c>
    </row>
    <row r="170" spans="2:65" s="1" customFormat="1" ht="16.5" customHeight="1">
      <c r="B170" s="41"/>
      <c r="C170" s="249" t="s">
        <v>555</v>
      </c>
      <c r="D170" s="249" t="s">
        <v>266</v>
      </c>
      <c r="E170" s="250" t="s">
        <v>3658</v>
      </c>
      <c r="F170" s="251" t="s">
        <v>3659</v>
      </c>
      <c r="G170" s="252" t="s">
        <v>316</v>
      </c>
      <c r="H170" s="253">
        <v>2</v>
      </c>
      <c r="I170" s="254"/>
      <c r="J170" s="255">
        <f t="shared" si="40"/>
        <v>0</v>
      </c>
      <c r="K170" s="251" t="s">
        <v>1903</v>
      </c>
      <c r="L170" s="256"/>
      <c r="M170" s="257" t="s">
        <v>39</v>
      </c>
      <c r="N170" s="258" t="s">
        <v>48</v>
      </c>
      <c r="O170" s="42"/>
      <c r="P170" s="212">
        <f t="shared" si="41"/>
        <v>0</v>
      </c>
      <c r="Q170" s="212">
        <v>0.012</v>
      </c>
      <c r="R170" s="212">
        <f t="shared" si="42"/>
        <v>0.024</v>
      </c>
      <c r="S170" s="212">
        <v>0</v>
      </c>
      <c r="T170" s="213">
        <f t="shared" si="43"/>
        <v>0</v>
      </c>
      <c r="AR170" s="24" t="s">
        <v>354</v>
      </c>
      <c r="AT170" s="24" t="s">
        <v>266</v>
      </c>
      <c r="AU170" s="24" t="s">
        <v>86</v>
      </c>
      <c r="AY170" s="24" t="s">
        <v>180</v>
      </c>
      <c r="BE170" s="214">
        <f t="shared" si="44"/>
        <v>0</v>
      </c>
      <c r="BF170" s="214">
        <f t="shared" si="45"/>
        <v>0</v>
      </c>
      <c r="BG170" s="214">
        <f t="shared" si="46"/>
        <v>0</v>
      </c>
      <c r="BH170" s="214">
        <f t="shared" si="47"/>
        <v>0</v>
      </c>
      <c r="BI170" s="214">
        <f t="shared" si="48"/>
        <v>0</v>
      </c>
      <c r="BJ170" s="24" t="s">
        <v>84</v>
      </c>
      <c r="BK170" s="214">
        <f t="shared" si="49"/>
        <v>0</v>
      </c>
      <c r="BL170" s="24" t="s">
        <v>265</v>
      </c>
      <c r="BM170" s="24" t="s">
        <v>3660</v>
      </c>
    </row>
    <row r="171" spans="2:65" s="1" customFormat="1" ht="16.5" customHeight="1">
      <c r="B171" s="41"/>
      <c r="C171" s="203" t="s">
        <v>561</v>
      </c>
      <c r="D171" s="203" t="s">
        <v>182</v>
      </c>
      <c r="E171" s="204" t="s">
        <v>3661</v>
      </c>
      <c r="F171" s="205" t="s">
        <v>3662</v>
      </c>
      <c r="G171" s="206" t="s">
        <v>3525</v>
      </c>
      <c r="H171" s="207">
        <v>2</v>
      </c>
      <c r="I171" s="208"/>
      <c r="J171" s="209">
        <f t="shared" si="40"/>
        <v>0</v>
      </c>
      <c r="K171" s="205" t="s">
        <v>1903</v>
      </c>
      <c r="L171" s="61"/>
      <c r="M171" s="210" t="s">
        <v>39</v>
      </c>
      <c r="N171" s="211" t="s">
        <v>48</v>
      </c>
      <c r="O171" s="42"/>
      <c r="P171" s="212">
        <f t="shared" si="41"/>
        <v>0</v>
      </c>
      <c r="Q171" s="212">
        <v>0.00017</v>
      </c>
      <c r="R171" s="212">
        <f t="shared" si="42"/>
        <v>0.00034</v>
      </c>
      <c r="S171" s="212">
        <v>0</v>
      </c>
      <c r="T171" s="213">
        <f t="shared" si="43"/>
        <v>0</v>
      </c>
      <c r="AR171" s="24" t="s">
        <v>265</v>
      </c>
      <c r="AT171" s="24" t="s">
        <v>182</v>
      </c>
      <c r="AU171" s="24" t="s">
        <v>86</v>
      </c>
      <c r="AY171" s="24" t="s">
        <v>180</v>
      </c>
      <c r="BE171" s="214">
        <f t="shared" si="44"/>
        <v>0</v>
      </c>
      <c r="BF171" s="214">
        <f t="shared" si="45"/>
        <v>0</v>
      </c>
      <c r="BG171" s="214">
        <f t="shared" si="46"/>
        <v>0</v>
      </c>
      <c r="BH171" s="214">
        <f t="shared" si="47"/>
        <v>0</v>
      </c>
      <c r="BI171" s="214">
        <f t="shared" si="48"/>
        <v>0</v>
      </c>
      <c r="BJ171" s="24" t="s">
        <v>84</v>
      </c>
      <c r="BK171" s="214">
        <f t="shared" si="49"/>
        <v>0</v>
      </c>
      <c r="BL171" s="24" t="s">
        <v>265</v>
      </c>
      <c r="BM171" s="24" t="s">
        <v>3663</v>
      </c>
    </row>
    <row r="172" spans="2:65" s="1" customFormat="1" ht="16.5" customHeight="1">
      <c r="B172" s="41"/>
      <c r="C172" s="249" t="s">
        <v>566</v>
      </c>
      <c r="D172" s="249" t="s">
        <v>266</v>
      </c>
      <c r="E172" s="250" t="s">
        <v>3664</v>
      </c>
      <c r="F172" s="251" t="s">
        <v>3665</v>
      </c>
      <c r="G172" s="252" t="s">
        <v>316</v>
      </c>
      <c r="H172" s="253">
        <v>2</v>
      </c>
      <c r="I172" s="254"/>
      <c r="J172" s="255">
        <f t="shared" si="40"/>
        <v>0</v>
      </c>
      <c r="K172" s="251" t="s">
        <v>1903</v>
      </c>
      <c r="L172" s="256"/>
      <c r="M172" s="257" t="s">
        <v>39</v>
      </c>
      <c r="N172" s="258" t="s">
        <v>48</v>
      </c>
      <c r="O172" s="42"/>
      <c r="P172" s="212">
        <f t="shared" si="41"/>
        <v>0</v>
      </c>
      <c r="Q172" s="212">
        <v>0.015</v>
      </c>
      <c r="R172" s="212">
        <f t="shared" si="42"/>
        <v>0.03</v>
      </c>
      <c r="S172" s="212">
        <v>0</v>
      </c>
      <c r="T172" s="213">
        <f t="shared" si="43"/>
        <v>0</v>
      </c>
      <c r="AR172" s="24" t="s">
        <v>354</v>
      </c>
      <c r="AT172" s="24" t="s">
        <v>266</v>
      </c>
      <c r="AU172" s="24" t="s">
        <v>86</v>
      </c>
      <c r="AY172" s="24" t="s">
        <v>180</v>
      </c>
      <c r="BE172" s="214">
        <f t="shared" si="44"/>
        <v>0</v>
      </c>
      <c r="BF172" s="214">
        <f t="shared" si="45"/>
        <v>0</v>
      </c>
      <c r="BG172" s="214">
        <f t="shared" si="46"/>
        <v>0</v>
      </c>
      <c r="BH172" s="214">
        <f t="shared" si="47"/>
        <v>0</v>
      </c>
      <c r="BI172" s="214">
        <f t="shared" si="48"/>
        <v>0</v>
      </c>
      <c r="BJ172" s="24" t="s">
        <v>84</v>
      </c>
      <c r="BK172" s="214">
        <f t="shared" si="49"/>
        <v>0</v>
      </c>
      <c r="BL172" s="24" t="s">
        <v>265</v>
      </c>
      <c r="BM172" s="24" t="s">
        <v>3666</v>
      </c>
    </row>
    <row r="173" spans="2:65" s="1" customFormat="1" ht="16.5" customHeight="1">
      <c r="B173" s="41"/>
      <c r="C173" s="203" t="s">
        <v>572</v>
      </c>
      <c r="D173" s="203" t="s">
        <v>182</v>
      </c>
      <c r="E173" s="204" t="s">
        <v>3667</v>
      </c>
      <c r="F173" s="205" t="s">
        <v>3668</v>
      </c>
      <c r="G173" s="206" t="s">
        <v>316</v>
      </c>
      <c r="H173" s="207">
        <v>2</v>
      </c>
      <c r="I173" s="208"/>
      <c r="J173" s="209">
        <f t="shared" si="40"/>
        <v>0</v>
      </c>
      <c r="K173" s="205" t="s">
        <v>1903</v>
      </c>
      <c r="L173" s="61"/>
      <c r="M173" s="210" t="s">
        <v>39</v>
      </c>
      <c r="N173" s="211" t="s">
        <v>48</v>
      </c>
      <c r="O173" s="42"/>
      <c r="P173" s="212">
        <f t="shared" si="41"/>
        <v>0</v>
      </c>
      <c r="Q173" s="212">
        <v>0.00013</v>
      </c>
      <c r="R173" s="212">
        <f t="shared" si="42"/>
        <v>0.00026</v>
      </c>
      <c r="S173" s="212">
        <v>0</v>
      </c>
      <c r="T173" s="213">
        <f t="shared" si="43"/>
        <v>0</v>
      </c>
      <c r="AR173" s="24" t="s">
        <v>265</v>
      </c>
      <c r="AT173" s="24" t="s">
        <v>182</v>
      </c>
      <c r="AU173" s="24" t="s">
        <v>86</v>
      </c>
      <c r="AY173" s="24" t="s">
        <v>180</v>
      </c>
      <c r="BE173" s="214">
        <f t="shared" si="44"/>
        <v>0</v>
      </c>
      <c r="BF173" s="214">
        <f t="shared" si="45"/>
        <v>0</v>
      </c>
      <c r="BG173" s="214">
        <f t="shared" si="46"/>
        <v>0</v>
      </c>
      <c r="BH173" s="214">
        <f t="shared" si="47"/>
        <v>0</v>
      </c>
      <c r="BI173" s="214">
        <f t="shared" si="48"/>
        <v>0</v>
      </c>
      <c r="BJ173" s="24" t="s">
        <v>84</v>
      </c>
      <c r="BK173" s="214">
        <f t="shared" si="49"/>
        <v>0</v>
      </c>
      <c r="BL173" s="24" t="s">
        <v>265</v>
      </c>
      <c r="BM173" s="24" t="s">
        <v>3669</v>
      </c>
    </row>
    <row r="174" spans="2:65" s="1" customFormat="1" ht="16.5" customHeight="1">
      <c r="B174" s="41"/>
      <c r="C174" s="249" t="s">
        <v>577</v>
      </c>
      <c r="D174" s="249" t="s">
        <v>266</v>
      </c>
      <c r="E174" s="250" t="s">
        <v>3670</v>
      </c>
      <c r="F174" s="251" t="s">
        <v>3671</v>
      </c>
      <c r="G174" s="252" t="s">
        <v>316</v>
      </c>
      <c r="H174" s="253">
        <v>2</v>
      </c>
      <c r="I174" s="254"/>
      <c r="J174" s="255">
        <f t="shared" si="40"/>
        <v>0</v>
      </c>
      <c r="K174" s="251" t="s">
        <v>1903</v>
      </c>
      <c r="L174" s="256"/>
      <c r="M174" s="257" t="s">
        <v>39</v>
      </c>
      <c r="N174" s="258" t="s">
        <v>48</v>
      </c>
      <c r="O174" s="42"/>
      <c r="P174" s="212">
        <f t="shared" si="41"/>
        <v>0</v>
      </c>
      <c r="Q174" s="212">
        <v>0.0021</v>
      </c>
      <c r="R174" s="212">
        <f t="shared" si="42"/>
        <v>0.0042</v>
      </c>
      <c r="S174" s="212">
        <v>0</v>
      </c>
      <c r="T174" s="213">
        <f t="shared" si="43"/>
        <v>0</v>
      </c>
      <c r="AR174" s="24" t="s">
        <v>354</v>
      </c>
      <c r="AT174" s="24" t="s">
        <v>266</v>
      </c>
      <c r="AU174" s="24" t="s">
        <v>86</v>
      </c>
      <c r="AY174" s="24" t="s">
        <v>180</v>
      </c>
      <c r="BE174" s="214">
        <f t="shared" si="44"/>
        <v>0</v>
      </c>
      <c r="BF174" s="214">
        <f t="shared" si="45"/>
        <v>0</v>
      </c>
      <c r="BG174" s="214">
        <f t="shared" si="46"/>
        <v>0</v>
      </c>
      <c r="BH174" s="214">
        <f t="shared" si="47"/>
        <v>0</v>
      </c>
      <c r="BI174" s="214">
        <f t="shared" si="48"/>
        <v>0</v>
      </c>
      <c r="BJ174" s="24" t="s">
        <v>84</v>
      </c>
      <c r="BK174" s="214">
        <f t="shared" si="49"/>
        <v>0</v>
      </c>
      <c r="BL174" s="24" t="s">
        <v>265</v>
      </c>
      <c r="BM174" s="24" t="s">
        <v>3672</v>
      </c>
    </row>
    <row r="175" spans="2:65" s="1" customFormat="1" ht="16.5" customHeight="1">
      <c r="B175" s="41"/>
      <c r="C175" s="203" t="s">
        <v>583</v>
      </c>
      <c r="D175" s="203" t="s">
        <v>182</v>
      </c>
      <c r="E175" s="204" t="s">
        <v>3655</v>
      </c>
      <c r="F175" s="205" t="s">
        <v>3656</v>
      </c>
      <c r="G175" s="206" t="s">
        <v>3525</v>
      </c>
      <c r="H175" s="207">
        <v>1</v>
      </c>
      <c r="I175" s="208"/>
      <c r="J175" s="209">
        <f t="shared" si="40"/>
        <v>0</v>
      </c>
      <c r="K175" s="205" t="s">
        <v>1903</v>
      </c>
      <c r="L175" s="61"/>
      <c r="M175" s="210" t="s">
        <v>39</v>
      </c>
      <c r="N175" s="211" t="s">
        <v>48</v>
      </c>
      <c r="O175" s="42"/>
      <c r="P175" s="212">
        <f t="shared" si="41"/>
        <v>0</v>
      </c>
      <c r="Q175" s="212">
        <v>0.00088</v>
      </c>
      <c r="R175" s="212">
        <f t="shared" si="42"/>
        <v>0.00088</v>
      </c>
      <c r="S175" s="212">
        <v>0</v>
      </c>
      <c r="T175" s="213">
        <f t="shared" si="43"/>
        <v>0</v>
      </c>
      <c r="AR175" s="24" t="s">
        <v>265</v>
      </c>
      <c r="AT175" s="24" t="s">
        <v>182</v>
      </c>
      <c r="AU175" s="24" t="s">
        <v>86</v>
      </c>
      <c r="AY175" s="24" t="s">
        <v>180</v>
      </c>
      <c r="BE175" s="214">
        <f t="shared" si="44"/>
        <v>0</v>
      </c>
      <c r="BF175" s="214">
        <f t="shared" si="45"/>
        <v>0</v>
      </c>
      <c r="BG175" s="214">
        <f t="shared" si="46"/>
        <v>0</v>
      </c>
      <c r="BH175" s="214">
        <f t="shared" si="47"/>
        <v>0</v>
      </c>
      <c r="BI175" s="214">
        <f t="shared" si="48"/>
        <v>0</v>
      </c>
      <c r="BJ175" s="24" t="s">
        <v>84</v>
      </c>
      <c r="BK175" s="214">
        <f t="shared" si="49"/>
        <v>0</v>
      </c>
      <c r="BL175" s="24" t="s">
        <v>265</v>
      </c>
      <c r="BM175" s="24" t="s">
        <v>3673</v>
      </c>
    </row>
    <row r="176" spans="2:65" s="1" customFormat="1" ht="16.5" customHeight="1">
      <c r="B176" s="41"/>
      <c r="C176" s="249" t="s">
        <v>587</v>
      </c>
      <c r="D176" s="249" t="s">
        <v>266</v>
      </c>
      <c r="E176" s="250" t="s">
        <v>3674</v>
      </c>
      <c r="F176" s="251" t="s">
        <v>3675</v>
      </c>
      <c r="G176" s="252" t="s">
        <v>316</v>
      </c>
      <c r="H176" s="253">
        <v>1</v>
      </c>
      <c r="I176" s="254"/>
      <c r="J176" s="255">
        <f t="shared" si="40"/>
        <v>0</v>
      </c>
      <c r="K176" s="251" t="s">
        <v>39</v>
      </c>
      <c r="L176" s="256"/>
      <c r="M176" s="257" t="s">
        <v>39</v>
      </c>
      <c r="N176" s="258" t="s">
        <v>48</v>
      </c>
      <c r="O176" s="42"/>
      <c r="P176" s="212">
        <f t="shared" si="41"/>
        <v>0</v>
      </c>
      <c r="Q176" s="212">
        <v>0.01</v>
      </c>
      <c r="R176" s="212">
        <f t="shared" si="42"/>
        <v>0.01</v>
      </c>
      <c r="S176" s="212">
        <v>0</v>
      </c>
      <c r="T176" s="213">
        <f t="shared" si="43"/>
        <v>0</v>
      </c>
      <c r="AR176" s="24" t="s">
        <v>354</v>
      </c>
      <c r="AT176" s="24" t="s">
        <v>266</v>
      </c>
      <c r="AU176" s="24" t="s">
        <v>86</v>
      </c>
      <c r="AY176" s="24" t="s">
        <v>180</v>
      </c>
      <c r="BE176" s="214">
        <f t="shared" si="44"/>
        <v>0</v>
      </c>
      <c r="BF176" s="214">
        <f t="shared" si="45"/>
        <v>0</v>
      </c>
      <c r="BG176" s="214">
        <f t="shared" si="46"/>
        <v>0</v>
      </c>
      <c r="BH176" s="214">
        <f t="shared" si="47"/>
        <v>0</v>
      </c>
      <c r="BI176" s="214">
        <f t="shared" si="48"/>
        <v>0</v>
      </c>
      <c r="BJ176" s="24" t="s">
        <v>84</v>
      </c>
      <c r="BK176" s="214">
        <f t="shared" si="49"/>
        <v>0</v>
      </c>
      <c r="BL176" s="24" t="s">
        <v>265</v>
      </c>
      <c r="BM176" s="24" t="s">
        <v>3676</v>
      </c>
    </row>
    <row r="177" spans="2:65" s="1" customFormat="1" ht="16.5" customHeight="1">
      <c r="B177" s="41"/>
      <c r="C177" s="203" t="s">
        <v>592</v>
      </c>
      <c r="D177" s="203" t="s">
        <v>182</v>
      </c>
      <c r="E177" s="204" t="s">
        <v>3661</v>
      </c>
      <c r="F177" s="205" t="s">
        <v>3662</v>
      </c>
      <c r="G177" s="206" t="s">
        <v>3525</v>
      </c>
      <c r="H177" s="207">
        <v>1</v>
      </c>
      <c r="I177" s="208"/>
      <c r="J177" s="209">
        <f t="shared" si="40"/>
        <v>0</v>
      </c>
      <c r="K177" s="205" t="s">
        <v>1903</v>
      </c>
      <c r="L177" s="61"/>
      <c r="M177" s="210" t="s">
        <v>39</v>
      </c>
      <c r="N177" s="211" t="s">
        <v>48</v>
      </c>
      <c r="O177" s="42"/>
      <c r="P177" s="212">
        <f t="shared" si="41"/>
        <v>0</v>
      </c>
      <c r="Q177" s="212">
        <v>0.00017</v>
      </c>
      <c r="R177" s="212">
        <f t="shared" si="42"/>
        <v>0.00017</v>
      </c>
      <c r="S177" s="212">
        <v>0</v>
      </c>
      <c r="T177" s="213">
        <f t="shared" si="43"/>
        <v>0</v>
      </c>
      <c r="AR177" s="24" t="s">
        <v>265</v>
      </c>
      <c r="AT177" s="24" t="s">
        <v>182</v>
      </c>
      <c r="AU177" s="24" t="s">
        <v>86</v>
      </c>
      <c r="AY177" s="24" t="s">
        <v>180</v>
      </c>
      <c r="BE177" s="214">
        <f t="shared" si="44"/>
        <v>0</v>
      </c>
      <c r="BF177" s="214">
        <f t="shared" si="45"/>
        <v>0</v>
      </c>
      <c r="BG177" s="214">
        <f t="shared" si="46"/>
        <v>0</v>
      </c>
      <c r="BH177" s="214">
        <f t="shared" si="47"/>
        <v>0</v>
      </c>
      <c r="BI177" s="214">
        <f t="shared" si="48"/>
        <v>0</v>
      </c>
      <c r="BJ177" s="24" t="s">
        <v>84</v>
      </c>
      <c r="BK177" s="214">
        <f t="shared" si="49"/>
        <v>0</v>
      </c>
      <c r="BL177" s="24" t="s">
        <v>265</v>
      </c>
      <c r="BM177" s="24" t="s">
        <v>3677</v>
      </c>
    </row>
    <row r="178" spans="2:65" s="1" customFormat="1" ht="16.5" customHeight="1">
      <c r="B178" s="41"/>
      <c r="C178" s="249" t="s">
        <v>597</v>
      </c>
      <c r="D178" s="249" t="s">
        <v>266</v>
      </c>
      <c r="E178" s="250" t="s">
        <v>3678</v>
      </c>
      <c r="F178" s="251" t="s">
        <v>3679</v>
      </c>
      <c r="G178" s="252" t="s">
        <v>316</v>
      </c>
      <c r="H178" s="253">
        <v>1</v>
      </c>
      <c r="I178" s="254"/>
      <c r="J178" s="255">
        <f t="shared" si="40"/>
        <v>0</v>
      </c>
      <c r="K178" s="251" t="s">
        <v>39</v>
      </c>
      <c r="L178" s="256"/>
      <c r="M178" s="257" t="s">
        <v>39</v>
      </c>
      <c r="N178" s="258" t="s">
        <v>48</v>
      </c>
      <c r="O178" s="42"/>
      <c r="P178" s="212">
        <f t="shared" si="41"/>
        <v>0</v>
      </c>
      <c r="Q178" s="212">
        <v>0.015</v>
      </c>
      <c r="R178" s="212">
        <f t="shared" si="42"/>
        <v>0.015</v>
      </c>
      <c r="S178" s="212">
        <v>0</v>
      </c>
      <c r="T178" s="213">
        <f t="shared" si="43"/>
        <v>0</v>
      </c>
      <c r="AR178" s="24" t="s">
        <v>354</v>
      </c>
      <c r="AT178" s="24" t="s">
        <v>266</v>
      </c>
      <c r="AU178" s="24" t="s">
        <v>86</v>
      </c>
      <c r="AY178" s="24" t="s">
        <v>180</v>
      </c>
      <c r="BE178" s="214">
        <f t="shared" si="44"/>
        <v>0</v>
      </c>
      <c r="BF178" s="214">
        <f t="shared" si="45"/>
        <v>0</v>
      </c>
      <c r="BG178" s="214">
        <f t="shared" si="46"/>
        <v>0</v>
      </c>
      <c r="BH178" s="214">
        <f t="shared" si="47"/>
        <v>0</v>
      </c>
      <c r="BI178" s="214">
        <f t="shared" si="48"/>
        <v>0</v>
      </c>
      <c r="BJ178" s="24" t="s">
        <v>84</v>
      </c>
      <c r="BK178" s="214">
        <f t="shared" si="49"/>
        <v>0</v>
      </c>
      <c r="BL178" s="24" t="s">
        <v>265</v>
      </c>
      <c r="BM178" s="24" t="s">
        <v>3680</v>
      </c>
    </row>
    <row r="179" spans="2:65" s="1" customFormat="1" ht="16.5" customHeight="1">
      <c r="B179" s="41"/>
      <c r="C179" s="203" t="s">
        <v>601</v>
      </c>
      <c r="D179" s="203" t="s">
        <v>182</v>
      </c>
      <c r="E179" s="204" t="s">
        <v>3667</v>
      </c>
      <c r="F179" s="205" t="s">
        <v>3668</v>
      </c>
      <c r="G179" s="206" t="s">
        <v>316</v>
      </c>
      <c r="H179" s="207">
        <v>1</v>
      </c>
      <c r="I179" s="208"/>
      <c r="J179" s="209">
        <f t="shared" si="40"/>
        <v>0</v>
      </c>
      <c r="K179" s="205" t="s">
        <v>1903</v>
      </c>
      <c r="L179" s="61"/>
      <c r="M179" s="210" t="s">
        <v>39</v>
      </c>
      <c r="N179" s="211" t="s">
        <v>48</v>
      </c>
      <c r="O179" s="42"/>
      <c r="P179" s="212">
        <f t="shared" si="41"/>
        <v>0</v>
      </c>
      <c r="Q179" s="212">
        <v>0.00013</v>
      </c>
      <c r="R179" s="212">
        <f t="shared" si="42"/>
        <v>0.00013</v>
      </c>
      <c r="S179" s="212">
        <v>0</v>
      </c>
      <c r="T179" s="213">
        <f t="shared" si="43"/>
        <v>0</v>
      </c>
      <c r="AR179" s="24" t="s">
        <v>265</v>
      </c>
      <c r="AT179" s="24" t="s">
        <v>182</v>
      </c>
      <c r="AU179" s="24" t="s">
        <v>86</v>
      </c>
      <c r="AY179" s="24" t="s">
        <v>180</v>
      </c>
      <c r="BE179" s="214">
        <f t="shared" si="44"/>
        <v>0</v>
      </c>
      <c r="BF179" s="214">
        <f t="shared" si="45"/>
        <v>0</v>
      </c>
      <c r="BG179" s="214">
        <f t="shared" si="46"/>
        <v>0</v>
      </c>
      <c r="BH179" s="214">
        <f t="shared" si="47"/>
        <v>0</v>
      </c>
      <c r="BI179" s="214">
        <f t="shared" si="48"/>
        <v>0</v>
      </c>
      <c r="BJ179" s="24" t="s">
        <v>84</v>
      </c>
      <c r="BK179" s="214">
        <f t="shared" si="49"/>
        <v>0</v>
      </c>
      <c r="BL179" s="24" t="s">
        <v>265</v>
      </c>
      <c r="BM179" s="24" t="s">
        <v>3681</v>
      </c>
    </row>
    <row r="180" spans="2:65" s="1" customFormat="1" ht="16.5" customHeight="1">
      <c r="B180" s="41"/>
      <c r="C180" s="249" t="s">
        <v>605</v>
      </c>
      <c r="D180" s="249" t="s">
        <v>266</v>
      </c>
      <c r="E180" s="250" t="s">
        <v>3670</v>
      </c>
      <c r="F180" s="251" t="s">
        <v>3671</v>
      </c>
      <c r="G180" s="252" t="s">
        <v>316</v>
      </c>
      <c r="H180" s="253">
        <v>1</v>
      </c>
      <c r="I180" s="254"/>
      <c r="J180" s="255">
        <f t="shared" si="40"/>
        <v>0</v>
      </c>
      <c r="K180" s="251" t="s">
        <v>1903</v>
      </c>
      <c r="L180" s="256"/>
      <c r="M180" s="257" t="s">
        <v>39</v>
      </c>
      <c r="N180" s="258" t="s">
        <v>48</v>
      </c>
      <c r="O180" s="42"/>
      <c r="P180" s="212">
        <f t="shared" si="41"/>
        <v>0</v>
      </c>
      <c r="Q180" s="212">
        <v>0.0021</v>
      </c>
      <c r="R180" s="212">
        <f t="shared" si="42"/>
        <v>0.0021</v>
      </c>
      <c r="S180" s="212">
        <v>0</v>
      </c>
      <c r="T180" s="213">
        <f t="shared" si="43"/>
        <v>0</v>
      </c>
      <c r="AR180" s="24" t="s">
        <v>354</v>
      </c>
      <c r="AT180" s="24" t="s">
        <v>266</v>
      </c>
      <c r="AU180" s="24" t="s">
        <v>86</v>
      </c>
      <c r="AY180" s="24" t="s">
        <v>180</v>
      </c>
      <c r="BE180" s="214">
        <f t="shared" si="44"/>
        <v>0</v>
      </c>
      <c r="BF180" s="214">
        <f t="shared" si="45"/>
        <v>0</v>
      </c>
      <c r="BG180" s="214">
        <f t="shared" si="46"/>
        <v>0</v>
      </c>
      <c r="BH180" s="214">
        <f t="shared" si="47"/>
        <v>0</v>
      </c>
      <c r="BI180" s="214">
        <f t="shared" si="48"/>
        <v>0</v>
      </c>
      <c r="BJ180" s="24" t="s">
        <v>84</v>
      </c>
      <c r="BK180" s="214">
        <f t="shared" si="49"/>
        <v>0</v>
      </c>
      <c r="BL180" s="24" t="s">
        <v>265</v>
      </c>
      <c r="BM180" s="24" t="s">
        <v>3682</v>
      </c>
    </row>
    <row r="181" spans="2:65" s="1" customFormat="1" ht="16.5" customHeight="1">
      <c r="B181" s="41"/>
      <c r="C181" s="203" t="s">
        <v>609</v>
      </c>
      <c r="D181" s="203" t="s">
        <v>182</v>
      </c>
      <c r="E181" s="204" t="s">
        <v>3683</v>
      </c>
      <c r="F181" s="205" t="s">
        <v>3684</v>
      </c>
      <c r="G181" s="206" t="s">
        <v>3525</v>
      </c>
      <c r="H181" s="207">
        <v>1</v>
      </c>
      <c r="I181" s="208"/>
      <c r="J181" s="209">
        <f t="shared" si="40"/>
        <v>0</v>
      </c>
      <c r="K181" s="205" t="s">
        <v>1903</v>
      </c>
      <c r="L181" s="61"/>
      <c r="M181" s="210" t="s">
        <v>39</v>
      </c>
      <c r="N181" s="211" t="s">
        <v>48</v>
      </c>
      <c r="O181" s="42"/>
      <c r="P181" s="212">
        <f t="shared" si="41"/>
        <v>0</v>
      </c>
      <c r="Q181" s="212">
        <v>0.0006647121</v>
      </c>
      <c r="R181" s="212">
        <f t="shared" si="42"/>
        <v>0.0006647121</v>
      </c>
      <c r="S181" s="212">
        <v>0</v>
      </c>
      <c r="T181" s="213">
        <f t="shared" si="43"/>
        <v>0</v>
      </c>
      <c r="AR181" s="24" t="s">
        <v>265</v>
      </c>
      <c r="AT181" s="24" t="s">
        <v>182</v>
      </c>
      <c r="AU181" s="24" t="s">
        <v>86</v>
      </c>
      <c r="AY181" s="24" t="s">
        <v>180</v>
      </c>
      <c r="BE181" s="214">
        <f t="shared" si="44"/>
        <v>0</v>
      </c>
      <c r="BF181" s="214">
        <f t="shared" si="45"/>
        <v>0</v>
      </c>
      <c r="BG181" s="214">
        <f t="shared" si="46"/>
        <v>0</v>
      </c>
      <c r="BH181" s="214">
        <f t="shared" si="47"/>
        <v>0</v>
      </c>
      <c r="BI181" s="214">
        <f t="shared" si="48"/>
        <v>0</v>
      </c>
      <c r="BJ181" s="24" t="s">
        <v>84</v>
      </c>
      <c r="BK181" s="214">
        <f t="shared" si="49"/>
        <v>0</v>
      </c>
      <c r="BL181" s="24" t="s">
        <v>265</v>
      </c>
      <c r="BM181" s="24" t="s">
        <v>3685</v>
      </c>
    </row>
    <row r="182" spans="2:65" s="1" customFormat="1" ht="16.5" customHeight="1">
      <c r="B182" s="41"/>
      <c r="C182" s="249" t="s">
        <v>614</v>
      </c>
      <c r="D182" s="249" t="s">
        <v>266</v>
      </c>
      <c r="E182" s="250" t="s">
        <v>3686</v>
      </c>
      <c r="F182" s="251" t="s">
        <v>3687</v>
      </c>
      <c r="G182" s="252" t="s">
        <v>316</v>
      </c>
      <c r="H182" s="253">
        <v>1</v>
      </c>
      <c r="I182" s="254"/>
      <c r="J182" s="255">
        <f t="shared" si="40"/>
        <v>0</v>
      </c>
      <c r="K182" s="251" t="s">
        <v>1903</v>
      </c>
      <c r="L182" s="256"/>
      <c r="M182" s="257" t="s">
        <v>39</v>
      </c>
      <c r="N182" s="258" t="s">
        <v>48</v>
      </c>
      <c r="O182" s="42"/>
      <c r="P182" s="212">
        <f t="shared" si="41"/>
        <v>0</v>
      </c>
      <c r="Q182" s="212">
        <v>0.0087</v>
      </c>
      <c r="R182" s="212">
        <f t="shared" si="42"/>
        <v>0.0087</v>
      </c>
      <c r="S182" s="212">
        <v>0</v>
      </c>
      <c r="T182" s="213">
        <f t="shared" si="43"/>
        <v>0</v>
      </c>
      <c r="AR182" s="24" t="s">
        <v>354</v>
      </c>
      <c r="AT182" s="24" t="s">
        <v>266</v>
      </c>
      <c r="AU182" s="24" t="s">
        <v>86</v>
      </c>
      <c r="AY182" s="24" t="s">
        <v>180</v>
      </c>
      <c r="BE182" s="214">
        <f t="shared" si="44"/>
        <v>0</v>
      </c>
      <c r="BF182" s="214">
        <f t="shared" si="45"/>
        <v>0</v>
      </c>
      <c r="BG182" s="214">
        <f t="shared" si="46"/>
        <v>0</v>
      </c>
      <c r="BH182" s="214">
        <f t="shared" si="47"/>
        <v>0</v>
      </c>
      <c r="BI182" s="214">
        <f t="shared" si="48"/>
        <v>0</v>
      </c>
      <c r="BJ182" s="24" t="s">
        <v>84</v>
      </c>
      <c r="BK182" s="214">
        <f t="shared" si="49"/>
        <v>0</v>
      </c>
      <c r="BL182" s="24" t="s">
        <v>265</v>
      </c>
      <c r="BM182" s="24" t="s">
        <v>3688</v>
      </c>
    </row>
    <row r="183" spans="2:65" s="1" customFormat="1" ht="16.5" customHeight="1">
      <c r="B183" s="41"/>
      <c r="C183" s="203" t="s">
        <v>618</v>
      </c>
      <c r="D183" s="203" t="s">
        <v>182</v>
      </c>
      <c r="E183" s="204" t="s">
        <v>3689</v>
      </c>
      <c r="F183" s="205" t="s">
        <v>3690</v>
      </c>
      <c r="G183" s="206" t="s">
        <v>316</v>
      </c>
      <c r="H183" s="207">
        <v>1</v>
      </c>
      <c r="I183" s="208"/>
      <c r="J183" s="209">
        <f t="shared" si="40"/>
        <v>0</v>
      </c>
      <c r="K183" s="205" t="s">
        <v>1903</v>
      </c>
      <c r="L183" s="61"/>
      <c r="M183" s="210" t="s">
        <v>39</v>
      </c>
      <c r="N183" s="211" t="s">
        <v>48</v>
      </c>
      <c r="O183" s="42"/>
      <c r="P183" s="212">
        <f t="shared" si="41"/>
        <v>0</v>
      </c>
      <c r="Q183" s="212">
        <v>0</v>
      </c>
      <c r="R183" s="212">
        <f t="shared" si="42"/>
        <v>0</v>
      </c>
      <c r="S183" s="212">
        <v>0</v>
      </c>
      <c r="T183" s="213">
        <f t="shared" si="43"/>
        <v>0</v>
      </c>
      <c r="AR183" s="24" t="s">
        <v>265</v>
      </c>
      <c r="AT183" s="24" t="s">
        <v>182</v>
      </c>
      <c r="AU183" s="24" t="s">
        <v>86</v>
      </c>
      <c r="AY183" s="24" t="s">
        <v>180</v>
      </c>
      <c r="BE183" s="214">
        <f t="shared" si="44"/>
        <v>0</v>
      </c>
      <c r="BF183" s="214">
        <f t="shared" si="45"/>
        <v>0</v>
      </c>
      <c r="BG183" s="214">
        <f t="shared" si="46"/>
        <v>0</v>
      </c>
      <c r="BH183" s="214">
        <f t="shared" si="47"/>
        <v>0</v>
      </c>
      <c r="BI183" s="214">
        <f t="shared" si="48"/>
        <v>0</v>
      </c>
      <c r="BJ183" s="24" t="s">
        <v>84</v>
      </c>
      <c r="BK183" s="214">
        <f t="shared" si="49"/>
        <v>0</v>
      </c>
      <c r="BL183" s="24" t="s">
        <v>265</v>
      </c>
      <c r="BM183" s="24" t="s">
        <v>3691</v>
      </c>
    </row>
    <row r="184" spans="2:65" s="1" customFormat="1" ht="16.5" customHeight="1">
      <c r="B184" s="41"/>
      <c r="C184" s="249" t="s">
        <v>624</v>
      </c>
      <c r="D184" s="249" t="s">
        <v>266</v>
      </c>
      <c r="E184" s="250" t="s">
        <v>3692</v>
      </c>
      <c r="F184" s="251" t="s">
        <v>3693</v>
      </c>
      <c r="G184" s="252" t="s">
        <v>316</v>
      </c>
      <c r="H184" s="253">
        <v>1</v>
      </c>
      <c r="I184" s="254"/>
      <c r="J184" s="255">
        <f t="shared" si="40"/>
        <v>0</v>
      </c>
      <c r="K184" s="251" t="s">
        <v>1903</v>
      </c>
      <c r="L184" s="256"/>
      <c r="M184" s="257" t="s">
        <v>39</v>
      </c>
      <c r="N184" s="258" t="s">
        <v>48</v>
      </c>
      <c r="O184" s="42"/>
      <c r="P184" s="212">
        <f t="shared" si="41"/>
        <v>0</v>
      </c>
      <c r="Q184" s="212">
        <v>0.0018</v>
      </c>
      <c r="R184" s="212">
        <f t="shared" si="42"/>
        <v>0.0018</v>
      </c>
      <c r="S184" s="212">
        <v>0</v>
      </c>
      <c r="T184" s="213">
        <f t="shared" si="43"/>
        <v>0</v>
      </c>
      <c r="AR184" s="24" t="s">
        <v>354</v>
      </c>
      <c r="AT184" s="24" t="s">
        <v>266</v>
      </c>
      <c r="AU184" s="24" t="s">
        <v>86</v>
      </c>
      <c r="AY184" s="24" t="s">
        <v>180</v>
      </c>
      <c r="BE184" s="214">
        <f t="shared" si="44"/>
        <v>0</v>
      </c>
      <c r="BF184" s="214">
        <f t="shared" si="45"/>
        <v>0</v>
      </c>
      <c r="BG184" s="214">
        <f t="shared" si="46"/>
        <v>0</v>
      </c>
      <c r="BH184" s="214">
        <f t="shared" si="47"/>
        <v>0</v>
      </c>
      <c r="BI184" s="214">
        <f t="shared" si="48"/>
        <v>0</v>
      </c>
      <c r="BJ184" s="24" t="s">
        <v>84</v>
      </c>
      <c r="BK184" s="214">
        <f t="shared" si="49"/>
        <v>0</v>
      </c>
      <c r="BL184" s="24" t="s">
        <v>265</v>
      </c>
      <c r="BM184" s="24" t="s">
        <v>3694</v>
      </c>
    </row>
    <row r="185" spans="2:65" s="1" customFormat="1" ht="16.5" customHeight="1">
      <c r="B185" s="41"/>
      <c r="C185" s="203" t="s">
        <v>630</v>
      </c>
      <c r="D185" s="203" t="s">
        <v>182</v>
      </c>
      <c r="E185" s="204" t="s">
        <v>3562</v>
      </c>
      <c r="F185" s="205" t="s">
        <v>3563</v>
      </c>
      <c r="G185" s="206" t="s">
        <v>316</v>
      </c>
      <c r="H185" s="207">
        <v>1</v>
      </c>
      <c r="I185" s="208"/>
      <c r="J185" s="209">
        <f t="shared" si="40"/>
        <v>0</v>
      </c>
      <c r="K185" s="205" t="s">
        <v>1903</v>
      </c>
      <c r="L185" s="61"/>
      <c r="M185" s="210" t="s">
        <v>39</v>
      </c>
      <c r="N185" s="211" t="s">
        <v>48</v>
      </c>
      <c r="O185" s="42"/>
      <c r="P185" s="212">
        <f t="shared" si="41"/>
        <v>0</v>
      </c>
      <c r="Q185" s="212">
        <v>0.00182</v>
      </c>
      <c r="R185" s="212">
        <f t="shared" si="42"/>
        <v>0.00182</v>
      </c>
      <c r="S185" s="212">
        <v>0</v>
      </c>
      <c r="T185" s="213">
        <f t="shared" si="43"/>
        <v>0</v>
      </c>
      <c r="AR185" s="24" t="s">
        <v>265</v>
      </c>
      <c r="AT185" s="24" t="s">
        <v>182</v>
      </c>
      <c r="AU185" s="24" t="s">
        <v>86</v>
      </c>
      <c r="AY185" s="24" t="s">
        <v>180</v>
      </c>
      <c r="BE185" s="214">
        <f t="shared" si="44"/>
        <v>0</v>
      </c>
      <c r="BF185" s="214">
        <f t="shared" si="45"/>
        <v>0</v>
      </c>
      <c r="BG185" s="214">
        <f t="shared" si="46"/>
        <v>0</v>
      </c>
      <c r="BH185" s="214">
        <f t="shared" si="47"/>
        <v>0</v>
      </c>
      <c r="BI185" s="214">
        <f t="shared" si="48"/>
        <v>0</v>
      </c>
      <c r="BJ185" s="24" t="s">
        <v>84</v>
      </c>
      <c r="BK185" s="214">
        <f t="shared" si="49"/>
        <v>0</v>
      </c>
      <c r="BL185" s="24" t="s">
        <v>265</v>
      </c>
      <c r="BM185" s="24" t="s">
        <v>3695</v>
      </c>
    </row>
    <row r="186" spans="2:65" s="1" customFormat="1" ht="25.5" customHeight="1">
      <c r="B186" s="41"/>
      <c r="C186" s="249" t="s">
        <v>634</v>
      </c>
      <c r="D186" s="249" t="s">
        <v>266</v>
      </c>
      <c r="E186" s="250" t="s">
        <v>3696</v>
      </c>
      <c r="F186" s="251" t="s">
        <v>3697</v>
      </c>
      <c r="G186" s="252" t="s">
        <v>316</v>
      </c>
      <c r="H186" s="253">
        <v>1</v>
      </c>
      <c r="I186" s="254"/>
      <c r="J186" s="255">
        <f t="shared" si="40"/>
        <v>0</v>
      </c>
      <c r="K186" s="251" t="s">
        <v>39</v>
      </c>
      <c r="L186" s="256"/>
      <c r="M186" s="257" t="s">
        <v>39</v>
      </c>
      <c r="N186" s="258" t="s">
        <v>48</v>
      </c>
      <c r="O186" s="42"/>
      <c r="P186" s="212">
        <f t="shared" si="41"/>
        <v>0</v>
      </c>
      <c r="Q186" s="212">
        <v>0.0145</v>
      </c>
      <c r="R186" s="212">
        <f t="shared" si="42"/>
        <v>0.0145</v>
      </c>
      <c r="S186" s="212">
        <v>0</v>
      </c>
      <c r="T186" s="213">
        <f t="shared" si="43"/>
        <v>0</v>
      </c>
      <c r="AR186" s="24" t="s">
        <v>354</v>
      </c>
      <c r="AT186" s="24" t="s">
        <v>266</v>
      </c>
      <c r="AU186" s="24" t="s">
        <v>86</v>
      </c>
      <c r="AY186" s="24" t="s">
        <v>180</v>
      </c>
      <c r="BE186" s="214">
        <f t="shared" si="44"/>
        <v>0</v>
      </c>
      <c r="BF186" s="214">
        <f t="shared" si="45"/>
        <v>0</v>
      </c>
      <c r="BG186" s="214">
        <f t="shared" si="46"/>
        <v>0</v>
      </c>
      <c r="BH186" s="214">
        <f t="shared" si="47"/>
        <v>0</v>
      </c>
      <c r="BI186" s="214">
        <f t="shared" si="48"/>
        <v>0</v>
      </c>
      <c r="BJ186" s="24" t="s">
        <v>84</v>
      </c>
      <c r="BK186" s="214">
        <f t="shared" si="49"/>
        <v>0</v>
      </c>
      <c r="BL186" s="24" t="s">
        <v>265</v>
      </c>
      <c r="BM186" s="24" t="s">
        <v>3698</v>
      </c>
    </row>
    <row r="187" spans="2:65" s="1" customFormat="1" ht="16.5" customHeight="1">
      <c r="B187" s="41"/>
      <c r="C187" s="249" t="s">
        <v>638</v>
      </c>
      <c r="D187" s="249" t="s">
        <v>266</v>
      </c>
      <c r="E187" s="250" t="s">
        <v>3699</v>
      </c>
      <c r="F187" s="251" t="s">
        <v>3700</v>
      </c>
      <c r="G187" s="252" t="s">
        <v>316</v>
      </c>
      <c r="H187" s="253">
        <v>1</v>
      </c>
      <c r="I187" s="254"/>
      <c r="J187" s="255">
        <f t="shared" si="40"/>
        <v>0</v>
      </c>
      <c r="K187" s="251" t="s">
        <v>39</v>
      </c>
      <c r="L187" s="256"/>
      <c r="M187" s="257" t="s">
        <v>39</v>
      </c>
      <c r="N187" s="258" t="s">
        <v>48</v>
      </c>
      <c r="O187" s="42"/>
      <c r="P187" s="212">
        <f t="shared" si="41"/>
        <v>0</v>
      </c>
      <c r="Q187" s="212">
        <v>0.0145</v>
      </c>
      <c r="R187" s="212">
        <f t="shared" si="42"/>
        <v>0.0145</v>
      </c>
      <c r="S187" s="212">
        <v>0</v>
      </c>
      <c r="T187" s="213">
        <f t="shared" si="43"/>
        <v>0</v>
      </c>
      <c r="AR187" s="24" t="s">
        <v>354</v>
      </c>
      <c r="AT187" s="24" t="s">
        <v>266</v>
      </c>
      <c r="AU187" s="24" t="s">
        <v>86</v>
      </c>
      <c r="AY187" s="24" t="s">
        <v>180</v>
      </c>
      <c r="BE187" s="214">
        <f t="shared" si="44"/>
        <v>0</v>
      </c>
      <c r="BF187" s="214">
        <f t="shared" si="45"/>
        <v>0</v>
      </c>
      <c r="BG187" s="214">
        <f t="shared" si="46"/>
        <v>0</v>
      </c>
      <c r="BH187" s="214">
        <f t="shared" si="47"/>
        <v>0</v>
      </c>
      <c r="BI187" s="214">
        <f t="shared" si="48"/>
        <v>0</v>
      </c>
      <c r="BJ187" s="24" t="s">
        <v>84</v>
      </c>
      <c r="BK187" s="214">
        <f t="shared" si="49"/>
        <v>0</v>
      </c>
      <c r="BL187" s="24" t="s">
        <v>265</v>
      </c>
      <c r="BM187" s="24" t="s">
        <v>3701</v>
      </c>
    </row>
    <row r="188" spans="2:65" s="1" customFormat="1" ht="16.5" customHeight="1">
      <c r="B188" s="41"/>
      <c r="C188" s="203" t="s">
        <v>647</v>
      </c>
      <c r="D188" s="203" t="s">
        <v>182</v>
      </c>
      <c r="E188" s="204" t="s">
        <v>3571</v>
      </c>
      <c r="F188" s="205" t="s">
        <v>3572</v>
      </c>
      <c r="G188" s="206" t="s">
        <v>316</v>
      </c>
      <c r="H188" s="207">
        <v>1</v>
      </c>
      <c r="I188" s="208"/>
      <c r="J188" s="209">
        <f t="shared" si="40"/>
        <v>0</v>
      </c>
      <c r="K188" s="205" t="s">
        <v>1903</v>
      </c>
      <c r="L188" s="61"/>
      <c r="M188" s="210" t="s">
        <v>39</v>
      </c>
      <c r="N188" s="211" t="s">
        <v>48</v>
      </c>
      <c r="O188" s="42"/>
      <c r="P188" s="212">
        <f t="shared" si="41"/>
        <v>0</v>
      </c>
      <c r="Q188" s="212">
        <v>0.00049</v>
      </c>
      <c r="R188" s="212">
        <f t="shared" si="42"/>
        <v>0.00049</v>
      </c>
      <c r="S188" s="212">
        <v>0</v>
      </c>
      <c r="T188" s="213">
        <f t="shared" si="43"/>
        <v>0</v>
      </c>
      <c r="AR188" s="24" t="s">
        <v>265</v>
      </c>
      <c r="AT188" s="24" t="s">
        <v>182</v>
      </c>
      <c r="AU188" s="24" t="s">
        <v>86</v>
      </c>
      <c r="AY188" s="24" t="s">
        <v>180</v>
      </c>
      <c r="BE188" s="214">
        <f t="shared" si="44"/>
        <v>0</v>
      </c>
      <c r="BF188" s="214">
        <f t="shared" si="45"/>
        <v>0</v>
      </c>
      <c r="BG188" s="214">
        <f t="shared" si="46"/>
        <v>0</v>
      </c>
      <c r="BH188" s="214">
        <f t="shared" si="47"/>
        <v>0</v>
      </c>
      <c r="BI188" s="214">
        <f t="shared" si="48"/>
        <v>0</v>
      </c>
      <c r="BJ188" s="24" t="s">
        <v>84</v>
      </c>
      <c r="BK188" s="214">
        <f t="shared" si="49"/>
        <v>0</v>
      </c>
      <c r="BL188" s="24" t="s">
        <v>265</v>
      </c>
      <c r="BM188" s="24" t="s">
        <v>3702</v>
      </c>
    </row>
    <row r="189" spans="2:65" s="1" customFormat="1" ht="16.5" customHeight="1">
      <c r="B189" s="41"/>
      <c r="C189" s="249" t="s">
        <v>664</v>
      </c>
      <c r="D189" s="249" t="s">
        <v>266</v>
      </c>
      <c r="E189" s="250" t="s">
        <v>3703</v>
      </c>
      <c r="F189" s="251" t="s">
        <v>3704</v>
      </c>
      <c r="G189" s="252" t="s">
        <v>316</v>
      </c>
      <c r="H189" s="253">
        <v>1</v>
      </c>
      <c r="I189" s="254"/>
      <c r="J189" s="255">
        <f t="shared" si="40"/>
        <v>0</v>
      </c>
      <c r="K189" s="251" t="s">
        <v>39</v>
      </c>
      <c r="L189" s="256"/>
      <c r="M189" s="257" t="s">
        <v>39</v>
      </c>
      <c r="N189" s="258" t="s">
        <v>48</v>
      </c>
      <c r="O189" s="42"/>
      <c r="P189" s="212">
        <f t="shared" si="41"/>
        <v>0</v>
      </c>
      <c r="Q189" s="212">
        <v>0.0145</v>
      </c>
      <c r="R189" s="212">
        <f t="shared" si="42"/>
        <v>0.0145</v>
      </c>
      <c r="S189" s="212">
        <v>0</v>
      </c>
      <c r="T189" s="213">
        <f t="shared" si="43"/>
        <v>0</v>
      </c>
      <c r="AR189" s="24" t="s">
        <v>354</v>
      </c>
      <c r="AT189" s="24" t="s">
        <v>266</v>
      </c>
      <c r="AU189" s="24" t="s">
        <v>86</v>
      </c>
      <c r="AY189" s="24" t="s">
        <v>180</v>
      </c>
      <c r="BE189" s="214">
        <f t="shared" si="44"/>
        <v>0</v>
      </c>
      <c r="BF189" s="214">
        <f t="shared" si="45"/>
        <v>0</v>
      </c>
      <c r="BG189" s="214">
        <f t="shared" si="46"/>
        <v>0</v>
      </c>
      <c r="BH189" s="214">
        <f t="shared" si="47"/>
        <v>0</v>
      </c>
      <c r="BI189" s="214">
        <f t="shared" si="48"/>
        <v>0</v>
      </c>
      <c r="BJ189" s="24" t="s">
        <v>84</v>
      </c>
      <c r="BK189" s="214">
        <f t="shared" si="49"/>
        <v>0</v>
      </c>
      <c r="BL189" s="24" t="s">
        <v>265</v>
      </c>
      <c r="BM189" s="24" t="s">
        <v>3705</v>
      </c>
    </row>
    <row r="190" spans="2:65" s="1" customFormat="1" ht="16.5" customHeight="1">
      <c r="B190" s="41"/>
      <c r="C190" s="203" t="s">
        <v>674</v>
      </c>
      <c r="D190" s="203" t="s">
        <v>182</v>
      </c>
      <c r="E190" s="204" t="s">
        <v>3706</v>
      </c>
      <c r="F190" s="205" t="s">
        <v>3707</v>
      </c>
      <c r="G190" s="206" t="s">
        <v>316</v>
      </c>
      <c r="H190" s="207">
        <v>1</v>
      </c>
      <c r="I190" s="208"/>
      <c r="J190" s="209">
        <f t="shared" si="40"/>
        <v>0</v>
      </c>
      <c r="K190" s="205" t="s">
        <v>39</v>
      </c>
      <c r="L190" s="61"/>
      <c r="M190" s="210" t="s">
        <v>39</v>
      </c>
      <c r="N190" s="211" t="s">
        <v>48</v>
      </c>
      <c r="O190" s="42"/>
      <c r="P190" s="212">
        <f t="shared" si="41"/>
        <v>0</v>
      </c>
      <c r="Q190" s="212">
        <v>0.00049</v>
      </c>
      <c r="R190" s="212">
        <f t="shared" si="42"/>
        <v>0.00049</v>
      </c>
      <c r="S190" s="212">
        <v>0</v>
      </c>
      <c r="T190" s="213">
        <f t="shared" si="43"/>
        <v>0</v>
      </c>
      <c r="AR190" s="24" t="s">
        <v>265</v>
      </c>
      <c r="AT190" s="24" t="s">
        <v>182</v>
      </c>
      <c r="AU190" s="24" t="s">
        <v>86</v>
      </c>
      <c r="AY190" s="24" t="s">
        <v>180</v>
      </c>
      <c r="BE190" s="214">
        <f t="shared" si="44"/>
        <v>0</v>
      </c>
      <c r="BF190" s="214">
        <f t="shared" si="45"/>
        <v>0</v>
      </c>
      <c r="BG190" s="214">
        <f t="shared" si="46"/>
        <v>0</v>
      </c>
      <c r="BH190" s="214">
        <f t="shared" si="47"/>
        <v>0</v>
      </c>
      <c r="BI190" s="214">
        <f t="shared" si="48"/>
        <v>0</v>
      </c>
      <c r="BJ190" s="24" t="s">
        <v>84</v>
      </c>
      <c r="BK190" s="214">
        <f t="shared" si="49"/>
        <v>0</v>
      </c>
      <c r="BL190" s="24" t="s">
        <v>265</v>
      </c>
      <c r="BM190" s="24" t="s">
        <v>3708</v>
      </c>
    </row>
    <row r="191" spans="2:65" s="1" customFormat="1" ht="16.5" customHeight="1">
      <c r="B191" s="41"/>
      <c r="C191" s="249" t="s">
        <v>680</v>
      </c>
      <c r="D191" s="249" t="s">
        <v>266</v>
      </c>
      <c r="E191" s="250" t="s">
        <v>3709</v>
      </c>
      <c r="F191" s="251" t="s">
        <v>3710</v>
      </c>
      <c r="G191" s="252" t="s">
        <v>316</v>
      </c>
      <c r="H191" s="253">
        <v>1</v>
      </c>
      <c r="I191" s="254"/>
      <c r="J191" s="255">
        <f t="shared" si="40"/>
        <v>0</v>
      </c>
      <c r="K191" s="251" t="s">
        <v>39</v>
      </c>
      <c r="L191" s="256"/>
      <c r="M191" s="257" t="s">
        <v>39</v>
      </c>
      <c r="N191" s="258" t="s">
        <v>48</v>
      </c>
      <c r="O191" s="42"/>
      <c r="P191" s="212">
        <f t="shared" si="41"/>
        <v>0</v>
      </c>
      <c r="Q191" s="212">
        <v>0.0145</v>
      </c>
      <c r="R191" s="212">
        <f t="shared" si="42"/>
        <v>0.0145</v>
      </c>
      <c r="S191" s="212">
        <v>0</v>
      </c>
      <c r="T191" s="213">
        <f t="shared" si="43"/>
        <v>0</v>
      </c>
      <c r="AR191" s="24" t="s">
        <v>354</v>
      </c>
      <c r="AT191" s="24" t="s">
        <v>266</v>
      </c>
      <c r="AU191" s="24" t="s">
        <v>86</v>
      </c>
      <c r="AY191" s="24" t="s">
        <v>180</v>
      </c>
      <c r="BE191" s="214">
        <f t="shared" si="44"/>
        <v>0</v>
      </c>
      <c r="BF191" s="214">
        <f t="shared" si="45"/>
        <v>0</v>
      </c>
      <c r="BG191" s="214">
        <f t="shared" si="46"/>
        <v>0</v>
      </c>
      <c r="BH191" s="214">
        <f t="shared" si="47"/>
        <v>0</v>
      </c>
      <c r="BI191" s="214">
        <f t="shared" si="48"/>
        <v>0</v>
      </c>
      <c r="BJ191" s="24" t="s">
        <v>84</v>
      </c>
      <c r="BK191" s="214">
        <f t="shared" si="49"/>
        <v>0</v>
      </c>
      <c r="BL191" s="24" t="s">
        <v>265</v>
      </c>
      <c r="BM191" s="24" t="s">
        <v>3711</v>
      </c>
    </row>
    <row r="192" spans="2:65" s="1" customFormat="1" ht="16.5" customHeight="1">
      <c r="B192" s="41"/>
      <c r="C192" s="203" t="s">
        <v>684</v>
      </c>
      <c r="D192" s="203" t="s">
        <v>182</v>
      </c>
      <c r="E192" s="204" t="s">
        <v>3712</v>
      </c>
      <c r="F192" s="205" t="s">
        <v>3713</v>
      </c>
      <c r="G192" s="206" t="s">
        <v>316</v>
      </c>
      <c r="H192" s="207">
        <v>2</v>
      </c>
      <c r="I192" s="208"/>
      <c r="J192" s="209">
        <f t="shared" si="40"/>
        <v>0</v>
      </c>
      <c r="K192" s="205" t="s">
        <v>39</v>
      </c>
      <c r="L192" s="61"/>
      <c r="M192" s="210" t="s">
        <v>39</v>
      </c>
      <c r="N192" s="211" t="s">
        <v>48</v>
      </c>
      <c r="O192" s="42"/>
      <c r="P192" s="212">
        <f t="shared" si="41"/>
        <v>0</v>
      </c>
      <c r="Q192" s="212">
        <v>0.00049</v>
      </c>
      <c r="R192" s="212">
        <f t="shared" si="42"/>
        <v>0.00098</v>
      </c>
      <c r="S192" s="212">
        <v>0</v>
      </c>
      <c r="T192" s="213">
        <f t="shared" si="43"/>
        <v>0</v>
      </c>
      <c r="AR192" s="24" t="s">
        <v>265</v>
      </c>
      <c r="AT192" s="24" t="s">
        <v>182</v>
      </c>
      <c r="AU192" s="24" t="s">
        <v>86</v>
      </c>
      <c r="AY192" s="24" t="s">
        <v>180</v>
      </c>
      <c r="BE192" s="214">
        <f t="shared" si="44"/>
        <v>0</v>
      </c>
      <c r="BF192" s="214">
        <f t="shared" si="45"/>
        <v>0</v>
      </c>
      <c r="BG192" s="214">
        <f t="shared" si="46"/>
        <v>0</v>
      </c>
      <c r="BH192" s="214">
        <f t="shared" si="47"/>
        <v>0</v>
      </c>
      <c r="BI192" s="214">
        <f t="shared" si="48"/>
        <v>0</v>
      </c>
      <c r="BJ192" s="24" t="s">
        <v>84</v>
      </c>
      <c r="BK192" s="214">
        <f t="shared" si="49"/>
        <v>0</v>
      </c>
      <c r="BL192" s="24" t="s">
        <v>265</v>
      </c>
      <c r="BM192" s="24" t="s">
        <v>3714</v>
      </c>
    </row>
    <row r="193" spans="2:65" s="1" customFormat="1" ht="25.5" customHeight="1">
      <c r="B193" s="41"/>
      <c r="C193" s="203" t="s">
        <v>690</v>
      </c>
      <c r="D193" s="203" t="s">
        <v>182</v>
      </c>
      <c r="E193" s="204" t="s">
        <v>3715</v>
      </c>
      <c r="F193" s="205" t="s">
        <v>3716</v>
      </c>
      <c r="G193" s="206" t="s">
        <v>3525</v>
      </c>
      <c r="H193" s="207">
        <v>1</v>
      </c>
      <c r="I193" s="208"/>
      <c r="J193" s="209">
        <f t="shared" si="40"/>
        <v>0</v>
      </c>
      <c r="K193" s="205" t="s">
        <v>1903</v>
      </c>
      <c r="L193" s="61"/>
      <c r="M193" s="210" t="s">
        <v>39</v>
      </c>
      <c r="N193" s="211" t="s">
        <v>48</v>
      </c>
      <c r="O193" s="42"/>
      <c r="P193" s="212">
        <f t="shared" si="41"/>
        <v>0</v>
      </c>
      <c r="Q193" s="212">
        <v>0.00085</v>
      </c>
      <c r="R193" s="212">
        <f t="shared" si="42"/>
        <v>0.00085</v>
      </c>
      <c r="S193" s="212">
        <v>0</v>
      </c>
      <c r="T193" s="213">
        <f t="shared" si="43"/>
        <v>0</v>
      </c>
      <c r="AR193" s="24" t="s">
        <v>265</v>
      </c>
      <c r="AT193" s="24" t="s">
        <v>182</v>
      </c>
      <c r="AU193" s="24" t="s">
        <v>86</v>
      </c>
      <c r="AY193" s="24" t="s">
        <v>180</v>
      </c>
      <c r="BE193" s="214">
        <f t="shared" si="44"/>
        <v>0</v>
      </c>
      <c r="BF193" s="214">
        <f t="shared" si="45"/>
        <v>0</v>
      </c>
      <c r="BG193" s="214">
        <f t="shared" si="46"/>
        <v>0</v>
      </c>
      <c r="BH193" s="214">
        <f t="shared" si="47"/>
        <v>0</v>
      </c>
      <c r="BI193" s="214">
        <f t="shared" si="48"/>
        <v>0</v>
      </c>
      <c r="BJ193" s="24" t="s">
        <v>84</v>
      </c>
      <c r="BK193" s="214">
        <f t="shared" si="49"/>
        <v>0</v>
      </c>
      <c r="BL193" s="24" t="s">
        <v>265</v>
      </c>
      <c r="BM193" s="24" t="s">
        <v>3717</v>
      </c>
    </row>
    <row r="194" spans="2:65" s="1" customFormat="1" ht="25.5" customHeight="1">
      <c r="B194" s="41"/>
      <c r="C194" s="203" t="s">
        <v>695</v>
      </c>
      <c r="D194" s="203" t="s">
        <v>182</v>
      </c>
      <c r="E194" s="204" t="s">
        <v>3718</v>
      </c>
      <c r="F194" s="205" t="s">
        <v>3719</v>
      </c>
      <c r="G194" s="206" t="s">
        <v>3525</v>
      </c>
      <c r="H194" s="207">
        <v>1</v>
      </c>
      <c r="I194" s="208"/>
      <c r="J194" s="209">
        <f aca="true" t="shared" si="50" ref="J194:J225">ROUND(I194*H194,2)</f>
        <v>0</v>
      </c>
      <c r="K194" s="205" t="s">
        <v>1903</v>
      </c>
      <c r="L194" s="61"/>
      <c r="M194" s="210" t="s">
        <v>39</v>
      </c>
      <c r="N194" s="211" t="s">
        <v>48</v>
      </c>
      <c r="O194" s="42"/>
      <c r="P194" s="212">
        <f aca="true" t="shared" si="51" ref="P194:P225">O194*H194</f>
        <v>0</v>
      </c>
      <c r="Q194" s="212">
        <v>0.00085</v>
      </c>
      <c r="R194" s="212">
        <f aca="true" t="shared" si="52" ref="R194:R225">Q194*H194</f>
        <v>0.00085</v>
      </c>
      <c r="S194" s="212">
        <v>0</v>
      </c>
      <c r="T194" s="213">
        <f aca="true" t="shared" si="53" ref="T194:T225">S194*H194</f>
        <v>0</v>
      </c>
      <c r="AR194" s="24" t="s">
        <v>265</v>
      </c>
      <c r="AT194" s="24" t="s">
        <v>182</v>
      </c>
      <c r="AU194" s="24" t="s">
        <v>86</v>
      </c>
      <c r="AY194" s="24" t="s">
        <v>180</v>
      </c>
      <c r="BE194" s="214">
        <f aca="true" t="shared" si="54" ref="BE194:BE200">IF(N194="základní",J194,0)</f>
        <v>0</v>
      </c>
      <c r="BF194" s="214">
        <f aca="true" t="shared" si="55" ref="BF194:BF200">IF(N194="snížená",J194,0)</f>
        <v>0</v>
      </c>
      <c r="BG194" s="214">
        <f aca="true" t="shared" si="56" ref="BG194:BG200">IF(N194="zákl. přenesená",J194,0)</f>
        <v>0</v>
      </c>
      <c r="BH194" s="214">
        <f aca="true" t="shared" si="57" ref="BH194:BH200">IF(N194="sníž. přenesená",J194,0)</f>
        <v>0</v>
      </c>
      <c r="BI194" s="214">
        <f aca="true" t="shared" si="58" ref="BI194:BI200">IF(N194="nulová",J194,0)</f>
        <v>0</v>
      </c>
      <c r="BJ194" s="24" t="s">
        <v>84</v>
      </c>
      <c r="BK194" s="214">
        <f aca="true" t="shared" si="59" ref="BK194:BK200">ROUND(I194*H194,2)</f>
        <v>0</v>
      </c>
      <c r="BL194" s="24" t="s">
        <v>265</v>
      </c>
      <c r="BM194" s="24" t="s">
        <v>3720</v>
      </c>
    </row>
    <row r="195" spans="2:65" s="1" customFormat="1" ht="16.5" customHeight="1">
      <c r="B195" s="41"/>
      <c r="C195" s="203" t="s">
        <v>699</v>
      </c>
      <c r="D195" s="203" t="s">
        <v>182</v>
      </c>
      <c r="E195" s="204" t="s">
        <v>3604</v>
      </c>
      <c r="F195" s="205" t="s">
        <v>3605</v>
      </c>
      <c r="G195" s="206" t="s">
        <v>3525</v>
      </c>
      <c r="H195" s="207">
        <v>1</v>
      </c>
      <c r="I195" s="208"/>
      <c r="J195" s="209">
        <f t="shared" si="50"/>
        <v>0</v>
      </c>
      <c r="K195" s="205" t="s">
        <v>1903</v>
      </c>
      <c r="L195" s="61"/>
      <c r="M195" s="210" t="s">
        <v>39</v>
      </c>
      <c r="N195" s="211" t="s">
        <v>48</v>
      </c>
      <c r="O195" s="42"/>
      <c r="P195" s="212">
        <f t="shared" si="51"/>
        <v>0</v>
      </c>
      <c r="Q195" s="212">
        <v>0.00185</v>
      </c>
      <c r="R195" s="212">
        <f t="shared" si="52"/>
        <v>0.00185</v>
      </c>
      <c r="S195" s="212">
        <v>0</v>
      </c>
      <c r="T195" s="213">
        <f t="shared" si="53"/>
        <v>0</v>
      </c>
      <c r="AR195" s="24" t="s">
        <v>265</v>
      </c>
      <c r="AT195" s="24" t="s">
        <v>182</v>
      </c>
      <c r="AU195" s="24" t="s">
        <v>86</v>
      </c>
      <c r="AY195" s="24" t="s">
        <v>180</v>
      </c>
      <c r="BE195" s="214">
        <f t="shared" si="54"/>
        <v>0</v>
      </c>
      <c r="BF195" s="214">
        <f t="shared" si="55"/>
        <v>0</v>
      </c>
      <c r="BG195" s="214">
        <f t="shared" si="56"/>
        <v>0</v>
      </c>
      <c r="BH195" s="214">
        <f t="shared" si="57"/>
        <v>0</v>
      </c>
      <c r="BI195" s="214">
        <f t="shared" si="58"/>
        <v>0</v>
      </c>
      <c r="BJ195" s="24" t="s">
        <v>84</v>
      </c>
      <c r="BK195" s="214">
        <f t="shared" si="59"/>
        <v>0</v>
      </c>
      <c r="BL195" s="24" t="s">
        <v>265</v>
      </c>
      <c r="BM195" s="24" t="s">
        <v>3721</v>
      </c>
    </row>
    <row r="196" spans="2:65" s="1" customFormat="1" ht="16.5" customHeight="1">
      <c r="B196" s="41"/>
      <c r="C196" s="249" t="s">
        <v>703</v>
      </c>
      <c r="D196" s="249" t="s">
        <v>266</v>
      </c>
      <c r="E196" s="250" t="s">
        <v>3722</v>
      </c>
      <c r="F196" s="251" t="s">
        <v>3723</v>
      </c>
      <c r="G196" s="252" t="s">
        <v>316</v>
      </c>
      <c r="H196" s="253">
        <v>1</v>
      </c>
      <c r="I196" s="254"/>
      <c r="J196" s="255">
        <f t="shared" si="50"/>
        <v>0</v>
      </c>
      <c r="K196" s="251" t="s">
        <v>39</v>
      </c>
      <c r="L196" s="256"/>
      <c r="M196" s="257" t="s">
        <v>39</v>
      </c>
      <c r="N196" s="258" t="s">
        <v>48</v>
      </c>
      <c r="O196" s="42"/>
      <c r="P196" s="212">
        <f t="shared" si="51"/>
        <v>0</v>
      </c>
      <c r="Q196" s="212">
        <v>0.009</v>
      </c>
      <c r="R196" s="212">
        <f t="shared" si="52"/>
        <v>0.009</v>
      </c>
      <c r="S196" s="212">
        <v>0</v>
      </c>
      <c r="T196" s="213">
        <f t="shared" si="53"/>
        <v>0</v>
      </c>
      <c r="AR196" s="24" t="s">
        <v>354</v>
      </c>
      <c r="AT196" s="24" t="s">
        <v>266</v>
      </c>
      <c r="AU196" s="24" t="s">
        <v>86</v>
      </c>
      <c r="AY196" s="24" t="s">
        <v>180</v>
      </c>
      <c r="BE196" s="214">
        <f t="shared" si="54"/>
        <v>0</v>
      </c>
      <c r="BF196" s="214">
        <f t="shared" si="55"/>
        <v>0</v>
      </c>
      <c r="BG196" s="214">
        <f t="shared" si="56"/>
        <v>0</v>
      </c>
      <c r="BH196" s="214">
        <f t="shared" si="57"/>
        <v>0</v>
      </c>
      <c r="BI196" s="214">
        <f t="shared" si="58"/>
        <v>0</v>
      </c>
      <c r="BJ196" s="24" t="s">
        <v>84</v>
      </c>
      <c r="BK196" s="214">
        <f t="shared" si="59"/>
        <v>0</v>
      </c>
      <c r="BL196" s="24" t="s">
        <v>265</v>
      </c>
      <c r="BM196" s="24" t="s">
        <v>3724</v>
      </c>
    </row>
    <row r="197" spans="2:65" s="1" customFormat="1" ht="16.5" customHeight="1">
      <c r="B197" s="41"/>
      <c r="C197" s="203" t="s">
        <v>708</v>
      </c>
      <c r="D197" s="203" t="s">
        <v>182</v>
      </c>
      <c r="E197" s="204" t="s">
        <v>3610</v>
      </c>
      <c r="F197" s="205" t="s">
        <v>3611</v>
      </c>
      <c r="G197" s="206" t="s">
        <v>316</v>
      </c>
      <c r="H197" s="207">
        <v>1</v>
      </c>
      <c r="I197" s="208"/>
      <c r="J197" s="209">
        <f t="shared" si="50"/>
        <v>0</v>
      </c>
      <c r="K197" s="205" t="s">
        <v>1903</v>
      </c>
      <c r="L197" s="61"/>
      <c r="M197" s="210" t="s">
        <v>39</v>
      </c>
      <c r="N197" s="211" t="s">
        <v>48</v>
      </c>
      <c r="O197" s="42"/>
      <c r="P197" s="212">
        <f t="shared" si="51"/>
        <v>0</v>
      </c>
      <c r="Q197" s="212">
        <v>4E-05</v>
      </c>
      <c r="R197" s="212">
        <f t="shared" si="52"/>
        <v>4E-05</v>
      </c>
      <c r="S197" s="212">
        <v>0</v>
      </c>
      <c r="T197" s="213">
        <f t="shared" si="53"/>
        <v>0</v>
      </c>
      <c r="AR197" s="24" t="s">
        <v>265</v>
      </c>
      <c r="AT197" s="24" t="s">
        <v>182</v>
      </c>
      <c r="AU197" s="24" t="s">
        <v>86</v>
      </c>
      <c r="AY197" s="24" t="s">
        <v>180</v>
      </c>
      <c r="BE197" s="214">
        <f t="shared" si="54"/>
        <v>0</v>
      </c>
      <c r="BF197" s="214">
        <f t="shared" si="55"/>
        <v>0</v>
      </c>
      <c r="BG197" s="214">
        <f t="shared" si="56"/>
        <v>0</v>
      </c>
      <c r="BH197" s="214">
        <f t="shared" si="57"/>
        <v>0</v>
      </c>
      <c r="BI197" s="214">
        <f t="shared" si="58"/>
        <v>0</v>
      </c>
      <c r="BJ197" s="24" t="s">
        <v>84</v>
      </c>
      <c r="BK197" s="214">
        <f t="shared" si="59"/>
        <v>0</v>
      </c>
      <c r="BL197" s="24" t="s">
        <v>265</v>
      </c>
      <c r="BM197" s="24" t="s">
        <v>3725</v>
      </c>
    </row>
    <row r="198" spans="2:65" s="1" customFormat="1" ht="16.5" customHeight="1">
      <c r="B198" s="41"/>
      <c r="C198" s="249" t="s">
        <v>712</v>
      </c>
      <c r="D198" s="249" t="s">
        <v>266</v>
      </c>
      <c r="E198" s="250" t="s">
        <v>3726</v>
      </c>
      <c r="F198" s="251" t="s">
        <v>3727</v>
      </c>
      <c r="G198" s="252" t="s">
        <v>316</v>
      </c>
      <c r="H198" s="253">
        <v>1</v>
      </c>
      <c r="I198" s="254"/>
      <c r="J198" s="255">
        <f t="shared" si="50"/>
        <v>0</v>
      </c>
      <c r="K198" s="251" t="s">
        <v>1903</v>
      </c>
      <c r="L198" s="256"/>
      <c r="M198" s="257" t="s">
        <v>39</v>
      </c>
      <c r="N198" s="258" t="s">
        <v>48</v>
      </c>
      <c r="O198" s="42"/>
      <c r="P198" s="212">
        <f t="shared" si="51"/>
        <v>0</v>
      </c>
      <c r="Q198" s="212">
        <v>0.00152</v>
      </c>
      <c r="R198" s="212">
        <f t="shared" si="52"/>
        <v>0.00152</v>
      </c>
      <c r="S198" s="212">
        <v>0</v>
      </c>
      <c r="T198" s="213">
        <f t="shared" si="53"/>
        <v>0</v>
      </c>
      <c r="AR198" s="24" t="s">
        <v>354</v>
      </c>
      <c r="AT198" s="24" t="s">
        <v>266</v>
      </c>
      <c r="AU198" s="24" t="s">
        <v>86</v>
      </c>
      <c r="AY198" s="24" t="s">
        <v>180</v>
      </c>
      <c r="BE198" s="214">
        <f t="shared" si="54"/>
        <v>0</v>
      </c>
      <c r="BF198" s="214">
        <f t="shared" si="55"/>
        <v>0</v>
      </c>
      <c r="BG198" s="214">
        <f t="shared" si="56"/>
        <v>0</v>
      </c>
      <c r="BH198" s="214">
        <f t="shared" si="57"/>
        <v>0</v>
      </c>
      <c r="BI198" s="214">
        <f t="shared" si="58"/>
        <v>0</v>
      </c>
      <c r="BJ198" s="24" t="s">
        <v>84</v>
      </c>
      <c r="BK198" s="214">
        <f t="shared" si="59"/>
        <v>0</v>
      </c>
      <c r="BL198" s="24" t="s">
        <v>265</v>
      </c>
      <c r="BM198" s="24" t="s">
        <v>3728</v>
      </c>
    </row>
    <row r="199" spans="2:65" s="1" customFormat="1" ht="16.5" customHeight="1">
      <c r="B199" s="41"/>
      <c r="C199" s="203" t="s">
        <v>717</v>
      </c>
      <c r="D199" s="203" t="s">
        <v>182</v>
      </c>
      <c r="E199" s="204" t="s">
        <v>3729</v>
      </c>
      <c r="F199" s="205" t="s">
        <v>3730</v>
      </c>
      <c r="G199" s="206" t="s">
        <v>3525</v>
      </c>
      <c r="H199" s="207">
        <v>1</v>
      </c>
      <c r="I199" s="208"/>
      <c r="J199" s="209">
        <f t="shared" si="50"/>
        <v>0</v>
      </c>
      <c r="K199" s="205" t="s">
        <v>39</v>
      </c>
      <c r="L199" s="61"/>
      <c r="M199" s="210" t="s">
        <v>39</v>
      </c>
      <c r="N199" s="211" t="s">
        <v>48</v>
      </c>
      <c r="O199" s="42"/>
      <c r="P199" s="212">
        <f t="shared" si="51"/>
        <v>0</v>
      </c>
      <c r="Q199" s="212">
        <v>0.02914</v>
      </c>
      <c r="R199" s="212">
        <f t="shared" si="52"/>
        <v>0.02914</v>
      </c>
      <c r="S199" s="212">
        <v>0</v>
      </c>
      <c r="T199" s="213">
        <f t="shared" si="53"/>
        <v>0</v>
      </c>
      <c r="AR199" s="24" t="s">
        <v>265</v>
      </c>
      <c r="AT199" s="24" t="s">
        <v>182</v>
      </c>
      <c r="AU199" s="24" t="s">
        <v>86</v>
      </c>
      <c r="AY199" s="24" t="s">
        <v>180</v>
      </c>
      <c r="BE199" s="214">
        <f t="shared" si="54"/>
        <v>0</v>
      </c>
      <c r="BF199" s="214">
        <f t="shared" si="55"/>
        <v>0</v>
      </c>
      <c r="BG199" s="214">
        <f t="shared" si="56"/>
        <v>0</v>
      </c>
      <c r="BH199" s="214">
        <f t="shared" si="57"/>
        <v>0</v>
      </c>
      <c r="BI199" s="214">
        <f t="shared" si="58"/>
        <v>0</v>
      </c>
      <c r="BJ199" s="24" t="s">
        <v>84</v>
      </c>
      <c r="BK199" s="214">
        <f t="shared" si="59"/>
        <v>0</v>
      </c>
      <c r="BL199" s="24" t="s">
        <v>265</v>
      </c>
      <c r="BM199" s="24" t="s">
        <v>3731</v>
      </c>
    </row>
    <row r="200" spans="2:65" s="1" customFormat="1" ht="16.5" customHeight="1">
      <c r="B200" s="41"/>
      <c r="C200" s="203" t="s">
        <v>721</v>
      </c>
      <c r="D200" s="203" t="s">
        <v>182</v>
      </c>
      <c r="E200" s="204" t="s">
        <v>3732</v>
      </c>
      <c r="F200" s="205" t="s">
        <v>3733</v>
      </c>
      <c r="G200" s="206" t="s">
        <v>248</v>
      </c>
      <c r="H200" s="207">
        <v>0.492</v>
      </c>
      <c r="I200" s="208"/>
      <c r="J200" s="209">
        <f t="shared" si="50"/>
        <v>0</v>
      </c>
      <c r="K200" s="205" t="s">
        <v>1903</v>
      </c>
      <c r="L200" s="61"/>
      <c r="M200" s="210" t="s">
        <v>39</v>
      </c>
      <c r="N200" s="211" t="s">
        <v>48</v>
      </c>
      <c r="O200" s="42"/>
      <c r="P200" s="212">
        <f t="shared" si="51"/>
        <v>0</v>
      </c>
      <c r="Q200" s="212">
        <v>0</v>
      </c>
      <c r="R200" s="212">
        <f t="shared" si="52"/>
        <v>0</v>
      </c>
      <c r="S200" s="212">
        <v>0</v>
      </c>
      <c r="T200" s="213">
        <f t="shared" si="53"/>
        <v>0</v>
      </c>
      <c r="AR200" s="24" t="s">
        <v>265</v>
      </c>
      <c r="AT200" s="24" t="s">
        <v>182</v>
      </c>
      <c r="AU200" s="24" t="s">
        <v>86</v>
      </c>
      <c r="AY200" s="24" t="s">
        <v>180</v>
      </c>
      <c r="BE200" s="214">
        <f t="shared" si="54"/>
        <v>0</v>
      </c>
      <c r="BF200" s="214">
        <f t="shared" si="55"/>
        <v>0</v>
      </c>
      <c r="BG200" s="214">
        <f t="shared" si="56"/>
        <v>0</v>
      </c>
      <c r="BH200" s="214">
        <f t="shared" si="57"/>
        <v>0</v>
      </c>
      <c r="BI200" s="214">
        <f t="shared" si="58"/>
        <v>0</v>
      </c>
      <c r="BJ200" s="24" t="s">
        <v>84</v>
      </c>
      <c r="BK200" s="214">
        <f t="shared" si="59"/>
        <v>0</v>
      </c>
      <c r="BL200" s="24" t="s">
        <v>265</v>
      </c>
      <c r="BM200" s="24" t="s">
        <v>3734</v>
      </c>
    </row>
    <row r="201" spans="2:63" s="11" customFormat="1" ht="29.85" customHeight="1">
      <c r="B201" s="187"/>
      <c r="C201" s="188"/>
      <c r="D201" s="189" t="s">
        <v>76</v>
      </c>
      <c r="E201" s="201" t="s">
        <v>3735</v>
      </c>
      <c r="F201" s="201" t="s">
        <v>3736</v>
      </c>
      <c r="G201" s="188"/>
      <c r="H201" s="188"/>
      <c r="I201" s="191"/>
      <c r="J201" s="202">
        <f>BK201</f>
        <v>0</v>
      </c>
      <c r="K201" s="188"/>
      <c r="L201" s="193"/>
      <c r="M201" s="194"/>
      <c r="N201" s="195"/>
      <c r="O201" s="195"/>
      <c r="P201" s="196">
        <f>SUM(P202:P208)</f>
        <v>0</v>
      </c>
      <c r="Q201" s="195"/>
      <c r="R201" s="196">
        <f>SUM(R202:R208)</f>
        <v>0.00234</v>
      </c>
      <c r="S201" s="195"/>
      <c r="T201" s="197">
        <f>SUM(T202:T208)</f>
        <v>0</v>
      </c>
      <c r="AR201" s="198" t="s">
        <v>86</v>
      </c>
      <c r="AT201" s="199" t="s">
        <v>76</v>
      </c>
      <c r="AU201" s="199" t="s">
        <v>84</v>
      </c>
      <c r="AY201" s="198" t="s">
        <v>180</v>
      </c>
      <c r="BK201" s="200">
        <f>SUM(BK202:BK208)</f>
        <v>0</v>
      </c>
    </row>
    <row r="202" spans="2:65" s="1" customFormat="1" ht="16.5" customHeight="1">
      <c r="B202" s="41"/>
      <c r="C202" s="203" t="s">
        <v>726</v>
      </c>
      <c r="D202" s="203" t="s">
        <v>182</v>
      </c>
      <c r="E202" s="204" t="s">
        <v>3375</v>
      </c>
      <c r="F202" s="205" t="s">
        <v>3737</v>
      </c>
      <c r="G202" s="206" t="s">
        <v>316</v>
      </c>
      <c r="H202" s="207">
        <v>4</v>
      </c>
      <c r="I202" s="208"/>
      <c r="J202" s="209">
        <f aca="true" t="shared" si="60" ref="J202:J208">ROUND(I202*H202,2)</f>
        <v>0</v>
      </c>
      <c r="K202" s="205" t="s">
        <v>1903</v>
      </c>
      <c r="L202" s="61"/>
      <c r="M202" s="210" t="s">
        <v>39</v>
      </c>
      <c r="N202" s="211" t="s">
        <v>48</v>
      </c>
      <c r="O202" s="42"/>
      <c r="P202" s="212">
        <f aca="true" t="shared" si="61" ref="P202:P208">O202*H202</f>
        <v>0</v>
      </c>
      <c r="Q202" s="212">
        <v>3E-05</v>
      </c>
      <c r="R202" s="212">
        <f aca="true" t="shared" si="62" ref="R202:R208">Q202*H202</f>
        <v>0.00012</v>
      </c>
      <c r="S202" s="212">
        <v>0</v>
      </c>
      <c r="T202" s="213">
        <f aca="true" t="shared" si="63" ref="T202:T208">S202*H202</f>
        <v>0</v>
      </c>
      <c r="AR202" s="24" t="s">
        <v>265</v>
      </c>
      <c r="AT202" s="24" t="s">
        <v>182</v>
      </c>
      <c r="AU202" s="24" t="s">
        <v>86</v>
      </c>
      <c r="AY202" s="24" t="s">
        <v>180</v>
      </c>
      <c r="BE202" s="214">
        <f aca="true" t="shared" si="64" ref="BE202:BE208">IF(N202="základní",J202,0)</f>
        <v>0</v>
      </c>
      <c r="BF202" s="214">
        <f aca="true" t="shared" si="65" ref="BF202:BF208">IF(N202="snížená",J202,0)</f>
        <v>0</v>
      </c>
      <c r="BG202" s="214">
        <f aca="true" t="shared" si="66" ref="BG202:BG208">IF(N202="zákl. přenesená",J202,0)</f>
        <v>0</v>
      </c>
      <c r="BH202" s="214">
        <f aca="true" t="shared" si="67" ref="BH202:BH208">IF(N202="sníž. přenesená",J202,0)</f>
        <v>0</v>
      </c>
      <c r="BI202" s="214">
        <f aca="true" t="shared" si="68" ref="BI202:BI208">IF(N202="nulová",J202,0)</f>
        <v>0</v>
      </c>
      <c r="BJ202" s="24" t="s">
        <v>84</v>
      </c>
      <c r="BK202" s="214">
        <f aca="true" t="shared" si="69" ref="BK202:BK208">ROUND(I202*H202,2)</f>
        <v>0</v>
      </c>
      <c r="BL202" s="24" t="s">
        <v>265</v>
      </c>
      <c r="BM202" s="24" t="s">
        <v>3738</v>
      </c>
    </row>
    <row r="203" spans="2:65" s="1" customFormat="1" ht="16.5" customHeight="1">
      <c r="B203" s="41"/>
      <c r="C203" s="249" t="s">
        <v>731</v>
      </c>
      <c r="D203" s="249" t="s">
        <v>266</v>
      </c>
      <c r="E203" s="250" t="s">
        <v>3739</v>
      </c>
      <c r="F203" s="251" t="s">
        <v>3740</v>
      </c>
      <c r="G203" s="252" t="s">
        <v>316</v>
      </c>
      <c r="H203" s="253">
        <v>1</v>
      </c>
      <c r="I203" s="254"/>
      <c r="J203" s="255">
        <f t="shared" si="60"/>
        <v>0</v>
      </c>
      <c r="K203" s="251" t="s">
        <v>39</v>
      </c>
      <c r="L203" s="256"/>
      <c r="M203" s="257" t="s">
        <v>39</v>
      </c>
      <c r="N203" s="258" t="s">
        <v>48</v>
      </c>
      <c r="O203" s="42"/>
      <c r="P203" s="212">
        <f t="shared" si="61"/>
        <v>0</v>
      </c>
      <c r="Q203" s="212">
        <v>0.00036</v>
      </c>
      <c r="R203" s="212">
        <f t="shared" si="62"/>
        <v>0.00036</v>
      </c>
      <c r="S203" s="212">
        <v>0</v>
      </c>
      <c r="T203" s="213">
        <f t="shared" si="63"/>
        <v>0</v>
      </c>
      <c r="AR203" s="24" t="s">
        <v>354</v>
      </c>
      <c r="AT203" s="24" t="s">
        <v>266</v>
      </c>
      <c r="AU203" s="24" t="s">
        <v>86</v>
      </c>
      <c r="AY203" s="24" t="s">
        <v>180</v>
      </c>
      <c r="BE203" s="214">
        <f t="shared" si="64"/>
        <v>0</v>
      </c>
      <c r="BF203" s="214">
        <f t="shared" si="65"/>
        <v>0</v>
      </c>
      <c r="BG203" s="214">
        <f t="shared" si="66"/>
        <v>0</v>
      </c>
      <c r="BH203" s="214">
        <f t="shared" si="67"/>
        <v>0</v>
      </c>
      <c r="BI203" s="214">
        <f t="shared" si="68"/>
        <v>0</v>
      </c>
      <c r="BJ203" s="24" t="s">
        <v>84</v>
      </c>
      <c r="BK203" s="214">
        <f t="shared" si="69"/>
        <v>0</v>
      </c>
      <c r="BL203" s="24" t="s">
        <v>265</v>
      </c>
      <c r="BM203" s="24" t="s">
        <v>3741</v>
      </c>
    </row>
    <row r="204" spans="2:65" s="1" customFormat="1" ht="16.5" customHeight="1">
      <c r="B204" s="41"/>
      <c r="C204" s="249" t="s">
        <v>735</v>
      </c>
      <c r="D204" s="249" t="s">
        <v>266</v>
      </c>
      <c r="E204" s="250" t="s">
        <v>3378</v>
      </c>
      <c r="F204" s="251" t="s">
        <v>3742</v>
      </c>
      <c r="G204" s="252" t="s">
        <v>316</v>
      </c>
      <c r="H204" s="253">
        <v>3</v>
      </c>
      <c r="I204" s="254"/>
      <c r="J204" s="255">
        <f t="shared" si="60"/>
        <v>0</v>
      </c>
      <c r="K204" s="251" t="s">
        <v>1903</v>
      </c>
      <c r="L204" s="256"/>
      <c r="M204" s="257" t="s">
        <v>39</v>
      </c>
      <c r="N204" s="258" t="s">
        <v>48</v>
      </c>
      <c r="O204" s="42"/>
      <c r="P204" s="212">
        <f t="shared" si="61"/>
        <v>0</v>
      </c>
      <c r="Q204" s="212">
        <v>0.00036</v>
      </c>
      <c r="R204" s="212">
        <f t="shared" si="62"/>
        <v>0.00108</v>
      </c>
      <c r="S204" s="212">
        <v>0</v>
      </c>
      <c r="T204" s="213">
        <f t="shared" si="63"/>
        <v>0</v>
      </c>
      <c r="AR204" s="24" t="s">
        <v>354</v>
      </c>
      <c r="AT204" s="24" t="s">
        <v>266</v>
      </c>
      <c r="AU204" s="24" t="s">
        <v>86</v>
      </c>
      <c r="AY204" s="24" t="s">
        <v>180</v>
      </c>
      <c r="BE204" s="214">
        <f t="shared" si="64"/>
        <v>0</v>
      </c>
      <c r="BF204" s="214">
        <f t="shared" si="65"/>
        <v>0</v>
      </c>
      <c r="BG204" s="214">
        <f t="shared" si="66"/>
        <v>0</v>
      </c>
      <c r="BH204" s="214">
        <f t="shared" si="67"/>
        <v>0</v>
      </c>
      <c r="BI204" s="214">
        <f t="shared" si="68"/>
        <v>0</v>
      </c>
      <c r="BJ204" s="24" t="s">
        <v>84</v>
      </c>
      <c r="BK204" s="214">
        <f t="shared" si="69"/>
        <v>0</v>
      </c>
      <c r="BL204" s="24" t="s">
        <v>265</v>
      </c>
      <c r="BM204" s="24" t="s">
        <v>3743</v>
      </c>
    </row>
    <row r="205" spans="2:65" s="1" customFormat="1" ht="16.5" customHeight="1">
      <c r="B205" s="41"/>
      <c r="C205" s="203" t="s">
        <v>740</v>
      </c>
      <c r="D205" s="203" t="s">
        <v>182</v>
      </c>
      <c r="E205" s="204" t="s">
        <v>1763</v>
      </c>
      <c r="F205" s="205" t="s">
        <v>1764</v>
      </c>
      <c r="G205" s="206" t="s">
        <v>316</v>
      </c>
      <c r="H205" s="207">
        <v>1</v>
      </c>
      <c r="I205" s="208"/>
      <c r="J205" s="209">
        <f t="shared" si="60"/>
        <v>0</v>
      </c>
      <c r="K205" s="205" t="s">
        <v>1903</v>
      </c>
      <c r="L205" s="61"/>
      <c r="M205" s="210" t="s">
        <v>39</v>
      </c>
      <c r="N205" s="211" t="s">
        <v>48</v>
      </c>
      <c r="O205" s="42"/>
      <c r="P205" s="212">
        <f t="shared" si="61"/>
        <v>0</v>
      </c>
      <c r="Q205" s="212">
        <v>3E-05</v>
      </c>
      <c r="R205" s="212">
        <f t="shared" si="62"/>
        <v>3E-05</v>
      </c>
      <c r="S205" s="212">
        <v>0</v>
      </c>
      <c r="T205" s="213">
        <f t="shared" si="63"/>
        <v>0</v>
      </c>
      <c r="AR205" s="24" t="s">
        <v>265</v>
      </c>
      <c r="AT205" s="24" t="s">
        <v>182</v>
      </c>
      <c r="AU205" s="24" t="s">
        <v>86</v>
      </c>
      <c r="AY205" s="24" t="s">
        <v>180</v>
      </c>
      <c r="BE205" s="214">
        <f t="shared" si="64"/>
        <v>0</v>
      </c>
      <c r="BF205" s="214">
        <f t="shared" si="65"/>
        <v>0</v>
      </c>
      <c r="BG205" s="214">
        <f t="shared" si="66"/>
        <v>0</v>
      </c>
      <c r="BH205" s="214">
        <f t="shared" si="67"/>
        <v>0</v>
      </c>
      <c r="BI205" s="214">
        <f t="shared" si="68"/>
        <v>0</v>
      </c>
      <c r="BJ205" s="24" t="s">
        <v>84</v>
      </c>
      <c r="BK205" s="214">
        <f t="shared" si="69"/>
        <v>0</v>
      </c>
      <c r="BL205" s="24" t="s">
        <v>265</v>
      </c>
      <c r="BM205" s="24" t="s">
        <v>3744</v>
      </c>
    </row>
    <row r="206" spans="2:65" s="1" customFormat="1" ht="16.5" customHeight="1">
      <c r="B206" s="41"/>
      <c r="C206" s="249" t="s">
        <v>745</v>
      </c>
      <c r="D206" s="249" t="s">
        <v>266</v>
      </c>
      <c r="E206" s="250" t="s">
        <v>3745</v>
      </c>
      <c r="F206" s="251" t="s">
        <v>3746</v>
      </c>
      <c r="G206" s="252" t="s">
        <v>316</v>
      </c>
      <c r="H206" s="253">
        <v>1</v>
      </c>
      <c r="I206" s="254"/>
      <c r="J206" s="255">
        <f t="shared" si="60"/>
        <v>0</v>
      </c>
      <c r="K206" s="251" t="s">
        <v>39</v>
      </c>
      <c r="L206" s="256"/>
      <c r="M206" s="257" t="s">
        <v>39</v>
      </c>
      <c r="N206" s="258" t="s">
        <v>48</v>
      </c>
      <c r="O206" s="42"/>
      <c r="P206" s="212">
        <f t="shared" si="61"/>
        <v>0</v>
      </c>
      <c r="Q206" s="212">
        <v>0.00036</v>
      </c>
      <c r="R206" s="212">
        <f t="shared" si="62"/>
        <v>0.00036</v>
      </c>
      <c r="S206" s="212">
        <v>0</v>
      </c>
      <c r="T206" s="213">
        <f t="shared" si="63"/>
        <v>0</v>
      </c>
      <c r="AR206" s="24" t="s">
        <v>354</v>
      </c>
      <c r="AT206" s="24" t="s">
        <v>266</v>
      </c>
      <c r="AU206" s="24" t="s">
        <v>86</v>
      </c>
      <c r="AY206" s="24" t="s">
        <v>180</v>
      </c>
      <c r="BE206" s="214">
        <f t="shared" si="64"/>
        <v>0</v>
      </c>
      <c r="BF206" s="214">
        <f t="shared" si="65"/>
        <v>0</v>
      </c>
      <c r="BG206" s="214">
        <f t="shared" si="66"/>
        <v>0</v>
      </c>
      <c r="BH206" s="214">
        <f t="shared" si="67"/>
        <v>0</v>
      </c>
      <c r="BI206" s="214">
        <f t="shared" si="68"/>
        <v>0</v>
      </c>
      <c r="BJ206" s="24" t="s">
        <v>84</v>
      </c>
      <c r="BK206" s="214">
        <f t="shared" si="69"/>
        <v>0</v>
      </c>
      <c r="BL206" s="24" t="s">
        <v>265</v>
      </c>
      <c r="BM206" s="24" t="s">
        <v>3747</v>
      </c>
    </row>
    <row r="207" spans="2:65" s="1" customFormat="1" ht="16.5" customHeight="1">
      <c r="B207" s="41"/>
      <c r="C207" s="203" t="s">
        <v>750</v>
      </c>
      <c r="D207" s="203" t="s">
        <v>182</v>
      </c>
      <c r="E207" s="204" t="s">
        <v>3375</v>
      </c>
      <c r="F207" s="205" t="s">
        <v>3737</v>
      </c>
      <c r="G207" s="206" t="s">
        <v>316</v>
      </c>
      <c r="H207" s="207">
        <v>1</v>
      </c>
      <c r="I207" s="208"/>
      <c r="J207" s="209">
        <f t="shared" si="60"/>
        <v>0</v>
      </c>
      <c r="K207" s="205" t="s">
        <v>1903</v>
      </c>
      <c r="L207" s="61"/>
      <c r="M207" s="210" t="s">
        <v>39</v>
      </c>
      <c r="N207" s="211" t="s">
        <v>48</v>
      </c>
      <c r="O207" s="42"/>
      <c r="P207" s="212">
        <f t="shared" si="61"/>
        <v>0</v>
      </c>
      <c r="Q207" s="212">
        <v>3E-05</v>
      </c>
      <c r="R207" s="212">
        <f t="shared" si="62"/>
        <v>3E-05</v>
      </c>
      <c r="S207" s="212">
        <v>0</v>
      </c>
      <c r="T207" s="213">
        <f t="shared" si="63"/>
        <v>0</v>
      </c>
      <c r="AR207" s="24" t="s">
        <v>265</v>
      </c>
      <c r="AT207" s="24" t="s">
        <v>182</v>
      </c>
      <c r="AU207" s="24" t="s">
        <v>86</v>
      </c>
      <c r="AY207" s="24" t="s">
        <v>180</v>
      </c>
      <c r="BE207" s="214">
        <f t="shared" si="64"/>
        <v>0</v>
      </c>
      <c r="BF207" s="214">
        <f t="shared" si="65"/>
        <v>0</v>
      </c>
      <c r="BG207" s="214">
        <f t="shared" si="66"/>
        <v>0</v>
      </c>
      <c r="BH207" s="214">
        <f t="shared" si="67"/>
        <v>0</v>
      </c>
      <c r="BI207" s="214">
        <f t="shared" si="68"/>
        <v>0</v>
      </c>
      <c r="BJ207" s="24" t="s">
        <v>84</v>
      </c>
      <c r="BK207" s="214">
        <f t="shared" si="69"/>
        <v>0</v>
      </c>
      <c r="BL207" s="24" t="s">
        <v>265</v>
      </c>
      <c r="BM207" s="24" t="s">
        <v>3748</v>
      </c>
    </row>
    <row r="208" spans="2:65" s="1" customFormat="1" ht="16.5" customHeight="1">
      <c r="B208" s="41"/>
      <c r="C208" s="249" t="s">
        <v>755</v>
      </c>
      <c r="D208" s="249" t="s">
        <v>266</v>
      </c>
      <c r="E208" s="250" t="s">
        <v>3749</v>
      </c>
      <c r="F208" s="251" t="s">
        <v>3750</v>
      </c>
      <c r="G208" s="252" t="s">
        <v>316</v>
      </c>
      <c r="H208" s="253">
        <v>1</v>
      </c>
      <c r="I208" s="254"/>
      <c r="J208" s="255">
        <f t="shared" si="60"/>
        <v>0</v>
      </c>
      <c r="K208" s="251" t="s">
        <v>39</v>
      </c>
      <c r="L208" s="256"/>
      <c r="M208" s="257" t="s">
        <v>39</v>
      </c>
      <c r="N208" s="258" t="s">
        <v>48</v>
      </c>
      <c r="O208" s="42"/>
      <c r="P208" s="212">
        <f t="shared" si="61"/>
        <v>0</v>
      </c>
      <c r="Q208" s="212">
        <v>0.00036</v>
      </c>
      <c r="R208" s="212">
        <f t="shared" si="62"/>
        <v>0.00036</v>
      </c>
      <c r="S208" s="212">
        <v>0</v>
      </c>
      <c r="T208" s="213">
        <f t="shared" si="63"/>
        <v>0</v>
      </c>
      <c r="AR208" s="24" t="s">
        <v>354</v>
      </c>
      <c r="AT208" s="24" t="s">
        <v>266</v>
      </c>
      <c r="AU208" s="24" t="s">
        <v>86</v>
      </c>
      <c r="AY208" s="24" t="s">
        <v>180</v>
      </c>
      <c r="BE208" s="214">
        <f t="shared" si="64"/>
        <v>0</v>
      </c>
      <c r="BF208" s="214">
        <f t="shared" si="65"/>
        <v>0</v>
      </c>
      <c r="BG208" s="214">
        <f t="shared" si="66"/>
        <v>0</v>
      </c>
      <c r="BH208" s="214">
        <f t="shared" si="67"/>
        <v>0</v>
      </c>
      <c r="BI208" s="214">
        <f t="shared" si="68"/>
        <v>0</v>
      </c>
      <c r="BJ208" s="24" t="s">
        <v>84</v>
      </c>
      <c r="BK208" s="214">
        <f t="shared" si="69"/>
        <v>0</v>
      </c>
      <c r="BL208" s="24" t="s">
        <v>265</v>
      </c>
      <c r="BM208" s="24" t="s">
        <v>3751</v>
      </c>
    </row>
    <row r="209" spans="2:63" s="11" customFormat="1" ht="29.85" customHeight="1">
      <c r="B209" s="187"/>
      <c r="C209" s="188"/>
      <c r="D209" s="189" t="s">
        <v>76</v>
      </c>
      <c r="E209" s="201" t="s">
        <v>3752</v>
      </c>
      <c r="F209" s="201" t="s">
        <v>3753</v>
      </c>
      <c r="G209" s="188"/>
      <c r="H209" s="188"/>
      <c r="I209" s="191"/>
      <c r="J209" s="202">
        <f>BK209</f>
        <v>0</v>
      </c>
      <c r="K209" s="188"/>
      <c r="L209" s="193"/>
      <c r="M209" s="194"/>
      <c r="N209" s="195"/>
      <c r="O209" s="195"/>
      <c r="P209" s="196">
        <f>SUM(P210:P217)</f>
        <v>0</v>
      </c>
      <c r="Q209" s="195"/>
      <c r="R209" s="196">
        <f>SUM(R210:R217)</f>
        <v>0.017049999999999996</v>
      </c>
      <c r="S209" s="195"/>
      <c r="T209" s="197">
        <f>SUM(T210:T217)</f>
        <v>0</v>
      </c>
      <c r="AR209" s="198" t="s">
        <v>86</v>
      </c>
      <c r="AT209" s="199" t="s">
        <v>76</v>
      </c>
      <c r="AU209" s="199" t="s">
        <v>84</v>
      </c>
      <c r="AY209" s="198" t="s">
        <v>180</v>
      </c>
      <c r="BK209" s="200">
        <f>SUM(BK210:BK217)</f>
        <v>0</v>
      </c>
    </row>
    <row r="210" spans="2:65" s="1" customFormat="1" ht="16.5" customHeight="1">
      <c r="B210" s="41"/>
      <c r="C210" s="203" t="s">
        <v>760</v>
      </c>
      <c r="D210" s="203" t="s">
        <v>182</v>
      </c>
      <c r="E210" s="204" t="s">
        <v>3233</v>
      </c>
      <c r="F210" s="205" t="s">
        <v>3234</v>
      </c>
      <c r="G210" s="206" t="s">
        <v>316</v>
      </c>
      <c r="H210" s="207">
        <v>1</v>
      </c>
      <c r="I210" s="208"/>
      <c r="J210" s="209">
        <f aca="true" t="shared" si="70" ref="J210:J217">ROUND(I210*H210,2)</f>
        <v>0</v>
      </c>
      <c r="K210" s="205" t="s">
        <v>39</v>
      </c>
      <c r="L210" s="61"/>
      <c r="M210" s="210" t="s">
        <v>39</v>
      </c>
      <c r="N210" s="211" t="s">
        <v>48</v>
      </c>
      <c r="O210" s="42"/>
      <c r="P210" s="212">
        <f aca="true" t="shared" si="71" ref="P210:P217">O210*H210</f>
        <v>0</v>
      </c>
      <c r="Q210" s="212">
        <v>0</v>
      </c>
      <c r="R210" s="212">
        <f aca="true" t="shared" si="72" ref="R210:R217">Q210*H210</f>
        <v>0</v>
      </c>
      <c r="S210" s="212">
        <v>0</v>
      </c>
      <c r="T210" s="213">
        <f aca="true" t="shared" si="73" ref="T210:T217">S210*H210</f>
        <v>0</v>
      </c>
      <c r="AR210" s="24" t="s">
        <v>2639</v>
      </c>
      <c r="AT210" s="24" t="s">
        <v>182</v>
      </c>
      <c r="AU210" s="24" t="s">
        <v>86</v>
      </c>
      <c r="AY210" s="24" t="s">
        <v>180</v>
      </c>
      <c r="BE210" s="214">
        <f aca="true" t="shared" si="74" ref="BE210:BE217">IF(N210="základní",J210,0)</f>
        <v>0</v>
      </c>
      <c r="BF210" s="214">
        <f aca="true" t="shared" si="75" ref="BF210:BF217">IF(N210="snížená",J210,0)</f>
        <v>0</v>
      </c>
      <c r="BG210" s="214">
        <f aca="true" t="shared" si="76" ref="BG210:BG217">IF(N210="zákl. přenesená",J210,0)</f>
        <v>0</v>
      </c>
      <c r="BH210" s="214">
        <f aca="true" t="shared" si="77" ref="BH210:BH217">IF(N210="sníž. přenesená",J210,0)</f>
        <v>0</v>
      </c>
      <c r="BI210" s="214">
        <f aca="true" t="shared" si="78" ref="BI210:BI217">IF(N210="nulová",J210,0)</f>
        <v>0</v>
      </c>
      <c r="BJ210" s="24" t="s">
        <v>84</v>
      </c>
      <c r="BK210" s="214">
        <f aca="true" t="shared" si="79" ref="BK210:BK217">ROUND(I210*H210,2)</f>
        <v>0</v>
      </c>
      <c r="BL210" s="24" t="s">
        <v>2639</v>
      </c>
      <c r="BM210" s="24" t="s">
        <v>3754</v>
      </c>
    </row>
    <row r="211" spans="2:65" s="1" customFormat="1" ht="16.5" customHeight="1">
      <c r="B211" s="41"/>
      <c r="C211" s="203" t="s">
        <v>765</v>
      </c>
      <c r="D211" s="203" t="s">
        <v>182</v>
      </c>
      <c r="E211" s="204" t="s">
        <v>3755</v>
      </c>
      <c r="F211" s="205" t="s">
        <v>3756</v>
      </c>
      <c r="G211" s="206" t="s">
        <v>316</v>
      </c>
      <c r="H211" s="207">
        <v>4</v>
      </c>
      <c r="I211" s="208"/>
      <c r="J211" s="209">
        <f t="shared" si="70"/>
        <v>0</v>
      </c>
      <c r="K211" s="205" t="s">
        <v>39</v>
      </c>
      <c r="L211" s="61"/>
      <c r="M211" s="210" t="s">
        <v>39</v>
      </c>
      <c r="N211" s="211" t="s">
        <v>48</v>
      </c>
      <c r="O211" s="42"/>
      <c r="P211" s="212">
        <f t="shared" si="71"/>
        <v>0</v>
      </c>
      <c r="Q211" s="212">
        <v>0.00155</v>
      </c>
      <c r="R211" s="212">
        <f t="shared" si="72"/>
        <v>0.0062</v>
      </c>
      <c r="S211" s="212">
        <v>0</v>
      </c>
      <c r="T211" s="213">
        <f t="shared" si="73"/>
        <v>0</v>
      </c>
      <c r="AR211" s="24" t="s">
        <v>2639</v>
      </c>
      <c r="AT211" s="24" t="s">
        <v>182</v>
      </c>
      <c r="AU211" s="24" t="s">
        <v>86</v>
      </c>
      <c r="AY211" s="24" t="s">
        <v>180</v>
      </c>
      <c r="BE211" s="214">
        <f t="shared" si="74"/>
        <v>0</v>
      </c>
      <c r="BF211" s="214">
        <f t="shared" si="75"/>
        <v>0</v>
      </c>
      <c r="BG211" s="214">
        <f t="shared" si="76"/>
        <v>0</v>
      </c>
      <c r="BH211" s="214">
        <f t="shared" si="77"/>
        <v>0</v>
      </c>
      <c r="BI211" s="214">
        <f t="shared" si="78"/>
        <v>0</v>
      </c>
      <c r="BJ211" s="24" t="s">
        <v>84</v>
      </c>
      <c r="BK211" s="214">
        <f t="shared" si="79"/>
        <v>0</v>
      </c>
      <c r="BL211" s="24" t="s">
        <v>2639</v>
      </c>
      <c r="BM211" s="24" t="s">
        <v>3757</v>
      </c>
    </row>
    <row r="212" spans="2:65" s="1" customFormat="1" ht="16.5" customHeight="1">
      <c r="B212" s="41"/>
      <c r="C212" s="203" t="s">
        <v>772</v>
      </c>
      <c r="D212" s="203" t="s">
        <v>182</v>
      </c>
      <c r="E212" s="204" t="s">
        <v>3758</v>
      </c>
      <c r="F212" s="205" t="s">
        <v>3759</v>
      </c>
      <c r="G212" s="206" t="s">
        <v>316</v>
      </c>
      <c r="H212" s="207">
        <v>3</v>
      </c>
      <c r="I212" s="208"/>
      <c r="J212" s="209">
        <f t="shared" si="70"/>
        <v>0</v>
      </c>
      <c r="K212" s="205" t="s">
        <v>39</v>
      </c>
      <c r="L212" s="61"/>
      <c r="M212" s="210" t="s">
        <v>39</v>
      </c>
      <c r="N212" s="211" t="s">
        <v>48</v>
      </c>
      <c r="O212" s="42"/>
      <c r="P212" s="212">
        <f t="shared" si="71"/>
        <v>0</v>
      </c>
      <c r="Q212" s="212">
        <v>0.00155</v>
      </c>
      <c r="R212" s="212">
        <f t="shared" si="72"/>
        <v>0.00465</v>
      </c>
      <c r="S212" s="212">
        <v>0</v>
      </c>
      <c r="T212" s="213">
        <f t="shared" si="73"/>
        <v>0</v>
      </c>
      <c r="AR212" s="24" t="s">
        <v>2639</v>
      </c>
      <c r="AT212" s="24" t="s">
        <v>182</v>
      </c>
      <c r="AU212" s="24" t="s">
        <v>86</v>
      </c>
      <c r="AY212" s="24" t="s">
        <v>180</v>
      </c>
      <c r="BE212" s="214">
        <f t="shared" si="74"/>
        <v>0</v>
      </c>
      <c r="BF212" s="214">
        <f t="shared" si="75"/>
        <v>0</v>
      </c>
      <c r="BG212" s="214">
        <f t="shared" si="76"/>
        <v>0</v>
      </c>
      <c r="BH212" s="214">
        <f t="shared" si="77"/>
        <v>0</v>
      </c>
      <c r="BI212" s="214">
        <f t="shared" si="78"/>
        <v>0</v>
      </c>
      <c r="BJ212" s="24" t="s">
        <v>84</v>
      </c>
      <c r="BK212" s="214">
        <f t="shared" si="79"/>
        <v>0</v>
      </c>
      <c r="BL212" s="24" t="s">
        <v>2639</v>
      </c>
      <c r="BM212" s="24" t="s">
        <v>3760</v>
      </c>
    </row>
    <row r="213" spans="2:65" s="1" customFormat="1" ht="25.5" customHeight="1">
      <c r="B213" s="41"/>
      <c r="C213" s="203" t="s">
        <v>777</v>
      </c>
      <c r="D213" s="203" t="s">
        <v>182</v>
      </c>
      <c r="E213" s="204" t="s">
        <v>3761</v>
      </c>
      <c r="F213" s="205" t="s">
        <v>3762</v>
      </c>
      <c r="G213" s="206" t="s">
        <v>316</v>
      </c>
      <c r="H213" s="207">
        <v>1</v>
      </c>
      <c r="I213" s="208"/>
      <c r="J213" s="209">
        <f t="shared" si="70"/>
        <v>0</v>
      </c>
      <c r="K213" s="205" t="s">
        <v>39</v>
      </c>
      <c r="L213" s="61"/>
      <c r="M213" s="210" t="s">
        <v>39</v>
      </c>
      <c r="N213" s="211" t="s">
        <v>48</v>
      </c>
      <c r="O213" s="42"/>
      <c r="P213" s="212">
        <f t="shared" si="71"/>
        <v>0</v>
      </c>
      <c r="Q213" s="212">
        <v>0.00155</v>
      </c>
      <c r="R213" s="212">
        <f t="shared" si="72"/>
        <v>0.00155</v>
      </c>
      <c r="S213" s="212">
        <v>0</v>
      </c>
      <c r="T213" s="213">
        <f t="shared" si="73"/>
        <v>0</v>
      </c>
      <c r="AR213" s="24" t="s">
        <v>2639</v>
      </c>
      <c r="AT213" s="24" t="s">
        <v>182</v>
      </c>
      <c r="AU213" s="24" t="s">
        <v>86</v>
      </c>
      <c r="AY213" s="24" t="s">
        <v>180</v>
      </c>
      <c r="BE213" s="214">
        <f t="shared" si="74"/>
        <v>0</v>
      </c>
      <c r="BF213" s="214">
        <f t="shared" si="75"/>
        <v>0</v>
      </c>
      <c r="BG213" s="214">
        <f t="shared" si="76"/>
        <v>0</v>
      </c>
      <c r="BH213" s="214">
        <f t="shared" si="77"/>
        <v>0</v>
      </c>
      <c r="BI213" s="214">
        <f t="shared" si="78"/>
        <v>0</v>
      </c>
      <c r="BJ213" s="24" t="s">
        <v>84</v>
      </c>
      <c r="BK213" s="214">
        <f t="shared" si="79"/>
        <v>0</v>
      </c>
      <c r="BL213" s="24" t="s">
        <v>2639</v>
      </c>
      <c r="BM213" s="24" t="s">
        <v>3763</v>
      </c>
    </row>
    <row r="214" spans="2:65" s="1" customFormat="1" ht="25.5" customHeight="1">
      <c r="B214" s="41"/>
      <c r="C214" s="203" t="s">
        <v>781</v>
      </c>
      <c r="D214" s="203" t="s">
        <v>182</v>
      </c>
      <c r="E214" s="204" t="s">
        <v>3764</v>
      </c>
      <c r="F214" s="205" t="s">
        <v>3765</v>
      </c>
      <c r="G214" s="206" t="s">
        <v>316</v>
      </c>
      <c r="H214" s="207">
        <v>1</v>
      </c>
      <c r="I214" s="208"/>
      <c r="J214" s="209">
        <f t="shared" si="70"/>
        <v>0</v>
      </c>
      <c r="K214" s="205" t="s">
        <v>39</v>
      </c>
      <c r="L214" s="61"/>
      <c r="M214" s="210" t="s">
        <v>39</v>
      </c>
      <c r="N214" s="211" t="s">
        <v>48</v>
      </c>
      <c r="O214" s="42"/>
      <c r="P214" s="212">
        <f t="shared" si="71"/>
        <v>0</v>
      </c>
      <c r="Q214" s="212">
        <v>0.00155</v>
      </c>
      <c r="R214" s="212">
        <f t="shared" si="72"/>
        <v>0.00155</v>
      </c>
      <c r="S214" s="212">
        <v>0</v>
      </c>
      <c r="T214" s="213">
        <f t="shared" si="73"/>
        <v>0</v>
      </c>
      <c r="AR214" s="24" t="s">
        <v>2639</v>
      </c>
      <c r="AT214" s="24" t="s">
        <v>182</v>
      </c>
      <c r="AU214" s="24" t="s">
        <v>86</v>
      </c>
      <c r="AY214" s="24" t="s">
        <v>180</v>
      </c>
      <c r="BE214" s="214">
        <f t="shared" si="74"/>
        <v>0</v>
      </c>
      <c r="BF214" s="214">
        <f t="shared" si="75"/>
        <v>0</v>
      </c>
      <c r="BG214" s="214">
        <f t="shared" si="76"/>
        <v>0</v>
      </c>
      <c r="BH214" s="214">
        <f t="shared" si="77"/>
        <v>0</v>
      </c>
      <c r="BI214" s="214">
        <f t="shared" si="78"/>
        <v>0</v>
      </c>
      <c r="BJ214" s="24" t="s">
        <v>84</v>
      </c>
      <c r="BK214" s="214">
        <f t="shared" si="79"/>
        <v>0</v>
      </c>
      <c r="BL214" s="24" t="s">
        <v>2639</v>
      </c>
      <c r="BM214" s="24" t="s">
        <v>3766</v>
      </c>
    </row>
    <row r="215" spans="2:65" s="1" customFormat="1" ht="25.5" customHeight="1">
      <c r="B215" s="41"/>
      <c r="C215" s="203" t="s">
        <v>792</v>
      </c>
      <c r="D215" s="203" t="s">
        <v>182</v>
      </c>
      <c r="E215" s="204" t="s">
        <v>3767</v>
      </c>
      <c r="F215" s="205" t="s">
        <v>3768</v>
      </c>
      <c r="G215" s="206" t="s">
        <v>316</v>
      </c>
      <c r="H215" s="207">
        <v>1</v>
      </c>
      <c r="I215" s="208"/>
      <c r="J215" s="209">
        <f t="shared" si="70"/>
        <v>0</v>
      </c>
      <c r="K215" s="205" t="s">
        <v>39</v>
      </c>
      <c r="L215" s="61"/>
      <c r="M215" s="210" t="s">
        <v>39</v>
      </c>
      <c r="N215" s="211" t="s">
        <v>48</v>
      </c>
      <c r="O215" s="42"/>
      <c r="P215" s="212">
        <f t="shared" si="71"/>
        <v>0</v>
      </c>
      <c r="Q215" s="212">
        <v>0.00155</v>
      </c>
      <c r="R215" s="212">
        <f t="shared" si="72"/>
        <v>0.00155</v>
      </c>
      <c r="S215" s="212">
        <v>0</v>
      </c>
      <c r="T215" s="213">
        <f t="shared" si="73"/>
        <v>0</v>
      </c>
      <c r="AR215" s="24" t="s">
        <v>2639</v>
      </c>
      <c r="AT215" s="24" t="s">
        <v>182</v>
      </c>
      <c r="AU215" s="24" t="s">
        <v>86</v>
      </c>
      <c r="AY215" s="24" t="s">
        <v>180</v>
      </c>
      <c r="BE215" s="214">
        <f t="shared" si="74"/>
        <v>0</v>
      </c>
      <c r="BF215" s="214">
        <f t="shared" si="75"/>
        <v>0</v>
      </c>
      <c r="BG215" s="214">
        <f t="shared" si="76"/>
        <v>0</v>
      </c>
      <c r="BH215" s="214">
        <f t="shared" si="77"/>
        <v>0</v>
      </c>
      <c r="BI215" s="214">
        <f t="shared" si="78"/>
        <v>0</v>
      </c>
      <c r="BJ215" s="24" t="s">
        <v>84</v>
      </c>
      <c r="BK215" s="214">
        <f t="shared" si="79"/>
        <v>0</v>
      </c>
      <c r="BL215" s="24" t="s">
        <v>2639</v>
      </c>
      <c r="BM215" s="24" t="s">
        <v>3769</v>
      </c>
    </row>
    <row r="216" spans="2:65" s="1" customFormat="1" ht="25.5" customHeight="1">
      <c r="B216" s="41"/>
      <c r="C216" s="203" t="s">
        <v>798</v>
      </c>
      <c r="D216" s="203" t="s">
        <v>182</v>
      </c>
      <c r="E216" s="204" t="s">
        <v>3770</v>
      </c>
      <c r="F216" s="205" t="s">
        <v>3771</v>
      </c>
      <c r="G216" s="206" t="s">
        <v>316</v>
      </c>
      <c r="H216" s="207">
        <v>1</v>
      </c>
      <c r="I216" s="208"/>
      <c r="J216" s="209">
        <f t="shared" si="70"/>
        <v>0</v>
      </c>
      <c r="K216" s="205" t="s">
        <v>39</v>
      </c>
      <c r="L216" s="61"/>
      <c r="M216" s="210" t="s">
        <v>39</v>
      </c>
      <c r="N216" s="211" t="s">
        <v>48</v>
      </c>
      <c r="O216" s="42"/>
      <c r="P216" s="212">
        <f t="shared" si="71"/>
        <v>0</v>
      </c>
      <c r="Q216" s="212">
        <v>0.00155</v>
      </c>
      <c r="R216" s="212">
        <f t="shared" si="72"/>
        <v>0.00155</v>
      </c>
      <c r="S216" s="212">
        <v>0</v>
      </c>
      <c r="T216" s="213">
        <f t="shared" si="73"/>
        <v>0</v>
      </c>
      <c r="AR216" s="24" t="s">
        <v>2639</v>
      </c>
      <c r="AT216" s="24" t="s">
        <v>182</v>
      </c>
      <c r="AU216" s="24" t="s">
        <v>86</v>
      </c>
      <c r="AY216" s="24" t="s">
        <v>180</v>
      </c>
      <c r="BE216" s="214">
        <f t="shared" si="74"/>
        <v>0</v>
      </c>
      <c r="BF216" s="214">
        <f t="shared" si="75"/>
        <v>0</v>
      </c>
      <c r="BG216" s="214">
        <f t="shared" si="76"/>
        <v>0</v>
      </c>
      <c r="BH216" s="214">
        <f t="shared" si="77"/>
        <v>0</v>
      </c>
      <c r="BI216" s="214">
        <f t="shared" si="78"/>
        <v>0</v>
      </c>
      <c r="BJ216" s="24" t="s">
        <v>84</v>
      </c>
      <c r="BK216" s="214">
        <f t="shared" si="79"/>
        <v>0</v>
      </c>
      <c r="BL216" s="24" t="s">
        <v>2639</v>
      </c>
      <c r="BM216" s="24" t="s">
        <v>3772</v>
      </c>
    </row>
    <row r="217" spans="2:65" s="1" customFormat="1" ht="16.5" customHeight="1">
      <c r="B217" s="41"/>
      <c r="C217" s="203" t="s">
        <v>804</v>
      </c>
      <c r="D217" s="203" t="s">
        <v>182</v>
      </c>
      <c r="E217" s="204" t="s">
        <v>3773</v>
      </c>
      <c r="F217" s="205" t="s">
        <v>3774</v>
      </c>
      <c r="G217" s="206" t="s">
        <v>316</v>
      </c>
      <c r="H217" s="207">
        <v>20</v>
      </c>
      <c r="I217" s="208"/>
      <c r="J217" s="209">
        <f t="shared" si="70"/>
        <v>0</v>
      </c>
      <c r="K217" s="205" t="s">
        <v>39</v>
      </c>
      <c r="L217" s="61"/>
      <c r="M217" s="210" t="s">
        <v>39</v>
      </c>
      <c r="N217" s="211" t="s">
        <v>48</v>
      </c>
      <c r="O217" s="42"/>
      <c r="P217" s="212">
        <f t="shared" si="71"/>
        <v>0</v>
      </c>
      <c r="Q217" s="212">
        <v>0</v>
      </c>
      <c r="R217" s="212">
        <f t="shared" si="72"/>
        <v>0</v>
      </c>
      <c r="S217" s="212">
        <v>0</v>
      </c>
      <c r="T217" s="213">
        <f t="shared" si="73"/>
        <v>0</v>
      </c>
      <c r="AR217" s="24" t="s">
        <v>265</v>
      </c>
      <c r="AT217" s="24" t="s">
        <v>182</v>
      </c>
      <c r="AU217" s="24" t="s">
        <v>86</v>
      </c>
      <c r="AY217" s="24" t="s">
        <v>180</v>
      </c>
      <c r="BE217" s="214">
        <f t="shared" si="74"/>
        <v>0</v>
      </c>
      <c r="BF217" s="214">
        <f t="shared" si="75"/>
        <v>0</v>
      </c>
      <c r="BG217" s="214">
        <f t="shared" si="76"/>
        <v>0</v>
      </c>
      <c r="BH217" s="214">
        <f t="shared" si="77"/>
        <v>0</v>
      </c>
      <c r="BI217" s="214">
        <f t="shared" si="78"/>
        <v>0</v>
      </c>
      <c r="BJ217" s="24" t="s">
        <v>84</v>
      </c>
      <c r="BK217" s="214">
        <f t="shared" si="79"/>
        <v>0</v>
      </c>
      <c r="BL217" s="24" t="s">
        <v>265</v>
      </c>
      <c r="BM217" s="24" t="s">
        <v>3775</v>
      </c>
    </row>
    <row r="218" spans="2:63" s="11" customFormat="1" ht="29.85" customHeight="1">
      <c r="B218" s="187"/>
      <c r="C218" s="188"/>
      <c r="D218" s="189" t="s">
        <v>76</v>
      </c>
      <c r="E218" s="201" t="s">
        <v>3776</v>
      </c>
      <c r="F218" s="201" t="s">
        <v>3230</v>
      </c>
      <c r="G218" s="188"/>
      <c r="H218" s="188"/>
      <c r="I218" s="191"/>
      <c r="J218" s="202">
        <f>BK218</f>
        <v>0</v>
      </c>
      <c r="K218" s="188"/>
      <c r="L218" s="193"/>
      <c r="M218" s="194"/>
      <c r="N218" s="195"/>
      <c r="O218" s="195"/>
      <c r="P218" s="196">
        <f>SUM(P219:P226)</f>
        <v>0</v>
      </c>
      <c r="Q218" s="195"/>
      <c r="R218" s="196">
        <f>SUM(R219:R226)</f>
        <v>0.0206</v>
      </c>
      <c r="S218" s="195"/>
      <c r="T218" s="197">
        <f>SUM(T219:T226)</f>
        <v>0.04</v>
      </c>
      <c r="AR218" s="198" t="s">
        <v>86</v>
      </c>
      <c r="AT218" s="199" t="s">
        <v>76</v>
      </c>
      <c r="AU218" s="199" t="s">
        <v>84</v>
      </c>
      <c r="AY218" s="198" t="s">
        <v>180</v>
      </c>
      <c r="BK218" s="200">
        <f>SUM(BK219:BK226)</f>
        <v>0</v>
      </c>
    </row>
    <row r="219" spans="2:65" s="1" customFormat="1" ht="16.5" customHeight="1">
      <c r="B219" s="41"/>
      <c r="C219" s="203" t="s">
        <v>810</v>
      </c>
      <c r="D219" s="203" t="s">
        <v>182</v>
      </c>
      <c r="E219" s="204" t="s">
        <v>3777</v>
      </c>
      <c r="F219" s="205" t="s">
        <v>3778</v>
      </c>
      <c r="G219" s="206" t="s">
        <v>200</v>
      </c>
      <c r="H219" s="207">
        <v>103</v>
      </c>
      <c r="I219" s="208"/>
      <c r="J219" s="209">
        <f aca="true" t="shared" si="80" ref="J219:J226">ROUND(I219*H219,2)</f>
        <v>0</v>
      </c>
      <c r="K219" s="205" t="s">
        <v>1903</v>
      </c>
      <c r="L219" s="61"/>
      <c r="M219" s="210" t="s">
        <v>39</v>
      </c>
      <c r="N219" s="211" t="s">
        <v>48</v>
      </c>
      <c r="O219" s="42"/>
      <c r="P219" s="212">
        <f aca="true" t="shared" si="81" ref="P219:P226">O219*H219</f>
        <v>0</v>
      </c>
      <c r="Q219" s="212">
        <v>0.00019</v>
      </c>
      <c r="R219" s="212">
        <f aca="true" t="shared" si="82" ref="R219:R226">Q219*H219</f>
        <v>0.01957</v>
      </c>
      <c r="S219" s="212">
        <v>0</v>
      </c>
      <c r="T219" s="213">
        <f aca="true" t="shared" si="83" ref="T219:T226">S219*H219</f>
        <v>0</v>
      </c>
      <c r="AR219" s="24" t="s">
        <v>265</v>
      </c>
      <c r="AT219" s="24" t="s">
        <v>182</v>
      </c>
      <c r="AU219" s="24" t="s">
        <v>86</v>
      </c>
      <c r="AY219" s="24" t="s">
        <v>180</v>
      </c>
      <c r="BE219" s="214">
        <f aca="true" t="shared" si="84" ref="BE219:BE226">IF(N219="základní",J219,0)</f>
        <v>0</v>
      </c>
      <c r="BF219" s="214">
        <f aca="true" t="shared" si="85" ref="BF219:BF226">IF(N219="snížená",J219,0)</f>
        <v>0</v>
      </c>
      <c r="BG219" s="214">
        <f aca="true" t="shared" si="86" ref="BG219:BG226">IF(N219="zákl. přenesená",J219,0)</f>
        <v>0</v>
      </c>
      <c r="BH219" s="214">
        <f aca="true" t="shared" si="87" ref="BH219:BH226">IF(N219="sníž. přenesená",J219,0)</f>
        <v>0</v>
      </c>
      <c r="BI219" s="214">
        <f aca="true" t="shared" si="88" ref="BI219:BI226">IF(N219="nulová",J219,0)</f>
        <v>0</v>
      </c>
      <c r="BJ219" s="24" t="s">
        <v>84</v>
      </c>
      <c r="BK219" s="214">
        <f aca="true" t="shared" si="89" ref="BK219:BK226">ROUND(I219*H219,2)</f>
        <v>0</v>
      </c>
      <c r="BL219" s="24" t="s">
        <v>265</v>
      </c>
      <c r="BM219" s="24" t="s">
        <v>3779</v>
      </c>
    </row>
    <row r="220" spans="2:65" s="1" customFormat="1" ht="16.5" customHeight="1">
      <c r="B220" s="41"/>
      <c r="C220" s="203" t="s">
        <v>817</v>
      </c>
      <c r="D220" s="203" t="s">
        <v>182</v>
      </c>
      <c r="E220" s="204" t="s">
        <v>3780</v>
      </c>
      <c r="F220" s="205" t="s">
        <v>3781</v>
      </c>
      <c r="G220" s="206" t="s">
        <v>200</v>
      </c>
      <c r="H220" s="207">
        <v>103</v>
      </c>
      <c r="I220" s="208"/>
      <c r="J220" s="209">
        <f t="shared" si="80"/>
        <v>0</v>
      </c>
      <c r="K220" s="205" t="s">
        <v>1903</v>
      </c>
      <c r="L220" s="61"/>
      <c r="M220" s="210" t="s">
        <v>39</v>
      </c>
      <c r="N220" s="211" t="s">
        <v>48</v>
      </c>
      <c r="O220" s="42"/>
      <c r="P220" s="212">
        <f t="shared" si="81"/>
        <v>0</v>
      </c>
      <c r="Q220" s="212">
        <v>1E-05</v>
      </c>
      <c r="R220" s="212">
        <f t="shared" si="82"/>
        <v>0.00103</v>
      </c>
      <c r="S220" s="212">
        <v>0</v>
      </c>
      <c r="T220" s="213">
        <f t="shared" si="83"/>
        <v>0</v>
      </c>
      <c r="AR220" s="24" t="s">
        <v>265</v>
      </c>
      <c r="AT220" s="24" t="s">
        <v>182</v>
      </c>
      <c r="AU220" s="24" t="s">
        <v>86</v>
      </c>
      <c r="AY220" s="24" t="s">
        <v>180</v>
      </c>
      <c r="BE220" s="214">
        <f t="shared" si="84"/>
        <v>0</v>
      </c>
      <c r="BF220" s="214">
        <f t="shared" si="85"/>
        <v>0</v>
      </c>
      <c r="BG220" s="214">
        <f t="shared" si="86"/>
        <v>0</v>
      </c>
      <c r="BH220" s="214">
        <f t="shared" si="87"/>
        <v>0</v>
      </c>
      <c r="BI220" s="214">
        <f t="shared" si="88"/>
        <v>0</v>
      </c>
      <c r="BJ220" s="24" t="s">
        <v>84</v>
      </c>
      <c r="BK220" s="214">
        <f t="shared" si="89"/>
        <v>0</v>
      </c>
      <c r="BL220" s="24" t="s">
        <v>265</v>
      </c>
      <c r="BM220" s="24" t="s">
        <v>3782</v>
      </c>
    </row>
    <row r="221" spans="2:65" s="1" customFormat="1" ht="16.5" customHeight="1">
      <c r="B221" s="41"/>
      <c r="C221" s="203" t="s">
        <v>821</v>
      </c>
      <c r="D221" s="203" t="s">
        <v>182</v>
      </c>
      <c r="E221" s="204" t="s">
        <v>3783</v>
      </c>
      <c r="F221" s="205" t="s">
        <v>3784</v>
      </c>
      <c r="G221" s="206" t="s">
        <v>316</v>
      </c>
      <c r="H221" s="207">
        <v>3</v>
      </c>
      <c r="I221" s="208"/>
      <c r="J221" s="209">
        <f t="shared" si="80"/>
        <v>0</v>
      </c>
      <c r="K221" s="205" t="s">
        <v>39</v>
      </c>
      <c r="L221" s="61"/>
      <c r="M221" s="210" t="s">
        <v>39</v>
      </c>
      <c r="N221" s="211" t="s">
        <v>48</v>
      </c>
      <c r="O221" s="42"/>
      <c r="P221" s="212">
        <f t="shared" si="81"/>
        <v>0</v>
      </c>
      <c r="Q221" s="212">
        <v>0</v>
      </c>
      <c r="R221" s="212">
        <f t="shared" si="82"/>
        <v>0</v>
      </c>
      <c r="S221" s="212">
        <v>0.008</v>
      </c>
      <c r="T221" s="213">
        <f t="shared" si="83"/>
        <v>0.024</v>
      </c>
      <c r="AR221" s="24" t="s">
        <v>187</v>
      </c>
      <c r="AT221" s="24" t="s">
        <v>182</v>
      </c>
      <c r="AU221" s="24" t="s">
        <v>86</v>
      </c>
      <c r="AY221" s="24" t="s">
        <v>180</v>
      </c>
      <c r="BE221" s="214">
        <f t="shared" si="84"/>
        <v>0</v>
      </c>
      <c r="BF221" s="214">
        <f t="shared" si="85"/>
        <v>0</v>
      </c>
      <c r="BG221" s="214">
        <f t="shared" si="86"/>
        <v>0</v>
      </c>
      <c r="BH221" s="214">
        <f t="shared" si="87"/>
        <v>0</v>
      </c>
      <c r="BI221" s="214">
        <f t="shared" si="88"/>
        <v>0</v>
      </c>
      <c r="BJ221" s="24" t="s">
        <v>84</v>
      </c>
      <c r="BK221" s="214">
        <f t="shared" si="89"/>
        <v>0</v>
      </c>
      <c r="BL221" s="24" t="s">
        <v>187</v>
      </c>
      <c r="BM221" s="24" t="s">
        <v>3785</v>
      </c>
    </row>
    <row r="222" spans="2:65" s="1" customFormat="1" ht="16.5" customHeight="1">
      <c r="B222" s="41"/>
      <c r="C222" s="203" t="s">
        <v>850</v>
      </c>
      <c r="D222" s="203" t="s">
        <v>182</v>
      </c>
      <c r="E222" s="204" t="s">
        <v>3786</v>
      </c>
      <c r="F222" s="205" t="s">
        <v>3787</v>
      </c>
      <c r="G222" s="206" t="s">
        <v>316</v>
      </c>
      <c r="H222" s="207">
        <v>1</v>
      </c>
      <c r="I222" s="208"/>
      <c r="J222" s="209">
        <f t="shared" si="80"/>
        <v>0</v>
      </c>
      <c r="K222" s="205" t="s">
        <v>39</v>
      </c>
      <c r="L222" s="61"/>
      <c r="M222" s="210" t="s">
        <v>39</v>
      </c>
      <c r="N222" s="211" t="s">
        <v>48</v>
      </c>
      <c r="O222" s="42"/>
      <c r="P222" s="212">
        <f t="shared" si="81"/>
        <v>0</v>
      </c>
      <c r="Q222" s="212">
        <v>0</v>
      </c>
      <c r="R222" s="212">
        <f t="shared" si="82"/>
        <v>0</v>
      </c>
      <c r="S222" s="212">
        <v>0.008</v>
      </c>
      <c r="T222" s="213">
        <f t="shared" si="83"/>
        <v>0.008</v>
      </c>
      <c r="AR222" s="24" t="s">
        <v>187</v>
      </c>
      <c r="AT222" s="24" t="s">
        <v>182</v>
      </c>
      <c r="AU222" s="24" t="s">
        <v>86</v>
      </c>
      <c r="AY222" s="24" t="s">
        <v>180</v>
      </c>
      <c r="BE222" s="214">
        <f t="shared" si="84"/>
        <v>0</v>
      </c>
      <c r="BF222" s="214">
        <f t="shared" si="85"/>
        <v>0</v>
      </c>
      <c r="BG222" s="214">
        <f t="shared" si="86"/>
        <v>0</v>
      </c>
      <c r="BH222" s="214">
        <f t="shared" si="87"/>
        <v>0</v>
      </c>
      <c r="BI222" s="214">
        <f t="shared" si="88"/>
        <v>0</v>
      </c>
      <c r="BJ222" s="24" t="s">
        <v>84</v>
      </c>
      <c r="BK222" s="214">
        <f t="shared" si="89"/>
        <v>0</v>
      </c>
      <c r="BL222" s="24" t="s">
        <v>187</v>
      </c>
      <c r="BM222" s="24" t="s">
        <v>3788</v>
      </c>
    </row>
    <row r="223" spans="2:65" s="1" customFormat="1" ht="16.5" customHeight="1">
      <c r="B223" s="41"/>
      <c r="C223" s="203" t="s">
        <v>825</v>
      </c>
      <c r="D223" s="203" t="s">
        <v>182</v>
      </c>
      <c r="E223" s="204" t="s">
        <v>3242</v>
      </c>
      <c r="F223" s="205" t="s">
        <v>3243</v>
      </c>
      <c r="G223" s="206" t="s">
        <v>316</v>
      </c>
      <c r="H223" s="207">
        <v>1</v>
      </c>
      <c r="I223" s="208"/>
      <c r="J223" s="209">
        <f t="shared" si="80"/>
        <v>0</v>
      </c>
      <c r="K223" s="205" t="s">
        <v>39</v>
      </c>
      <c r="L223" s="61"/>
      <c r="M223" s="210" t="s">
        <v>39</v>
      </c>
      <c r="N223" s="211" t="s">
        <v>48</v>
      </c>
      <c r="O223" s="42"/>
      <c r="P223" s="212">
        <f t="shared" si="81"/>
        <v>0</v>
      </c>
      <c r="Q223" s="212">
        <v>0</v>
      </c>
      <c r="R223" s="212">
        <f t="shared" si="82"/>
        <v>0</v>
      </c>
      <c r="S223" s="212">
        <v>0.008</v>
      </c>
      <c r="T223" s="213">
        <f t="shared" si="83"/>
        <v>0.008</v>
      </c>
      <c r="AR223" s="24" t="s">
        <v>187</v>
      </c>
      <c r="AT223" s="24" t="s">
        <v>182</v>
      </c>
      <c r="AU223" s="24" t="s">
        <v>86</v>
      </c>
      <c r="AY223" s="24" t="s">
        <v>180</v>
      </c>
      <c r="BE223" s="214">
        <f t="shared" si="84"/>
        <v>0</v>
      </c>
      <c r="BF223" s="214">
        <f t="shared" si="85"/>
        <v>0</v>
      </c>
      <c r="BG223" s="214">
        <f t="shared" si="86"/>
        <v>0</v>
      </c>
      <c r="BH223" s="214">
        <f t="shared" si="87"/>
        <v>0</v>
      </c>
      <c r="BI223" s="214">
        <f t="shared" si="88"/>
        <v>0</v>
      </c>
      <c r="BJ223" s="24" t="s">
        <v>84</v>
      </c>
      <c r="BK223" s="214">
        <f t="shared" si="89"/>
        <v>0</v>
      </c>
      <c r="BL223" s="24" t="s">
        <v>187</v>
      </c>
      <c r="BM223" s="24" t="s">
        <v>3789</v>
      </c>
    </row>
    <row r="224" spans="2:65" s="1" customFormat="1" ht="16.5" customHeight="1">
      <c r="B224" s="41"/>
      <c r="C224" s="203" t="s">
        <v>832</v>
      </c>
      <c r="D224" s="203" t="s">
        <v>182</v>
      </c>
      <c r="E224" s="204" t="s">
        <v>3259</v>
      </c>
      <c r="F224" s="205" t="s">
        <v>3260</v>
      </c>
      <c r="G224" s="206" t="s">
        <v>316</v>
      </c>
      <c r="H224" s="207">
        <v>1</v>
      </c>
      <c r="I224" s="208"/>
      <c r="J224" s="209">
        <f t="shared" si="80"/>
        <v>0</v>
      </c>
      <c r="K224" s="205" t="s">
        <v>39</v>
      </c>
      <c r="L224" s="61"/>
      <c r="M224" s="210" t="s">
        <v>39</v>
      </c>
      <c r="N224" s="211" t="s">
        <v>48</v>
      </c>
      <c r="O224" s="42"/>
      <c r="P224" s="212">
        <f t="shared" si="81"/>
        <v>0</v>
      </c>
      <c r="Q224" s="212">
        <v>0</v>
      </c>
      <c r="R224" s="212">
        <f t="shared" si="82"/>
        <v>0</v>
      </c>
      <c r="S224" s="212">
        <v>0</v>
      </c>
      <c r="T224" s="213">
        <f t="shared" si="83"/>
        <v>0</v>
      </c>
      <c r="AR224" s="24" t="s">
        <v>265</v>
      </c>
      <c r="AT224" s="24" t="s">
        <v>182</v>
      </c>
      <c r="AU224" s="24" t="s">
        <v>86</v>
      </c>
      <c r="AY224" s="24" t="s">
        <v>180</v>
      </c>
      <c r="BE224" s="214">
        <f t="shared" si="84"/>
        <v>0</v>
      </c>
      <c r="BF224" s="214">
        <f t="shared" si="85"/>
        <v>0</v>
      </c>
      <c r="BG224" s="214">
        <f t="shared" si="86"/>
        <v>0</v>
      </c>
      <c r="BH224" s="214">
        <f t="shared" si="87"/>
        <v>0</v>
      </c>
      <c r="BI224" s="214">
        <f t="shared" si="88"/>
        <v>0</v>
      </c>
      <c r="BJ224" s="24" t="s">
        <v>84</v>
      </c>
      <c r="BK224" s="214">
        <f t="shared" si="89"/>
        <v>0</v>
      </c>
      <c r="BL224" s="24" t="s">
        <v>265</v>
      </c>
      <c r="BM224" s="24" t="s">
        <v>3790</v>
      </c>
    </row>
    <row r="225" spans="2:65" s="1" customFormat="1" ht="16.5" customHeight="1">
      <c r="B225" s="41"/>
      <c r="C225" s="203" t="s">
        <v>839</v>
      </c>
      <c r="D225" s="203" t="s">
        <v>182</v>
      </c>
      <c r="E225" s="204" t="s">
        <v>3231</v>
      </c>
      <c r="F225" s="205" t="s">
        <v>2859</v>
      </c>
      <c r="G225" s="206" t="s">
        <v>316</v>
      </c>
      <c r="H225" s="207">
        <v>1</v>
      </c>
      <c r="I225" s="208"/>
      <c r="J225" s="209">
        <f t="shared" si="80"/>
        <v>0</v>
      </c>
      <c r="K225" s="205" t="s">
        <v>39</v>
      </c>
      <c r="L225" s="61"/>
      <c r="M225" s="210" t="s">
        <v>39</v>
      </c>
      <c r="N225" s="211" t="s">
        <v>48</v>
      </c>
      <c r="O225" s="42"/>
      <c r="P225" s="212">
        <f t="shared" si="81"/>
        <v>0</v>
      </c>
      <c r="Q225" s="212">
        <v>0</v>
      </c>
      <c r="R225" s="212">
        <f t="shared" si="82"/>
        <v>0</v>
      </c>
      <c r="S225" s="212">
        <v>0</v>
      </c>
      <c r="T225" s="213">
        <f t="shared" si="83"/>
        <v>0</v>
      </c>
      <c r="AR225" s="24" t="s">
        <v>265</v>
      </c>
      <c r="AT225" s="24" t="s">
        <v>182</v>
      </c>
      <c r="AU225" s="24" t="s">
        <v>86</v>
      </c>
      <c r="AY225" s="24" t="s">
        <v>180</v>
      </c>
      <c r="BE225" s="214">
        <f t="shared" si="84"/>
        <v>0</v>
      </c>
      <c r="BF225" s="214">
        <f t="shared" si="85"/>
        <v>0</v>
      </c>
      <c r="BG225" s="214">
        <f t="shared" si="86"/>
        <v>0</v>
      </c>
      <c r="BH225" s="214">
        <f t="shared" si="87"/>
        <v>0</v>
      </c>
      <c r="BI225" s="214">
        <f t="shared" si="88"/>
        <v>0</v>
      </c>
      <c r="BJ225" s="24" t="s">
        <v>84</v>
      </c>
      <c r="BK225" s="214">
        <f t="shared" si="89"/>
        <v>0</v>
      </c>
      <c r="BL225" s="24" t="s">
        <v>265</v>
      </c>
      <c r="BM225" s="24" t="s">
        <v>3791</v>
      </c>
    </row>
    <row r="226" spans="2:65" s="1" customFormat="1" ht="16.5" customHeight="1">
      <c r="B226" s="41"/>
      <c r="C226" s="203" t="s">
        <v>845</v>
      </c>
      <c r="D226" s="203" t="s">
        <v>182</v>
      </c>
      <c r="E226" s="204" t="s">
        <v>3792</v>
      </c>
      <c r="F226" s="205" t="s">
        <v>3793</v>
      </c>
      <c r="G226" s="206" t="s">
        <v>316</v>
      </c>
      <c r="H226" s="207">
        <v>1</v>
      </c>
      <c r="I226" s="208"/>
      <c r="J226" s="209">
        <f t="shared" si="80"/>
        <v>0</v>
      </c>
      <c r="K226" s="205" t="s">
        <v>39</v>
      </c>
      <c r="L226" s="61"/>
      <c r="M226" s="210" t="s">
        <v>39</v>
      </c>
      <c r="N226" s="259" t="s">
        <v>48</v>
      </c>
      <c r="O226" s="260"/>
      <c r="P226" s="261">
        <f t="shared" si="81"/>
        <v>0</v>
      </c>
      <c r="Q226" s="261">
        <v>0</v>
      </c>
      <c r="R226" s="261">
        <f t="shared" si="82"/>
        <v>0</v>
      </c>
      <c r="S226" s="261">
        <v>0</v>
      </c>
      <c r="T226" s="262">
        <f t="shared" si="83"/>
        <v>0</v>
      </c>
      <c r="AR226" s="24" t="s">
        <v>265</v>
      </c>
      <c r="AT226" s="24" t="s">
        <v>182</v>
      </c>
      <c r="AU226" s="24" t="s">
        <v>86</v>
      </c>
      <c r="AY226" s="24" t="s">
        <v>180</v>
      </c>
      <c r="BE226" s="214">
        <f t="shared" si="84"/>
        <v>0</v>
      </c>
      <c r="BF226" s="214">
        <f t="shared" si="85"/>
        <v>0</v>
      </c>
      <c r="BG226" s="214">
        <f t="shared" si="86"/>
        <v>0</v>
      </c>
      <c r="BH226" s="214">
        <f t="shared" si="87"/>
        <v>0</v>
      </c>
      <c r="BI226" s="214">
        <f t="shared" si="88"/>
        <v>0</v>
      </c>
      <c r="BJ226" s="24" t="s">
        <v>84</v>
      </c>
      <c r="BK226" s="214">
        <f t="shared" si="89"/>
        <v>0</v>
      </c>
      <c r="BL226" s="24" t="s">
        <v>265</v>
      </c>
      <c r="BM226" s="24" t="s">
        <v>3794</v>
      </c>
    </row>
    <row r="227" spans="2:12" s="1" customFormat="1" ht="6.9" customHeight="1">
      <c r="B227" s="56"/>
      <c r="C227" s="57"/>
      <c r="D227" s="57"/>
      <c r="E227" s="57"/>
      <c r="F227" s="57"/>
      <c r="G227" s="57"/>
      <c r="H227" s="57"/>
      <c r="I227" s="148"/>
      <c r="J227" s="57"/>
      <c r="K227" s="57"/>
      <c r="L227" s="61"/>
    </row>
  </sheetData>
  <sheetProtection algorithmName="SHA-512" hashValue="BMAvef95KbV7UrOR+maOlf2DMVoz2wnSS2oG8rpGdKD4G9hu18IZO8hxozueABJvArvw7HdRq7d88/sKO6nXtw==" saltValue="g1ERKK2fvFrWdmbEZN/GLTX2ByhdcwKprkeweM8ntjxhRpir2yhSSGCE7NEjxHTO+G0HhjsdRzLOsRvkCi+Zfw==" spinCount="100000" sheet="1" objects="1" scenarios="1" formatColumns="0" formatRows="0" autoFilter="0"/>
  <autoFilter ref="C91:K226"/>
  <mergeCells count="13">
    <mergeCell ref="E84:H84"/>
    <mergeCell ref="G1:H1"/>
    <mergeCell ref="L2:V2"/>
    <mergeCell ref="E49:H49"/>
    <mergeCell ref="E51:H51"/>
    <mergeCell ref="J55:J56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1"/>
      <c r="C1" s="121"/>
      <c r="D1" s="122" t="s">
        <v>1</v>
      </c>
      <c r="E1" s="121"/>
      <c r="F1" s="123" t="s">
        <v>116</v>
      </c>
      <c r="G1" s="391" t="s">
        <v>117</v>
      </c>
      <c r="H1" s="391"/>
      <c r="I1" s="124"/>
      <c r="J1" s="123" t="s">
        <v>118</v>
      </c>
      <c r="K1" s="122" t="s">
        <v>119</v>
      </c>
      <c r="L1" s="123" t="s">
        <v>120</v>
      </c>
      <c r="M1" s="123"/>
      <c r="N1" s="123"/>
      <c r="O1" s="123"/>
      <c r="P1" s="123"/>
      <c r="Q1" s="123"/>
      <c r="R1" s="123"/>
      <c r="S1" s="123"/>
      <c r="T1" s="12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" customHeight="1"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4" t="s">
        <v>112</v>
      </c>
    </row>
    <row r="3" spans="2:46" ht="6.9" customHeight="1">
      <c r="B3" s="25"/>
      <c r="C3" s="26"/>
      <c r="D3" s="26"/>
      <c r="E3" s="26"/>
      <c r="F3" s="26"/>
      <c r="G3" s="26"/>
      <c r="H3" s="26"/>
      <c r="I3" s="125"/>
      <c r="J3" s="26"/>
      <c r="K3" s="27"/>
      <c r="AT3" s="24" t="s">
        <v>86</v>
      </c>
    </row>
    <row r="4" spans="2:46" ht="36.9" customHeight="1">
      <c r="B4" s="28"/>
      <c r="C4" s="29"/>
      <c r="D4" s="30" t="s">
        <v>121</v>
      </c>
      <c r="E4" s="29"/>
      <c r="F4" s="29"/>
      <c r="G4" s="29"/>
      <c r="H4" s="29"/>
      <c r="I4" s="126"/>
      <c r="J4" s="29"/>
      <c r="K4" s="31"/>
      <c r="M4" s="32" t="s">
        <v>12</v>
      </c>
      <c r="AT4" s="24" t="s">
        <v>6</v>
      </c>
    </row>
    <row r="5" spans="2:11" ht="6.9" customHeight="1">
      <c r="B5" s="28"/>
      <c r="C5" s="29"/>
      <c r="D5" s="29"/>
      <c r="E5" s="29"/>
      <c r="F5" s="29"/>
      <c r="G5" s="29"/>
      <c r="H5" s="29"/>
      <c r="I5" s="126"/>
      <c r="J5" s="29"/>
      <c r="K5" s="31"/>
    </row>
    <row r="6" spans="2:11" ht="13.2">
      <c r="B6" s="28"/>
      <c r="C6" s="29"/>
      <c r="D6" s="37" t="s">
        <v>18</v>
      </c>
      <c r="E6" s="29"/>
      <c r="F6" s="29"/>
      <c r="G6" s="29"/>
      <c r="H6" s="29"/>
      <c r="I6" s="126"/>
      <c r="J6" s="29"/>
      <c r="K6" s="31"/>
    </row>
    <row r="7" spans="2:11" ht="16.5" customHeight="1">
      <c r="B7" s="28"/>
      <c r="C7" s="29"/>
      <c r="D7" s="29"/>
      <c r="E7" s="383" t="str">
        <f>'Rekapitulace stavby'!K6</f>
        <v>Stavební úpravy a nástavba objektu ul. Broumovská 840/7, OPTIMALIZACE KAPACIT MŠ MOTÝLEK LIBEREC</v>
      </c>
      <c r="F7" s="384"/>
      <c r="G7" s="384"/>
      <c r="H7" s="384"/>
      <c r="I7" s="126"/>
      <c r="J7" s="29"/>
      <c r="K7" s="31"/>
    </row>
    <row r="8" spans="2:11" ht="13.2">
      <c r="B8" s="28"/>
      <c r="C8" s="29"/>
      <c r="D8" s="37" t="s">
        <v>122</v>
      </c>
      <c r="E8" s="29"/>
      <c r="F8" s="29"/>
      <c r="G8" s="29"/>
      <c r="H8" s="29"/>
      <c r="I8" s="126"/>
      <c r="J8" s="29"/>
      <c r="K8" s="31"/>
    </row>
    <row r="9" spans="2:11" s="1" customFormat="1" ht="16.5" customHeight="1">
      <c r="B9" s="41"/>
      <c r="C9" s="42"/>
      <c r="D9" s="42"/>
      <c r="E9" s="383" t="s">
        <v>123</v>
      </c>
      <c r="F9" s="385"/>
      <c r="G9" s="385"/>
      <c r="H9" s="385"/>
      <c r="I9" s="127"/>
      <c r="J9" s="42"/>
      <c r="K9" s="45"/>
    </row>
    <row r="10" spans="2:11" s="1" customFormat="1" ht="13.2">
      <c r="B10" s="41"/>
      <c r="C10" s="42"/>
      <c r="D10" s="37" t="s">
        <v>124</v>
      </c>
      <c r="E10" s="42"/>
      <c r="F10" s="42"/>
      <c r="G10" s="42"/>
      <c r="H10" s="42"/>
      <c r="I10" s="127"/>
      <c r="J10" s="42"/>
      <c r="K10" s="45"/>
    </row>
    <row r="11" spans="2:11" s="1" customFormat="1" ht="36.9" customHeight="1">
      <c r="B11" s="41"/>
      <c r="C11" s="42"/>
      <c r="D11" s="42"/>
      <c r="E11" s="386" t="s">
        <v>3795</v>
      </c>
      <c r="F11" s="385"/>
      <c r="G11" s="385"/>
      <c r="H11" s="385"/>
      <c r="I11" s="127"/>
      <c r="J11" s="42"/>
      <c r="K11" s="45"/>
    </row>
    <row r="12" spans="2:11" s="1" customFormat="1" ht="12">
      <c r="B12" s="41"/>
      <c r="C12" s="42"/>
      <c r="D12" s="42"/>
      <c r="E12" s="42"/>
      <c r="F12" s="42"/>
      <c r="G12" s="42"/>
      <c r="H12" s="42"/>
      <c r="I12" s="127"/>
      <c r="J12" s="42"/>
      <c r="K12" s="45"/>
    </row>
    <row r="13" spans="2:11" s="1" customFormat="1" ht="14.4" customHeight="1">
      <c r="B13" s="41"/>
      <c r="C13" s="42"/>
      <c r="D13" s="37" t="s">
        <v>20</v>
      </c>
      <c r="E13" s="42"/>
      <c r="F13" s="35" t="s">
        <v>39</v>
      </c>
      <c r="G13" s="42"/>
      <c r="H13" s="42"/>
      <c r="I13" s="128" t="s">
        <v>22</v>
      </c>
      <c r="J13" s="35" t="s">
        <v>39</v>
      </c>
      <c r="K13" s="45"/>
    </row>
    <row r="14" spans="2:11" s="1" customFormat="1" ht="14.4" customHeight="1">
      <c r="B14" s="41"/>
      <c r="C14" s="42"/>
      <c r="D14" s="37" t="s">
        <v>24</v>
      </c>
      <c r="E14" s="42"/>
      <c r="F14" s="35" t="s">
        <v>3039</v>
      </c>
      <c r="G14" s="42"/>
      <c r="H14" s="42"/>
      <c r="I14" s="128" t="s">
        <v>26</v>
      </c>
      <c r="J14" s="129" t="str">
        <f>'Rekapitulace stavby'!AN8</f>
        <v>10.12.2018</v>
      </c>
      <c r="K14" s="45"/>
    </row>
    <row r="15" spans="2:11" s="1" customFormat="1" ht="10.8" customHeight="1">
      <c r="B15" s="41"/>
      <c r="C15" s="42"/>
      <c r="D15" s="42"/>
      <c r="E15" s="42"/>
      <c r="F15" s="42"/>
      <c r="G15" s="42"/>
      <c r="H15" s="42"/>
      <c r="I15" s="127"/>
      <c r="J15" s="42"/>
      <c r="K15" s="45"/>
    </row>
    <row r="16" spans="2:11" s="1" customFormat="1" ht="14.4" customHeight="1">
      <c r="B16" s="41"/>
      <c r="C16" s="42"/>
      <c r="D16" s="37" t="s">
        <v>28</v>
      </c>
      <c r="E16" s="42"/>
      <c r="F16" s="42"/>
      <c r="G16" s="42"/>
      <c r="H16" s="42"/>
      <c r="I16" s="128" t="s">
        <v>29</v>
      </c>
      <c r="J16" s="35" t="str">
        <f>IF('Rekapitulace stavby'!AN10="","",'Rekapitulace stavby'!AN10)</f>
        <v>00262978</v>
      </c>
      <c r="K16" s="45"/>
    </row>
    <row r="17" spans="2:11" s="1" customFormat="1" ht="18" customHeight="1">
      <c r="B17" s="41"/>
      <c r="C17" s="42"/>
      <c r="D17" s="42"/>
      <c r="E17" s="35" t="str">
        <f>IF('Rekapitulace stavby'!E11="","",'Rekapitulace stavby'!E11)</f>
        <v xml:space="preserve">SM Liberec, Nám.Dr.E.Beneše 1, 46059 Liberec </v>
      </c>
      <c r="F17" s="42"/>
      <c r="G17" s="42"/>
      <c r="H17" s="42"/>
      <c r="I17" s="128" t="s">
        <v>32</v>
      </c>
      <c r="J17" s="35" t="str">
        <f>IF('Rekapitulace stavby'!AN11="","",'Rekapitulace stavby'!AN11)</f>
        <v>CZ00262978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27"/>
      <c r="J18" s="42"/>
      <c r="K18" s="45"/>
    </row>
    <row r="19" spans="2:11" s="1" customFormat="1" ht="14.4" customHeight="1">
      <c r="B19" s="41"/>
      <c r="C19" s="42"/>
      <c r="D19" s="37" t="s">
        <v>34</v>
      </c>
      <c r="E19" s="42"/>
      <c r="F19" s="42"/>
      <c r="G19" s="42"/>
      <c r="H19" s="42"/>
      <c r="I19" s="128" t="s">
        <v>29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8" t="s">
        <v>32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27"/>
      <c r="J21" s="42"/>
      <c r="K21" s="45"/>
    </row>
    <row r="22" spans="2:11" s="1" customFormat="1" ht="14.4" customHeight="1">
      <c r="B22" s="41"/>
      <c r="C22" s="42"/>
      <c r="D22" s="37" t="s">
        <v>36</v>
      </c>
      <c r="E22" s="42"/>
      <c r="F22" s="42"/>
      <c r="G22" s="42"/>
      <c r="H22" s="42"/>
      <c r="I22" s="128" t="s">
        <v>29</v>
      </c>
      <c r="J22" s="35" t="s">
        <v>39</v>
      </c>
      <c r="K22" s="45"/>
    </row>
    <row r="23" spans="2:11" s="1" customFormat="1" ht="18" customHeight="1">
      <c r="B23" s="41"/>
      <c r="C23" s="42"/>
      <c r="D23" s="42"/>
      <c r="E23" s="35" t="s">
        <v>3040</v>
      </c>
      <c r="F23" s="42"/>
      <c r="G23" s="42"/>
      <c r="H23" s="42"/>
      <c r="I23" s="128" t="s">
        <v>32</v>
      </c>
      <c r="J23" s="35" t="s">
        <v>39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27"/>
      <c r="J24" s="42"/>
      <c r="K24" s="45"/>
    </row>
    <row r="25" spans="2:11" s="1" customFormat="1" ht="14.4" customHeight="1">
      <c r="B25" s="41"/>
      <c r="C25" s="42"/>
      <c r="D25" s="37" t="s">
        <v>41</v>
      </c>
      <c r="E25" s="42"/>
      <c r="F25" s="42"/>
      <c r="G25" s="42"/>
      <c r="H25" s="42"/>
      <c r="I25" s="127"/>
      <c r="J25" s="42"/>
      <c r="K25" s="45"/>
    </row>
    <row r="26" spans="2:11" s="7" customFormat="1" ht="16.5" customHeight="1">
      <c r="B26" s="130"/>
      <c r="C26" s="131"/>
      <c r="D26" s="131"/>
      <c r="E26" s="359" t="s">
        <v>39</v>
      </c>
      <c r="F26" s="359"/>
      <c r="G26" s="359"/>
      <c r="H26" s="359"/>
      <c r="I26" s="132"/>
      <c r="J26" s="131"/>
      <c r="K26" s="133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27"/>
      <c r="J27" s="42"/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4"/>
      <c r="J28" s="85"/>
      <c r="K28" s="135"/>
    </row>
    <row r="29" spans="2:11" s="1" customFormat="1" ht="25.35" customHeight="1">
      <c r="B29" s="41"/>
      <c r="C29" s="42"/>
      <c r="D29" s="136" t="s">
        <v>43</v>
      </c>
      <c r="E29" s="42"/>
      <c r="F29" s="42"/>
      <c r="G29" s="42"/>
      <c r="H29" s="42"/>
      <c r="I29" s="127"/>
      <c r="J29" s="137">
        <f>ROUND(J86,2)</f>
        <v>0</v>
      </c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4"/>
      <c r="J30" s="85"/>
      <c r="K30" s="135"/>
    </row>
    <row r="31" spans="2:11" s="1" customFormat="1" ht="14.4" customHeight="1">
      <c r="B31" s="41"/>
      <c r="C31" s="42"/>
      <c r="D31" s="42"/>
      <c r="E31" s="42"/>
      <c r="F31" s="46" t="s">
        <v>45</v>
      </c>
      <c r="G31" s="42"/>
      <c r="H31" s="42"/>
      <c r="I31" s="138" t="s">
        <v>44</v>
      </c>
      <c r="J31" s="46" t="s">
        <v>46</v>
      </c>
      <c r="K31" s="45"/>
    </row>
    <row r="32" spans="2:11" s="1" customFormat="1" ht="14.4" customHeight="1">
      <c r="B32" s="41"/>
      <c r="C32" s="42"/>
      <c r="D32" s="49" t="s">
        <v>47</v>
      </c>
      <c r="E32" s="49" t="s">
        <v>48</v>
      </c>
      <c r="F32" s="139">
        <f>ROUND(SUM(BE86:BE144),2)</f>
        <v>0</v>
      </c>
      <c r="G32" s="42"/>
      <c r="H32" s="42"/>
      <c r="I32" s="140">
        <v>0.21</v>
      </c>
      <c r="J32" s="139">
        <f>ROUND(ROUND((SUM(BE86:BE144)),2)*I32,2)</f>
        <v>0</v>
      </c>
      <c r="K32" s="45"/>
    </row>
    <row r="33" spans="2:11" s="1" customFormat="1" ht="14.4" customHeight="1">
      <c r="B33" s="41"/>
      <c r="C33" s="42"/>
      <c r="D33" s="42"/>
      <c r="E33" s="49" t="s">
        <v>49</v>
      </c>
      <c r="F33" s="139">
        <f>ROUND(SUM(BF86:BF144),2)</f>
        <v>0</v>
      </c>
      <c r="G33" s="42"/>
      <c r="H33" s="42"/>
      <c r="I33" s="140">
        <v>0.15</v>
      </c>
      <c r="J33" s="139">
        <f>ROUND(ROUND((SUM(BF86:BF144)),2)*I33,2)</f>
        <v>0</v>
      </c>
      <c r="K33" s="45"/>
    </row>
    <row r="34" spans="2:11" s="1" customFormat="1" ht="14.4" customHeight="1" hidden="1">
      <c r="B34" s="41"/>
      <c r="C34" s="42"/>
      <c r="D34" s="42"/>
      <c r="E34" s="49" t="s">
        <v>50</v>
      </c>
      <c r="F34" s="139">
        <f>ROUND(SUM(BG86:BG144),2)</f>
        <v>0</v>
      </c>
      <c r="G34" s="42"/>
      <c r="H34" s="42"/>
      <c r="I34" s="140">
        <v>0.21</v>
      </c>
      <c r="J34" s="139">
        <v>0</v>
      </c>
      <c r="K34" s="45"/>
    </row>
    <row r="35" spans="2:11" s="1" customFormat="1" ht="14.4" customHeight="1" hidden="1">
      <c r="B35" s="41"/>
      <c r="C35" s="42"/>
      <c r="D35" s="42"/>
      <c r="E35" s="49" t="s">
        <v>51</v>
      </c>
      <c r="F35" s="139">
        <f>ROUND(SUM(BH86:BH144),2)</f>
        <v>0</v>
      </c>
      <c r="G35" s="42"/>
      <c r="H35" s="42"/>
      <c r="I35" s="140">
        <v>0.15</v>
      </c>
      <c r="J35" s="139">
        <v>0</v>
      </c>
      <c r="K35" s="45"/>
    </row>
    <row r="36" spans="2:11" s="1" customFormat="1" ht="14.4" customHeight="1" hidden="1">
      <c r="B36" s="41"/>
      <c r="C36" s="42"/>
      <c r="D36" s="42"/>
      <c r="E36" s="49" t="s">
        <v>52</v>
      </c>
      <c r="F36" s="139">
        <f>ROUND(SUM(BI86:BI144),2)</f>
        <v>0</v>
      </c>
      <c r="G36" s="42"/>
      <c r="H36" s="42"/>
      <c r="I36" s="140">
        <v>0</v>
      </c>
      <c r="J36" s="139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27"/>
      <c r="J37" s="42"/>
      <c r="K37" s="45"/>
    </row>
    <row r="38" spans="2:11" s="1" customFormat="1" ht="25.35" customHeight="1">
      <c r="B38" s="41"/>
      <c r="C38" s="141"/>
      <c r="D38" s="142" t="s">
        <v>53</v>
      </c>
      <c r="E38" s="79"/>
      <c r="F38" s="79"/>
      <c r="G38" s="143" t="s">
        <v>54</v>
      </c>
      <c r="H38" s="144" t="s">
        <v>55</v>
      </c>
      <c r="I38" s="145"/>
      <c r="J38" s="146">
        <f>SUM(J29:J36)</f>
        <v>0</v>
      </c>
      <c r="K38" s="147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48"/>
      <c r="J39" s="57"/>
      <c r="K39" s="58"/>
    </row>
    <row r="43" spans="2:11" s="1" customFormat="1" ht="6.9" customHeight="1">
      <c r="B43" s="149"/>
      <c r="C43" s="150"/>
      <c r="D43" s="150"/>
      <c r="E43" s="150"/>
      <c r="F43" s="150"/>
      <c r="G43" s="150"/>
      <c r="H43" s="150"/>
      <c r="I43" s="151"/>
      <c r="J43" s="150"/>
      <c r="K43" s="152"/>
    </row>
    <row r="44" spans="2:11" s="1" customFormat="1" ht="36.9" customHeight="1">
      <c r="B44" s="41"/>
      <c r="C44" s="30" t="s">
        <v>126</v>
      </c>
      <c r="D44" s="42"/>
      <c r="E44" s="42"/>
      <c r="F44" s="42"/>
      <c r="G44" s="42"/>
      <c r="H44" s="42"/>
      <c r="I44" s="127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27"/>
      <c r="J45" s="42"/>
      <c r="K45" s="45"/>
    </row>
    <row r="46" spans="2:11" s="1" customFormat="1" ht="14.4" customHeight="1">
      <c r="B46" s="41"/>
      <c r="C46" s="37" t="s">
        <v>18</v>
      </c>
      <c r="D46" s="42"/>
      <c r="E46" s="42"/>
      <c r="F46" s="42"/>
      <c r="G46" s="42"/>
      <c r="H46" s="42"/>
      <c r="I46" s="127"/>
      <c r="J46" s="42"/>
      <c r="K46" s="45"/>
    </row>
    <row r="47" spans="2:11" s="1" customFormat="1" ht="16.5" customHeight="1">
      <c r="B47" s="41"/>
      <c r="C47" s="42"/>
      <c r="D47" s="42"/>
      <c r="E47" s="383" t="str">
        <f>E7</f>
        <v>Stavební úpravy a nástavba objektu ul. Broumovská 840/7, OPTIMALIZACE KAPACIT MŠ MOTÝLEK LIBEREC</v>
      </c>
      <c r="F47" s="384"/>
      <c r="G47" s="384"/>
      <c r="H47" s="384"/>
      <c r="I47" s="127"/>
      <c r="J47" s="42"/>
      <c r="K47" s="45"/>
    </row>
    <row r="48" spans="2:11" ht="13.2">
      <c r="B48" s="28"/>
      <c r="C48" s="37" t="s">
        <v>122</v>
      </c>
      <c r="D48" s="29"/>
      <c r="E48" s="29"/>
      <c r="F48" s="29"/>
      <c r="G48" s="29"/>
      <c r="H48" s="29"/>
      <c r="I48" s="126"/>
      <c r="J48" s="29"/>
      <c r="K48" s="31"/>
    </row>
    <row r="49" spans="2:11" s="1" customFormat="1" ht="16.5" customHeight="1">
      <c r="B49" s="41"/>
      <c r="C49" s="42"/>
      <c r="D49" s="42"/>
      <c r="E49" s="383" t="s">
        <v>123</v>
      </c>
      <c r="F49" s="385"/>
      <c r="G49" s="385"/>
      <c r="H49" s="385"/>
      <c r="I49" s="127"/>
      <c r="J49" s="42"/>
      <c r="K49" s="45"/>
    </row>
    <row r="50" spans="2:11" s="1" customFormat="1" ht="14.4" customHeight="1">
      <c r="B50" s="41"/>
      <c r="C50" s="37" t="s">
        <v>124</v>
      </c>
      <c r="D50" s="42"/>
      <c r="E50" s="42"/>
      <c r="F50" s="42"/>
      <c r="G50" s="42"/>
      <c r="H50" s="42"/>
      <c r="I50" s="127"/>
      <c r="J50" s="42"/>
      <c r="K50" s="45"/>
    </row>
    <row r="51" spans="2:11" s="1" customFormat="1" ht="17.25" customHeight="1">
      <c r="B51" s="41"/>
      <c r="C51" s="42"/>
      <c r="D51" s="42"/>
      <c r="E51" s="386" t="str">
        <f>E11</f>
        <v>část VZT - Vzduchotechnika</v>
      </c>
      <c r="F51" s="385"/>
      <c r="G51" s="385"/>
      <c r="H51" s="385"/>
      <c r="I51" s="127"/>
      <c r="J51" s="42"/>
      <c r="K51" s="45"/>
    </row>
    <row r="52" spans="2:11" s="1" customFormat="1" ht="6.9" customHeight="1">
      <c r="B52" s="41"/>
      <c r="C52" s="42"/>
      <c r="D52" s="42"/>
      <c r="E52" s="42"/>
      <c r="F52" s="42"/>
      <c r="G52" s="42"/>
      <c r="H52" s="42"/>
      <c r="I52" s="127"/>
      <c r="J52" s="42"/>
      <c r="K52" s="45"/>
    </row>
    <row r="53" spans="2:11" s="1" customFormat="1" ht="18" customHeight="1">
      <c r="B53" s="41"/>
      <c r="C53" s="37" t="s">
        <v>24</v>
      </c>
      <c r="D53" s="42"/>
      <c r="E53" s="42"/>
      <c r="F53" s="35" t="str">
        <f>F14</f>
        <v>ul. Broumovská 840/7, Liberec VI-Rochlice</v>
      </c>
      <c r="G53" s="42"/>
      <c r="H53" s="42"/>
      <c r="I53" s="128" t="s">
        <v>26</v>
      </c>
      <c r="J53" s="129" t="str">
        <f>IF(J14="","",J14)</f>
        <v>10.12.2018</v>
      </c>
      <c r="K53" s="45"/>
    </row>
    <row r="54" spans="2:11" s="1" customFormat="1" ht="6.9" customHeight="1">
      <c r="B54" s="41"/>
      <c r="C54" s="42"/>
      <c r="D54" s="42"/>
      <c r="E54" s="42"/>
      <c r="F54" s="42"/>
      <c r="G54" s="42"/>
      <c r="H54" s="42"/>
      <c r="I54" s="127"/>
      <c r="J54" s="42"/>
      <c r="K54" s="45"/>
    </row>
    <row r="55" spans="2:11" s="1" customFormat="1" ht="13.2">
      <c r="B55" s="41"/>
      <c r="C55" s="37" t="s">
        <v>28</v>
      </c>
      <c r="D55" s="42"/>
      <c r="E55" s="42"/>
      <c r="F55" s="35" t="str">
        <f>E17</f>
        <v xml:space="preserve">SM Liberec, Nám.Dr.E.Beneše 1, 46059 Liberec </v>
      </c>
      <c r="G55" s="42"/>
      <c r="H55" s="42"/>
      <c r="I55" s="128" t="s">
        <v>36</v>
      </c>
      <c r="J55" s="359" t="str">
        <f>E23</f>
        <v>EnergySim s.r.o.</v>
      </c>
      <c r="K55" s="45"/>
    </row>
    <row r="56" spans="2:11" s="1" customFormat="1" ht="14.4" customHeight="1">
      <c r="B56" s="41"/>
      <c r="C56" s="37" t="s">
        <v>34</v>
      </c>
      <c r="D56" s="42"/>
      <c r="E56" s="42"/>
      <c r="F56" s="35" t="str">
        <f>IF(E20="","",E20)</f>
        <v/>
      </c>
      <c r="G56" s="42"/>
      <c r="H56" s="42"/>
      <c r="I56" s="127"/>
      <c r="J56" s="387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7"/>
      <c r="J57" s="42"/>
      <c r="K57" s="45"/>
    </row>
    <row r="58" spans="2:11" s="1" customFormat="1" ht="29.25" customHeight="1">
      <c r="B58" s="41"/>
      <c r="C58" s="153" t="s">
        <v>127</v>
      </c>
      <c r="D58" s="141"/>
      <c r="E58" s="141"/>
      <c r="F58" s="141"/>
      <c r="G58" s="141"/>
      <c r="H58" s="141"/>
      <c r="I58" s="154"/>
      <c r="J58" s="155" t="s">
        <v>128</v>
      </c>
      <c r="K58" s="156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7"/>
      <c r="J59" s="42"/>
      <c r="K59" s="45"/>
    </row>
    <row r="60" spans="2:47" s="1" customFormat="1" ht="29.25" customHeight="1">
      <c r="B60" s="41"/>
      <c r="C60" s="157" t="s">
        <v>129</v>
      </c>
      <c r="D60" s="42"/>
      <c r="E60" s="42"/>
      <c r="F60" s="42"/>
      <c r="G60" s="42"/>
      <c r="H60" s="42"/>
      <c r="I60" s="127"/>
      <c r="J60" s="137">
        <f>J86</f>
        <v>0</v>
      </c>
      <c r="K60" s="45"/>
      <c r="AU60" s="24" t="s">
        <v>130</v>
      </c>
    </row>
    <row r="61" spans="2:11" s="8" customFormat="1" ht="24.9" customHeight="1">
      <c r="B61" s="158"/>
      <c r="C61" s="159"/>
      <c r="D61" s="160" t="s">
        <v>141</v>
      </c>
      <c r="E61" s="161"/>
      <c r="F61" s="161"/>
      <c r="G61" s="161"/>
      <c r="H61" s="161"/>
      <c r="I61" s="162"/>
      <c r="J61" s="163">
        <f>J87</f>
        <v>0</v>
      </c>
      <c r="K61" s="164"/>
    </row>
    <row r="62" spans="2:11" s="9" customFormat="1" ht="19.95" customHeight="1">
      <c r="B62" s="165"/>
      <c r="C62" s="166"/>
      <c r="D62" s="167" t="s">
        <v>3796</v>
      </c>
      <c r="E62" s="168"/>
      <c r="F62" s="168"/>
      <c r="G62" s="168"/>
      <c r="H62" s="168"/>
      <c r="I62" s="169"/>
      <c r="J62" s="170">
        <f>J88</f>
        <v>0</v>
      </c>
      <c r="K62" s="171"/>
    </row>
    <row r="63" spans="2:11" s="9" customFormat="1" ht="19.95" customHeight="1">
      <c r="B63" s="165"/>
      <c r="C63" s="166"/>
      <c r="D63" s="167" t="s">
        <v>3797</v>
      </c>
      <c r="E63" s="168"/>
      <c r="F63" s="168"/>
      <c r="G63" s="168"/>
      <c r="H63" s="168"/>
      <c r="I63" s="169"/>
      <c r="J63" s="170">
        <f>J95</f>
        <v>0</v>
      </c>
      <c r="K63" s="171"/>
    </row>
    <row r="64" spans="2:11" s="9" customFormat="1" ht="19.95" customHeight="1">
      <c r="B64" s="165"/>
      <c r="C64" s="166"/>
      <c r="D64" s="167" t="s">
        <v>3798</v>
      </c>
      <c r="E64" s="168"/>
      <c r="F64" s="168"/>
      <c r="G64" s="168"/>
      <c r="H64" s="168"/>
      <c r="I64" s="169"/>
      <c r="J64" s="170">
        <f>J139</f>
        <v>0</v>
      </c>
      <c r="K64" s="171"/>
    </row>
    <row r="65" spans="2:11" s="1" customFormat="1" ht="21.75" customHeight="1">
      <c r="B65" s="41"/>
      <c r="C65" s="42"/>
      <c r="D65" s="42"/>
      <c r="E65" s="42"/>
      <c r="F65" s="42"/>
      <c r="G65" s="42"/>
      <c r="H65" s="42"/>
      <c r="I65" s="127"/>
      <c r="J65" s="42"/>
      <c r="K65" s="45"/>
    </row>
    <row r="66" spans="2:11" s="1" customFormat="1" ht="6.9" customHeight="1">
      <c r="B66" s="56"/>
      <c r="C66" s="57"/>
      <c r="D66" s="57"/>
      <c r="E66" s="57"/>
      <c r="F66" s="57"/>
      <c r="G66" s="57"/>
      <c r="H66" s="57"/>
      <c r="I66" s="148"/>
      <c r="J66" s="57"/>
      <c r="K66" s="58"/>
    </row>
    <row r="70" spans="2:12" s="1" customFormat="1" ht="6.9" customHeight="1">
      <c r="B70" s="59"/>
      <c r="C70" s="60"/>
      <c r="D70" s="60"/>
      <c r="E70" s="60"/>
      <c r="F70" s="60"/>
      <c r="G70" s="60"/>
      <c r="H70" s="60"/>
      <c r="I70" s="151"/>
      <c r="J70" s="60"/>
      <c r="K70" s="60"/>
      <c r="L70" s="61"/>
    </row>
    <row r="71" spans="2:12" s="1" customFormat="1" ht="36.9" customHeight="1">
      <c r="B71" s="41"/>
      <c r="C71" s="62" t="s">
        <v>164</v>
      </c>
      <c r="D71" s="63"/>
      <c r="E71" s="63"/>
      <c r="F71" s="63"/>
      <c r="G71" s="63"/>
      <c r="H71" s="63"/>
      <c r="I71" s="172"/>
      <c r="J71" s="63"/>
      <c r="K71" s="63"/>
      <c r="L71" s="61"/>
    </row>
    <row r="72" spans="2:12" s="1" customFormat="1" ht="6.9" customHeight="1">
      <c r="B72" s="41"/>
      <c r="C72" s="63"/>
      <c r="D72" s="63"/>
      <c r="E72" s="63"/>
      <c r="F72" s="63"/>
      <c r="G72" s="63"/>
      <c r="H72" s="63"/>
      <c r="I72" s="172"/>
      <c r="J72" s="63"/>
      <c r="K72" s="63"/>
      <c r="L72" s="61"/>
    </row>
    <row r="73" spans="2:12" s="1" customFormat="1" ht="14.4" customHeight="1">
      <c r="B73" s="41"/>
      <c r="C73" s="65" t="s">
        <v>18</v>
      </c>
      <c r="D73" s="63"/>
      <c r="E73" s="63"/>
      <c r="F73" s="63"/>
      <c r="G73" s="63"/>
      <c r="H73" s="63"/>
      <c r="I73" s="172"/>
      <c r="J73" s="63"/>
      <c r="K73" s="63"/>
      <c r="L73" s="61"/>
    </row>
    <row r="74" spans="2:12" s="1" customFormat="1" ht="16.5" customHeight="1">
      <c r="B74" s="41"/>
      <c r="C74" s="63"/>
      <c r="D74" s="63"/>
      <c r="E74" s="388" t="str">
        <f>E7</f>
        <v>Stavební úpravy a nástavba objektu ul. Broumovská 840/7, OPTIMALIZACE KAPACIT MŠ MOTÝLEK LIBEREC</v>
      </c>
      <c r="F74" s="389"/>
      <c r="G74" s="389"/>
      <c r="H74" s="389"/>
      <c r="I74" s="172"/>
      <c r="J74" s="63"/>
      <c r="K74" s="63"/>
      <c r="L74" s="61"/>
    </row>
    <row r="75" spans="2:12" ht="13.2">
      <c r="B75" s="28"/>
      <c r="C75" s="65" t="s">
        <v>122</v>
      </c>
      <c r="D75" s="173"/>
      <c r="E75" s="173"/>
      <c r="F75" s="173"/>
      <c r="G75" s="173"/>
      <c r="H75" s="173"/>
      <c r="J75" s="173"/>
      <c r="K75" s="173"/>
      <c r="L75" s="174"/>
    </row>
    <row r="76" spans="2:12" s="1" customFormat="1" ht="16.5" customHeight="1">
      <c r="B76" s="41"/>
      <c r="C76" s="63"/>
      <c r="D76" s="63"/>
      <c r="E76" s="388" t="s">
        <v>123</v>
      </c>
      <c r="F76" s="390"/>
      <c r="G76" s="390"/>
      <c r="H76" s="390"/>
      <c r="I76" s="172"/>
      <c r="J76" s="63"/>
      <c r="K76" s="63"/>
      <c r="L76" s="61"/>
    </row>
    <row r="77" spans="2:12" s="1" customFormat="1" ht="14.4" customHeight="1">
      <c r="B77" s="41"/>
      <c r="C77" s="65" t="s">
        <v>124</v>
      </c>
      <c r="D77" s="63"/>
      <c r="E77" s="63"/>
      <c r="F77" s="63"/>
      <c r="G77" s="63"/>
      <c r="H77" s="63"/>
      <c r="I77" s="172"/>
      <c r="J77" s="63"/>
      <c r="K77" s="63"/>
      <c r="L77" s="61"/>
    </row>
    <row r="78" spans="2:12" s="1" customFormat="1" ht="17.25" customHeight="1">
      <c r="B78" s="41"/>
      <c r="C78" s="63"/>
      <c r="D78" s="63"/>
      <c r="E78" s="376" t="str">
        <f>E11</f>
        <v>část VZT - Vzduchotechnika</v>
      </c>
      <c r="F78" s="390"/>
      <c r="G78" s="390"/>
      <c r="H78" s="390"/>
      <c r="I78" s="172"/>
      <c r="J78" s="63"/>
      <c r="K78" s="63"/>
      <c r="L78" s="61"/>
    </row>
    <row r="79" spans="2:12" s="1" customFormat="1" ht="6.9" customHeight="1">
      <c r="B79" s="41"/>
      <c r="C79" s="63"/>
      <c r="D79" s="63"/>
      <c r="E79" s="63"/>
      <c r="F79" s="63"/>
      <c r="G79" s="63"/>
      <c r="H79" s="63"/>
      <c r="I79" s="172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75" t="str">
        <f>F14</f>
        <v>ul. Broumovská 840/7, Liberec VI-Rochlice</v>
      </c>
      <c r="G80" s="63"/>
      <c r="H80" s="63"/>
      <c r="I80" s="176" t="s">
        <v>26</v>
      </c>
      <c r="J80" s="73" t="str">
        <f>IF(J14="","",J14)</f>
        <v>10.12.2018</v>
      </c>
      <c r="K80" s="63"/>
      <c r="L80" s="61"/>
    </row>
    <row r="81" spans="2:12" s="1" customFormat="1" ht="6.9" customHeight="1">
      <c r="B81" s="41"/>
      <c r="C81" s="63"/>
      <c r="D81" s="63"/>
      <c r="E81" s="63"/>
      <c r="F81" s="63"/>
      <c r="G81" s="63"/>
      <c r="H81" s="63"/>
      <c r="I81" s="172"/>
      <c r="J81" s="63"/>
      <c r="K81" s="63"/>
      <c r="L81" s="61"/>
    </row>
    <row r="82" spans="2:12" s="1" customFormat="1" ht="13.2">
      <c r="B82" s="41"/>
      <c r="C82" s="65" t="s">
        <v>28</v>
      </c>
      <c r="D82" s="63"/>
      <c r="E82" s="63"/>
      <c r="F82" s="175" t="str">
        <f>E17</f>
        <v xml:space="preserve">SM Liberec, Nám.Dr.E.Beneše 1, 46059 Liberec </v>
      </c>
      <c r="G82" s="63"/>
      <c r="H82" s="63"/>
      <c r="I82" s="176" t="s">
        <v>36</v>
      </c>
      <c r="J82" s="175" t="str">
        <f>E23</f>
        <v>EnergySim s.r.o.</v>
      </c>
      <c r="K82" s="63"/>
      <c r="L82" s="61"/>
    </row>
    <row r="83" spans="2:12" s="1" customFormat="1" ht="14.4" customHeight="1">
      <c r="B83" s="41"/>
      <c r="C83" s="65" t="s">
        <v>34</v>
      </c>
      <c r="D83" s="63"/>
      <c r="E83" s="63"/>
      <c r="F83" s="175" t="str">
        <f>IF(E20="","",E20)</f>
        <v/>
      </c>
      <c r="G83" s="63"/>
      <c r="H83" s="63"/>
      <c r="I83" s="172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72"/>
      <c r="J84" s="63"/>
      <c r="K84" s="63"/>
      <c r="L84" s="61"/>
    </row>
    <row r="85" spans="2:20" s="10" customFormat="1" ht="29.25" customHeight="1">
      <c r="B85" s="177"/>
      <c r="C85" s="178" t="s">
        <v>165</v>
      </c>
      <c r="D85" s="179" t="s">
        <v>62</v>
      </c>
      <c r="E85" s="179" t="s">
        <v>58</v>
      </c>
      <c r="F85" s="179" t="s">
        <v>166</v>
      </c>
      <c r="G85" s="179" t="s">
        <v>167</v>
      </c>
      <c r="H85" s="179" t="s">
        <v>168</v>
      </c>
      <c r="I85" s="180" t="s">
        <v>169</v>
      </c>
      <c r="J85" s="179" t="s">
        <v>128</v>
      </c>
      <c r="K85" s="181" t="s">
        <v>170</v>
      </c>
      <c r="L85" s="182"/>
      <c r="M85" s="81" t="s">
        <v>171</v>
      </c>
      <c r="N85" s="82" t="s">
        <v>47</v>
      </c>
      <c r="O85" s="82" t="s">
        <v>172</v>
      </c>
      <c r="P85" s="82" t="s">
        <v>173</v>
      </c>
      <c r="Q85" s="82" t="s">
        <v>174</v>
      </c>
      <c r="R85" s="82" t="s">
        <v>175</v>
      </c>
      <c r="S85" s="82" t="s">
        <v>176</v>
      </c>
      <c r="T85" s="83" t="s">
        <v>177</v>
      </c>
    </row>
    <row r="86" spans="2:63" s="1" customFormat="1" ht="29.25" customHeight="1">
      <c r="B86" s="41"/>
      <c r="C86" s="87" t="s">
        <v>129</v>
      </c>
      <c r="D86" s="63"/>
      <c r="E86" s="63"/>
      <c r="F86" s="63"/>
      <c r="G86" s="63"/>
      <c r="H86" s="63"/>
      <c r="I86" s="172"/>
      <c r="J86" s="183">
        <f>BK86</f>
        <v>0</v>
      </c>
      <c r="K86" s="63"/>
      <c r="L86" s="61"/>
      <c r="M86" s="84"/>
      <c r="N86" s="85"/>
      <c r="O86" s="85"/>
      <c r="P86" s="184">
        <f>P87</f>
        <v>0</v>
      </c>
      <c r="Q86" s="85"/>
      <c r="R86" s="184">
        <f>R87</f>
        <v>0.41155899999999995</v>
      </c>
      <c r="S86" s="85"/>
      <c r="T86" s="185">
        <f>T87</f>
        <v>0.05814</v>
      </c>
      <c r="AT86" s="24" t="s">
        <v>76</v>
      </c>
      <c r="AU86" s="24" t="s">
        <v>130</v>
      </c>
      <c r="BK86" s="186">
        <f>BK87</f>
        <v>0</v>
      </c>
    </row>
    <row r="87" spans="2:63" s="11" customFormat="1" ht="37.35" customHeight="1">
      <c r="B87" s="187"/>
      <c r="C87" s="188"/>
      <c r="D87" s="189" t="s">
        <v>76</v>
      </c>
      <c r="E87" s="190" t="s">
        <v>1215</v>
      </c>
      <c r="F87" s="190" t="s">
        <v>1216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P88+P95+P139</f>
        <v>0</v>
      </c>
      <c r="Q87" s="195"/>
      <c r="R87" s="196">
        <f>R88+R95+R139</f>
        <v>0.41155899999999995</v>
      </c>
      <c r="S87" s="195"/>
      <c r="T87" s="197">
        <f>T88+T95+T139</f>
        <v>0.05814</v>
      </c>
      <c r="AR87" s="198" t="s">
        <v>86</v>
      </c>
      <c r="AT87" s="199" t="s">
        <v>76</v>
      </c>
      <c r="AU87" s="199" t="s">
        <v>77</v>
      </c>
      <c r="AY87" s="198" t="s">
        <v>180</v>
      </c>
      <c r="BK87" s="200">
        <f>BK88+BK95+BK139</f>
        <v>0</v>
      </c>
    </row>
    <row r="88" spans="2:63" s="11" customFormat="1" ht="19.95" customHeight="1">
      <c r="B88" s="187"/>
      <c r="C88" s="188"/>
      <c r="D88" s="189" t="s">
        <v>76</v>
      </c>
      <c r="E88" s="201" t="s">
        <v>3799</v>
      </c>
      <c r="F88" s="201" t="s">
        <v>3800</v>
      </c>
      <c r="G88" s="188"/>
      <c r="H88" s="188"/>
      <c r="I88" s="191"/>
      <c r="J88" s="202">
        <f>BK88</f>
        <v>0</v>
      </c>
      <c r="K88" s="188"/>
      <c r="L88" s="193"/>
      <c r="M88" s="194"/>
      <c r="N88" s="195"/>
      <c r="O88" s="195"/>
      <c r="P88" s="196">
        <f>SUM(P89:P94)</f>
        <v>0</v>
      </c>
      <c r="Q88" s="195"/>
      <c r="R88" s="196">
        <f>SUM(R89:R94)</f>
        <v>0.0104</v>
      </c>
      <c r="S88" s="195"/>
      <c r="T88" s="197">
        <f>SUM(T89:T94)</f>
        <v>0</v>
      </c>
      <c r="AR88" s="198" t="s">
        <v>86</v>
      </c>
      <c r="AT88" s="199" t="s">
        <v>76</v>
      </c>
      <c r="AU88" s="199" t="s">
        <v>84</v>
      </c>
      <c r="AY88" s="198" t="s">
        <v>180</v>
      </c>
      <c r="BK88" s="200">
        <f>SUM(BK89:BK94)</f>
        <v>0</v>
      </c>
    </row>
    <row r="89" spans="2:65" s="1" customFormat="1" ht="16.5" customHeight="1">
      <c r="B89" s="41"/>
      <c r="C89" s="203" t="s">
        <v>84</v>
      </c>
      <c r="D89" s="203" t="s">
        <v>182</v>
      </c>
      <c r="E89" s="204" t="s">
        <v>3801</v>
      </c>
      <c r="F89" s="205" t="s">
        <v>3802</v>
      </c>
      <c r="G89" s="206" t="s">
        <v>316</v>
      </c>
      <c r="H89" s="207">
        <v>1</v>
      </c>
      <c r="I89" s="208"/>
      <c r="J89" s="209">
        <f aca="true" t="shared" si="0" ref="J89:J94">ROUND(I89*H89,2)</f>
        <v>0</v>
      </c>
      <c r="K89" s="205" t="s">
        <v>1903</v>
      </c>
      <c r="L89" s="61"/>
      <c r="M89" s="210" t="s">
        <v>39</v>
      </c>
      <c r="N89" s="211" t="s">
        <v>48</v>
      </c>
      <c r="O89" s="42"/>
      <c r="P89" s="212">
        <f aca="true" t="shared" si="1" ref="P89:P94">O89*H89</f>
        <v>0</v>
      </c>
      <c r="Q89" s="212">
        <v>0</v>
      </c>
      <c r="R89" s="212">
        <f aca="true" t="shared" si="2" ref="R89:R94">Q89*H89</f>
        <v>0</v>
      </c>
      <c r="S89" s="212">
        <v>0</v>
      </c>
      <c r="T89" s="213">
        <f aca="true" t="shared" si="3" ref="T89:T94">S89*H89</f>
        <v>0</v>
      </c>
      <c r="AR89" s="24" t="s">
        <v>265</v>
      </c>
      <c r="AT89" s="24" t="s">
        <v>182</v>
      </c>
      <c r="AU89" s="24" t="s">
        <v>86</v>
      </c>
      <c r="AY89" s="24" t="s">
        <v>180</v>
      </c>
      <c r="BE89" s="214">
        <f aca="true" t="shared" si="4" ref="BE89:BE94">IF(N89="základní",J89,0)</f>
        <v>0</v>
      </c>
      <c r="BF89" s="214">
        <f aca="true" t="shared" si="5" ref="BF89:BF94">IF(N89="snížená",J89,0)</f>
        <v>0</v>
      </c>
      <c r="BG89" s="214">
        <f aca="true" t="shared" si="6" ref="BG89:BG94">IF(N89="zákl. přenesená",J89,0)</f>
        <v>0</v>
      </c>
      <c r="BH89" s="214">
        <f aca="true" t="shared" si="7" ref="BH89:BH94">IF(N89="sníž. přenesená",J89,0)</f>
        <v>0</v>
      </c>
      <c r="BI89" s="214">
        <f aca="true" t="shared" si="8" ref="BI89:BI94">IF(N89="nulová",J89,0)</f>
        <v>0</v>
      </c>
      <c r="BJ89" s="24" t="s">
        <v>84</v>
      </c>
      <c r="BK89" s="214">
        <f aca="true" t="shared" si="9" ref="BK89:BK94">ROUND(I89*H89,2)</f>
        <v>0</v>
      </c>
      <c r="BL89" s="24" t="s">
        <v>265</v>
      </c>
      <c r="BM89" s="24" t="s">
        <v>3803</v>
      </c>
    </row>
    <row r="90" spans="2:65" s="1" customFormat="1" ht="38.25" customHeight="1">
      <c r="B90" s="41"/>
      <c r="C90" s="249" t="s">
        <v>86</v>
      </c>
      <c r="D90" s="249" t="s">
        <v>266</v>
      </c>
      <c r="E90" s="250" t="s">
        <v>3804</v>
      </c>
      <c r="F90" s="251" t="s">
        <v>3805</v>
      </c>
      <c r="G90" s="252" t="s">
        <v>316</v>
      </c>
      <c r="H90" s="253">
        <v>1</v>
      </c>
      <c r="I90" s="254"/>
      <c r="J90" s="255">
        <f t="shared" si="0"/>
        <v>0</v>
      </c>
      <c r="K90" s="251" t="s">
        <v>39</v>
      </c>
      <c r="L90" s="256"/>
      <c r="M90" s="257" t="s">
        <v>39</v>
      </c>
      <c r="N90" s="258" t="s">
        <v>48</v>
      </c>
      <c r="O90" s="42"/>
      <c r="P90" s="212">
        <f t="shared" si="1"/>
        <v>0</v>
      </c>
      <c r="Q90" s="212">
        <v>0.0026</v>
      </c>
      <c r="R90" s="212">
        <f t="shared" si="2"/>
        <v>0.0026</v>
      </c>
      <c r="S90" s="212">
        <v>0</v>
      </c>
      <c r="T90" s="213">
        <f t="shared" si="3"/>
        <v>0</v>
      </c>
      <c r="AR90" s="24" t="s">
        <v>354</v>
      </c>
      <c r="AT90" s="24" t="s">
        <v>266</v>
      </c>
      <c r="AU90" s="24" t="s">
        <v>86</v>
      </c>
      <c r="AY90" s="24" t="s">
        <v>180</v>
      </c>
      <c r="BE90" s="214">
        <f t="shared" si="4"/>
        <v>0</v>
      </c>
      <c r="BF90" s="214">
        <f t="shared" si="5"/>
        <v>0</v>
      </c>
      <c r="BG90" s="214">
        <f t="shared" si="6"/>
        <v>0</v>
      </c>
      <c r="BH90" s="214">
        <f t="shared" si="7"/>
        <v>0</v>
      </c>
      <c r="BI90" s="214">
        <f t="shared" si="8"/>
        <v>0</v>
      </c>
      <c r="BJ90" s="24" t="s">
        <v>84</v>
      </c>
      <c r="BK90" s="214">
        <f t="shared" si="9"/>
        <v>0</v>
      </c>
      <c r="BL90" s="24" t="s">
        <v>265</v>
      </c>
      <c r="BM90" s="24" t="s">
        <v>3806</v>
      </c>
    </row>
    <row r="91" spans="2:65" s="1" customFormat="1" ht="16.5" customHeight="1">
      <c r="B91" s="41"/>
      <c r="C91" s="203" t="s">
        <v>197</v>
      </c>
      <c r="D91" s="203" t="s">
        <v>182</v>
      </c>
      <c r="E91" s="204" t="s">
        <v>3807</v>
      </c>
      <c r="F91" s="205" t="s">
        <v>3808</v>
      </c>
      <c r="G91" s="206" t="s">
        <v>316</v>
      </c>
      <c r="H91" s="207">
        <v>3</v>
      </c>
      <c r="I91" s="208"/>
      <c r="J91" s="209">
        <f t="shared" si="0"/>
        <v>0</v>
      </c>
      <c r="K91" s="205" t="s">
        <v>1903</v>
      </c>
      <c r="L91" s="61"/>
      <c r="M91" s="210" t="s">
        <v>39</v>
      </c>
      <c r="N91" s="211" t="s">
        <v>48</v>
      </c>
      <c r="O91" s="42"/>
      <c r="P91" s="212">
        <f t="shared" si="1"/>
        <v>0</v>
      </c>
      <c r="Q91" s="212">
        <v>0</v>
      </c>
      <c r="R91" s="212">
        <f t="shared" si="2"/>
        <v>0</v>
      </c>
      <c r="S91" s="212">
        <v>0</v>
      </c>
      <c r="T91" s="213">
        <f t="shared" si="3"/>
        <v>0</v>
      </c>
      <c r="AR91" s="24" t="s">
        <v>265</v>
      </c>
      <c r="AT91" s="24" t="s">
        <v>182</v>
      </c>
      <c r="AU91" s="24" t="s">
        <v>86</v>
      </c>
      <c r="AY91" s="24" t="s">
        <v>180</v>
      </c>
      <c r="BE91" s="214">
        <f t="shared" si="4"/>
        <v>0</v>
      </c>
      <c r="BF91" s="214">
        <f t="shared" si="5"/>
        <v>0</v>
      </c>
      <c r="BG91" s="214">
        <f t="shared" si="6"/>
        <v>0</v>
      </c>
      <c r="BH91" s="214">
        <f t="shared" si="7"/>
        <v>0</v>
      </c>
      <c r="BI91" s="214">
        <f t="shared" si="8"/>
        <v>0</v>
      </c>
      <c r="BJ91" s="24" t="s">
        <v>84</v>
      </c>
      <c r="BK91" s="214">
        <f t="shared" si="9"/>
        <v>0</v>
      </c>
      <c r="BL91" s="24" t="s">
        <v>265</v>
      </c>
      <c r="BM91" s="24" t="s">
        <v>3809</v>
      </c>
    </row>
    <row r="92" spans="2:65" s="1" customFormat="1" ht="38.25" customHeight="1">
      <c r="B92" s="41"/>
      <c r="C92" s="249" t="s">
        <v>187</v>
      </c>
      <c r="D92" s="249" t="s">
        <v>266</v>
      </c>
      <c r="E92" s="250" t="s">
        <v>3810</v>
      </c>
      <c r="F92" s="251" t="s">
        <v>3811</v>
      </c>
      <c r="G92" s="252" t="s">
        <v>316</v>
      </c>
      <c r="H92" s="253">
        <v>1</v>
      </c>
      <c r="I92" s="254"/>
      <c r="J92" s="255">
        <f t="shared" si="0"/>
        <v>0</v>
      </c>
      <c r="K92" s="251" t="s">
        <v>39</v>
      </c>
      <c r="L92" s="256"/>
      <c r="M92" s="257" t="s">
        <v>39</v>
      </c>
      <c r="N92" s="258" t="s">
        <v>48</v>
      </c>
      <c r="O92" s="42"/>
      <c r="P92" s="212">
        <f t="shared" si="1"/>
        <v>0</v>
      </c>
      <c r="Q92" s="212">
        <v>0.0026</v>
      </c>
      <c r="R92" s="212">
        <f t="shared" si="2"/>
        <v>0.0026</v>
      </c>
      <c r="S92" s="212">
        <v>0</v>
      </c>
      <c r="T92" s="213">
        <f t="shared" si="3"/>
        <v>0</v>
      </c>
      <c r="AR92" s="24" t="s">
        <v>354</v>
      </c>
      <c r="AT92" s="24" t="s">
        <v>266</v>
      </c>
      <c r="AU92" s="24" t="s">
        <v>86</v>
      </c>
      <c r="AY92" s="24" t="s">
        <v>180</v>
      </c>
      <c r="BE92" s="214">
        <f t="shared" si="4"/>
        <v>0</v>
      </c>
      <c r="BF92" s="214">
        <f t="shared" si="5"/>
        <v>0</v>
      </c>
      <c r="BG92" s="214">
        <f t="shared" si="6"/>
        <v>0</v>
      </c>
      <c r="BH92" s="214">
        <f t="shared" si="7"/>
        <v>0</v>
      </c>
      <c r="BI92" s="214">
        <f t="shared" si="8"/>
        <v>0</v>
      </c>
      <c r="BJ92" s="24" t="s">
        <v>84</v>
      </c>
      <c r="BK92" s="214">
        <f t="shared" si="9"/>
        <v>0</v>
      </c>
      <c r="BL92" s="24" t="s">
        <v>265</v>
      </c>
      <c r="BM92" s="24" t="s">
        <v>3812</v>
      </c>
    </row>
    <row r="93" spans="2:65" s="1" customFormat="1" ht="38.25" customHeight="1">
      <c r="B93" s="41"/>
      <c r="C93" s="249" t="s">
        <v>209</v>
      </c>
      <c r="D93" s="249" t="s">
        <v>266</v>
      </c>
      <c r="E93" s="250" t="s">
        <v>3813</v>
      </c>
      <c r="F93" s="251" t="s">
        <v>3814</v>
      </c>
      <c r="G93" s="252" t="s">
        <v>316</v>
      </c>
      <c r="H93" s="253">
        <v>1</v>
      </c>
      <c r="I93" s="254"/>
      <c r="J93" s="255">
        <f t="shared" si="0"/>
        <v>0</v>
      </c>
      <c r="K93" s="251" t="s">
        <v>39</v>
      </c>
      <c r="L93" s="256"/>
      <c r="M93" s="257" t="s">
        <v>39</v>
      </c>
      <c r="N93" s="258" t="s">
        <v>48</v>
      </c>
      <c r="O93" s="42"/>
      <c r="P93" s="212">
        <f t="shared" si="1"/>
        <v>0</v>
      </c>
      <c r="Q93" s="212">
        <v>0.0026</v>
      </c>
      <c r="R93" s="212">
        <f t="shared" si="2"/>
        <v>0.0026</v>
      </c>
      <c r="S93" s="212">
        <v>0</v>
      </c>
      <c r="T93" s="213">
        <f t="shared" si="3"/>
        <v>0</v>
      </c>
      <c r="AR93" s="24" t="s">
        <v>354</v>
      </c>
      <c r="AT93" s="24" t="s">
        <v>266</v>
      </c>
      <c r="AU93" s="24" t="s">
        <v>86</v>
      </c>
      <c r="AY93" s="24" t="s">
        <v>180</v>
      </c>
      <c r="BE93" s="214">
        <f t="shared" si="4"/>
        <v>0</v>
      </c>
      <c r="BF93" s="214">
        <f t="shared" si="5"/>
        <v>0</v>
      </c>
      <c r="BG93" s="214">
        <f t="shared" si="6"/>
        <v>0</v>
      </c>
      <c r="BH93" s="214">
        <f t="shared" si="7"/>
        <v>0</v>
      </c>
      <c r="BI93" s="214">
        <f t="shared" si="8"/>
        <v>0</v>
      </c>
      <c r="BJ93" s="24" t="s">
        <v>84</v>
      </c>
      <c r="BK93" s="214">
        <f t="shared" si="9"/>
        <v>0</v>
      </c>
      <c r="BL93" s="24" t="s">
        <v>265</v>
      </c>
      <c r="BM93" s="24" t="s">
        <v>3815</v>
      </c>
    </row>
    <row r="94" spans="2:65" s="1" customFormat="1" ht="51" customHeight="1">
      <c r="B94" s="41"/>
      <c r="C94" s="249" t="s">
        <v>214</v>
      </c>
      <c r="D94" s="249" t="s">
        <v>266</v>
      </c>
      <c r="E94" s="250" t="s">
        <v>3816</v>
      </c>
      <c r="F94" s="251" t="s">
        <v>3817</v>
      </c>
      <c r="G94" s="252" t="s">
        <v>316</v>
      </c>
      <c r="H94" s="253">
        <v>1</v>
      </c>
      <c r="I94" s="254"/>
      <c r="J94" s="255">
        <f t="shared" si="0"/>
        <v>0</v>
      </c>
      <c r="K94" s="251" t="s">
        <v>39</v>
      </c>
      <c r="L94" s="256"/>
      <c r="M94" s="257" t="s">
        <v>39</v>
      </c>
      <c r="N94" s="258" t="s">
        <v>48</v>
      </c>
      <c r="O94" s="42"/>
      <c r="P94" s="212">
        <f t="shared" si="1"/>
        <v>0</v>
      </c>
      <c r="Q94" s="212">
        <v>0.0026</v>
      </c>
      <c r="R94" s="212">
        <f t="shared" si="2"/>
        <v>0.0026</v>
      </c>
      <c r="S94" s="212">
        <v>0</v>
      </c>
      <c r="T94" s="213">
        <f t="shared" si="3"/>
        <v>0</v>
      </c>
      <c r="AR94" s="24" t="s">
        <v>354</v>
      </c>
      <c r="AT94" s="24" t="s">
        <v>266</v>
      </c>
      <c r="AU94" s="24" t="s">
        <v>86</v>
      </c>
      <c r="AY94" s="24" t="s">
        <v>180</v>
      </c>
      <c r="BE94" s="214">
        <f t="shared" si="4"/>
        <v>0</v>
      </c>
      <c r="BF94" s="214">
        <f t="shared" si="5"/>
        <v>0</v>
      </c>
      <c r="BG94" s="214">
        <f t="shared" si="6"/>
        <v>0</v>
      </c>
      <c r="BH94" s="214">
        <f t="shared" si="7"/>
        <v>0</v>
      </c>
      <c r="BI94" s="214">
        <f t="shared" si="8"/>
        <v>0</v>
      </c>
      <c r="BJ94" s="24" t="s">
        <v>84</v>
      </c>
      <c r="BK94" s="214">
        <f t="shared" si="9"/>
        <v>0</v>
      </c>
      <c r="BL94" s="24" t="s">
        <v>265</v>
      </c>
      <c r="BM94" s="24" t="s">
        <v>3818</v>
      </c>
    </row>
    <row r="95" spans="2:63" s="11" customFormat="1" ht="29.85" customHeight="1">
      <c r="B95" s="187"/>
      <c r="C95" s="188"/>
      <c r="D95" s="189" t="s">
        <v>76</v>
      </c>
      <c r="E95" s="201" t="s">
        <v>3819</v>
      </c>
      <c r="F95" s="201" t="s">
        <v>3820</v>
      </c>
      <c r="G95" s="188"/>
      <c r="H95" s="188"/>
      <c r="I95" s="191"/>
      <c r="J95" s="202">
        <f>BK95</f>
        <v>0</v>
      </c>
      <c r="K95" s="188"/>
      <c r="L95" s="193"/>
      <c r="M95" s="194"/>
      <c r="N95" s="195"/>
      <c r="O95" s="195"/>
      <c r="P95" s="196">
        <f>SUM(P96:P138)</f>
        <v>0</v>
      </c>
      <c r="Q95" s="195"/>
      <c r="R95" s="196">
        <f>SUM(R96:R138)</f>
        <v>0.40115899999999993</v>
      </c>
      <c r="S95" s="195"/>
      <c r="T95" s="197">
        <f>SUM(T96:T138)</f>
        <v>0</v>
      </c>
      <c r="AR95" s="198" t="s">
        <v>86</v>
      </c>
      <c r="AT95" s="199" t="s">
        <v>76</v>
      </c>
      <c r="AU95" s="199" t="s">
        <v>84</v>
      </c>
      <c r="AY95" s="198" t="s">
        <v>180</v>
      </c>
      <c r="BK95" s="200">
        <f>SUM(BK96:BK138)</f>
        <v>0</v>
      </c>
    </row>
    <row r="96" spans="2:65" s="1" customFormat="1" ht="25.5" customHeight="1">
      <c r="B96" s="41"/>
      <c r="C96" s="203" t="s">
        <v>219</v>
      </c>
      <c r="D96" s="203" t="s">
        <v>182</v>
      </c>
      <c r="E96" s="204" t="s">
        <v>3821</v>
      </c>
      <c r="F96" s="205" t="s">
        <v>3822</v>
      </c>
      <c r="G96" s="206" t="s">
        <v>200</v>
      </c>
      <c r="H96" s="207">
        <v>17</v>
      </c>
      <c r="I96" s="208"/>
      <c r="J96" s="209">
        <f aca="true" t="shared" si="10" ref="J96:J138">ROUND(I96*H96,2)</f>
        <v>0</v>
      </c>
      <c r="K96" s="205" t="s">
        <v>39</v>
      </c>
      <c r="L96" s="61"/>
      <c r="M96" s="210" t="s">
        <v>39</v>
      </c>
      <c r="N96" s="211" t="s">
        <v>48</v>
      </c>
      <c r="O96" s="42"/>
      <c r="P96" s="212">
        <f aca="true" t="shared" si="11" ref="P96:P138">O96*H96</f>
        <v>0</v>
      </c>
      <c r="Q96" s="212">
        <v>0.0017502</v>
      </c>
      <c r="R96" s="212">
        <f aca="true" t="shared" si="12" ref="R96:R138">Q96*H96</f>
        <v>0.0297534</v>
      </c>
      <c r="S96" s="212">
        <v>0</v>
      </c>
      <c r="T96" s="213">
        <f aca="true" t="shared" si="13" ref="T96:T138">S96*H96</f>
        <v>0</v>
      </c>
      <c r="AR96" s="24" t="s">
        <v>265</v>
      </c>
      <c r="AT96" s="24" t="s">
        <v>182</v>
      </c>
      <c r="AU96" s="24" t="s">
        <v>86</v>
      </c>
      <c r="AY96" s="24" t="s">
        <v>180</v>
      </c>
      <c r="BE96" s="214">
        <f aca="true" t="shared" si="14" ref="BE96:BE138">IF(N96="základní",J96,0)</f>
        <v>0</v>
      </c>
      <c r="BF96" s="214">
        <f aca="true" t="shared" si="15" ref="BF96:BF138">IF(N96="snížená",J96,0)</f>
        <v>0</v>
      </c>
      <c r="BG96" s="214">
        <f aca="true" t="shared" si="16" ref="BG96:BG138">IF(N96="zákl. přenesená",J96,0)</f>
        <v>0</v>
      </c>
      <c r="BH96" s="214">
        <f aca="true" t="shared" si="17" ref="BH96:BH138">IF(N96="sníž. přenesená",J96,0)</f>
        <v>0</v>
      </c>
      <c r="BI96" s="214">
        <f aca="true" t="shared" si="18" ref="BI96:BI138">IF(N96="nulová",J96,0)</f>
        <v>0</v>
      </c>
      <c r="BJ96" s="24" t="s">
        <v>84</v>
      </c>
      <c r="BK96" s="214">
        <f aca="true" t="shared" si="19" ref="BK96:BK138">ROUND(I96*H96,2)</f>
        <v>0</v>
      </c>
      <c r="BL96" s="24" t="s">
        <v>265</v>
      </c>
      <c r="BM96" s="24" t="s">
        <v>3823</v>
      </c>
    </row>
    <row r="97" spans="2:65" s="1" customFormat="1" ht="25.5" customHeight="1">
      <c r="B97" s="41"/>
      <c r="C97" s="203" t="s">
        <v>225</v>
      </c>
      <c r="D97" s="203" t="s">
        <v>182</v>
      </c>
      <c r="E97" s="204" t="s">
        <v>3824</v>
      </c>
      <c r="F97" s="205" t="s">
        <v>3825</v>
      </c>
      <c r="G97" s="206" t="s">
        <v>200</v>
      </c>
      <c r="H97" s="207">
        <v>5</v>
      </c>
      <c r="I97" s="208"/>
      <c r="J97" s="209">
        <f t="shared" si="10"/>
        <v>0</v>
      </c>
      <c r="K97" s="205" t="s">
        <v>39</v>
      </c>
      <c r="L97" s="61"/>
      <c r="M97" s="210" t="s">
        <v>39</v>
      </c>
      <c r="N97" s="211" t="s">
        <v>48</v>
      </c>
      <c r="O97" s="42"/>
      <c r="P97" s="212">
        <f t="shared" si="11"/>
        <v>0</v>
      </c>
      <c r="Q97" s="212">
        <v>0.0021554</v>
      </c>
      <c r="R97" s="212">
        <f t="shared" si="12"/>
        <v>0.010777</v>
      </c>
      <c r="S97" s="212">
        <v>0</v>
      </c>
      <c r="T97" s="213">
        <f t="shared" si="13"/>
        <v>0</v>
      </c>
      <c r="AR97" s="24" t="s">
        <v>265</v>
      </c>
      <c r="AT97" s="24" t="s">
        <v>182</v>
      </c>
      <c r="AU97" s="24" t="s">
        <v>86</v>
      </c>
      <c r="AY97" s="24" t="s">
        <v>180</v>
      </c>
      <c r="BE97" s="214">
        <f t="shared" si="14"/>
        <v>0</v>
      </c>
      <c r="BF97" s="214">
        <f t="shared" si="15"/>
        <v>0</v>
      </c>
      <c r="BG97" s="214">
        <f t="shared" si="16"/>
        <v>0</v>
      </c>
      <c r="BH97" s="214">
        <f t="shared" si="17"/>
        <v>0</v>
      </c>
      <c r="BI97" s="214">
        <f t="shared" si="18"/>
        <v>0</v>
      </c>
      <c r="BJ97" s="24" t="s">
        <v>84</v>
      </c>
      <c r="BK97" s="214">
        <f t="shared" si="19"/>
        <v>0</v>
      </c>
      <c r="BL97" s="24" t="s">
        <v>265</v>
      </c>
      <c r="BM97" s="24" t="s">
        <v>3826</v>
      </c>
    </row>
    <row r="98" spans="2:65" s="1" customFormat="1" ht="25.5" customHeight="1">
      <c r="B98" s="41"/>
      <c r="C98" s="203" t="s">
        <v>230</v>
      </c>
      <c r="D98" s="203" t="s">
        <v>182</v>
      </c>
      <c r="E98" s="204" t="s">
        <v>3827</v>
      </c>
      <c r="F98" s="205" t="s">
        <v>3828</v>
      </c>
      <c r="G98" s="206" t="s">
        <v>200</v>
      </c>
      <c r="H98" s="207">
        <v>8</v>
      </c>
      <c r="I98" s="208"/>
      <c r="J98" s="209">
        <f t="shared" si="10"/>
        <v>0</v>
      </c>
      <c r="K98" s="205" t="s">
        <v>39</v>
      </c>
      <c r="L98" s="61"/>
      <c r="M98" s="210" t="s">
        <v>39</v>
      </c>
      <c r="N98" s="211" t="s">
        <v>48</v>
      </c>
      <c r="O98" s="42"/>
      <c r="P98" s="212">
        <f t="shared" si="11"/>
        <v>0</v>
      </c>
      <c r="Q98" s="212">
        <v>0.0026354</v>
      </c>
      <c r="R98" s="212">
        <f t="shared" si="12"/>
        <v>0.0210832</v>
      </c>
      <c r="S98" s="212">
        <v>0</v>
      </c>
      <c r="T98" s="213">
        <f t="shared" si="13"/>
        <v>0</v>
      </c>
      <c r="AR98" s="24" t="s">
        <v>265</v>
      </c>
      <c r="AT98" s="24" t="s">
        <v>182</v>
      </c>
      <c r="AU98" s="24" t="s">
        <v>86</v>
      </c>
      <c r="AY98" s="24" t="s">
        <v>180</v>
      </c>
      <c r="BE98" s="214">
        <f t="shared" si="14"/>
        <v>0</v>
      </c>
      <c r="BF98" s="214">
        <f t="shared" si="15"/>
        <v>0</v>
      </c>
      <c r="BG98" s="214">
        <f t="shared" si="16"/>
        <v>0</v>
      </c>
      <c r="BH98" s="214">
        <f t="shared" si="17"/>
        <v>0</v>
      </c>
      <c r="BI98" s="214">
        <f t="shared" si="18"/>
        <v>0</v>
      </c>
      <c r="BJ98" s="24" t="s">
        <v>84</v>
      </c>
      <c r="BK98" s="214">
        <f t="shared" si="19"/>
        <v>0</v>
      </c>
      <c r="BL98" s="24" t="s">
        <v>265</v>
      </c>
      <c r="BM98" s="24" t="s">
        <v>3829</v>
      </c>
    </row>
    <row r="99" spans="2:65" s="1" customFormat="1" ht="25.5" customHeight="1">
      <c r="B99" s="41"/>
      <c r="C99" s="203" t="s">
        <v>236</v>
      </c>
      <c r="D99" s="203" t="s">
        <v>182</v>
      </c>
      <c r="E99" s="204" t="s">
        <v>3830</v>
      </c>
      <c r="F99" s="205" t="s">
        <v>3831</v>
      </c>
      <c r="G99" s="206" t="s">
        <v>200</v>
      </c>
      <c r="H99" s="207">
        <v>14</v>
      </c>
      <c r="I99" s="208"/>
      <c r="J99" s="209">
        <f t="shared" si="10"/>
        <v>0</v>
      </c>
      <c r="K99" s="205" t="s">
        <v>39</v>
      </c>
      <c r="L99" s="61"/>
      <c r="M99" s="210" t="s">
        <v>39</v>
      </c>
      <c r="N99" s="211" t="s">
        <v>48</v>
      </c>
      <c r="O99" s="42"/>
      <c r="P99" s="212">
        <f t="shared" si="11"/>
        <v>0</v>
      </c>
      <c r="Q99" s="212">
        <v>0.0031154</v>
      </c>
      <c r="R99" s="212">
        <f t="shared" si="12"/>
        <v>0.0436156</v>
      </c>
      <c r="S99" s="212">
        <v>0</v>
      </c>
      <c r="T99" s="213">
        <f t="shared" si="13"/>
        <v>0</v>
      </c>
      <c r="AR99" s="24" t="s">
        <v>265</v>
      </c>
      <c r="AT99" s="24" t="s">
        <v>182</v>
      </c>
      <c r="AU99" s="24" t="s">
        <v>86</v>
      </c>
      <c r="AY99" s="24" t="s">
        <v>180</v>
      </c>
      <c r="BE99" s="214">
        <f t="shared" si="14"/>
        <v>0</v>
      </c>
      <c r="BF99" s="214">
        <f t="shared" si="15"/>
        <v>0</v>
      </c>
      <c r="BG99" s="214">
        <f t="shared" si="16"/>
        <v>0</v>
      </c>
      <c r="BH99" s="214">
        <f t="shared" si="17"/>
        <v>0</v>
      </c>
      <c r="BI99" s="214">
        <f t="shared" si="18"/>
        <v>0</v>
      </c>
      <c r="BJ99" s="24" t="s">
        <v>84</v>
      </c>
      <c r="BK99" s="214">
        <f t="shared" si="19"/>
        <v>0</v>
      </c>
      <c r="BL99" s="24" t="s">
        <v>265</v>
      </c>
      <c r="BM99" s="24" t="s">
        <v>3832</v>
      </c>
    </row>
    <row r="100" spans="2:65" s="1" customFormat="1" ht="25.5" customHeight="1">
      <c r="B100" s="41"/>
      <c r="C100" s="203" t="s">
        <v>241</v>
      </c>
      <c r="D100" s="203" t="s">
        <v>182</v>
      </c>
      <c r="E100" s="204" t="s">
        <v>3833</v>
      </c>
      <c r="F100" s="205" t="s">
        <v>3834</v>
      </c>
      <c r="G100" s="206" t="s">
        <v>185</v>
      </c>
      <c r="H100" s="207">
        <v>5.5</v>
      </c>
      <c r="I100" s="208"/>
      <c r="J100" s="209">
        <f t="shared" si="10"/>
        <v>0</v>
      </c>
      <c r="K100" s="205" t="s">
        <v>39</v>
      </c>
      <c r="L100" s="61"/>
      <c r="M100" s="210" t="s">
        <v>39</v>
      </c>
      <c r="N100" s="211" t="s">
        <v>48</v>
      </c>
      <c r="O100" s="42"/>
      <c r="P100" s="212">
        <f t="shared" si="11"/>
        <v>0</v>
      </c>
      <c r="Q100" s="212">
        <v>0.0082636</v>
      </c>
      <c r="R100" s="212">
        <f t="shared" si="12"/>
        <v>0.0454498</v>
      </c>
      <c r="S100" s="212">
        <v>0</v>
      </c>
      <c r="T100" s="213">
        <f t="shared" si="13"/>
        <v>0</v>
      </c>
      <c r="AR100" s="24" t="s">
        <v>265</v>
      </c>
      <c r="AT100" s="24" t="s">
        <v>182</v>
      </c>
      <c r="AU100" s="24" t="s">
        <v>86</v>
      </c>
      <c r="AY100" s="24" t="s">
        <v>180</v>
      </c>
      <c r="BE100" s="214">
        <f t="shared" si="14"/>
        <v>0</v>
      </c>
      <c r="BF100" s="214">
        <f t="shared" si="15"/>
        <v>0</v>
      </c>
      <c r="BG100" s="214">
        <f t="shared" si="16"/>
        <v>0</v>
      </c>
      <c r="BH100" s="214">
        <f t="shared" si="17"/>
        <v>0</v>
      </c>
      <c r="BI100" s="214">
        <f t="shared" si="18"/>
        <v>0</v>
      </c>
      <c r="BJ100" s="24" t="s">
        <v>84</v>
      </c>
      <c r="BK100" s="214">
        <f t="shared" si="19"/>
        <v>0</v>
      </c>
      <c r="BL100" s="24" t="s">
        <v>265</v>
      </c>
      <c r="BM100" s="24" t="s">
        <v>3835</v>
      </c>
    </row>
    <row r="101" spans="2:65" s="1" customFormat="1" ht="16.5" customHeight="1">
      <c r="B101" s="41"/>
      <c r="C101" s="203" t="s">
        <v>245</v>
      </c>
      <c r="D101" s="203" t="s">
        <v>182</v>
      </c>
      <c r="E101" s="204" t="s">
        <v>3836</v>
      </c>
      <c r="F101" s="205" t="s">
        <v>3837</v>
      </c>
      <c r="G101" s="206" t="s">
        <v>200</v>
      </c>
      <c r="H101" s="207">
        <v>3</v>
      </c>
      <c r="I101" s="208"/>
      <c r="J101" s="209">
        <f t="shared" si="10"/>
        <v>0</v>
      </c>
      <c r="K101" s="205" t="s">
        <v>39</v>
      </c>
      <c r="L101" s="61"/>
      <c r="M101" s="210" t="s">
        <v>39</v>
      </c>
      <c r="N101" s="211" t="s">
        <v>48</v>
      </c>
      <c r="O101" s="42"/>
      <c r="P101" s="212">
        <f t="shared" si="11"/>
        <v>0</v>
      </c>
      <c r="Q101" s="212">
        <v>0.00312</v>
      </c>
      <c r="R101" s="212">
        <f t="shared" si="12"/>
        <v>0.00936</v>
      </c>
      <c r="S101" s="212">
        <v>0</v>
      </c>
      <c r="T101" s="213">
        <f t="shared" si="13"/>
        <v>0</v>
      </c>
      <c r="AR101" s="24" t="s">
        <v>265</v>
      </c>
      <c r="AT101" s="24" t="s">
        <v>182</v>
      </c>
      <c r="AU101" s="24" t="s">
        <v>86</v>
      </c>
      <c r="AY101" s="24" t="s">
        <v>180</v>
      </c>
      <c r="BE101" s="214">
        <f t="shared" si="14"/>
        <v>0</v>
      </c>
      <c r="BF101" s="214">
        <f t="shared" si="15"/>
        <v>0</v>
      </c>
      <c r="BG101" s="214">
        <f t="shared" si="16"/>
        <v>0</v>
      </c>
      <c r="BH101" s="214">
        <f t="shared" si="17"/>
        <v>0</v>
      </c>
      <c r="BI101" s="214">
        <f t="shared" si="18"/>
        <v>0</v>
      </c>
      <c r="BJ101" s="24" t="s">
        <v>84</v>
      </c>
      <c r="BK101" s="214">
        <f t="shared" si="19"/>
        <v>0</v>
      </c>
      <c r="BL101" s="24" t="s">
        <v>265</v>
      </c>
      <c r="BM101" s="24" t="s">
        <v>3838</v>
      </c>
    </row>
    <row r="102" spans="2:65" s="1" customFormat="1" ht="16.5" customHeight="1">
      <c r="B102" s="41"/>
      <c r="C102" s="203" t="s">
        <v>251</v>
      </c>
      <c r="D102" s="203" t="s">
        <v>182</v>
      </c>
      <c r="E102" s="204" t="s">
        <v>3839</v>
      </c>
      <c r="F102" s="205" t="s">
        <v>3840</v>
      </c>
      <c r="G102" s="206" t="s">
        <v>316</v>
      </c>
      <c r="H102" s="207">
        <v>1</v>
      </c>
      <c r="I102" s="208"/>
      <c r="J102" s="209">
        <f t="shared" si="10"/>
        <v>0</v>
      </c>
      <c r="K102" s="205" t="s">
        <v>1903</v>
      </c>
      <c r="L102" s="61"/>
      <c r="M102" s="210" t="s">
        <v>39</v>
      </c>
      <c r="N102" s="211" t="s">
        <v>48</v>
      </c>
      <c r="O102" s="42"/>
      <c r="P102" s="212">
        <f t="shared" si="11"/>
        <v>0</v>
      </c>
      <c r="Q102" s="212">
        <v>0</v>
      </c>
      <c r="R102" s="212">
        <f t="shared" si="12"/>
        <v>0</v>
      </c>
      <c r="S102" s="212">
        <v>0</v>
      </c>
      <c r="T102" s="213">
        <f t="shared" si="13"/>
        <v>0</v>
      </c>
      <c r="AR102" s="24" t="s">
        <v>265</v>
      </c>
      <c r="AT102" s="24" t="s">
        <v>182</v>
      </c>
      <c r="AU102" s="24" t="s">
        <v>86</v>
      </c>
      <c r="AY102" s="24" t="s">
        <v>180</v>
      </c>
      <c r="BE102" s="214">
        <f t="shared" si="14"/>
        <v>0</v>
      </c>
      <c r="BF102" s="214">
        <f t="shared" si="15"/>
        <v>0</v>
      </c>
      <c r="BG102" s="214">
        <f t="shared" si="16"/>
        <v>0</v>
      </c>
      <c r="BH102" s="214">
        <f t="shared" si="17"/>
        <v>0</v>
      </c>
      <c r="BI102" s="214">
        <f t="shared" si="18"/>
        <v>0</v>
      </c>
      <c r="BJ102" s="24" t="s">
        <v>84</v>
      </c>
      <c r="BK102" s="214">
        <f t="shared" si="19"/>
        <v>0</v>
      </c>
      <c r="BL102" s="24" t="s">
        <v>265</v>
      </c>
      <c r="BM102" s="24" t="s">
        <v>3841</v>
      </c>
    </row>
    <row r="103" spans="2:65" s="1" customFormat="1" ht="16.5" customHeight="1">
      <c r="B103" s="41"/>
      <c r="C103" s="249" t="s">
        <v>257</v>
      </c>
      <c r="D103" s="249" t="s">
        <v>266</v>
      </c>
      <c r="E103" s="250" t="s">
        <v>3842</v>
      </c>
      <c r="F103" s="251" t="s">
        <v>3843</v>
      </c>
      <c r="G103" s="252" t="s">
        <v>316</v>
      </c>
      <c r="H103" s="253">
        <v>1</v>
      </c>
      <c r="I103" s="254"/>
      <c r="J103" s="255">
        <f t="shared" si="10"/>
        <v>0</v>
      </c>
      <c r="K103" s="251" t="s">
        <v>39</v>
      </c>
      <c r="L103" s="256"/>
      <c r="M103" s="257" t="s">
        <v>39</v>
      </c>
      <c r="N103" s="258" t="s">
        <v>48</v>
      </c>
      <c r="O103" s="42"/>
      <c r="P103" s="212">
        <f t="shared" si="11"/>
        <v>0</v>
      </c>
      <c r="Q103" s="212">
        <v>0.0026</v>
      </c>
      <c r="R103" s="212">
        <f t="shared" si="12"/>
        <v>0.0026</v>
      </c>
      <c r="S103" s="212">
        <v>0</v>
      </c>
      <c r="T103" s="213">
        <f t="shared" si="13"/>
        <v>0</v>
      </c>
      <c r="AR103" s="24" t="s">
        <v>354</v>
      </c>
      <c r="AT103" s="24" t="s">
        <v>266</v>
      </c>
      <c r="AU103" s="24" t="s">
        <v>86</v>
      </c>
      <c r="AY103" s="24" t="s">
        <v>180</v>
      </c>
      <c r="BE103" s="214">
        <f t="shared" si="14"/>
        <v>0</v>
      </c>
      <c r="BF103" s="214">
        <f t="shared" si="15"/>
        <v>0</v>
      </c>
      <c r="BG103" s="214">
        <f t="shared" si="16"/>
        <v>0</v>
      </c>
      <c r="BH103" s="214">
        <f t="shared" si="17"/>
        <v>0</v>
      </c>
      <c r="BI103" s="214">
        <f t="shared" si="18"/>
        <v>0</v>
      </c>
      <c r="BJ103" s="24" t="s">
        <v>84</v>
      </c>
      <c r="BK103" s="214">
        <f t="shared" si="19"/>
        <v>0</v>
      </c>
      <c r="BL103" s="24" t="s">
        <v>265</v>
      </c>
      <c r="BM103" s="24" t="s">
        <v>3844</v>
      </c>
    </row>
    <row r="104" spans="2:65" s="1" customFormat="1" ht="16.5" customHeight="1">
      <c r="B104" s="41"/>
      <c r="C104" s="203" t="s">
        <v>10</v>
      </c>
      <c r="D104" s="203" t="s">
        <v>182</v>
      </c>
      <c r="E104" s="204" t="s">
        <v>3845</v>
      </c>
      <c r="F104" s="205" t="s">
        <v>3846</v>
      </c>
      <c r="G104" s="206" t="s">
        <v>316</v>
      </c>
      <c r="H104" s="207">
        <v>2</v>
      </c>
      <c r="I104" s="208"/>
      <c r="J104" s="209">
        <f t="shared" si="10"/>
        <v>0</v>
      </c>
      <c r="K104" s="205" t="s">
        <v>1903</v>
      </c>
      <c r="L104" s="61"/>
      <c r="M104" s="210" t="s">
        <v>39</v>
      </c>
      <c r="N104" s="211" t="s">
        <v>48</v>
      </c>
      <c r="O104" s="42"/>
      <c r="P104" s="212">
        <f t="shared" si="11"/>
        <v>0</v>
      </c>
      <c r="Q104" s="212">
        <v>0</v>
      </c>
      <c r="R104" s="212">
        <f t="shared" si="12"/>
        <v>0</v>
      </c>
      <c r="S104" s="212">
        <v>0</v>
      </c>
      <c r="T104" s="213">
        <f t="shared" si="13"/>
        <v>0</v>
      </c>
      <c r="AR104" s="24" t="s">
        <v>265</v>
      </c>
      <c r="AT104" s="24" t="s">
        <v>182</v>
      </c>
      <c r="AU104" s="24" t="s">
        <v>86</v>
      </c>
      <c r="AY104" s="24" t="s">
        <v>180</v>
      </c>
      <c r="BE104" s="214">
        <f t="shared" si="14"/>
        <v>0</v>
      </c>
      <c r="BF104" s="214">
        <f t="shared" si="15"/>
        <v>0</v>
      </c>
      <c r="BG104" s="214">
        <f t="shared" si="16"/>
        <v>0</v>
      </c>
      <c r="BH104" s="214">
        <f t="shared" si="17"/>
        <v>0</v>
      </c>
      <c r="BI104" s="214">
        <f t="shared" si="18"/>
        <v>0</v>
      </c>
      <c r="BJ104" s="24" t="s">
        <v>84</v>
      </c>
      <c r="BK104" s="214">
        <f t="shared" si="19"/>
        <v>0</v>
      </c>
      <c r="BL104" s="24" t="s">
        <v>265</v>
      </c>
      <c r="BM104" s="24" t="s">
        <v>3847</v>
      </c>
    </row>
    <row r="105" spans="2:65" s="1" customFormat="1" ht="16.5" customHeight="1">
      <c r="B105" s="41"/>
      <c r="C105" s="249" t="s">
        <v>265</v>
      </c>
      <c r="D105" s="249" t="s">
        <v>266</v>
      </c>
      <c r="E105" s="250" t="s">
        <v>3848</v>
      </c>
      <c r="F105" s="251" t="s">
        <v>3849</v>
      </c>
      <c r="G105" s="252" t="s">
        <v>316</v>
      </c>
      <c r="H105" s="253">
        <v>1</v>
      </c>
      <c r="I105" s="254"/>
      <c r="J105" s="255">
        <f t="shared" si="10"/>
        <v>0</v>
      </c>
      <c r="K105" s="251" t="s">
        <v>39</v>
      </c>
      <c r="L105" s="256"/>
      <c r="M105" s="257" t="s">
        <v>39</v>
      </c>
      <c r="N105" s="258" t="s">
        <v>48</v>
      </c>
      <c r="O105" s="42"/>
      <c r="P105" s="212">
        <f t="shared" si="11"/>
        <v>0</v>
      </c>
      <c r="Q105" s="212">
        <v>0.0026</v>
      </c>
      <c r="R105" s="212">
        <f t="shared" si="12"/>
        <v>0.0026</v>
      </c>
      <c r="S105" s="212">
        <v>0</v>
      </c>
      <c r="T105" s="213">
        <f t="shared" si="13"/>
        <v>0</v>
      </c>
      <c r="AR105" s="24" t="s">
        <v>354</v>
      </c>
      <c r="AT105" s="24" t="s">
        <v>266</v>
      </c>
      <c r="AU105" s="24" t="s">
        <v>86</v>
      </c>
      <c r="AY105" s="24" t="s">
        <v>180</v>
      </c>
      <c r="BE105" s="214">
        <f t="shared" si="14"/>
        <v>0</v>
      </c>
      <c r="BF105" s="214">
        <f t="shared" si="15"/>
        <v>0</v>
      </c>
      <c r="BG105" s="214">
        <f t="shared" si="16"/>
        <v>0</v>
      </c>
      <c r="BH105" s="214">
        <f t="shared" si="17"/>
        <v>0</v>
      </c>
      <c r="BI105" s="214">
        <f t="shared" si="18"/>
        <v>0</v>
      </c>
      <c r="BJ105" s="24" t="s">
        <v>84</v>
      </c>
      <c r="BK105" s="214">
        <f t="shared" si="19"/>
        <v>0</v>
      </c>
      <c r="BL105" s="24" t="s">
        <v>265</v>
      </c>
      <c r="BM105" s="24" t="s">
        <v>3850</v>
      </c>
    </row>
    <row r="106" spans="2:65" s="1" customFormat="1" ht="16.5" customHeight="1">
      <c r="B106" s="41"/>
      <c r="C106" s="249" t="s">
        <v>272</v>
      </c>
      <c r="D106" s="249" t="s">
        <v>266</v>
      </c>
      <c r="E106" s="250" t="s">
        <v>3851</v>
      </c>
      <c r="F106" s="251" t="s">
        <v>3852</v>
      </c>
      <c r="G106" s="252" t="s">
        <v>316</v>
      </c>
      <c r="H106" s="253">
        <v>1</v>
      </c>
      <c r="I106" s="254"/>
      <c r="J106" s="255">
        <f t="shared" si="10"/>
        <v>0</v>
      </c>
      <c r="K106" s="251" t="s">
        <v>39</v>
      </c>
      <c r="L106" s="256"/>
      <c r="M106" s="257" t="s">
        <v>39</v>
      </c>
      <c r="N106" s="258" t="s">
        <v>48</v>
      </c>
      <c r="O106" s="42"/>
      <c r="P106" s="212">
        <f t="shared" si="11"/>
        <v>0</v>
      </c>
      <c r="Q106" s="212">
        <v>0.0026</v>
      </c>
      <c r="R106" s="212">
        <f t="shared" si="12"/>
        <v>0.0026</v>
      </c>
      <c r="S106" s="212">
        <v>0</v>
      </c>
      <c r="T106" s="213">
        <f t="shared" si="13"/>
        <v>0</v>
      </c>
      <c r="AR106" s="24" t="s">
        <v>354</v>
      </c>
      <c r="AT106" s="24" t="s">
        <v>266</v>
      </c>
      <c r="AU106" s="24" t="s">
        <v>86</v>
      </c>
      <c r="AY106" s="24" t="s">
        <v>180</v>
      </c>
      <c r="BE106" s="214">
        <f t="shared" si="14"/>
        <v>0</v>
      </c>
      <c r="BF106" s="214">
        <f t="shared" si="15"/>
        <v>0</v>
      </c>
      <c r="BG106" s="214">
        <f t="shared" si="16"/>
        <v>0</v>
      </c>
      <c r="BH106" s="214">
        <f t="shared" si="17"/>
        <v>0</v>
      </c>
      <c r="BI106" s="214">
        <f t="shared" si="18"/>
        <v>0</v>
      </c>
      <c r="BJ106" s="24" t="s">
        <v>84</v>
      </c>
      <c r="BK106" s="214">
        <f t="shared" si="19"/>
        <v>0</v>
      </c>
      <c r="BL106" s="24" t="s">
        <v>265</v>
      </c>
      <c r="BM106" s="24" t="s">
        <v>3853</v>
      </c>
    </row>
    <row r="107" spans="2:65" s="1" customFormat="1" ht="16.5" customHeight="1">
      <c r="B107" s="41"/>
      <c r="C107" s="203" t="s">
        <v>282</v>
      </c>
      <c r="D107" s="203" t="s">
        <v>182</v>
      </c>
      <c r="E107" s="204" t="s">
        <v>3854</v>
      </c>
      <c r="F107" s="205" t="s">
        <v>3855</v>
      </c>
      <c r="G107" s="206" t="s">
        <v>316</v>
      </c>
      <c r="H107" s="207">
        <v>2</v>
      </c>
      <c r="I107" s="208"/>
      <c r="J107" s="209">
        <f t="shared" si="10"/>
        <v>0</v>
      </c>
      <c r="K107" s="205" t="s">
        <v>1903</v>
      </c>
      <c r="L107" s="61"/>
      <c r="M107" s="210" t="s">
        <v>39</v>
      </c>
      <c r="N107" s="211" t="s">
        <v>48</v>
      </c>
      <c r="O107" s="42"/>
      <c r="P107" s="212">
        <f t="shared" si="11"/>
        <v>0</v>
      </c>
      <c r="Q107" s="212">
        <v>0</v>
      </c>
      <c r="R107" s="212">
        <f t="shared" si="12"/>
        <v>0</v>
      </c>
      <c r="S107" s="212">
        <v>0</v>
      </c>
      <c r="T107" s="213">
        <f t="shared" si="13"/>
        <v>0</v>
      </c>
      <c r="AR107" s="24" t="s">
        <v>265</v>
      </c>
      <c r="AT107" s="24" t="s">
        <v>182</v>
      </c>
      <c r="AU107" s="24" t="s">
        <v>86</v>
      </c>
      <c r="AY107" s="24" t="s">
        <v>180</v>
      </c>
      <c r="BE107" s="214">
        <f t="shared" si="14"/>
        <v>0</v>
      </c>
      <c r="BF107" s="214">
        <f t="shared" si="15"/>
        <v>0</v>
      </c>
      <c r="BG107" s="214">
        <f t="shared" si="16"/>
        <v>0</v>
      </c>
      <c r="BH107" s="214">
        <f t="shared" si="17"/>
        <v>0</v>
      </c>
      <c r="BI107" s="214">
        <f t="shared" si="18"/>
        <v>0</v>
      </c>
      <c r="BJ107" s="24" t="s">
        <v>84</v>
      </c>
      <c r="BK107" s="214">
        <f t="shared" si="19"/>
        <v>0</v>
      </c>
      <c r="BL107" s="24" t="s">
        <v>265</v>
      </c>
      <c r="BM107" s="24" t="s">
        <v>3856</v>
      </c>
    </row>
    <row r="108" spans="2:65" s="1" customFormat="1" ht="16.5" customHeight="1">
      <c r="B108" s="41"/>
      <c r="C108" s="249" t="s">
        <v>286</v>
      </c>
      <c r="D108" s="249" t="s">
        <v>266</v>
      </c>
      <c r="E108" s="250" t="s">
        <v>3857</v>
      </c>
      <c r="F108" s="251" t="s">
        <v>3858</v>
      </c>
      <c r="G108" s="252" t="s">
        <v>316</v>
      </c>
      <c r="H108" s="253">
        <v>1</v>
      </c>
      <c r="I108" s="254"/>
      <c r="J108" s="255">
        <f t="shared" si="10"/>
        <v>0</v>
      </c>
      <c r="K108" s="251" t="s">
        <v>39</v>
      </c>
      <c r="L108" s="256"/>
      <c r="M108" s="257" t="s">
        <v>39</v>
      </c>
      <c r="N108" s="258" t="s">
        <v>48</v>
      </c>
      <c r="O108" s="42"/>
      <c r="P108" s="212">
        <f t="shared" si="11"/>
        <v>0</v>
      </c>
      <c r="Q108" s="212">
        <v>0.0026</v>
      </c>
      <c r="R108" s="212">
        <f t="shared" si="12"/>
        <v>0.0026</v>
      </c>
      <c r="S108" s="212">
        <v>0</v>
      </c>
      <c r="T108" s="213">
        <f t="shared" si="13"/>
        <v>0</v>
      </c>
      <c r="AR108" s="24" t="s">
        <v>354</v>
      </c>
      <c r="AT108" s="24" t="s">
        <v>266</v>
      </c>
      <c r="AU108" s="24" t="s">
        <v>86</v>
      </c>
      <c r="AY108" s="24" t="s">
        <v>180</v>
      </c>
      <c r="BE108" s="214">
        <f t="shared" si="14"/>
        <v>0</v>
      </c>
      <c r="BF108" s="214">
        <f t="shared" si="15"/>
        <v>0</v>
      </c>
      <c r="BG108" s="214">
        <f t="shared" si="16"/>
        <v>0</v>
      </c>
      <c r="BH108" s="214">
        <f t="shared" si="17"/>
        <v>0</v>
      </c>
      <c r="BI108" s="214">
        <f t="shared" si="18"/>
        <v>0</v>
      </c>
      <c r="BJ108" s="24" t="s">
        <v>84</v>
      </c>
      <c r="BK108" s="214">
        <f t="shared" si="19"/>
        <v>0</v>
      </c>
      <c r="BL108" s="24" t="s">
        <v>265</v>
      </c>
      <c r="BM108" s="24" t="s">
        <v>3859</v>
      </c>
    </row>
    <row r="109" spans="2:65" s="1" customFormat="1" ht="16.5" customHeight="1">
      <c r="B109" s="41"/>
      <c r="C109" s="249" t="s">
        <v>291</v>
      </c>
      <c r="D109" s="249" t="s">
        <v>266</v>
      </c>
      <c r="E109" s="250" t="s">
        <v>3860</v>
      </c>
      <c r="F109" s="251" t="s">
        <v>3861</v>
      </c>
      <c r="G109" s="252" t="s">
        <v>316</v>
      </c>
      <c r="H109" s="253">
        <v>1</v>
      </c>
      <c r="I109" s="254"/>
      <c r="J109" s="255">
        <f t="shared" si="10"/>
        <v>0</v>
      </c>
      <c r="K109" s="251" t="s">
        <v>39</v>
      </c>
      <c r="L109" s="256"/>
      <c r="M109" s="257" t="s">
        <v>39</v>
      </c>
      <c r="N109" s="258" t="s">
        <v>48</v>
      </c>
      <c r="O109" s="42"/>
      <c r="P109" s="212">
        <f t="shared" si="11"/>
        <v>0</v>
      </c>
      <c r="Q109" s="212">
        <v>0.0026</v>
      </c>
      <c r="R109" s="212">
        <f t="shared" si="12"/>
        <v>0.0026</v>
      </c>
      <c r="S109" s="212">
        <v>0</v>
      </c>
      <c r="T109" s="213">
        <f t="shared" si="13"/>
        <v>0</v>
      </c>
      <c r="AR109" s="24" t="s">
        <v>354</v>
      </c>
      <c r="AT109" s="24" t="s">
        <v>266</v>
      </c>
      <c r="AU109" s="24" t="s">
        <v>86</v>
      </c>
      <c r="AY109" s="24" t="s">
        <v>180</v>
      </c>
      <c r="BE109" s="214">
        <f t="shared" si="14"/>
        <v>0</v>
      </c>
      <c r="BF109" s="214">
        <f t="shared" si="15"/>
        <v>0</v>
      </c>
      <c r="BG109" s="214">
        <f t="shared" si="16"/>
        <v>0</v>
      </c>
      <c r="BH109" s="214">
        <f t="shared" si="17"/>
        <v>0</v>
      </c>
      <c r="BI109" s="214">
        <f t="shared" si="18"/>
        <v>0</v>
      </c>
      <c r="BJ109" s="24" t="s">
        <v>84</v>
      </c>
      <c r="BK109" s="214">
        <f t="shared" si="19"/>
        <v>0</v>
      </c>
      <c r="BL109" s="24" t="s">
        <v>265</v>
      </c>
      <c r="BM109" s="24" t="s">
        <v>3862</v>
      </c>
    </row>
    <row r="110" spans="2:65" s="1" customFormat="1" ht="16.5" customHeight="1">
      <c r="B110" s="41"/>
      <c r="C110" s="203" t="s">
        <v>9</v>
      </c>
      <c r="D110" s="203" t="s">
        <v>182</v>
      </c>
      <c r="E110" s="204" t="s">
        <v>3863</v>
      </c>
      <c r="F110" s="205" t="s">
        <v>3864</v>
      </c>
      <c r="G110" s="206" t="s">
        <v>316</v>
      </c>
      <c r="H110" s="207">
        <v>1</v>
      </c>
      <c r="I110" s="208"/>
      <c r="J110" s="209">
        <f t="shared" si="10"/>
        <v>0</v>
      </c>
      <c r="K110" s="205" t="s">
        <v>1903</v>
      </c>
      <c r="L110" s="61"/>
      <c r="M110" s="210" t="s">
        <v>39</v>
      </c>
      <c r="N110" s="211" t="s">
        <v>48</v>
      </c>
      <c r="O110" s="42"/>
      <c r="P110" s="212">
        <f t="shared" si="11"/>
        <v>0</v>
      </c>
      <c r="Q110" s="212">
        <v>0</v>
      </c>
      <c r="R110" s="212">
        <f t="shared" si="12"/>
        <v>0</v>
      </c>
      <c r="S110" s="212">
        <v>0</v>
      </c>
      <c r="T110" s="213">
        <f t="shared" si="13"/>
        <v>0</v>
      </c>
      <c r="AR110" s="24" t="s">
        <v>265</v>
      </c>
      <c r="AT110" s="24" t="s">
        <v>182</v>
      </c>
      <c r="AU110" s="24" t="s">
        <v>86</v>
      </c>
      <c r="AY110" s="24" t="s">
        <v>180</v>
      </c>
      <c r="BE110" s="214">
        <f t="shared" si="14"/>
        <v>0</v>
      </c>
      <c r="BF110" s="214">
        <f t="shared" si="15"/>
        <v>0</v>
      </c>
      <c r="BG110" s="214">
        <f t="shared" si="16"/>
        <v>0</v>
      </c>
      <c r="BH110" s="214">
        <f t="shared" si="17"/>
        <v>0</v>
      </c>
      <c r="BI110" s="214">
        <f t="shared" si="18"/>
        <v>0</v>
      </c>
      <c r="BJ110" s="24" t="s">
        <v>84</v>
      </c>
      <c r="BK110" s="214">
        <f t="shared" si="19"/>
        <v>0</v>
      </c>
      <c r="BL110" s="24" t="s">
        <v>265</v>
      </c>
      <c r="BM110" s="24" t="s">
        <v>3865</v>
      </c>
    </row>
    <row r="111" spans="2:65" s="1" customFormat="1" ht="16.5" customHeight="1">
      <c r="B111" s="41"/>
      <c r="C111" s="249" t="s">
        <v>300</v>
      </c>
      <c r="D111" s="249" t="s">
        <v>266</v>
      </c>
      <c r="E111" s="250" t="s">
        <v>3866</v>
      </c>
      <c r="F111" s="251" t="s">
        <v>3867</v>
      </c>
      <c r="G111" s="252" t="s">
        <v>316</v>
      </c>
      <c r="H111" s="253">
        <v>1</v>
      </c>
      <c r="I111" s="254"/>
      <c r="J111" s="255">
        <f t="shared" si="10"/>
        <v>0</v>
      </c>
      <c r="K111" s="251" t="s">
        <v>39</v>
      </c>
      <c r="L111" s="256"/>
      <c r="M111" s="257" t="s">
        <v>39</v>
      </c>
      <c r="N111" s="258" t="s">
        <v>48</v>
      </c>
      <c r="O111" s="42"/>
      <c r="P111" s="212">
        <f t="shared" si="11"/>
        <v>0</v>
      </c>
      <c r="Q111" s="212">
        <v>0.0026</v>
      </c>
      <c r="R111" s="212">
        <f t="shared" si="12"/>
        <v>0.0026</v>
      </c>
      <c r="S111" s="212">
        <v>0</v>
      </c>
      <c r="T111" s="213">
        <f t="shared" si="13"/>
        <v>0</v>
      </c>
      <c r="AR111" s="24" t="s">
        <v>354</v>
      </c>
      <c r="AT111" s="24" t="s">
        <v>266</v>
      </c>
      <c r="AU111" s="24" t="s">
        <v>86</v>
      </c>
      <c r="AY111" s="24" t="s">
        <v>180</v>
      </c>
      <c r="BE111" s="214">
        <f t="shared" si="14"/>
        <v>0</v>
      </c>
      <c r="BF111" s="214">
        <f t="shared" si="15"/>
        <v>0</v>
      </c>
      <c r="BG111" s="214">
        <f t="shared" si="16"/>
        <v>0</v>
      </c>
      <c r="BH111" s="214">
        <f t="shared" si="17"/>
        <v>0</v>
      </c>
      <c r="BI111" s="214">
        <f t="shared" si="18"/>
        <v>0</v>
      </c>
      <c r="BJ111" s="24" t="s">
        <v>84</v>
      </c>
      <c r="BK111" s="214">
        <f t="shared" si="19"/>
        <v>0</v>
      </c>
      <c r="BL111" s="24" t="s">
        <v>265</v>
      </c>
      <c r="BM111" s="24" t="s">
        <v>3868</v>
      </c>
    </row>
    <row r="112" spans="2:65" s="1" customFormat="1" ht="16.5" customHeight="1">
      <c r="B112" s="41"/>
      <c r="C112" s="203" t="s">
        <v>304</v>
      </c>
      <c r="D112" s="203" t="s">
        <v>182</v>
      </c>
      <c r="E112" s="204" t="s">
        <v>3869</v>
      </c>
      <c r="F112" s="205" t="s">
        <v>3870</v>
      </c>
      <c r="G112" s="206" t="s">
        <v>316</v>
      </c>
      <c r="H112" s="207">
        <v>3</v>
      </c>
      <c r="I112" s="208"/>
      <c r="J112" s="209">
        <f t="shared" si="10"/>
        <v>0</v>
      </c>
      <c r="K112" s="205" t="s">
        <v>1903</v>
      </c>
      <c r="L112" s="61"/>
      <c r="M112" s="210" t="s">
        <v>39</v>
      </c>
      <c r="N112" s="211" t="s">
        <v>48</v>
      </c>
      <c r="O112" s="42"/>
      <c r="P112" s="212">
        <f t="shared" si="11"/>
        <v>0</v>
      </c>
      <c r="Q112" s="212">
        <v>0</v>
      </c>
      <c r="R112" s="212">
        <f t="shared" si="12"/>
        <v>0</v>
      </c>
      <c r="S112" s="212">
        <v>0</v>
      </c>
      <c r="T112" s="213">
        <f t="shared" si="13"/>
        <v>0</v>
      </c>
      <c r="AR112" s="24" t="s">
        <v>265</v>
      </c>
      <c r="AT112" s="24" t="s">
        <v>182</v>
      </c>
      <c r="AU112" s="24" t="s">
        <v>86</v>
      </c>
      <c r="AY112" s="24" t="s">
        <v>180</v>
      </c>
      <c r="BE112" s="214">
        <f t="shared" si="14"/>
        <v>0</v>
      </c>
      <c r="BF112" s="214">
        <f t="shared" si="15"/>
        <v>0</v>
      </c>
      <c r="BG112" s="214">
        <f t="shared" si="16"/>
        <v>0</v>
      </c>
      <c r="BH112" s="214">
        <f t="shared" si="17"/>
        <v>0</v>
      </c>
      <c r="BI112" s="214">
        <f t="shared" si="18"/>
        <v>0</v>
      </c>
      <c r="BJ112" s="24" t="s">
        <v>84</v>
      </c>
      <c r="BK112" s="214">
        <f t="shared" si="19"/>
        <v>0</v>
      </c>
      <c r="BL112" s="24" t="s">
        <v>265</v>
      </c>
      <c r="BM112" s="24" t="s">
        <v>3871</v>
      </c>
    </row>
    <row r="113" spans="2:65" s="1" customFormat="1" ht="16.5" customHeight="1">
      <c r="B113" s="41"/>
      <c r="C113" s="249" t="s">
        <v>309</v>
      </c>
      <c r="D113" s="249" t="s">
        <v>266</v>
      </c>
      <c r="E113" s="250" t="s">
        <v>3872</v>
      </c>
      <c r="F113" s="251" t="s">
        <v>3873</v>
      </c>
      <c r="G113" s="252" t="s">
        <v>316</v>
      </c>
      <c r="H113" s="253">
        <v>1</v>
      </c>
      <c r="I113" s="254"/>
      <c r="J113" s="255">
        <f t="shared" si="10"/>
        <v>0</v>
      </c>
      <c r="K113" s="251" t="s">
        <v>39</v>
      </c>
      <c r="L113" s="256"/>
      <c r="M113" s="257" t="s">
        <v>39</v>
      </c>
      <c r="N113" s="258" t="s">
        <v>48</v>
      </c>
      <c r="O113" s="42"/>
      <c r="P113" s="212">
        <f t="shared" si="11"/>
        <v>0</v>
      </c>
      <c r="Q113" s="212">
        <v>0.0026</v>
      </c>
      <c r="R113" s="212">
        <f t="shared" si="12"/>
        <v>0.0026</v>
      </c>
      <c r="S113" s="212">
        <v>0</v>
      </c>
      <c r="T113" s="213">
        <f t="shared" si="13"/>
        <v>0</v>
      </c>
      <c r="AR113" s="24" t="s">
        <v>354</v>
      </c>
      <c r="AT113" s="24" t="s">
        <v>266</v>
      </c>
      <c r="AU113" s="24" t="s">
        <v>86</v>
      </c>
      <c r="AY113" s="24" t="s">
        <v>180</v>
      </c>
      <c r="BE113" s="214">
        <f t="shared" si="14"/>
        <v>0</v>
      </c>
      <c r="BF113" s="214">
        <f t="shared" si="15"/>
        <v>0</v>
      </c>
      <c r="BG113" s="214">
        <f t="shared" si="16"/>
        <v>0</v>
      </c>
      <c r="BH113" s="214">
        <f t="shared" si="17"/>
        <v>0</v>
      </c>
      <c r="BI113" s="214">
        <f t="shared" si="18"/>
        <v>0</v>
      </c>
      <c r="BJ113" s="24" t="s">
        <v>84</v>
      </c>
      <c r="BK113" s="214">
        <f t="shared" si="19"/>
        <v>0</v>
      </c>
      <c r="BL113" s="24" t="s">
        <v>265</v>
      </c>
      <c r="BM113" s="24" t="s">
        <v>3874</v>
      </c>
    </row>
    <row r="114" spans="2:65" s="1" customFormat="1" ht="16.5" customHeight="1">
      <c r="B114" s="41"/>
      <c r="C114" s="249" t="s">
        <v>313</v>
      </c>
      <c r="D114" s="249" t="s">
        <v>266</v>
      </c>
      <c r="E114" s="250" t="s">
        <v>3875</v>
      </c>
      <c r="F114" s="251" t="s">
        <v>3876</v>
      </c>
      <c r="G114" s="252" t="s">
        <v>316</v>
      </c>
      <c r="H114" s="253">
        <v>2</v>
      </c>
      <c r="I114" s="254"/>
      <c r="J114" s="255">
        <f t="shared" si="10"/>
        <v>0</v>
      </c>
      <c r="K114" s="251" t="s">
        <v>39</v>
      </c>
      <c r="L114" s="256"/>
      <c r="M114" s="257" t="s">
        <v>39</v>
      </c>
      <c r="N114" s="258" t="s">
        <v>48</v>
      </c>
      <c r="O114" s="42"/>
      <c r="P114" s="212">
        <f t="shared" si="11"/>
        <v>0</v>
      </c>
      <c r="Q114" s="212">
        <v>0.0026</v>
      </c>
      <c r="R114" s="212">
        <f t="shared" si="12"/>
        <v>0.0052</v>
      </c>
      <c r="S114" s="212">
        <v>0</v>
      </c>
      <c r="T114" s="213">
        <f t="shared" si="13"/>
        <v>0</v>
      </c>
      <c r="AR114" s="24" t="s">
        <v>354</v>
      </c>
      <c r="AT114" s="24" t="s">
        <v>266</v>
      </c>
      <c r="AU114" s="24" t="s">
        <v>86</v>
      </c>
      <c r="AY114" s="24" t="s">
        <v>180</v>
      </c>
      <c r="BE114" s="214">
        <f t="shared" si="14"/>
        <v>0</v>
      </c>
      <c r="BF114" s="214">
        <f t="shared" si="15"/>
        <v>0</v>
      </c>
      <c r="BG114" s="214">
        <f t="shared" si="16"/>
        <v>0</v>
      </c>
      <c r="BH114" s="214">
        <f t="shared" si="17"/>
        <v>0</v>
      </c>
      <c r="BI114" s="214">
        <f t="shared" si="18"/>
        <v>0</v>
      </c>
      <c r="BJ114" s="24" t="s">
        <v>84</v>
      </c>
      <c r="BK114" s="214">
        <f t="shared" si="19"/>
        <v>0</v>
      </c>
      <c r="BL114" s="24" t="s">
        <v>265</v>
      </c>
      <c r="BM114" s="24" t="s">
        <v>3877</v>
      </c>
    </row>
    <row r="115" spans="2:65" s="1" customFormat="1" ht="16.5" customHeight="1">
      <c r="B115" s="41"/>
      <c r="C115" s="203" t="s">
        <v>319</v>
      </c>
      <c r="D115" s="203" t="s">
        <v>182</v>
      </c>
      <c r="E115" s="204" t="s">
        <v>3878</v>
      </c>
      <c r="F115" s="205" t="s">
        <v>3879</v>
      </c>
      <c r="G115" s="206" t="s">
        <v>316</v>
      </c>
      <c r="H115" s="207">
        <v>1</v>
      </c>
      <c r="I115" s="208"/>
      <c r="J115" s="209">
        <f t="shared" si="10"/>
        <v>0</v>
      </c>
      <c r="K115" s="205" t="s">
        <v>39</v>
      </c>
      <c r="L115" s="61"/>
      <c r="M115" s="210" t="s">
        <v>39</v>
      </c>
      <c r="N115" s="211" t="s">
        <v>48</v>
      </c>
      <c r="O115" s="42"/>
      <c r="P115" s="212">
        <f t="shared" si="11"/>
        <v>0</v>
      </c>
      <c r="Q115" s="212">
        <v>0</v>
      </c>
      <c r="R115" s="212">
        <f t="shared" si="12"/>
        <v>0</v>
      </c>
      <c r="S115" s="212">
        <v>0</v>
      </c>
      <c r="T115" s="213">
        <f t="shared" si="13"/>
        <v>0</v>
      </c>
      <c r="AR115" s="24" t="s">
        <v>265</v>
      </c>
      <c r="AT115" s="24" t="s">
        <v>182</v>
      </c>
      <c r="AU115" s="24" t="s">
        <v>86</v>
      </c>
      <c r="AY115" s="24" t="s">
        <v>180</v>
      </c>
      <c r="BE115" s="214">
        <f t="shared" si="14"/>
        <v>0</v>
      </c>
      <c r="BF115" s="214">
        <f t="shared" si="15"/>
        <v>0</v>
      </c>
      <c r="BG115" s="214">
        <f t="shared" si="16"/>
        <v>0</v>
      </c>
      <c r="BH115" s="214">
        <f t="shared" si="17"/>
        <v>0</v>
      </c>
      <c r="BI115" s="214">
        <f t="shared" si="18"/>
        <v>0</v>
      </c>
      <c r="BJ115" s="24" t="s">
        <v>84</v>
      </c>
      <c r="BK115" s="214">
        <f t="shared" si="19"/>
        <v>0</v>
      </c>
      <c r="BL115" s="24" t="s">
        <v>265</v>
      </c>
      <c r="BM115" s="24" t="s">
        <v>3880</v>
      </c>
    </row>
    <row r="116" spans="2:65" s="1" customFormat="1" ht="25.5" customHeight="1">
      <c r="B116" s="41"/>
      <c r="C116" s="249" t="s">
        <v>325</v>
      </c>
      <c r="D116" s="249" t="s">
        <v>266</v>
      </c>
      <c r="E116" s="250" t="s">
        <v>3881</v>
      </c>
      <c r="F116" s="251" t="s">
        <v>3882</v>
      </c>
      <c r="G116" s="252" t="s">
        <v>316</v>
      </c>
      <c r="H116" s="253">
        <v>1</v>
      </c>
      <c r="I116" s="254"/>
      <c r="J116" s="255">
        <f t="shared" si="10"/>
        <v>0</v>
      </c>
      <c r="K116" s="251" t="s">
        <v>39</v>
      </c>
      <c r="L116" s="256"/>
      <c r="M116" s="257" t="s">
        <v>39</v>
      </c>
      <c r="N116" s="258" t="s">
        <v>48</v>
      </c>
      <c r="O116" s="42"/>
      <c r="P116" s="212">
        <f t="shared" si="11"/>
        <v>0</v>
      </c>
      <c r="Q116" s="212">
        <v>0.0026</v>
      </c>
      <c r="R116" s="212">
        <f t="shared" si="12"/>
        <v>0.0026</v>
      </c>
      <c r="S116" s="212">
        <v>0</v>
      </c>
      <c r="T116" s="213">
        <f t="shared" si="13"/>
        <v>0</v>
      </c>
      <c r="AR116" s="24" t="s">
        <v>354</v>
      </c>
      <c r="AT116" s="24" t="s">
        <v>266</v>
      </c>
      <c r="AU116" s="24" t="s">
        <v>86</v>
      </c>
      <c r="AY116" s="24" t="s">
        <v>180</v>
      </c>
      <c r="BE116" s="214">
        <f t="shared" si="14"/>
        <v>0</v>
      </c>
      <c r="BF116" s="214">
        <f t="shared" si="15"/>
        <v>0</v>
      </c>
      <c r="BG116" s="214">
        <f t="shared" si="16"/>
        <v>0</v>
      </c>
      <c r="BH116" s="214">
        <f t="shared" si="17"/>
        <v>0</v>
      </c>
      <c r="BI116" s="214">
        <f t="shared" si="18"/>
        <v>0</v>
      </c>
      <c r="BJ116" s="24" t="s">
        <v>84</v>
      </c>
      <c r="BK116" s="214">
        <f t="shared" si="19"/>
        <v>0</v>
      </c>
      <c r="BL116" s="24" t="s">
        <v>265</v>
      </c>
      <c r="BM116" s="24" t="s">
        <v>3883</v>
      </c>
    </row>
    <row r="117" spans="2:65" s="1" customFormat="1" ht="16.5" customHeight="1">
      <c r="B117" s="41"/>
      <c r="C117" s="203" t="s">
        <v>332</v>
      </c>
      <c r="D117" s="203" t="s">
        <v>182</v>
      </c>
      <c r="E117" s="204" t="s">
        <v>3884</v>
      </c>
      <c r="F117" s="205" t="s">
        <v>3885</v>
      </c>
      <c r="G117" s="206" t="s">
        <v>316</v>
      </c>
      <c r="H117" s="207">
        <v>25</v>
      </c>
      <c r="I117" s="208"/>
      <c r="J117" s="209">
        <f t="shared" si="10"/>
        <v>0</v>
      </c>
      <c r="K117" s="205" t="s">
        <v>39</v>
      </c>
      <c r="L117" s="61"/>
      <c r="M117" s="210" t="s">
        <v>39</v>
      </c>
      <c r="N117" s="211" t="s">
        <v>48</v>
      </c>
      <c r="O117" s="42"/>
      <c r="P117" s="212">
        <f t="shared" si="11"/>
        <v>0</v>
      </c>
      <c r="Q117" s="212">
        <v>0</v>
      </c>
      <c r="R117" s="212">
        <f t="shared" si="12"/>
        <v>0</v>
      </c>
      <c r="S117" s="212">
        <v>0</v>
      </c>
      <c r="T117" s="213">
        <f t="shared" si="13"/>
        <v>0</v>
      </c>
      <c r="AR117" s="24" t="s">
        <v>265</v>
      </c>
      <c r="AT117" s="24" t="s">
        <v>182</v>
      </c>
      <c r="AU117" s="24" t="s">
        <v>86</v>
      </c>
      <c r="AY117" s="24" t="s">
        <v>180</v>
      </c>
      <c r="BE117" s="214">
        <f t="shared" si="14"/>
        <v>0</v>
      </c>
      <c r="BF117" s="214">
        <f t="shared" si="15"/>
        <v>0</v>
      </c>
      <c r="BG117" s="214">
        <f t="shared" si="16"/>
        <v>0</v>
      </c>
      <c r="BH117" s="214">
        <f t="shared" si="17"/>
        <v>0</v>
      </c>
      <c r="BI117" s="214">
        <f t="shared" si="18"/>
        <v>0</v>
      </c>
      <c r="BJ117" s="24" t="s">
        <v>84</v>
      </c>
      <c r="BK117" s="214">
        <f t="shared" si="19"/>
        <v>0</v>
      </c>
      <c r="BL117" s="24" t="s">
        <v>265</v>
      </c>
      <c r="BM117" s="24" t="s">
        <v>3886</v>
      </c>
    </row>
    <row r="118" spans="2:65" s="1" customFormat="1" ht="16.5" customHeight="1">
      <c r="B118" s="41"/>
      <c r="C118" s="249" t="s">
        <v>337</v>
      </c>
      <c r="D118" s="249" t="s">
        <v>266</v>
      </c>
      <c r="E118" s="250" t="s">
        <v>3887</v>
      </c>
      <c r="F118" s="251" t="s">
        <v>3888</v>
      </c>
      <c r="G118" s="252" t="s">
        <v>316</v>
      </c>
      <c r="H118" s="253">
        <v>25</v>
      </c>
      <c r="I118" s="254"/>
      <c r="J118" s="255">
        <f t="shared" si="10"/>
        <v>0</v>
      </c>
      <c r="K118" s="251" t="s">
        <v>39</v>
      </c>
      <c r="L118" s="256"/>
      <c r="M118" s="257" t="s">
        <v>39</v>
      </c>
      <c r="N118" s="258" t="s">
        <v>48</v>
      </c>
      <c r="O118" s="42"/>
      <c r="P118" s="212">
        <f t="shared" si="11"/>
        <v>0</v>
      </c>
      <c r="Q118" s="212">
        <v>0.0026</v>
      </c>
      <c r="R118" s="212">
        <f t="shared" si="12"/>
        <v>0.065</v>
      </c>
      <c r="S118" s="212">
        <v>0</v>
      </c>
      <c r="T118" s="213">
        <f t="shared" si="13"/>
        <v>0</v>
      </c>
      <c r="AR118" s="24" t="s">
        <v>354</v>
      </c>
      <c r="AT118" s="24" t="s">
        <v>266</v>
      </c>
      <c r="AU118" s="24" t="s">
        <v>86</v>
      </c>
      <c r="AY118" s="24" t="s">
        <v>180</v>
      </c>
      <c r="BE118" s="214">
        <f t="shared" si="14"/>
        <v>0</v>
      </c>
      <c r="BF118" s="214">
        <f t="shared" si="15"/>
        <v>0</v>
      </c>
      <c r="BG118" s="214">
        <f t="shared" si="16"/>
        <v>0</v>
      </c>
      <c r="BH118" s="214">
        <f t="shared" si="17"/>
        <v>0</v>
      </c>
      <c r="BI118" s="214">
        <f t="shared" si="18"/>
        <v>0</v>
      </c>
      <c r="BJ118" s="24" t="s">
        <v>84</v>
      </c>
      <c r="BK118" s="214">
        <f t="shared" si="19"/>
        <v>0</v>
      </c>
      <c r="BL118" s="24" t="s">
        <v>265</v>
      </c>
      <c r="BM118" s="24" t="s">
        <v>3889</v>
      </c>
    </row>
    <row r="119" spans="2:65" s="1" customFormat="1" ht="16.5" customHeight="1">
      <c r="B119" s="41"/>
      <c r="C119" s="203" t="s">
        <v>343</v>
      </c>
      <c r="D119" s="203" t="s">
        <v>182</v>
      </c>
      <c r="E119" s="204" t="s">
        <v>3890</v>
      </c>
      <c r="F119" s="205" t="s">
        <v>3891</v>
      </c>
      <c r="G119" s="206" t="s">
        <v>316</v>
      </c>
      <c r="H119" s="207">
        <v>17</v>
      </c>
      <c r="I119" s="208"/>
      <c r="J119" s="209">
        <f t="shared" si="10"/>
        <v>0</v>
      </c>
      <c r="K119" s="205" t="s">
        <v>39</v>
      </c>
      <c r="L119" s="61"/>
      <c r="M119" s="210" t="s">
        <v>39</v>
      </c>
      <c r="N119" s="211" t="s">
        <v>48</v>
      </c>
      <c r="O119" s="42"/>
      <c r="P119" s="212">
        <f t="shared" si="11"/>
        <v>0</v>
      </c>
      <c r="Q119" s="212">
        <v>0</v>
      </c>
      <c r="R119" s="212">
        <f t="shared" si="12"/>
        <v>0</v>
      </c>
      <c r="S119" s="212">
        <v>0</v>
      </c>
      <c r="T119" s="213">
        <f t="shared" si="13"/>
        <v>0</v>
      </c>
      <c r="AR119" s="24" t="s">
        <v>265</v>
      </c>
      <c r="AT119" s="24" t="s">
        <v>182</v>
      </c>
      <c r="AU119" s="24" t="s">
        <v>86</v>
      </c>
      <c r="AY119" s="24" t="s">
        <v>180</v>
      </c>
      <c r="BE119" s="214">
        <f t="shared" si="14"/>
        <v>0</v>
      </c>
      <c r="BF119" s="214">
        <f t="shared" si="15"/>
        <v>0</v>
      </c>
      <c r="BG119" s="214">
        <f t="shared" si="16"/>
        <v>0</v>
      </c>
      <c r="BH119" s="214">
        <f t="shared" si="17"/>
        <v>0</v>
      </c>
      <c r="BI119" s="214">
        <f t="shared" si="18"/>
        <v>0</v>
      </c>
      <c r="BJ119" s="24" t="s">
        <v>84</v>
      </c>
      <c r="BK119" s="214">
        <f t="shared" si="19"/>
        <v>0</v>
      </c>
      <c r="BL119" s="24" t="s">
        <v>265</v>
      </c>
      <c r="BM119" s="24" t="s">
        <v>3892</v>
      </c>
    </row>
    <row r="120" spans="2:65" s="1" customFormat="1" ht="38.25" customHeight="1">
      <c r="B120" s="41"/>
      <c r="C120" s="249" t="s">
        <v>348</v>
      </c>
      <c r="D120" s="249" t="s">
        <v>266</v>
      </c>
      <c r="E120" s="250" t="s">
        <v>3893</v>
      </c>
      <c r="F120" s="251" t="s">
        <v>3894</v>
      </c>
      <c r="G120" s="252" t="s">
        <v>316</v>
      </c>
      <c r="H120" s="253">
        <v>17</v>
      </c>
      <c r="I120" s="254"/>
      <c r="J120" s="255">
        <f t="shared" si="10"/>
        <v>0</v>
      </c>
      <c r="K120" s="251" t="s">
        <v>39</v>
      </c>
      <c r="L120" s="256"/>
      <c r="M120" s="257" t="s">
        <v>39</v>
      </c>
      <c r="N120" s="258" t="s">
        <v>48</v>
      </c>
      <c r="O120" s="42"/>
      <c r="P120" s="212">
        <f t="shared" si="11"/>
        <v>0</v>
      </c>
      <c r="Q120" s="212">
        <v>0.0026</v>
      </c>
      <c r="R120" s="212">
        <f t="shared" si="12"/>
        <v>0.044199999999999996</v>
      </c>
      <c r="S120" s="212">
        <v>0</v>
      </c>
      <c r="T120" s="213">
        <f t="shared" si="13"/>
        <v>0</v>
      </c>
      <c r="AR120" s="24" t="s">
        <v>354</v>
      </c>
      <c r="AT120" s="24" t="s">
        <v>266</v>
      </c>
      <c r="AU120" s="24" t="s">
        <v>86</v>
      </c>
      <c r="AY120" s="24" t="s">
        <v>180</v>
      </c>
      <c r="BE120" s="214">
        <f t="shared" si="14"/>
        <v>0</v>
      </c>
      <c r="BF120" s="214">
        <f t="shared" si="15"/>
        <v>0</v>
      </c>
      <c r="BG120" s="214">
        <f t="shared" si="16"/>
        <v>0</v>
      </c>
      <c r="BH120" s="214">
        <f t="shared" si="17"/>
        <v>0</v>
      </c>
      <c r="BI120" s="214">
        <f t="shared" si="18"/>
        <v>0</v>
      </c>
      <c r="BJ120" s="24" t="s">
        <v>84</v>
      </c>
      <c r="BK120" s="214">
        <f t="shared" si="19"/>
        <v>0</v>
      </c>
      <c r="BL120" s="24" t="s">
        <v>265</v>
      </c>
      <c r="BM120" s="24" t="s">
        <v>3895</v>
      </c>
    </row>
    <row r="121" spans="2:65" s="1" customFormat="1" ht="16.5" customHeight="1">
      <c r="B121" s="41"/>
      <c r="C121" s="203" t="s">
        <v>354</v>
      </c>
      <c r="D121" s="203" t="s">
        <v>182</v>
      </c>
      <c r="E121" s="204" t="s">
        <v>3896</v>
      </c>
      <c r="F121" s="205" t="s">
        <v>3897</v>
      </c>
      <c r="G121" s="206" t="s">
        <v>316</v>
      </c>
      <c r="H121" s="207">
        <v>1</v>
      </c>
      <c r="I121" s="208"/>
      <c r="J121" s="209">
        <f t="shared" si="10"/>
        <v>0</v>
      </c>
      <c r="K121" s="205" t="s">
        <v>1903</v>
      </c>
      <c r="L121" s="61"/>
      <c r="M121" s="210" t="s">
        <v>39</v>
      </c>
      <c r="N121" s="211" t="s">
        <v>48</v>
      </c>
      <c r="O121" s="42"/>
      <c r="P121" s="212">
        <f t="shared" si="11"/>
        <v>0</v>
      </c>
      <c r="Q121" s="212">
        <v>0</v>
      </c>
      <c r="R121" s="212">
        <f t="shared" si="12"/>
        <v>0</v>
      </c>
      <c r="S121" s="212">
        <v>0</v>
      </c>
      <c r="T121" s="213">
        <f t="shared" si="13"/>
        <v>0</v>
      </c>
      <c r="AR121" s="24" t="s">
        <v>265</v>
      </c>
      <c r="AT121" s="24" t="s">
        <v>182</v>
      </c>
      <c r="AU121" s="24" t="s">
        <v>86</v>
      </c>
      <c r="AY121" s="24" t="s">
        <v>180</v>
      </c>
      <c r="BE121" s="214">
        <f t="shared" si="14"/>
        <v>0</v>
      </c>
      <c r="BF121" s="214">
        <f t="shared" si="15"/>
        <v>0</v>
      </c>
      <c r="BG121" s="214">
        <f t="shared" si="16"/>
        <v>0</v>
      </c>
      <c r="BH121" s="214">
        <f t="shared" si="17"/>
        <v>0</v>
      </c>
      <c r="BI121" s="214">
        <f t="shared" si="18"/>
        <v>0</v>
      </c>
      <c r="BJ121" s="24" t="s">
        <v>84</v>
      </c>
      <c r="BK121" s="214">
        <f t="shared" si="19"/>
        <v>0</v>
      </c>
      <c r="BL121" s="24" t="s">
        <v>265</v>
      </c>
      <c r="BM121" s="24" t="s">
        <v>3898</v>
      </c>
    </row>
    <row r="122" spans="2:65" s="1" customFormat="1" ht="25.5" customHeight="1">
      <c r="B122" s="41"/>
      <c r="C122" s="249" t="s">
        <v>359</v>
      </c>
      <c r="D122" s="249" t="s">
        <v>266</v>
      </c>
      <c r="E122" s="250" t="s">
        <v>3899</v>
      </c>
      <c r="F122" s="251" t="s">
        <v>3900</v>
      </c>
      <c r="G122" s="252" t="s">
        <v>316</v>
      </c>
      <c r="H122" s="253">
        <v>1</v>
      </c>
      <c r="I122" s="254"/>
      <c r="J122" s="255">
        <f t="shared" si="10"/>
        <v>0</v>
      </c>
      <c r="K122" s="251" t="s">
        <v>39</v>
      </c>
      <c r="L122" s="256"/>
      <c r="M122" s="257" t="s">
        <v>39</v>
      </c>
      <c r="N122" s="258" t="s">
        <v>48</v>
      </c>
      <c r="O122" s="42"/>
      <c r="P122" s="212">
        <f t="shared" si="11"/>
        <v>0</v>
      </c>
      <c r="Q122" s="212">
        <v>0.0026</v>
      </c>
      <c r="R122" s="212">
        <f t="shared" si="12"/>
        <v>0.0026</v>
      </c>
      <c r="S122" s="212">
        <v>0</v>
      </c>
      <c r="T122" s="213">
        <f t="shared" si="13"/>
        <v>0</v>
      </c>
      <c r="AR122" s="24" t="s">
        <v>354</v>
      </c>
      <c r="AT122" s="24" t="s">
        <v>266</v>
      </c>
      <c r="AU122" s="24" t="s">
        <v>86</v>
      </c>
      <c r="AY122" s="24" t="s">
        <v>180</v>
      </c>
      <c r="BE122" s="214">
        <f t="shared" si="14"/>
        <v>0</v>
      </c>
      <c r="BF122" s="214">
        <f t="shared" si="15"/>
        <v>0</v>
      </c>
      <c r="BG122" s="214">
        <f t="shared" si="16"/>
        <v>0</v>
      </c>
      <c r="BH122" s="214">
        <f t="shared" si="17"/>
        <v>0</v>
      </c>
      <c r="BI122" s="214">
        <f t="shared" si="18"/>
        <v>0</v>
      </c>
      <c r="BJ122" s="24" t="s">
        <v>84</v>
      </c>
      <c r="BK122" s="214">
        <f t="shared" si="19"/>
        <v>0</v>
      </c>
      <c r="BL122" s="24" t="s">
        <v>265</v>
      </c>
      <c r="BM122" s="24" t="s">
        <v>3901</v>
      </c>
    </row>
    <row r="123" spans="2:65" s="1" customFormat="1" ht="16.5" customHeight="1">
      <c r="B123" s="41"/>
      <c r="C123" s="203" t="s">
        <v>363</v>
      </c>
      <c r="D123" s="203" t="s">
        <v>182</v>
      </c>
      <c r="E123" s="204" t="s">
        <v>3902</v>
      </c>
      <c r="F123" s="205" t="s">
        <v>3903</v>
      </c>
      <c r="G123" s="206" t="s">
        <v>316</v>
      </c>
      <c r="H123" s="207">
        <v>2</v>
      </c>
      <c r="I123" s="208"/>
      <c r="J123" s="209">
        <f t="shared" si="10"/>
        <v>0</v>
      </c>
      <c r="K123" s="205" t="s">
        <v>1903</v>
      </c>
      <c r="L123" s="61"/>
      <c r="M123" s="210" t="s">
        <v>39</v>
      </c>
      <c r="N123" s="211" t="s">
        <v>48</v>
      </c>
      <c r="O123" s="42"/>
      <c r="P123" s="212">
        <f t="shared" si="11"/>
        <v>0</v>
      </c>
      <c r="Q123" s="212">
        <v>0</v>
      </c>
      <c r="R123" s="212">
        <f t="shared" si="12"/>
        <v>0</v>
      </c>
      <c r="S123" s="212">
        <v>0</v>
      </c>
      <c r="T123" s="213">
        <f t="shared" si="13"/>
        <v>0</v>
      </c>
      <c r="AR123" s="24" t="s">
        <v>265</v>
      </c>
      <c r="AT123" s="24" t="s">
        <v>182</v>
      </c>
      <c r="AU123" s="24" t="s">
        <v>86</v>
      </c>
      <c r="AY123" s="24" t="s">
        <v>180</v>
      </c>
      <c r="BE123" s="214">
        <f t="shared" si="14"/>
        <v>0</v>
      </c>
      <c r="BF123" s="214">
        <f t="shared" si="15"/>
        <v>0</v>
      </c>
      <c r="BG123" s="214">
        <f t="shared" si="16"/>
        <v>0</v>
      </c>
      <c r="BH123" s="214">
        <f t="shared" si="17"/>
        <v>0</v>
      </c>
      <c r="BI123" s="214">
        <f t="shared" si="18"/>
        <v>0</v>
      </c>
      <c r="BJ123" s="24" t="s">
        <v>84</v>
      </c>
      <c r="BK123" s="214">
        <f t="shared" si="19"/>
        <v>0</v>
      </c>
      <c r="BL123" s="24" t="s">
        <v>265</v>
      </c>
      <c r="BM123" s="24" t="s">
        <v>3904</v>
      </c>
    </row>
    <row r="124" spans="2:65" s="1" customFormat="1" ht="25.5" customHeight="1">
      <c r="B124" s="41"/>
      <c r="C124" s="249" t="s">
        <v>368</v>
      </c>
      <c r="D124" s="249" t="s">
        <v>266</v>
      </c>
      <c r="E124" s="250" t="s">
        <v>3905</v>
      </c>
      <c r="F124" s="251" t="s">
        <v>3906</v>
      </c>
      <c r="G124" s="252" t="s">
        <v>316</v>
      </c>
      <c r="H124" s="253">
        <v>1</v>
      </c>
      <c r="I124" s="254"/>
      <c r="J124" s="255">
        <f t="shared" si="10"/>
        <v>0</v>
      </c>
      <c r="K124" s="251" t="s">
        <v>39</v>
      </c>
      <c r="L124" s="256"/>
      <c r="M124" s="257" t="s">
        <v>39</v>
      </c>
      <c r="N124" s="258" t="s">
        <v>48</v>
      </c>
      <c r="O124" s="42"/>
      <c r="P124" s="212">
        <f t="shared" si="11"/>
        <v>0</v>
      </c>
      <c r="Q124" s="212">
        <v>0.0026</v>
      </c>
      <c r="R124" s="212">
        <f t="shared" si="12"/>
        <v>0.0026</v>
      </c>
      <c r="S124" s="212">
        <v>0</v>
      </c>
      <c r="T124" s="213">
        <f t="shared" si="13"/>
        <v>0</v>
      </c>
      <c r="AR124" s="24" t="s">
        <v>354</v>
      </c>
      <c r="AT124" s="24" t="s">
        <v>266</v>
      </c>
      <c r="AU124" s="24" t="s">
        <v>86</v>
      </c>
      <c r="AY124" s="24" t="s">
        <v>180</v>
      </c>
      <c r="BE124" s="214">
        <f t="shared" si="14"/>
        <v>0</v>
      </c>
      <c r="BF124" s="214">
        <f t="shared" si="15"/>
        <v>0</v>
      </c>
      <c r="BG124" s="214">
        <f t="shared" si="16"/>
        <v>0</v>
      </c>
      <c r="BH124" s="214">
        <f t="shared" si="17"/>
        <v>0</v>
      </c>
      <c r="BI124" s="214">
        <f t="shared" si="18"/>
        <v>0</v>
      </c>
      <c r="BJ124" s="24" t="s">
        <v>84</v>
      </c>
      <c r="BK124" s="214">
        <f t="shared" si="19"/>
        <v>0</v>
      </c>
      <c r="BL124" s="24" t="s">
        <v>265</v>
      </c>
      <c r="BM124" s="24" t="s">
        <v>3907</v>
      </c>
    </row>
    <row r="125" spans="2:65" s="1" customFormat="1" ht="25.5" customHeight="1">
      <c r="B125" s="41"/>
      <c r="C125" s="249" t="s">
        <v>372</v>
      </c>
      <c r="D125" s="249" t="s">
        <v>266</v>
      </c>
      <c r="E125" s="250" t="s">
        <v>3908</v>
      </c>
      <c r="F125" s="251" t="s">
        <v>3909</v>
      </c>
      <c r="G125" s="252" t="s">
        <v>316</v>
      </c>
      <c r="H125" s="253">
        <v>1</v>
      </c>
      <c r="I125" s="254"/>
      <c r="J125" s="255">
        <f t="shared" si="10"/>
        <v>0</v>
      </c>
      <c r="K125" s="251" t="s">
        <v>39</v>
      </c>
      <c r="L125" s="256"/>
      <c r="M125" s="257" t="s">
        <v>39</v>
      </c>
      <c r="N125" s="258" t="s">
        <v>48</v>
      </c>
      <c r="O125" s="42"/>
      <c r="P125" s="212">
        <f t="shared" si="11"/>
        <v>0</v>
      </c>
      <c r="Q125" s="212">
        <v>0.0026</v>
      </c>
      <c r="R125" s="212">
        <f t="shared" si="12"/>
        <v>0.0026</v>
      </c>
      <c r="S125" s="212">
        <v>0</v>
      </c>
      <c r="T125" s="213">
        <f t="shared" si="13"/>
        <v>0</v>
      </c>
      <c r="AR125" s="24" t="s">
        <v>354</v>
      </c>
      <c r="AT125" s="24" t="s">
        <v>266</v>
      </c>
      <c r="AU125" s="24" t="s">
        <v>86</v>
      </c>
      <c r="AY125" s="24" t="s">
        <v>180</v>
      </c>
      <c r="BE125" s="214">
        <f t="shared" si="14"/>
        <v>0</v>
      </c>
      <c r="BF125" s="214">
        <f t="shared" si="15"/>
        <v>0</v>
      </c>
      <c r="BG125" s="214">
        <f t="shared" si="16"/>
        <v>0</v>
      </c>
      <c r="BH125" s="214">
        <f t="shared" si="17"/>
        <v>0</v>
      </c>
      <c r="BI125" s="214">
        <f t="shared" si="18"/>
        <v>0</v>
      </c>
      <c r="BJ125" s="24" t="s">
        <v>84</v>
      </c>
      <c r="BK125" s="214">
        <f t="shared" si="19"/>
        <v>0</v>
      </c>
      <c r="BL125" s="24" t="s">
        <v>265</v>
      </c>
      <c r="BM125" s="24" t="s">
        <v>3910</v>
      </c>
    </row>
    <row r="126" spans="2:65" s="1" customFormat="1" ht="16.5" customHeight="1">
      <c r="B126" s="41"/>
      <c r="C126" s="203" t="s">
        <v>378</v>
      </c>
      <c r="D126" s="203" t="s">
        <v>182</v>
      </c>
      <c r="E126" s="204" t="s">
        <v>3911</v>
      </c>
      <c r="F126" s="205" t="s">
        <v>3912</v>
      </c>
      <c r="G126" s="206" t="s">
        <v>316</v>
      </c>
      <c r="H126" s="207">
        <v>1</v>
      </c>
      <c r="I126" s="208"/>
      <c r="J126" s="209">
        <f t="shared" si="10"/>
        <v>0</v>
      </c>
      <c r="K126" s="205" t="s">
        <v>1903</v>
      </c>
      <c r="L126" s="61"/>
      <c r="M126" s="210" t="s">
        <v>39</v>
      </c>
      <c r="N126" s="211" t="s">
        <v>48</v>
      </c>
      <c r="O126" s="42"/>
      <c r="P126" s="212">
        <f t="shared" si="11"/>
        <v>0</v>
      </c>
      <c r="Q126" s="212">
        <v>0</v>
      </c>
      <c r="R126" s="212">
        <f t="shared" si="12"/>
        <v>0</v>
      </c>
      <c r="S126" s="212">
        <v>0</v>
      </c>
      <c r="T126" s="213">
        <f t="shared" si="13"/>
        <v>0</v>
      </c>
      <c r="AR126" s="24" t="s">
        <v>265</v>
      </c>
      <c r="AT126" s="24" t="s">
        <v>182</v>
      </c>
      <c r="AU126" s="24" t="s">
        <v>86</v>
      </c>
      <c r="AY126" s="24" t="s">
        <v>180</v>
      </c>
      <c r="BE126" s="214">
        <f t="shared" si="14"/>
        <v>0</v>
      </c>
      <c r="BF126" s="214">
        <f t="shared" si="15"/>
        <v>0</v>
      </c>
      <c r="BG126" s="214">
        <f t="shared" si="16"/>
        <v>0</v>
      </c>
      <c r="BH126" s="214">
        <f t="shared" si="17"/>
        <v>0</v>
      </c>
      <c r="BI126" s="214">
        <f t="shared" si="18"/>
        <v>0</v>
      </c>
      <c r="BJ126" s="24" t="s">
        <v>84</v>
      </c>
      <c r="BK126" s="214">
        <f t="shared" si="19"/>
        <v>0</v>
      </c>
      <c r="BL126" s="24" t="s">
        <v>265</v>
      </c>
      <c r="BM126" s="24" t="s">
        <v>3913</v>
      </c>
    </row>
    <row r="127" spans="2:65" s="1" customFormat="1" ht="25.5" customHeight="1">
      <c r="B127" s="41"/>
      <c r="C127" s="249" t="s">
        <v>384</v>
      </c>
      <c r="D127" s="249" t="s">
        <v>266</v>
      </c>
      <c r="E127" s="250" t="s">
        <v>3914</v>
      </c>
      <c r="F127" s="251" t="s">
        <v>3915</v>
      </c>
      <c r="G127" s="252" t="s">
        <v>316</v>
      </c>
      <c r="H127" s="253">
        <v>1</v>
      </c>
      <c r="I127" s="254"/>
      <c r="J127" s="255">
        <f t="shared" si="10"/>
        <v>0</v>
      </c>
      <c r="K127" s="251" t="s">
        <v>39</v>
      </c>
      <c r="L127" s="256"/>
      <c r="M127" s="257" t="s">
        <v>39</v>
      </c>
      <c r="N127" s="258" t="s">
        <v>48</v>
      </c>
      <c r="O127" s="42"/>
      <c r="P127" s="212">
        <f t="shared" si="11"/>
        <v>0</v>
      </c>
      <c r="Q127" s="212">
        <v>0.0026</v>
      </c>
      <c r="R127" s="212">
        <f t="shared" si="12"/>
        <v>0.0026</v>
      </c>
      <c r="S127" s="212">
        <v>0</v>
      </c>
      <c r="T127" s="213">
        <f t="shared" si="13"/>
        <v>0</v>
      </c>
      <c r="AR127" s="24" t="s">
        <v>354</v>
      </c>
      <c r="AT127" s="24" t="s">
        <v>266</v>
      </c>
      <c r="AU127" s="24" t="s">
        <v>86</v>
      </c>
      <c r="AY127" s="24" t="s">
        <v>180</v>
      </c>
      <c r="BE127" s="214">
        <f t="shared" si="14"/>
        <v>0</v>
      </c>
      <c r="BF127" s="214">
        <f t="shared" si="15"/>
        <v>0</v>
      </c>
      <c r="BG127" s="214">
        <f t="shared" si="16"/>
        <v>0</v>
      </c>
      <c r="BH127" s="214">
        <f t="shared" si="17"/>
        <v>0</v>
      </c>
      <c r="BI127" s="214">
        <f t="shared" si="18"/>
        <v>0</v>
      </c>
      <c r="BJ127" s="24" t="s">
        <v>84</v>
      </c>
      <c r="BK127" s="214">
        <f t="shared" si="19"/>
        <v>0</v>
      </c>
      <c r="BL127" s="24" t="s">
        <v>265</v>
      </c>
      <c r="BM127" s="24" t="s">
        <v>3916</v>
      </c>
    </row>
    <row r="128" spans="2:65" s="1" customFormat="1" ht="16.5" customHeight="1">
      <c r="B128" s="41"/>
      <c r="C128" s="203" t="s">
        <v>390</v>
      </c>
      <c r="D128" s="203" t="s">
        <v>182</v>
      </c>
      <c r="E128" s="204" t="s">
        <v>3917</v>
      </c>
      <c r="F128" s="205" t="s">
        <v>3918</v>
      </c>
      <c r="G128" s="206" t="s">
        <v>316</v>
      </c>
      <c r="H128" s="207">
        <v>2</v>
      </c>
      <c r="I128" s="208"/>
      <c r="J128" s="209">
        <f t="shared" si="10"/>
        <v>0</v>
      </c>
      <c r="K128" s="205" t="s">
        <v>39</v>
      </c>
      <c r="L128" s="61"/>
      <c r="M128" s="210" t="s">
        <v>39</v>
      </c>
      <c r="N128" s="211" t="s">
        <v>48</v>
      </c>
      <c r="O128" s="42"/>
      <c r="P128" s="212">
        <f t="shared" si="11"/>
        <v>0</v>
      </c>
      <c r="Q128" s="212">
        <v>0</v>
      </c>
      <c r="R128" s="212">
        <f t="shared" si="12"/>
        <v>0</v>
      </c>
      <c r="S128" s="212">
        <v>0</v>
      </c>
      <c r="T128" s="213">
        <f t="shared" si="13"/>
        <v>0</v>
      </c>
      <c r="AR128" s="24" t="s">
        <v>265</v>
      </c>
      <c r="AT128" s="24" t="s">
        <v>182</v>
      </c>
      <c r="AU128" s="24" t="s">
        <v>86</v>
      </c>
      <c r="AY128" s="24" t="s">
        <v>180</v>
      </c>
      <c r="BE128" s="214">
        <f t="shared" si="14"/>
        <v>0</v>
      </c>
      <c r="BF128" s="214">
        <f t="shared" si="15"/>
        <v>0</v>
      </c>
      <c r="BG128" s="214">
        <f t="shared" si="16"/>
        <v>0</v>
      </c>
      <c r="BH128" s="214">
        <f t="shared" si="17"/>
        <v>0</v>
      </c>
      <c r="BI128" s="214">
        <f t="shared" si="18"/>
        <v>0</v>
      </c>
      <c r="BJ128" s="24" t="s">
        <v>84</v>
      </c>
      <c r="BK128" s="214">
        <f t="shared" si="19"/>
        <v>0</v>
      </c>
      <c r="BL128" s="24" t="s">
        <v>265</v>
      </c>
      <c r="BM128" s="24" t="s">
        <v>3919</v>
      </c>
    </row>
    <row r="129" spans="2:65" s="1" customFormat="1" ht="16.5" customHeight="1">
      <c r="B129" s="41"/>
      <c r="C129" s="249" t="s">
        <v>394</v>
      </c>
      <c r="D129" s="249" t="s">
        <v>266</v>
      </c>
      <c r="E129" s="250" t="s">
        <v>3920</v>
      </c>
      <c r="F129" s="251" t="s">
        <v>3921</v>
      </c>
      <c r="G129" s="252" t="s">
        <v>316</v>
      </c>
      <c r="H129" s="253">
        <v>2</v>
      </c>
      <c r="I129" s="254"/>
      <c r="J129" s="255">
        <f t="shared" si="10"/>
        <v>0</v>
      </c>
      <c r="K129" s="251" t="s">
        <v>39</v>
      </c>
      <c r="L129" s="256"/>
      <c r="M129" s="257" t="s">
        <v>39</v>
      </c>
      <c r="N129" s="258" t="s">
        <v>48</v>
      </c>
      <c r="O129" s="42"/>
      <c r="P129" s="212">
        <f t="shared" si="11"/>
        <v>0</v>
      </c>
      <c r="Q129" s="212">
        <v>0.0026</v>
      </c>
      <c r="R129" s="212">
        <f t="shared" si="12"/>
        <v>0.0052</v>
      </c>
      <c r="S129" s="212">
        <v>0</v>
      </c>
      <c r="T129" s="213">
        <f t="shared" si="13"/>
        <v>0</v>
      </c>
      <c r="AR129" s="24" t="s">
        <v>354</v>
      </c>
      <c r="AT129" s="24" t="s">
        <v>266</v>
      </c>
      <c r="AU129" s="24" t="s">
        <v>86</v>
      </c>
      <c r="AY129" s="24" t="s">
        <v>180</v>
      </c>
      <c r="BE129" s="214">
        <f t="shared" si="14"/>
        <v>0</v>
      </c>
      <c r="BF129" s="214">
        <f t="shared" si="15"/>
        <v>0</v>
      </c>
      <c r="BG129" s="214">
        <f t="shared" si="16"/>
        <v>0</v>
      </c>
      <c r="BH129" s="214">
        <f t="shared" si="17"/>
        <v>0</v>
      </c>
      <c r="BI129" s="214">
        <f t="shared" si="18"/>
        <v>0</v>
      </c>
      <c r="BJ129" s="24" t="s">
        <v>84</v>
      </c>
      <c r="BK129" s="214">
        <f t="shared" si="19"/>
        <v>0</v>
      </c>
      <c r="BL129" s="24" t="s">
        <v>265</v>
      </c>
      <c r="BM129" s="24" t="s">
        <v>3922</v>
      </c>
    </row>
    <row r="130" spans="2:65" s="1" customFormat="1" ht="16.5" customHeight="1">
      <c r="B130" s="41"/>
      <c r="C130" s="203" t="s">
        <v>399</v>
      </c>
      <c r="D130" s="203" t="s">
        <v>182</v>
      </c>
      <c r="E130" s="204" t="s">
        <v>3923</v>
      </c>
      <c r="F130" s="205" t="s">
        <v>3924</v>
      </c>
      <c r="G130" s="206" t="s">
        <v>316</v>
      </c>
      <c r="H130" s="207">
        <v>4</v>
      </c>
      <c r="I130" s="208"/>
      <c r="J130" s="209">
        <f t="shared" si="10"/>
        <v>0</v>
      </c>
      <c r="K130" s="205" t="s">
        <v>39</v>
      </c>
      <c r="L130" s="61"/>
      <c r="M130" s="210" t="s">
        <v>39</v>
      </c>
      <c r="N130" s="211" t="s">
        <v>48</v>
      </c>
      <c r="O130" s="42"/>
      <c r="P130" s="212">
        <f t="shared" si="11"/>
        <v>0</v>
      </c>
      <c r="Q130" s="212">
        <v>0</v>
      </c>
      <c r="R130" s="212">
        <f t="shared" si="12"/>
        <v>0</v>
      </c>
      <c r="S130" s="212">
        <v>0</v>
      </c>
      <c r="T130" s="213">
        <f t="shared" si="13"/>
        <v>0</v>
      </c>
      <c r="AR130" s="24" t="s">
        <v>265</v>
      </c>
      <c r="AT130" s="24" t="s">
        <v>182</v>
      </c>
      <c r="AU130" s="24" t="s">
        <v>86</v>
      </c>
      <c r="AY130" s="24" t="s">
        <v>180</v>
      </c>
      <c r="BE130" s="214">
        <f t="shared" si="14"/>
        <v>0</v>
      </c>
      <c r="BF130" s="214">
        <f t="shared" si="15"/>
        <v>0</v>
      </c>
      <c r="BG130" s="214">
        <f t="shared" si="16"/>
        <v>0</v>
      </c>
      <c r="BH130" s="214">
        <f t="shared" si="17"/>
        <v>0</v>
      </c>
      <c r="BI130" s="214">
        <f t="shared" si="18"/>
        <v>0</v>
      </c>
      <c r="BJ130" s="24" t="s">
        <v>84</v>
      </c>
      <c r="BK130" s="214">
        <f t="shared" si="19"/>
        <v>0</v>
      </c>
      <c r="BL130" s="24" t="s">
        <v>265</v>
      </c>
      <c r="BM130" s="24" t="s">
        <v>3925</v>
      </c>
    </row>
    <row r="131" spans="2:65" s="1" customFormat="1" ht="16.5" customHeight="1">
      <c r="B131" s="41"/>
      <c r="C131" s="249" t="s">
        <v>404</v>
      </c>
      <c r="D131" s="249" t="s">
        <v>266</v>
      </c>
      <c r="E131" s="250" t="s">
        <v>3926</v>
      </c>
      <c r="F131" s="251" t="s">
        <v>3927</v>
      </c>
      <c r="G131" s="252" t="s">
        <v>316</v>
      </c>
      <c r="H131" s="253">
        <v>2</v>
      </c>
      <c r="I131" s="254"/>
      <c r="J131" s="255">
        <f t="shared" si="10"/>
        <v>0</v>
      </c>
      <c r="K131" s="251" t="s">
        <v>39</v>
      </c>
      <c r="L131" s="256"/>
      <c r="M131" s="257" t="s">
        <v>39</v>
      </c>
      <c r="N131" s="258" t="s">
        <v>48</v>
      </c>
      <c r="O131" s="42"/>
      <c r="P131" s="212">
        <f t="shared" si="11"/>
        <v>0</v>
      </c>
      <c r="Q131" s="212">
        <v>0.0026</v>
      </c>
      <c r="R131" s="212">
        <f t="shared" si="12"/>
        <v>0.0052</v>
      </c>
      <c r="S131" s="212">
        <v>0</v>
      </c>
      <c r="T131" s="213">
        <f t="shared" si="13"/>
        <v>0</v>
      </c>
      <c r="AR131" s="24" t="s">
        <v>354</v>
      </c>
      <c r="AT131" s="24" t="s">
        <v>266</v>
      </c>
      <c r="AU131" s="24" t="s">
        <v>86</v>
      </c>
      <c r="AY131" s="24" t="s">
        <v>180</v>
      </c>
      <c r="BE131" s="214">
        <f t="shared" si="14"/>
        <v>0</v>
      </c>
      <c r="BF131" s="214">
        <f t="shared" si="15"/>
        <v>0</v>
      </c>
      <c r="BG131" s="214">
        <f t="shared" si="16"/>
        <v>0</v>
      </c>
      <c r="BH131" s="214">
        <f t="shared" si="17"/>
        <v>0</v>
      </c>
      <c r="BI131" s="214">
        <f t="shared" si="18"/>
        <v>0</v>
      </c>
      <c r="BJ131" s="24" t="s">
        <v>84</v>
      </c>
      <c r="BK131" s="214">
        <f t="shared" si="19"/>
        <v>0</v>
      </c>
      <c r="BL131" s="24" t="s">
        <v>265</v>
      </c>
      <c r="BM131" s="24" t="s">
        <v>3928</v>
      </c>
    </row>
    <row r="132" spans="2:65" s="1" customFormat="1" ht="16.5" customHeight="1">
      <c r="B132" s="41"/>
      <c r="C132" s="249" t="s">
        <v>408</v>
      </c>
      <c r="D132" s="249" t="s">
        <v>266</v>
      </c>
      <c r="E132" s="250" t="s">
        <v>3929</v>
      </c>
      <c r="F132" s="251" t="s">
        <v>3930</v>
      </c>
      <c r="G132" s="252" t="s">
        <v>316</v>
      </c>
      <c r="H132" s="253">
        <v>2</v>
      </c>
      <c r="I132" s="254"/>
      <c r="J132" s="255">
        <f t="shared" si="10"/>
        <v>0</v>
      </c>
      <c r="K132" s="251" t="s">
        <v>39</v>
      </c>
      <c r="L132" s="256"/>
      <c r="M132" s="257" t="s">
        <v>39</v>
      </c>
      <c r="N132" s="258" t="s">
        <v>48</v>
      </c>
      <c r="O132" s="42"/>
      <c r="P132" s="212">
        <f t="shared" si="11"/>
        <v>0</v>
      </c>
      <c r="Q132" s="212">
        <v>0.0026</v>
      </c>
      <c r="R132" s="212">
        <f t="shared" si="12"/>
        <v>0.0052</v>
      </c>
      <c r="S132" s="212">
        <v>0</v>
      </c>
      <c r="T132" s="213">
        <f t="shared" si="13"/>
        <v>0</v>
      </c>
      <c r="AR132" s="24" t="s">
        <v>354</v>
      </c>
      <c r="AT132" s="24" t="s">
        <v>266</v>
      </c>
      <c r="AU132" s="24" t="s">
        <v>86</v>
      </c>
      <c r="AY132" s="24" t="s">
        <v>180</v>
      </c>
      <c r="BE132" s="214">
        <f t="shared" si="14"/>
        <v>0</v>
      </c>
      <c r="BF132" s="214">
        <f t="shared" si="15"/>
        <v>0</v>
      </c>
      <c r="BG132" s="214">
        <f t="shared" si="16"/>
        <v>0</v>
      </c>
      <c r="BH132" s="214">
        <f t="shared" si="17"/>
        <v>0</v>
      </c>
      <c r="BI132" s="214">
        <f t="shared" si="18"/>
        <v>0</v>
      </c>
      <c r="BJ132" s="24" t="s">
        <v>84</v>
      </c>
      <c r="BK132" s="214">
        <f t="shared" si="19"/>
        <v>0</v>
      </c>
      <c r="BL132" s="24" t="s">
        <v>265</v>
      </c>
      <c r="BM132" s="24" t="s">
        <v>3931</v>
      </c>
    </row>
    <row r="133" spans="2:65" s="1" customFormat="1" ht="25.5" customHeight="1">
      <c r="B133" s="41"/>
      <c r="C133" s="203" t="s">
        <v>413</v>
      </c>
      <c r="D133" s="203" t="s">
        <v>182</v>
      </c>
      <c r="E133" s="204" t="s">
        <v>3932</v>
      </c>
      <c r="F133" s="205" t="s">
        <v>3933</v>
      </c>
      <c r="G133" s="206" t="s">
        <v>185</v>
      </c>
      <c r="H133" s="207">
        <v>23</v>
      </c>
      <c r="I133" s="208"/>
      <c r="J133" s="209">
        <f t="shared" si="10"/>
        <v>0</v>
      </c>
      <c r="K133" s="205" t="s">
        <v>1903</v>
      </c>
      <c r="L133" s="61"/>
      <c r="M133" s="210" t="s">
        <v>39</v>
      </c>
      <c r="N133" s="211" t="s">
        <v>48</v>
      </c>
      <c r="O133" s="42"/>
      <c r="P133" s="212">
        <f t="shared" si="11"/>
        <v>0</v>
      </c>
      <c r="Q133" s="212">
        <v>0.00036</v>
      </c>
      <c r="R133" s="212">
        <f t="shared" si="12"/>
        <v>0.008280000000000001</v>
      </c>
      <c r="S133" s="212">
        <v>0</v>
      </c>
      <c r="T133" s="213">
        <f t="shared" si="13"/>
        <v>0</v>
      </c>
      <c r="AR133" s="24" t="s">
        <v>265</v>
      </c>
      <c r="AT133" s="24" t="s">
        <v>182</v>
      </c>
      <c r="AU133" s="24" t="s">
        <v>86</v>
      </c>
      <c r="AY133" s="24" t="s">
        <v>180</v>
      </c>
      <c r="BE133" s="214">
        <f t="shared" si="14"/>
        <v>0</v>
      </c>
      <c r="BF133" s="214">
        <f t="shared" si="15"/>
        <v>0</v>
      </c>
      <c r="BG133" s="214">
        <f t="shared" si="16"/>
        <v>0</v>
      </c>
      <c r="BH133" s="214">
        <f t="shared" si="17"/>
        <v>0</v>
      </c>
      <c r="BI133" s="214">
        <f t="shared" si="18"/>
        <v>0</v>
      </c>
      <c r="BJ133" s="24" t="s">
        <v>84</v>
      </c>
      <c r="BK133" s="214">
        <f t="shared" si="19"/>
        <v>0</v>
      </c>
      <c r="BL133" s="24" t="s">
        <v>265</v>
      </c>
      <c r="BM133" s="24" t="s">
        <v>3934</v>
      </c>
    </row>
    <row r="134" spans="2:65" s="1" customFormat="1" ht="25.5" customHeight="1">
      <c r="B134" s="41"/>
      <c r="C134" s="249" t="s">
        <v>417</v>
      </c>
      <c r="D134" s="249" t="s">
        <v>266</v>
      </c>
      <c r="E134" s="250" t="s">
        <v>3935</v>
      </c>
      <c r="F134" s="251" t="s">
        <v>3936</v>
      </c>
      <c r="G134" s="252" t="s">
        <v>185</v>
      </c>
      <c r="H134" s="253">
        <v>17</v>
      </c>
      <c r="I134" s="254"/>
      <c r="J134" s="255">
        <f t="shared" si="10"/>
        <v>0</v>
      </c>
      <c r="K134" s="251" t="s">
        <v>39</v>
      </c>
      <c r="L134" s="256"/>
      <c r="M134" s="257" t="s">
        <v>39</v>
      </c>
      <c r="N134" s="258" t="s">
        <v>48</v>
      </c>
      <c r="O134" s="42"/>
      <c r="P134" s="212">
        <f t="shared" si="11"/>
        <v>0</v>
      </c>
      <c r="Q134" s="212">
        <v>0.0026</v>
      </c>
      <c r="R134" s="212">
        <f t="shared" si="12"/>
        <v>0.044199999999999996</v>
      </c>
      <c r="S134" s="212">
        <v>0</v>
      </c>
      <c r="T134" s="213">
        <f t="shared" si="13"/>
        <v>0</v>
      </c>
      <c r="AR134" s="24" t="s">
        <v>354</v>
      </c>
      <c r="AT134" s="24" t="s">
        <v>266</v>
      </c>
      <c r="AU134" s="24" t="s">
        <v>86</v>
      </c>
      <c r="AY134" s="24" t="s">
        <v>180</v>
      </c>
      <c r="BE134" s="214">
        <f t="shared" si="14"/>
        <v>0</v>
      </c>
      <c r="BF134" s="214">
        <f t="shared" si="15"/>
        <v>0</v>
      </c>
      <c r="BG134" s="214">
        <f t="shared" si="16"/>
        <v>0</v>
      </c>
      <c r="BH134" s="214">
        <f t="shared" si="17"/>
        <v>0</v>
      </c>
      <c r="BI134" s="214">
        <f t="shared" si="18"/>
        <v>0</v>
      </c>
      <c r="BJ134" s="24" t="s">
        <v>84</v>
      </c>
      <c r="BK134" s="214">
        <f t="shared" si="19"/>
        <v>0</v>
      </c>
      <c r="BL134" s="24" t="s">
        <v>265</v>
      </c>
      <c r="BM134" s="24" t="s">
        <v>3937</v>
      </c>
    </row>
    <row r="135" spans="2:65" s="1" customFormat="1" ht="25.5" customHeight="1">
      <c r="B135" s="41"/>
      <c r="C135" s="249" t="s">
        <v>421</v>
      </c>
      <c r="D135" s="249" t="s">
        <v>266</v>
      </c>
      <c r="E135" s="250" t="s">
        <v>3935</v>
      </c>
      <c r="F135" s="251" t="s">
        <v>3936</v>
      </c>
      <c r="G135" s="252" t="s">
        <v>185</v>
      </c>
      <c r="H135" s="253">
        <v>6</v>
      </c>
      <c r="I135" s="254"/>
      <c r="J135" s="255">
        <f t="shared" si="10"/>
        <v>0</v>
      </c>
      <c r="K135" s="251" t="s">
        <v>39</v>
      </c>
      <c r="L135" s="256"/>
      <c r="M135" s="257" t="s">
        <v>39</v>
      </c>
      <c r="N135" s="258" t="s">
        <v>48</v>
      </c>
      <c r="O135" s="42"/>
      <c r="P135" s="212">
        <f t="shared" si="11"/>
        <v>0</v>
      </c>
      <c r="Q135" s="212">
        <v>0.0026</v>
      </c>
      <c r="R135" s="212">
        <f t="shared" si="12"/>
        <v>0.0156</v>
      </c>
      <c r="S135" s="212">
        <v>0</v>
      </c>
      <c r="T135" s="213">
        <f t="shared" si="13"/>
        <v>0</v>
      </c>
      <c r="AR135" s="24" t="s">
        <v>354</v>
      </c>
      <c r="AT135" s="24" t="s">
        <v>266</v>
      </c>
      <c r="AU135" s="24" t="s">
        <v>86</v>
      </c>
      <c r="AY135" s="24" t="s">
        <v>180</v>
      </c>
      <c r="BE135" s="214">
        <f t="shared" si="14"/>
        <v>0</v>
      </c>
      <c r="BF135" s="214">
        <f t="shared" si="15"/>
        <v>0</v>
      </c>
      <c r="BG135" s="214">
        <f t="shared" si="16"/>
        <v>0</v>
      </c>
      <c r="BH135" s="214">
        <f t="shared" si="17"/>
        <v>0</v>
      </c>
      <c r="BI135" s="214">
        <f t="shared" si="18"/>
        <v>0</v>
      </c>
      <c r="BJ135" s="24" t="s">
        <v>84</v>
      </c>
      <c r="BK135" s="214">
        <f t="shared" si="19"/>
        <v>0</v>
      </c>
      <c r="BL135" s="24" t="s">
        <v>265</v>
      </c>
      <c r="BM135" s="24" t="s">
        <v>3938</v>
      </c>
    </row>
    <row r="136" spans="2:65" s="1" customFormat="1" ht="25.5" customHeight="1">
      <c r="B136" s="41"/>
      <c r="C136" s="203" t="s">
        <v>425</v>
      </c>
      <c r="D136" s="203" t="s">
        <v>182</v>
      </c>
      <c r="E136" s="204" t="s">
        <v>3932</v>
      </c>
      <c r="F136" s="205" t="s">
        <v>3933</v>
      </c>
      <c r="G136" s="206" t="s">
        <v>185</v>
      </c>
      <c r="H136" s="207">
        <v>4</v>
      </c>
      <c r="I136" s="208"/>
      <c r="J136" s="209">
        <f t="shared" si="10"/>
        <v>0</v>
      </c>
      <c r="K136" s="205" t="s">
        <v>1903</v>
      </c>
      <c r="L136" s="61"/>
      <c r="M136" s="210" t="s">
        <v>39</v>
      </c>
      <c r="N136" s="211" t="s">
        <v>48</v>
      </c>
      <c r="O136" s="42"/>
      <c r="P136" s="212">
        <f t="shared" si="11"/>
        <v>0</v>
      </c>
      <c r="Q136" s="212">
        <v>0.00036</v>
      </c>
      <c r="R136" s="212">
        <f t="shared" si="12"/>
        <v>0.00144</v>
      </c>
      <c r="S136" s="212">
        <v>0</v>
      </c>
      <c r="T136" s="213">
        <f t="shared" si="13"/>
        <v>0</v>
      </c>
      <c r="AR136" s="24" t="s">
        <v>265</v>
      </c>
      <c r="AT136" s="24" t="s">
        <v>182</v>
      </c>
      <c r="AU136" s="24" t="s">
        <v>86</v>
      </c>
      <c r="AY136" s="24" t="s">
        <v>180</v>
      </c>
      <c r="BE136" s="214">
        <f t="shared" si="14"/>
        <v>0</v>
      </c>
      <c r="BF136" s="214">
        <f t="shared" si="15"/>
        <v>0</v>
      </c>
      <c r="BG136" s="214">
        <f t="shared" si="16"/>
        <v>0</v>
      </c>
      <c r="BH136" s="214">
        <f t="shared" si="17"/>
        <v>0</v>
      </c>
      <c r="BI136" s="214">
        <f t="shared" si="18"/>
        <v>0</v>
      </c>
      <c r="BJ136" s="24" t="s">
        <v>84</v>
      </c>
      <c r="BK136" s="214">
        <f t="shared" si="19"/>
        <v>0</v>
      </c>
      <c r="BL136" s="24" t="s">
        <v>265</v>
      </c>
      <c r="BM136" s="24" t="s">
        <v>3939</v>
      </c>
    </row>
    <row r="137" spans="2:65" s="1" customFormat="1" ht="16.5" customHeight="1">
      <c r="B137" s="41"/>
      <c r="C137" s="249" t="s">
        <v>439</v>
      </c>
      <c r="D137" s="249" t="s">
        <v>266</v>
      </c>
      <c r="E137" s="250" t="s">
        <v>3940</v>
      </c>
      <c r="F137" s="251" t="s">
        <v>3941</v>
      </c>
      <c r="G137" s="252" t="s">
        <v>185</v>
      </c>
      <c r="H137" s="253">
        <v>4</v>
      </c>
      <c r="I137" s="254"/>
      <c r="J137" s="255">
        <f t="shared" si="10"/>
        <v>0</v>
      </c>
      <c r="K137" s="251" t="s">
        <v>39</v>
      </c>
      <c r="L137" s="256"/>
      <c r="M137" s="257" t="s">
        <v>39</v>
      </c>
      <c r="N137" s="258" t="s">
        <v>48</v>
      </c>
      <c r="O137" s="42"/>
      <c r="P137" s="212">
        <f t="shared" si="11"/>
        <v>0</v>
      </c>
      <c r="Q137" s="212">
        <v>0.0026</v>
      </c>
      <c r="R137" s="212">
        <f t="shared" si="12"/>
        <v>0.0104</v>
      </c>
      <c r="S137" s="212">
        <v>0</v>
      </c>
      <c r="T137" s="213">
        <f t="shared" si="13"/>
        <v>0</v>
      </c>
      <c r="AR137" s="24" t="s">
        <v>354</v>
      </c>
      <c r="AT137" s="24" t="s">
        <v>266</v>
      </c>
      <c r="AU137" s="24" t="s">
        <v>86</v>
      </c>
      <c r="AY137" s="24" t="s">
        <v>180</v>
      </c>
      <c r="BE137" s="214">
        <f t="shared" si="14"/>
        <v>0</v>
      </c>
      <c r="BF137" s="214">
        <f t="shared" si="15"/>
        <v>0</v>
      </c>
      <c r="BG137" s="214">
        <f t="shared" si="16"/>
        <v>0</v>
      </c>
      <c r="BH137" s="214">
        <f t="shared" si="17"/>
        <v>0</v>
      </c>
      <c r="BI137" s="214">
        <f t="shared" si="18"/>
        <v>0</v>
      </c>
      <c r="BJ137" s="24" t="s">
        <v>84</v>
      </c>
      <c r="BK137" s="214">
        <f t="shared" si="19"/>
        <v>0</v>
      </c>
      <c r="BL137" s="24" t="s">
        <v>265</v>
      </c>
      <c r="BM137" s="24" t="s">
        <v>3942</v>
      </c>
    </row>
    <row r="138" spans="2:65" s="1" customFormat="1" ht="16.5" customHeight="1">
      <c r="B138" s="41"/>
      <c r="C138" s="203" t="s">
        <v>444</v>
      </c>
      <c r="D138" s="203" t="s">
        <v>182</v>
      </c>
      <c r="E138" s="204" t="s">
        <v>3943</v>
      </c>
      <c r="F138" s="205" t="s">
        <v>3944</v>
      </c>
      <c r="G138" s="206" t="s">
        <v>248</v>
      </c>
      <c r="H138" s="207">
        <v>0.281</v>
      </c>
      <c r="I138" s="208"/>
      <c r="J138" s="209">
        <f t="shared" si="10"/>
        <v>0</v>
      </c>
      <c r="K138" s="205" t="s">
        <v>39</v>
      </c>
      <c r="L138" s="61"/>
      <c r="M138" s="210" t="s">
        <v>39</v>
      </c>
      <c r="N138" s="211" t="s">
        <v>48</v>
      </c>
      <c r="O138" s="42"/>
      <c r="P138" s="212">
        <f t="shared" si="11"/>
        <v>0</v>
      </c>
      <c r="Q138" s="212">
        <v>0</v>
      </c>
      <c r="R138" s="212">
        <f t="shared" si="12"/>
        <v>0</v>
      </c>
      <c r="S138" s="212">
        <v>0</v>
      </c>
      <c r="T138" s="213">
        <f t="shared" si="13"/>
        <v>0</v>
      </c>
      <c r="AR138" s="24" t="s">
        <v>265</v>
      </c>
      <c r="AT138" s="24" t="s">
        <v>182</v>
      </c>
      <c r="AU138" s="24" t="s">
        <v>86</v>
      </c>
      <c r="AY138" s="24" t="s">
        <v>180</v>
      </c>
      <c r="BE138" s="214">
        <f t="shared" si="14"/>
        <v>0</v>
      </c>
      <c r="BF138" s="214">
        <f t="shared" si="15"/>
        <v>0</v>
      </c>
      <c r="BG138" s="214">
        <f t="shared" si="16"/>
        <v>0</v>
      </c>
      <c r="BH138" s="214">
        <f t="shared" si="17"/>
        <v>0</v>
      </c>
      <c r="BI138" s="214">
        <f t="shared" si="18"/>
        <v>0</v>
      </c>
      <c r="BJ138" s="24" t="s">
        <v>84</v>
      </c>
      <c r="BK138" s="214">
        <f t="shared" si="19"/>
        <v>0</v>
      </c>
      <c r="BL138" s="24" t="s">
        <v>265</v>
      </c>
      <c r="BM138" s="24" t="s">
        <v>3945</v>
      </c>
    </row>
    <row r="139" spans="2:63" s="11" customFormat="1" ht="29.85" customHeight="1">
      <c r="B139" s="187"/>
      <c r="C139" s="188"/>
      <c r="D139" s="189" t="s">
        <v>76</v>
      </c>
      <c r="E139" s="201" t="s">
        <v>3946</v>
      </c>
      <c r="F139" s="201" t="s">
        <v>3947</v>
      </c>
      <c r="G139" s="188"/>
      <c r="H139" s="188"/>
      <c r="I139" s="191"/>
      <c r="J139" s="202">
        <f>BK139</f>
        <v>0</v>
      </c>
      <c r="K139" s="188"/>
      <c r="L139" s="193"/>
      <c r="M139" s="194"/>
      <c r="N139" s="195"/>
      <c r="O139" s="195"/>
      <c r="P139" s="196">
        <f>SUM(P140:P144)</f>
        <v>0</v>
      </c>
      <c r="Q139" s="195"/>
      <c r="R139" s="196">
        <f>SUM(R140:R144)</f>
        <v>0</v>
      </c>
      <c r="S139" s="195"/>
      <c r="T139" s="197">
        <f>SUM(T140:T144)</f>
        <v>0.05814</v>
      </c>
      <c r="AR139" s="198" t="s">
        <v>86</v>
      </c>
      <c r="AT139" s="199" t="s">
        <v>76</v>
      </c>
      <c r="AU139" s="199" t="s">
        <v>84</v>
      </c>
      <c r="AY139" s="198" t="s">
        <v>180</v>
      </c>
      <c r="BK139" s="200">
        <f>SUM(BK140:BK144)</f>
        <v>0</v>
      </c>
    </row>
    <row r="140" spans="2:65" s="1" customFormat="1" ht="16.5" customHeight="1">
      <c r="B140" s="41"/>
      <c r="C140" s="203" t="s">
        <v>449</v>
      </c>
      <c r="D140" s="203" t="s">
        <v>182</v>
      </c>
      <c r="E140" s="204" t="s">
        <v>3233</v>
      </c>
      <c r="F140" s="205" t="s">
        <v>3234</v>
      </c>
      <c r="G140" s="206" t="s">
        <v>316</v>
      </c>
      <c r="H140" s="207">
        <v>1</v>
      </c>
      <c r="I140" s="208"/>
      <c r="J140" s="209">
        <f>ROUND(I140*H140,2)</f>
        <v>0</v>
      </c>
      <c r="K140" s="205" t="s">
        <v>39</v>
      </c>
      <c r="L140" s="61"/>
      <c r="M140" s="210" t="s">
        <v>39</v>
      </c>
      <c r="N140" s="211" t="s">
        <v>48</v>
      </c>
      <c r="O140" s="42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24" t="s">
        <v>2639</v>
      </c>
      <c r="AT140" s="24" t="s">
        <v>182</v>
      </c>
      <c r="AU140" s="24" t="s">
        <v>86</v>
      </c>
      <c r="AY140" s="24" t="s">
        <v>180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4" t="s">
        <v>84</v>
      </c>
      <c r="BK140" s="214">
        <f>ROUND(I140*H140,2)</f>
        <v>0</v>
      </c>
      <c r="BL140" s="24" t="s">
        <v>2639</v>
      </c>
      <c r="BM140" s="24" t="s">
        <v>3948</v>
      </c>
    </row>
    <row r="141" spans="2:65" s="1" customFormat="1" ht="16.5" customHeight="1">
      <c r="B141" s="41"/>
      <c r="C141" s="203" t="s">
        <v>454</v>
      </c>
      <c r="D141" s="203" t="s">
        <v>182</v>
      </c>
      <c r="E141" s="204" t="s">
        <v>3949</v>
      </c>
      <c r="F141" s="205" t="s">
        <v>3950</v>
      </c>
      <c r="G141" s="206" t="s">
        <v>200</v>
      </c>
      <c r="H141" s="207">
        <v>17</v>
      </c>
      <c r="I141" s="208"/>
      <c r="J141" s="209">
        <f>ROUND(I141*H141,2)</f>
        <v>0</v>
      </c>
      <c r="K141" s="205" t="s">
        <v>1903</v>
      </c>
      <c r="L141" s="61"/>
      <c r="M141" s="210" t="s">
        <v>39</v>
      </c>
      <c r="N141" s="211" t="s">
        <v>48</v>
      </c>
      <c r="O141" s="42"/>
      <c r="P141" s="212">
        <f>O141*H141</f>
        <v>0</v>
      </c>
      <c r="Q141" s="212">
        <v>0</v>
      </c>
      <c r="R141" s="212">
        <f>Q141*H141</f>
        <v>0</v>
      </c>
      <c r="S141" s="212">
        <v>0.00342</v>
      </c>
      <c r="T141" s="213">
        <f>S141*H141</f>
        <v>0.05814</v>
      </c>
      <c r="AR141" s="24" t="s">
        <v>265</v>
      </c>
      <c r="AT141" s="24" t="s">
        <v>182</v>
      </c>
      <c r="AU141" s="24" t="s">
        <v>86</v>
      </c>
      <c r="AY141" s="24" t="s">
        <v>180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24" t="s">
        <v>84</v>
      </c>
      <c r="BK141" s="214">
        <f>ROUND(I141*H141,2)</f>
        <v>0</v>
      </c>
      <c r="BL141" s="24" t="s">
        <v>265</v>
      </c>
      <c r="BM141" s="24" t="s">
        <v>3951</v>
      </c>
    </row>
    <row r="142" spans="2:65" s="1" customFormat="1" ht="16.5" customHeight="1">
      <c r="B142" s="41"/>
      <c r="C142" s="203" t="s">
        <v>458</v>
      </c>
      <c r="D142" s="203" t="s">
        <v>182</v>
      </c>
      <c r="E142" s="204" t="s">
        <v>3236</v>
      </c>
      <c r="F142" s="205" t="s">
        <v>3237</v>
      </c>
      <c r="G142" s="206" t="s">
        <v>316</v>
      </c>
      <c r="H142" s="207">
        <v>1</v>
      </c>
      <c r="I142" s="208"/>
      <c r="J142" s="209">
        <f>ROUND(I142*H142,2)</f>
        <v>0</v>
      </c>
      <c r="K142" s="205" t="s">
        <v>39</v>
      </c>
      <c r="L142" s="61"/>
      <c r="M142" s="210" t="s">
        <v>39</v>
      </c>
      <c r="N142" s="211" t="s">
        <v>48</v>
      </c>
      <c r="O142" s="42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24" t="s">
        <v>2639</v>
      </c>
      <c r="AT142" s="24" t="s">
        <v>182</v>
      </c>
      <c r="AU142" s="24" t="s">
        <v>86</v>
      </c>
      <c r="AY142" s="24" t="s">
        <v>180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24" t="s">
        <v>84</v>
      </c>
      <c r="BK142" s="214">
        <f>ROUND(I142*H142,2)</f>
        <v>0</v>
      </c>
      <c r="BL142" s="24" t="s">
        <v>2639</v>
      </c>
      <c r="BM142" s="24" t="s">
        <v>3952</v>
      </c>
    </row>
    <row r="143" spans="2:65" s="1" customFormat="1" ht="16.5" customHeight="1">
      <c r="B143" s="41"/>
      <c r="C143" s="203" t="s">
        <v>462</v>
      </c>
      <c r="D143" s="203" t="s">
        <v>182</v>
      </c>
      <c r="E143" s="204" t="s">
        <v>3792</v>
      </c>
      <c r="F143" s="205" t="s">
        <v>3953</v>
      </c>
      <c r="G143" s="206" t="s">
        <v>316</v>
      </c>
      <c r="H143" s="207">
        <v>1</v>
      </c>
      <c r="I143" s="208"/>
      <c r="J143" s="209">
        <f>ROUND(I143*H143,2)</f>
        <v>0</v>
      </c>
      <c r="K143" s="205" t="s">
        <v>39</v>
      </c>
      <c r="L143" s="61"/>
      <c r="M143" s="210" t="s">
        <v>39</v>
      </c>
      <c r="N143" s="211" t="s">
        <v>48</v>
      </c>
      <c r="O143" s="42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AR143" s="24" t="s">
        <v>2639</v>
      </c>
      <c r="AT143" s="24" t="s">
        <v>182</v>
      </c>
      <c r="AU143" s="24" t="s">
        <v>86</v>
      </c>
      <c r="AY143" s="24" t="s">
        <v>180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24" t="s">
        <v>84</v>
      </c>
      <c r="BK143" s="214">
        <f>ROUND(I143*H143,2)</f>
        <v>0</v>
      </c>
      <c r="BL143" s="24" t="s">
        <v>2639</v>
      </c>
      <c r="BM143" s="24" t="s">
        <v>3954</v>
      </c>
    </row>
    <row r="144" spans="2:65" s="1" customFormat="1" ht="16.5" customHeight="1">
      <c r="B144" s="41"/>
      <c r="C144" s="203" t="s">
        <v>466</v>
      </c>
      <c r="D144" s="203" t="s">
        <v>182</v>
      </c>
      <c r="E144" s="204" t="s">
        <v>3231</v>
      </c>
      <c r="F144" s="205" t="s">
        <v>2859</v>
      </c>
      <c r="G144" s="206" t="s">
        <v>316</v>
      </c>
      <c r="H144" s="207">
        <v>1</v>
      </c>
      <c r="I144" s="208"/>
      <c r="J144" s="209">
        <f>ROUND(I144*H144,2)</f>
        <v>0</v>
      </c>
      <c r="K144" s="205" t="s">
        <v>39</v>
      </c>
      <c r="L144" s="61"/>
      <c r="M144" s="210" t="s">
        <v>39</v>
      </c>
      <c r="N144" s="259" t="s">
        <v>48</v>
      </c>
      <c r="O144" s="260"/>
      <c r="P144" s="261">
        <f>O144*H144</f>
        <v>0</v>
      </c>
      <c r="Q144" s="261">
        <v>0</v>
      </c>
      <c r="R144" s="261">
        <f>Q144*H144</f>
        <v>0</v>
      </c>
      <c r="S144" s="261">
        <v>0</v>
      </c>
      <c r="T144" s="262">
        <f>S144*H144</f>
        <v>0</v>
      </c>
      <c r="AR144" s="24" t="s">
        <v>265</v>
      </c>
      <c r="AT144" s="24" t="s">
        <v>182</v>
      </c>
      <c r="AU144" s="24" t="s">
        <v>86</v>
      </c>
      <c r="AY144" s="24" t="s">
        <v>180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4" t="s">
        <v>84</v>
      </c>
      <c r="BK144" s="214">
        <f>ROUND(I144*H144,2)</f>
        <v>0</v>
      </c>
      <c r="BL144" s="24" t="s">
        <v>265</v>
      </c>
      <c r="BM144" s="24" t="s">
        <v>3955</v>
      </c>
    </row>
    <row r="145" spans="2:12" s="1" customFormat="1" ht="6.9" customHeight="1">
      <c r="B145" s="56"/>
      <c r="C145" s="57"/>
      <c r="D145" s="57"/>
      <c r="E145" s="57"/>
      <c r="F145" s="57"/>
      <c r="G145" s="57"/>
      <c r="H145" s="57"/>
      <c r="I145" s="148"/>
      <c r="J145" s="57"/>
      <c r="K145" s="57"/>
      <c r="L145" s="61"/>
    </row>
  </sheetData>
  <sheetProtection algorithmName="SHA-512" hashValue="Pl1LkwhtIw5ltef61fqDZV+SenU/02MJ2Rl9e28McSIa20nzzRRd7X2vXwzN1UcslS4LtucAdsC+a3JmL0vgdA==" saltValue="oflmu9zL8Lh+yyf2sHWU+v9jNBRqHsMmlJr3hjRYvOPFTdRiceSgp3/7O0mX+gWVamcnZwy3Eit4y9WEYDPN9g==" spinCount="100000" sheet="1" objects="1" scenarios="1" formatColumns="0" formatRows="0" autoFilter="0"/>
  <autoFilter ref="C85:K144"/>
  <mergeCells count="13">
    <mergeCell ref="E78:H78"/>
    <mergeCell ref="G1:H1"/>
    <mergeCell ref="L2:V2"/>
    <mergeCell ref="E49:H49"/>
    <mergeCell ref="E51:H51"/>
    <mergeCell ref="J55:J56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JARDA\user</dc:creator>
  <cp:keywords/>
  <dc:description/>
  <cp:lastModifiedBy>Kotanidisová Hana</cp:lastModifiedBy>
  <cp:lastPrinted>2018-12-19T10:10:05Z</cp:lastPrinted>
  <dcterms:created xsi:type="dcterms:W3CDTF">2018-12-18T14:30:11Z</dcterms:created>
  <dcterms:modified xsi:type="dcterms:W3CDTF">2018-12-19T10:10:58Z</dcterms:modified>
  <cp:category/>
  <cp:version/>
  <cp:contentType/>
  <cp:contentStatus/>
</cp:coreProperties>
</file>