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30a - SO 01 Oprava chodn..." sheetId="2" r:id="rId2"/>
    <sheet name="130b - SO 02 Zatravnění h...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'130a - SO 01 Oprava chodn...'!$C$91:$K$142</definedName>
    <definedName name="_xlnm.Print_Area" localSheetId="1">'130a - SO 01 Oprava chodn...'!$C$4:$J$39,'130a - SO 01 Oprava chodn...'!$C$45:$J$73,'130a - SO 01 Oprava chodn...'!$C$79:$K$142</definedName>
    <definedName name="_xlnm.Print_Titles" localSheetId="1">'130a - SO 01 Oprava chodn...'!$91:$91</definedName>
    <definedName name="_xlnm._FilterDatabase" localSheetId="2" hidden="1">'130b - SO 02 Zatravnění h...'!$C$91:$K$135</definedName>
    <definedName name="_xlnm.Print_Area" localSheetId="2">'130b - SO 02 Zatravnění h...'!$C$4:$J$39,'130b - SO 02 Zatravnění h...'!$C$45:$J$73,'130b - SO 02 Zatravnění h...'!$C$79:$K$135</definedName>
    <definedName name="_xlnm.Print_Titles" localSheetId="2">'130b - SO 02 Zatravnění h...'!$91:$91</definedName>
  </definedNames>
  <calcPr/>
</workbook>
</file>

<file path=xl/calcChain.xml><?xml version="1.0" encoding="utf-8"?>
<calcChain xmlns="http://schemas.openxmlformats.org/spreadsheetml/2006/main">
  <c i="3" r="J124"/>
  <c r="J37"/>
  <c r="J36"/>
  <c i="1" r="AY56"/>
  <c i="3" r="J35"/>
  <c i="1" r="AX56"/>
  <c i="3" r="BI135"/>
  <c r="BH135"/>
  <c r="BG135"/>
  <c r="BF135"/>
  <c r="T135"/>
  <c r="T134"/>
  <c r="R135"/>
  <c r="R134"/>
  <c r="P135"/>
  <c r="P134"/>
  <c r="BK135"/>
  <c r="BK134"/>
  <c r="J134"/>
  <c r="J135"/>
  <c r="BE135"/>
  <c r="J72"/>
  <c r="BI133"/>
  <c r="BH133"/>
  <c r="BG133"/>
  <c r="BF133"/>
  <c r="T133"/>
  <c r="T132"/>
  <c r="R133"/>
  <c r="R132"/>
  <c r="P133"/>
  <c r="P132"/>
  <c r="BK133"/>
  <c r="BK132"/>
  <c r="J132"/>
  <c r="J133"/>
  <c r="BE133"/>
  <c r="J71"/>
  <c r="BI131"/>
  <c r="BH131"/>
  <c r="BG131"/>
  <c r="BF131"/>
  <c r="T131"/>
  <c r="T130"/>
  <c r="T129"/>
  <c r="R131"/>
  <c r="R130"/>
  <c r="R129"/>
  <c r="P131"/>
  <c r="P130"/>
  <c r="P129"/>
  <c r="BK131"/>
  <c r="BK130"/>
  <c r="J130"/>
  <c r="BK129"/>
  <c r="J129"/>
  <c r="J131"/>
  <c r="BE131"/>
  <c r="J70"/>
  <c r="J69"/>
  <c r="BI128"/>
  <c r="BH128"/>
  <c r="BG128"/>
  <c r="BF128"/>
  <c r="T128"/>
  <c r="T127"/>
  <c r="R128"/>
  <c r="R127"/>
  <c r="P128"/>
  <c r="P127"/>
  <c r="BK128"/>
  <c r="BK127"/>
  <c r="J127"/>
  <c r="J128"/>
  <c r="BE128"/>
  <c r="J68"/>
  <c r="BI126"/>
  <c r="BH126"/>
  <c r="BG126"/>
  <c r="BF126"/>
  <c r="T126"/>
  <c r="T125"/>
  <c r="R126"/>
  <c r="R125"/>
  <c r="P126"/>
  <c r="P125"/>
  <c r="BK126"/>
  <c r="BK125"/>
  <c r="J125"/>
  <c r="J126"/>
  <c r="BE126"/>
  <c r="J67"/>
  <c r="J66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T120"/>
  <c r="R121"/>
  <c r="R120"/>
  <c r="P121"/>
  <c r="P120"/>
  <c r="BK121"/>
  <c r="BK120"/>
  <c r="J120"/>
  <c r="J121"/>
  <c r="BE121"/>
  <c r="J65"/>
  <c r="BI119"/>
  <c r="BH119"/>
  <c r="BG119"/>
  <c r="BF119"/>
  <c r="T119"/>
  <c r="T118"/>
  <c r="R119"/>
  <c r="R118"/>
  <c r="P119"/>
  <c r="P118"/>
  <c r="BK119"/>
  <c r="BK118"/>
  <c r="J118"/>
  <c r="J119"/>
  <c r="BE119"/>
  <c r="J64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3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R111"/>
  <c r="R110"/>
  <c r="P111"/>
  <c r="P110"/>
  <c r="BK111"/>
  <c r="BK110"/>
  <c r="J110"/>
  <c r="J111"/>
  <c r="BE111"/>
  <c r="J62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F37"/>
  <c i="1" r="BD56"/>
  <c i="3" r="BH95"/>
  <c r="F36"/>
  <c i="1" r="BC56"/>
  <c i="3" r="BG95"/>
  <c r="F35"/>
  <c i="1" r="BB56"/>
  <c i="3" r="BF95"/>
  <c r="J34"/>
  <c i="1" r="AW56"/>
  <c i="3" r="F34"/>
  <c i="1" r="BA56"/>
  <c i="3" r="T95"/>
  <c r="T94"/>
  <c r="T93"/>
  <c r="T92"/>
  <c r="R95"/>
  <c r="R94"/>
  <c r="R93"/>
  <c r="R92"/>
  <c r="P95"/>
  <c r="P94"/>
  <c r="P93"/>
  <c r="P92"/>
  <c i="1" r="AU56"/>
  <c i="3" r="BK95"/>
  <c r="BK94"/>
  <c r="J94"/>
  <c r="BK93"/>
  <c r="J93"/>
  <c r="BK92"/>
  <c r="J92"/>
  <c r="J59"/>
  <c r="J30"/>
  <c i="1" r="AG56"/>
  <c i="3" r="J95"/>
  <c r="BE95"/>
  <c r="J33"/>
  <c i="1" r="AV56"/>
  <c i="3" r="F33"/>
  <c i="1" r="AZ56"/>
  <c i="3" r="J61"/>
  <c r="J60"/>
  <c r="J89"/>
  <c r="J88"/>
  <c r="F88"/>
  <c r="F86"/>
  <c r="E84"/>
  <c r="J55"/>
  <c r="J54"/>
  <c r="F54"/>
  <c r="F52"/>
  <c r="E50"/>
  <c r="J39"/>
  <c r="J18"/>
  <c r="E18"/>
  <c r="F89"/>
  <c r="F55"/>
  <c r="J17"/>
  <c r="J12"/>
  <c r="J86"/>
  <c r="J52"/>
  <c r="E7"/>
  <c r="E82"/>
  <c r="E48"/>
  <c i="2" r="J37"/>
  <c r="J36"/>
  <c i="1" r="AY55"/>
  <c i="2" r="J35"/>
  <c i="1" r="AX55"/>
  <c i="2" r="BI142"/>
  <c r="BH142"/>
  <c r="BG142"/>
  <c r="BF142"/>
  <c r="T142"/>
  <c r="T141"/>
  <c r="R142"/>
  <c r="R141"/>
  <c r="P142"/>
  <c r="P141"/>
  <c r="BK142"/>
  <c r="BK141"/>
  <c r="J141"/>
  <c r="J142"/>
  <c r="BE142"/>
  <c r="J72"/>
  <c r="BI140"/>
  <c r="BH140"/>
  <c r="BG140"/>
  <c r="BF140"/>
  <c r="T140"/>
  <c r="T139"/>
  <c r="R140"/>
  <c r="R139"/>
  <c r="P140"/>
  <c r="P139"/>
  <c r="BK140"/>
  <c r="BK139"/>
  <c r="J139"/>
  <c r="J140"/>
  <c r="BE140"/>
  <c r="J71"/>
  <c r="BI138"/>
  <c r="BH138"/>
  <c r="BG138"/>
  <c r="BF138"/>
  <c r="T138"/>
  <c r="T137"/>
  <c r="R138"/>
  <c r="R137"/>
  <c r="P138"/>
  <c r="P137"/>
  <c r="BK138"/>
  <c r="BK137"/>
  <c r="J137"/>
  <c r="J138"/>
  <c r="BE138"/>
  <c r="J70"/>
  <c r="BI136"/>
  <c r="BH136"/>
  <c r="BG136"/>
  <c r="BF136"/>
  <c r="T136"/>
  <c r="T135"/>
  <c r="T134"/>
  <c r="R136"/>
  <c r="R135"/>
  <c r="R134"/>
  <c r="P136"/>
  <c r="P135"/>
  <c r="P134"/>
  <c r="BK136"/>
  <c r="BK135"/>
  <c r="J135"/>
  <c r="BK134"/>
  <c r="J134"/>
  <c r="J136"/>
  <c r="BE136"/>
  <c r="J69"/>
  <c r="J68"/>
  <c r="BI133"/>
  <c r="BH133"/>
  <c r="BG133"/>
  <c r="BF133"/>
  <c r="T133"/>
  <c r="T132"/>
  <c r="R133"/>
  <c r="R132"/>
  <c r="P133"/>
  <c r="P132"/>
  <c r="BK133"/>
  <c r="BK132"/>
  <c r="J132"/>
  <c r="J133"/>
  <c r="BE133"/>
  <c r="J67"/>
  <c r="BI131"/>
  <c r="BH131"/>
  <c r="BG131"/>
  <c r="BF131"/>
  <c r="T131"/>
  <c r="T130"/>
  <c r="R131"/>
  <c r="R130"/>
  <c r="P131"/>
  <c r="P130"/>
  <c r="BK131"/>
  <c r="BK130"/>
  <c r="J130"/>
  <c r="J131"/>
  <c r="BE131"/>
  <c r="J66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4"/>
  <c r="BI114"/>
  <c r="BH114"/>
  <c r="BG114"/>
  <c r="BF114"/>
  <c r="T114"/>
  <c r="T113"/>
  <c r="R114"/>
  <c r="R113"/>
  <c r="P114"/>
  <c r="P113"/>
  <c r="BK114"/>
  <c r="BK113"/>
  <c r="J113"/>
  <c r="J114"/>
  <c r="BE114"/>
  <c r="J6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2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F37"/>
  <c i="1" r="BD55"/>
  <c i="2" r="BH95"/>
  <c r="F36"/>
  <c i="1" r="BC55"/>
  <c i="2" r="BG95"/>
  <c r="F35"/>
  <c i="1" r="BB55"/>
  <c i="2" r="BF95"/>
  <c r="J34"/>
  <c i="1" r="AW55"/>
  <c i="2" r="F34"/>
  <c i="1" r="BA55"/>
  <c i="2" r="T95"/>
  <c r="T94"/>
  <c r="T93"/>
  <c r="T92"/>
  <c r="R95"/>
  <c r="R94"/>
  <c r="R93"/>
  <c r="R92"/>
  <c r="P95"/>
  <c r="P94"/>
  <c r="P93"/>
  <c r="P92"/>
  <c i="1" r="AU55"/>
  <c i="2" r="BK95"/>
  <c r="BK94"/>
  <c r="J94"/>
  <c r="BK93"/>
  <c r="J93"/>
  <c r="BK92"/>
  <c r="J92"/>
  <c r="J59"/>
  <c r="J30"/>
  <c i="1" r="AG55"/>
  <c i="2" r="J95"/>
  <c r="BE95"/>
  <c r="J33"/>
  <c i="1" r="AV55"/>
  <c i="2" r="F33"/>
  <c i="1" r="AZ55"/>
  <c i="2" r="J61"/>
  <c r="J60"/>
  <c r="J89"/>
  <c r="J88"/>
  <c r="F88"/>
  <c r="F86"/>
  <c r="E84"/>
  <c r="J55"/>
  <c r="J54"/>
  <c r="F54"/>
  <c r="F52"/>
  <c r="E50"/>
  <c r="J39"/>
  <c r="J18"/>
  <c r="E18"/>
  <c r="F89"/>
  <c r="F55"/>
  <c r="J17"/>
  <c r="J12"/>
  <c r="J86"/>
  <c r="J52"/>
  <c r="E7"/>
  <c r="E82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<sst xmlns="http://schemas.openxmlformats.org/spreadsheetml/2006/main">
  <si>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</si>
  <si>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</si>
  <si>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</si>
  <si>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</si>
  <si>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</si>
  <si>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{aa1d06ab-004d-456b-900c-c1c1ec260589}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</si>
  <si>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</si>
  <si>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</si>
  <si>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</si>
  <si>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</si>
  <si>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</si>
  <si>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</si>
  <si>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</si>
  <si>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</si>
  <si>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130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</si>
  <si>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</si>
  <si>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</si>
  <si>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chodníků MŠ Kamarád</t>
  </si>
  <si>
    <t>KSO:</t>
  </si>
  <si>
    <t>CC-CZ:</t>
  </si>
  <si>
    <t>Místo:</t>
  </si>
  <si>
    <t>Liberec</t>
  </si>
  <si>
    <t>Datum:</t>
  </si>
  <si>
    <t>26. 4. 2019</t>
  </si>
  <si>
    <t>Zadavatel:</t>
  </si>
  <si>
    <t>IČ:</t>
  </si>
  <si>
    <t>MML</t>
  </si>
  <si>
    <t>DIČ:</t>
  </si>
  <si>
    <t>Uchazeč:</t>
  </si>
  <si>
    <t>Vyplň údaj</t>
  </si>
  <si>
    <t>Projektant:</t>
  </si>
  <si>
    <t>Boris Weinfurter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</si>
  <si>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</si>
  <si>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</si>
  <si>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</si>
  <si>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</si>
  <si>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</si>
  <si>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</si>
  <si>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</si>
  <si>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</si>
  <si>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</si>
  <si>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</si>
  <si>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</si>
  <si>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</si>
  <si>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</si>
  <si>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</si>
  <si>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</si>
  <si>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</si>
  <si>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</si>
  <si>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</si>
  <si>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</si>
  <si>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</si>
  <si>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</si>
  <si>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</si>
  <si>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</si>
  <si>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</si>
  <si>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</si>
  <si>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</si>
  <si>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</si>
  <si>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</si>
  <si>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</si>
  <si>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</si>
  <si>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</si>
  <si>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</si>
  <si>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</si>
  <si>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</si>
  <si>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</si>
  <si>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</si>
  <si>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</si>
  <si>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</si>
  <si>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</si>
  <si>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</si>
  <si>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</si>
  <si>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</si>
  <si>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130a</t>
  </si>
  <si>
    <t>SO 01 Oprava chodníčků vnitrobloku</t>
  </si>
  <si>
    <t>STA</t>
  </si>
  <si>
    <t>1</t>
  </si>
  <si>
    <t>{c22384db-e6b0-4f3a-af11-c5efb122c0a1}</t>
  </si>
  <si>
    <t>2</t>
  </si>
  <si>
    <t>130b</t>
  </si>
  <si>
    <t>SO 02 Zatravnění hřiště</t>
  </si>
  <si>
    <t>{04d1006c-b0a3-4294-b329-70f27ce862b7}</t>
  </si>
  <si>
    <t>KRYCÍ LIST SOUPISU PRACÍ</t>
  </si>
  <si>
    <t>Objekt:</t>
  </si>
  <si>
    <t>130a - SO 01 Oprava chodníčků vnitrobloku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</si>
  <si>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</si>
  <si>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</si>
  <si>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</si>
  <si>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</si>
  <si>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</si>
  <si>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</si>
  <si>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</si>
  <si>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</si>
  <si>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</si>
  <si>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</si>
  <si>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</si>
  <si>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</si>
  <si>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O01 - Ostatní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</si>
  <si>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</si>
  <si>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</si>
  <si>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</si>
  <si>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</si>
  <si>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</si>
  <si>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</si>
  <si>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</si>
  <si>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</si>
  <si>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</si>
  <si>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</si>
  <si>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</si>
  <si>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</si>
  <si>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</si>
  <si>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</si>
  <si>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</si>
  <si>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</si>
  <si>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</si>
  <si>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</si>
  <si>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</si>
  <si>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</si>
  <si>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</si>
  <si>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</si>
  <si>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</si>
  <si>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113107151R</t>
  </si>
  <si>
    <t xml:space="preserve">Odstranění podkladu z kameniva těženého tl 120 mm strojně pl přes 50 do 200 m2- chodníčky pro pěší </t>
  </si>
  <si>
    <t>m2</t>
  </si>
  <si>
    <t>CS ÚRS 2019 01</t>
  </si>
  <si>
    <t>4</t>
  </si>
  <si>
    <t>961658882</t>
  </si>
  <si>
    <t>113107163</t>
  </si>
  <si>
    <t>Odstranění podkladu z kameniva drceného tl 300 mm strojně pl přes 50 do 200 m2- chodník pro pojezd LNA ( suť použít na zásyp hřiště )</t>
  </si>
  <si>
    <t>-152729077</t>
  </si>
  <si>
    <t>3</t>
  </si>
  <si>
    <t>113204111</t>
  </si>
  <si>
    <t>Vytrhání obrub záhonových</t>
  </si>
  <si>
    <t>m</t>
  </si>
  <si>
    <t>-471917141</t>
  </si>
  <si>
    <t>121112111</t>
  </si>
  <si>
    <t>Sejmutí ornice tl vrstvy do 150 mm ručně s vodorovným přemístěním do 50 m</t>
  </si>
  <si>
    <t>m3</t>
  </si>
  <si>
    <t>1356929869</t>
  </si>
  <si>
    <t>42</t>
  </si>
  <si>
    <t>162301101</t>
  </si>
  <si>
    <t>Vodorovné přemístění do 500 m výkopku/sypaniny z horniny tř. 1 až 4- pro vyrovnání hřiště v místě</t>
  </si>
  <si>
    <t>-1279942082</t>
  </si>
  <si>
    <t>5</t>
  </si>
  <si>
    <t>181301101</t>
  </si>
  <si>
    <t>Rozprostření ornice tl vrstvy do 100 mm pl do 500 m2 v rovině nebo ve svahu do 1:5</t>
  </si>
  <si>
    <t>970575485</t>
  </si>
  <si>
    <t>6</t>
  </si>
  <si>
    <t>181411131</t>
  </si>
  <si>
    <t>Založení parkového trávníku výsevem plochy do 1000 m2 v rovině a ve svahu do 1:5</t>
  </si>
  <si>
    <t>1062674643</t>
  </si>
  <si>
    <t>7</t>
  </si>
  <si>
    <t>M</t>
  </si>
  <si>
    <t>00572440</t>
  </si>
  <si>
    <t>osivo směs travní hřištní</t>
  </si>
  <si>
    <t>kg</t>
  </si>
  <si>
    <t>8</t>
  </si>
  <si>
    <t>842055795</t>
  </si>
  <si>
    <t>181951102</t>
  </si>
  <si>
    <t>Úprava pláně v hornině tř. 1 až 4 se zhutněním</t>
  </si>
  <si>
    <t>-1348411816</t>
  </si>
  <si>
    <t>Komunikace pozemní</t>
  </si>
  <si>
    <t>14</t>
  </si>
  <si>
    <t>564751111</t>
  </si>
  <si>
    <t>Podklad z kameniva hrubého drceného vel. 32-63 mm tl 150 mm- pojezd lehkých NA</t>
  </si>
  <si>
    <t>2008847206</t>
  </si>
  <si>
    <t>564752111</t>
  </si>
  <si>
    <t>Podklad z vibrovaného štěrku VŠ tl 150 mm-pojezd lehkých NA</t>
  </si>
  <si>
    <t>-1401612219</t>
  </si>
  <si>
    <t>16</t>
  </si>
  <si>
    <t>564752111a</t>
  </si>
  <si>
    <t>Podklad z vibrovaného štěrku VŠ tl 150 mm-pojezd lehkých NA-pro pěší</t>
  </si>
  <si>
    <t>-1327714972</t>
  </si>
  <si>
    <t>17</t>
  </si>
  <si>
    <t>596211111</t>
  </si>
  <si>
    <t>Kladení zámkové dlažby komunikací pro pěší tl 60 mm skupiny A pl do 100 m2</t>
  </si>
  <si>
    <t>174393446</t>
  </si>
  <si>
    <t>18</t>
  </si>
  <si>
    <t>59245212</t>
  </si>
  <si>
    <t>dlažba zámková profilová základní 196x161x60mm přírodní</t>
  </si>
  <si>
    <t>-2030056963</t>
  </si>
  <si>
    <t>40</t>
  </si>
  <si>
    <t>27245154</t>
  </si>
  <si>
    <t>dlažba zámková recyklovaná pryž tl 43mm černá</t>
  </si>
  <si>
    <t>1234615724</t>
  </si>
  <si>
    <t>20</t>
  </si>
  <si>
    <t>596211222</t>
  </si>
  <si>
    <t>Kladení zámkové dlažby komunikací pro pěší tl 80 mm skupiny B pl do 300 m2</t>
  </si>
  <si>
    <t>511242402</t>
  </si>
  <si>
    <t>59245213</t>
  </si>
  <si>
    <t>dlažba zámková profilová základní 196x161x80mm přírodní</t>
  </si>
  <si>
    <t>369371423</t>
  </si>
  <si>
    <t>Trubní vedení</t>
  </si>
  <si>
    <t>26</t>
  </si>
  <si>
    <t>899332111R</t>
  </si>
  <si>
    <t>Výšková úprava uličního vstupu nebo vpusti snížením/zvýšením poklopu - kanalizace</t>
  </si>
  <si>
    <t>kus</t>
  </si>
  <si>
    <t>-241915479</t>
  </si>
  <si>
    <t>9</t>
  </si>
  <si>
    <t>Ostatní konstrukce a práce, bourání</t>
  </si>
  <si>
    <t>30</t>
  </si>
  <si>
    <t>9001R</t>
  </si>
  <si>
    <t>Obsekání betonu kolem sloupku vstupních branek pro doložení zámkové dlažby ( sloupky pr. cca 10 cm )</t>
  </si>
  <si>
    <t>soub</t>
  </si>
  <si>
    <t>-156207133</t>
  </si>
  <si>
    <t>22</t>
  </si>
  <si>
    <t>916231213</t>
  </si>
  <si>
    <t>Osazení chodníkového obrubníku betonového/pryžového stojatého s boční opěrou do lože z betonu prostého</t>
  </si>
  <si>
    <t>-867303990</t>
  </si>
  <si>
    <t>23</t>
  </si>
  <si>
    <t>BET.P20C01</t>
  </si>
  <si>
    <t>obrubník parkový 50x5x20 cm, přírodní</t>
  </si>
  <si>
    <t>-2131569361</t>
  </si>
  <si>
    <t>41</t>
  </si>
  <si>
    <t>27245171</t>
  </si>
  <si>
    <t>obrubník recyklovaná pryž barevný dl 1m 250x50mm</t>
  </si>
  <si>
    <t>784403979</t>
  </si>
  <si>
    <t>24</t>
  </si>
  <si>
    <t>916231213a</t>
  </si>
  <si>
    <t>Osazení chodníkového obrubníku betonového stojatého s boční opěrou do lože z betonu prostého- v místě řezu</t>
  </si>
  <si>
    <t>-2075958382</t>
  </si>
  <si>
    <t>25</t>
  </si>
  <si>
    <t>59217008</t>
  </si>
  <si>
    <t>obrubník betonový parkový 1000x80x200mm- s rovnou horní hranou např METRA</t>
  </si>
  <si>
    <t>1017936370</t>
  </si>
  <si>
    <t>27</t>
  </si>
  <si>
    <t>919735112</t>
  </si>
  <si>
    <t>Řezání stávajícího živičného krytu hl do 100 mm</t>
  </si>
  <si>
    <t>775226321</t>
  </si>
  <si>
    <t>28</t>
  </si>
  <si>
    <t>965042141</t>
  </si>
  <si>
    <t xml:space="preserve">Bourání  mazanin betonových nebo z litého asfaltu tl do 100 mm pl přes 4 m2- předpoklad 3 cm</t>
  </si>
  <si>
    <t>376666001</t>
  </si>
  <si>
    <t>29</t>
  </si>
  <si>
    <t>965042141a</t>
  </si>
  <si>
    <t xml:space="preserve">Bourání  mazanin betonových tl do 100 mm pl přes 4 m2</t>
  </si>
  <si>
    <t>1798127974</t>
  </si>
  <si>
    <t>997</t>
  </si>
  <si>
    <t>Přesun sutě</t>
  </si>
  <si>
    <t>31</t>
  </si>
  <si>
    <t>997013501</t>
  </si>
  <si>
    <t>Odvoz suti a vybouraných hmot na skládku nebo meziskládku do 1 km se složením</t>
  </si>
  <si>
    <t>t</t>
  </si>
  <si>
    <t>347073533</t>
  </si>
  <si>
    <t>32</t>
  </si>
  <si>
    <t>997013509</t>
  </si>
  <si>
    <t>Příplatek k odvozu suti a vybouraných hmot na skládku ZKD 1 km přes 1 km</t>
  </si>
  <si>
    <t>-1517659290</t>
  </si>
  <si>
    <t>33</t>
  </si>
  <si>
    <t>997013801</t>
  </si>
  <si>
    <t>Poplatek za uložení na skládce (skládkovné) stavebního odpadu betonového kód odpadu 170 101- betony a obruby,část kameniva</t>
  </si>
  <si>
    <t>1982620218</t>
  </si>
  <si>
    <t>34</t>
  </si>
  <si>
    <t>997221611</t>
  </si>
  <si>
    <t>Nakládání suti na dopravní prostředky pro vodorovnou dopravu</t>
  </si>
  <si>
    <t>-2021799967</t>
  </si>
  <si>
    <t>998</t>
  </si>
  <si>
    <t>Přesun hmot</t>
  </si>
  <si>
    <t>35</t>
  </si>
  <si>
    <t>998223011</t>
  </si>
  <si>
    <t>Přesun hmot pro pozemní komunikace s krytem dlážděným</t>
  </si>
  <si>
    <t>764177942</t>
  </si>
  <si>
    <t>O01</t>
  </si>
  <si>
    <t>Ostatní</t>
  </si>
  <si>
    <t>O01001R</t>
  </si>
  <si>
    <t>Rezerva na nepředpokládané práce ( zakryté kce )- KAŽDÝ UCHAZEČ OCENÍ NA ČÁSTKU 42 000 KČ</t>
  </si>
  <si>
    <t>512</t>
  </si>
  <si>
    <t>2093321085</t>
  </si>
  <si>
    <t>VRN</t>
  </si>
  <si>
    <t>Vedlejší rozpočtové náklady</t>
  </si>
  <si>
    <t>VRN3</t>
  </si>
  <si>
    <t>Zařízení staveniště</t>
  </si>
  <si>
    <t>10</t>
  </si>
  <si>
    <t>030001000</t>
  </si>
  <si>
    <t xml:space="preserve">Zařízení staveniště </t>
  </si>
  <si>
    <t>…</t>
  </si>
  <si>
    <t>CS ÚRS 2018 01</t>
  </si>
  <si>
    <t>1024</t>
  </si>
  <si>
    <t>-525831183</t>
  </si>
  <si>
    <t>VRN4</t>
  </si>
  <si>
    <t>Inženýrská činnost</t>
  </si>
  <si>
    <t>13</t>
  </si>
  <si>
    <t>043154000</t>
  </si>
  <si>
    <t>Zkoušky hutnicí- pláň a podkladní vrstvy přejezdného chodníku</t>
  </si>
  <si>
    <t>-1427692764</t>
  </si>
  <si>
    <t>VRN6</t>
  </si>
  <si>
    <t>Územní vlivy</t>
  </si>
  <si>
    <t>11</t>
  </si>
  <si>
    <t>065002000</t>
  </si>
  <si>
    <t>Mimostaveništní doprava materiálů</t>
  </si>
  <si>
    <t>CS ÚRS 2017 01</t>
  </si>
  <si>
    <t>459914673</t>
  </si>
  <si>
    <t>VRN8</t>
  </si>
  <si>
    <t>Přesun stavebních kapacit</t>
  </si>
  <si>
    <t>12</t>
  </si>
  <si>
    <t>081002000</t>
  </si>
  <si>
    <t>Doprava zaměstnanců</t>
  </si>
  <si>
    <t>1360999388</t>
  </si>
  <si>
    <t>130b - SO 02 Zatravnění hřiště</t>
  </si>
  <si>
    <t xml:space="preserve">    2 - Zakládání</t>
  </si>
  <si>
    <t>PSV - Práce a dodávky PSV</t>
  </si>
  <si>
    <t>HZS - Hodinové zúčtovací sazby</t>
  </si>
  <si>
    <t>112201112</t>
  </si>
  <si>
    <t>Odstranění pařezů D do 0,3 m v rovině a svahu 1:5 s odklizením do 20 m a zasypáním jámy</t>
  </si>
  <si>
    <t>1399290986</t>
  </si>
  <si>
    <t>121101101</t>
  </si>
  <si>
    <t>Sejmutí ornice s přemístěním na vzdálenost do 50 m-15 cm</t>
  </si>
  <si>
    <t>1970062535</t>
  </si>
  <si>
    <t>Sejmutí ornice tl vrstvy do 150 mm ručně s vodorovným přemístěním do 50 m- kolem kořenů atd</t>
  </si>
  <si>
    <t>-1470936871</t>
  </si>
  <si>
    <t>132201101</t>
  </si>
  <si>
    <t>Hloubení rýh š do 600 mm v hornině tř. 3 objemu do 100 m3- pro dreny šíře 40 cm</t>
  </si>
  <si>
    <t>1293720288</t>
  </si>
  <si>
    <t>132201109</t>
  </si>
  <si>
    <t>Příplatek za lepivost k hloubení rýh š do 600 mm v hornině tř. 3</t>
  </si>
  <si>
    <t>1019150839</t>
  </si>
  <si>
    <t>132212101</t>
  </si>
  <si>
    <t>Hloubení rýh š do 600 mm ručním nebo pneum nářadím v soudržných horninách tř. 3- kolem vpusti</t>
  </si>
  <si>
    <t>-759390424</t>
  </si>
  <si>
    <t>132212109</t>
  </si>
  <si>
    <t>Příplatek za lepivost u hloubení rýh š do 600 mm ručním nebo pneum nářadím v hornině tř. 3</t>
  </si>
  <si>
    <t>-1473626680</t>
  </si>
  <si>
    <t>162701105</t>
  </si>
  <si>
    <t>Vodorovné přemístění do 10000 m výkopku/sypaniny z horniny tř. 1 až 4 - dovoz ornice</t>
  </si>
  <si>
    <t>1495155653</t>
  </si>
  <si>
    <t>162701109</t>
  </si>
  <si>
    <t>Příplatek k vodorovnému přemístění výkopku/sypaniny z horniny tř. 1 až 4 ZKD 1000 m přes 10000 m</t>
  </si>
  <si>
    <t>-36567361</t>
  </si>
  <si>
    <t>10364101</t>
  </si>
  <si>
    <t xml:space="preserve">zemina pro terénní úpravy -  ornice - odhad na dosypání</t>
  </si>
  <si>
    <t>457040220</t>
  </si>
  <si>
    <t>171101131</t>
  </si>
  <si>
    <t>Uložení sypaniny z hornin nesoudržných a soudržných střídavě do násypů zhutněných- vyrovnání plochy hřiště v prům tl 25 cm- použít výkopek z rýh drenů a podkladní šd se zeminou z vybouraných chodníků</t>
  </si>
  <si>
    <t>1704422645</t>
  </si>
  <si>
    <t>181301102</t>
  </si>
  <si>
    <t>Rozprostření ornice tl vrstvy do 150 mm pl do 500 m2 v rovině nebo ve svahu do 1:5</t>
  </si>
  <si>
    <t>-149965040</t>
  </si>
  <si>
    <t>Založení parkového trávníku výsevem plochy do 1000 m2 v rovině a ve svahu do 1:5- včetně utažení válečkem</t>
  </si>
  <si>
    <t>93280385</t>
  </si>
  <si>
    <t>953310417</t>
  </si>
  <si>
    <t>Úprava pláně v hornině tř. 1 až 4 se zhutněním- násyp v ploše před ornicí</t>
  </si>
  <si>
    <t>506653307</t>
  </si>
  <si>
    <t>Zakládání</t>
  </si>
  <si>
    <t>211971121</t>
  </si>
  <si>
    <t>Zřízení opláštění žeber nebo trativodů geotextilií v rýze nebo zářezu sklonu přes 1:2 š do 2,5 m</t>
  </si>
  <si>
    <t>1972572608</t>
  </si>
  <si>
    <t>69311081</t>
  </si>
  <si>
    <t>geotextilie netkaná separační, ochranná, filtrační, drenážní PES 300g/m2</t>
  </si>
  <si>
    <t>2059885936</t>
  </si>
  <si>
    <t>212532111</t>
  </si>
  <si>
    <t>Lože pro trativody z kameniva hrubého drceného frakce 16 až 32 mm- zasypány celé rýhy a po vpusti</t>
  </si>
  <si>
    <t>559203847</t>
  </si>
  <si>
    <t>212755214</t>
  </si>
  <si>
    <t>Trativody z drenážních trubek plastových flexibilních D 100 mm bez lože</t>
  </si>
  <si>
    <t>1923907904</t>
  </si>
  <si>
    <t>623451885</t>
  </si>
  <si>
    <t>721300941R</t>
  </si>
  <si>
    <t>Odstranění vpustí dvorních D 300+ pročištění potrubí</t>
  </si>
  <si>
    <t>1838402020</t>
  </si>
  <si>
    <t>Odstranění a likvidace dřevěné makety hradu cca 3x2x2 m</t>
  </si>
  <si>
    <t>1354381819</t>
  </si>
  <si>
    <t>162301421</t>
  </si>
  <si>
    <t>Vodorovné přemístění pařezů do 5 km D do 300 mm</t>
  </si>
  <si>
    <t>1976228589</t>
  </si>
  <si>
    <t>162301921</t>
  </si>
  <si>
    <t>Příplatek k vodorovnému přemístění pařezů D 300 mm ZKD 5 km</t>
  </si>
  <si>
    <t>1844637572</t>
  </si>
  <si>
    <t>997013811</t>
  </si>
  <si>
    <t>Poplatek za uložení na skládce (skládkovné) stavebního odpadu dřevěného kód odpadu 170 201-pařezy</t>
  </si>
  <si>
    <t>693369745</t>
  </si>
  <si>
    <t>PSV</t>
  </si>
  <si>
    <t>Práce a dodávky PSV</t>
  </si>
  <si>
    <t>HZS</t>
  </si>
  <si>
    <t>Hodinové zúčtovací sazby</t>
  </si>
  <si>
    <t>19</t>
  </si>
  <si>
    <t>HZS2111</t>
  </si>
  <si>
    <t>Hodinová zúčtovací sazba zahradník- ošetření a odstranění kořenů dotčených stromů kolidujících s hřištěm</t>
  </si>
  <si>
    <t>hod</t>
  </si>
  <si>
    <t>996721382</t>
  </si>
  <si>
    <t>Rezerva na nepředpokládané práce ( zakryté kce )- KAŽDÝ UCHAZEČ OCENÍ NA ČÁSTKU 3000 KČ</t>
  </si>
  <si>
    <t>-534920158</t>
  </si>
  <si>
    <t>-780292747</t>
  </si>
  <si>
    <t>-869574673</t>
  </si>
  <si>
    <t>1146466213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</si>
</sst>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6" fillId="0" borderId="22" xfId="0" applyFont="1" applyBorder="1" applyAlignment="1" applyProtection="1">
      <alignment horizontal="center" vertical="center"/>
    </xf>
    <xf numFmtId="49" fontId="26" fillId="0" borderId="22" xfId="0" applyNumberFormat="1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167" fontId="26" fillId="0" borderId="22" xfId="0" applyNumberFormat="1" applyFont="1" applyBorder="1" applyAlignment="1" applyProtection="1">
      <alignment vertical="center"/>
    </xf>
    <xf numFmtId="4" fontId="26" fillId="2" borderId="22" xfId="0" applyNumberFormat="1" applyFont="1" applyFill="1" applyBorder="1" applyAlignment="1" applyProtection="1">
      <alignment vertical="center"/>
      <protection locked="0"/>
    </xf>
    <xf numFmtId="4" fontId="26" fillId="0" borderId="22" xfId="0" applyNumberFormat="1" applyFont="1" applyBorder="1" applyAlignment="1" applyProtection="1">
      <alignment vertical="center"/>
    </xf>
    <xf numFmtId="0" fontId="26" fillId="0" borderId="3" xfId="0" applyFont="1" applyBorder="1" applyAlignment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ht="36.96" customHeight="1">
      <c r="AR2"/>
      <c r="BS2" s="12" t="s">
        <v>6</v>
      </c>
      <c r="BT2" s="12" t="s">
        <v>7</v>
      </c>
    </row>
    <row r="3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19</v>
      </c>
      <c r="AL7" s="17"/>
      <c r="AM7" s="17"/>
      <c r="AN7" s="22" t="s">
        <v>1</v>
      </c>
      <c r="AO7" s="17"/>
      <c r="AP7" s="17"/>
      <c r="AQ7" s="17"/>
      <c r="AR7" s="15"/>
      <c r="BE7" s="26"/>
      <c r="BS7" s="12" t="s">
        <v>6</v>
      </c>
    </row>
    <row r="8" ht="12" customHeight="1">
      <c r="B8" s="16"/>
      <c r="C8" s="17"/>
      <c r="D8" s="27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22</v>
      </c>
      <c r="AL8" s="17"/>
      <c r="AM8" s="17"/>
      <c r="AN8" s="28" t="s">
        <v>23</v>
      </c>
      <c r="AO8" s="17"/>
      <c r="AP8" s="17"/>
      <c r="AQ8" s="17"/>
      <c r="AR8" s="15"/>
      <c r="BE8" s="26"/>
      <c r="BS8" s="12" t="s">
        <v>6</v>
      </c>
    </row>
    <row r="9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ht="12" customHeight="1">
      <c r="B10" s="16"/>
      <c r="C10" s="17"/>
      <c r="D10" s="27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6"/>
      <c r="BS10" s="12" t="s">
        <v>6</v>
      </c>
    </row>
    <row r="11" ht="18.48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26"/>
      <c r="BS11" s="12" t="s">
        <v>6</v>
      </c>
    </row>
    <row r="12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ht="12" customHeight="1">
      <c r="B13" s="16"/>
      <c r="C13" s="17"/>
      <c r="D13" s="27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25</v>
      </c>
      <c r="AL13" s="17"/>
      <c r="AM13" s="17"/>
      <c r="AN13" s="29" t="s">
        <v>29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29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27</v>
      </c>
      <c r="AL14" s="17"/>
      <c r="AM14" s="17"/>
      <c r="AN14" s="29" t="s">
        <v>29</v>
      </c>
      <c r="AO14" s="17"/>
      <c r="AP14" s="17"/>
      <c r="AQ14" s="17"/>
      <c r="AR14" s="15"/>
      <c r="BE14" s="26"/>
      <c r="BS14" s="12" t="s">
        <v>6</v>
      </c>
    </row>
    <row r="15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ht="12" customHeight="1">
      <c r="B16" s="16"/>
      <c r="C16" s="17"/>
      <c r="D16" s="27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6"/>
      <c r="BS16" s="12" t="s">
        <v>4</v>
      </c>
    </row>
    <row r="17" ht="18.48" customHeight="1">
      <c r="B17" s="16"/>
      <c r="C17" s="17"/>
      <c r="D17" s="17"/>
      <c r="E17" s="22" t="s">
        <v>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26"/>
      <c r="BS17" s="12" t="s">
        <v>32</v>
      </c>
    </row>
    <row r="18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ht="12" customHeight="1">
      <c r="B19" s="16"/>
      <c r="C19" s="17"/>
      <c r="D19" s="27" t="s">
        <v>33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6"/>
      <c r="BS19" s="12" t="s">
        <v>6</v>
      </c>
    </row>
    <row r="20" ht="18.48" customHeight="1">
      <c r="B20" s="16"/>
      <c r="C20" s="17"/>
      <c r="D20" s="17"/>
      <c r="E20" s="22" t="s">
        <v>31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26"/>
      <c r="BS20" s="12" t="s">
        <v>32</v>
      </c>
    </row>
    <row r="2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ht="12" customHeight="1">
      <c r="B22" s="16"/>
      <c r="C22" s="17"/>
      <c r="D22" s="27" t="s">
        <v>34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ht="16.5" customHeight="1">
      <c r="B23" s="16"/>
      <c r="C23" s="17"/>
      <c r="D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1" customFormat="1" ht="25.92" customHeight="1"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6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6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8"/>
      <c r="BE28" s="26"/>
    </row>
    <row r="29" s="2" customFormat="1" ht="14.4" customHeight="1">
      <c r="B29" s="40"/>
      <c r="C29" s="41"/>
      <c r="D29" s="27" t="s">
        <v>39</v>
      </c>
      <c r="E29" s="41"/>
      <c r="F29" s="27" t="s">
        <v>40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26"/>
    </row>
    <row r="30" s="2" customFormat="1" ht="14.4" customHeight="1">
      <c r="B30" s="40"/>
      <c r="C30" s="41"/>
      <c r="D30" s="41"/>
      <c r="E30" s="41"/>
      <c r="F30" s="27" t="s">
        <v>41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26"/>
    </row>
    <row r="31" hidden="1" s="2" customFormat="1" ht="14.4" customHeight="1">
      <c r="B31" s="40"/>
      <c r="C31" s="41"/>
      <c r="D31" s="41"/>
      <c r="E31" s="41"/>
      <c r="F31" s="27" t="s">
        <v>42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26"/>
    </row>
    <row r="32" hidden="1" s="2" customFormat="1" ht="14.4" customHeight="1">
      <c r="B32" s="40"/>
      <c r="C32" s="41"/>
      <c r="D32" s="41"/>
      <c r="E32" s="41"/>
      <c r="F32" s="27" t="s">
        <v>43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26"/>
    </row>
    <row r="33" hidden="1" s="2" customFormat="1" ht="14.4" customHeight="1">
      <c r="B33" s="40"/>
      <c r="C33" s="41"/>
      <c r="D33" s="41"/>
      <c r="E33" s="41"/>
      <c r="F33" s="27" t="s">
        <v>44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26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6"/>
    </row>
    <row r="35" s="1" customFormat="1" ht="25.92" customHeight="1">
      <c r="B35" s="33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18" t="s">
        <v>48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7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130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>Oprava chodníků MŠ Kamarád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7" t="s">
        <v>20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>Liberec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22</v>
      </c>
      <c r="AJ47" s="34"/>
      <c r="AK47" s="34"/>
      <c r="AL47" s="34"/>
      <c r="AM47" s="62" t="str">
        <f>IF(AN8= "","",AN8)</f>
        <v>26. 4. 2019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13.65" customHeight="1"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MML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63" t="str">
        <f>IF(E17="","",E17)</f>
        <v>Boris Weinfurter</v>
      </c>
      <c r="AN49" s="34"/>
      <c r="AO49" s="34"/>
      <c r="AP49" s="34"/>
      <c r="AQ49" s="34"/>
      <c r="AR49" s="38"/>
      <c r="AS49" s="64" t="s">
        <v>49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13.65" customHeight="1"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33</v>
      </c>
      <c r="AJ50" s="34"/>
      <c r="AK50" s="34"/>
      <c r="AL50" s="34"/>
      <c r="AM50" s="63" t="str">
        <f>IF(E20="","",E20)</f>
        <v>Boris Weinfurter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50</v>
      </c>
      <c r="D52" s="77"/>
      <c r="E52" s="77"/>
      <c r="F52" s="77"/>
      <c r="G52" s="77"/>
      <c r="H52" s="78"/>
      <c r="I52" s="79" t="s">
        <v>51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52</v>
      </c>
      <c r="AH52" s="77"/>
      <c r="AI52" s="77"/>
      <c r="AJ52" s="77"/>
      <c r="AK52" s="77"/>
      <c r="AL52" s="77"/>
      <c r="AM52" s="77"/>
      <c r="AN52" s="79" t="s">
        <v>53</v>
      </c>
      <c r="AO52" s="77"/>
      <c r="AP52" s="81"/>
      <c r="AQ52" s="82" t="s">
        <v>54</v>
      </c>
      <c r="AR52" s="38"/>
      <c r="AS52" s="83" t="s">
        <v>55</v>
      </c>
      <c r="AT52" s="84" t="s">
        <v>56</v>
      </c>
      <c r="AU52" s="84" t="s">
        <v>57</v>
      </c>
      <c r="AV52" s="84" t="s">
        <v>58</v>
      </c>
      <c r="AW52" s="84" t="s">
        <v>59</v>
      </c>
      <c r="AX52" s="84" t="s">
        <v>60</v>
      </c>
      <c r="AY52" s="84" t="s">
        <v>61</v>
      </c>
      <c r="AZ52" s="84" t="s">
        <v>62</v>
      </c>
      <c r="BA52" s="84" t="s">
        <v>63</v>
      </c>
      <c r="BB52" s="84" t="s">
        <v>64</v>
      </c>
      <c r="BC52" s="84" t="s">
        <v>65</v>
      </c>
      <c r="BD52" s="85" t="s">
        <v>66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67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ROUND(SUM(AG55:AG56),2)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1</v>
      </c>
      <c r="AR54" s="95"/>
      <c r="AS54" s="96">
        <f>ROUND(SUM(AS55:AS56),2)</f>
        <v>0</v>
      </c>
      <c r="AT54" s="97">
        <f>ROUND(SUM(AV54:AW54),2)</f>
        <v>0</v>
      </c>
      <c r="AU54" s="98">
        <f>ROUND(SUM(AU55:AU56),5)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ROUND(SUM(AZ55:AZ56),2)</f>
        <v>0</v>
      </c>
      <c r="BA54" s="97">
        <f>ROUND(SUM(BA55:BA56),2)</f>
        <v>0</v>
      </c>
      <c r="BB54" s="97">
        <f>ROUND(SUM(BB55:BB56),2)</f>
        <v>0</v>
      </c>
      <c r="BC54" s="97">
        <f>ROUND(SUM(BC55:BC56),2)</f>
        <v>0</v>
      </c>
      <c r="BD54" s="99">
        <f>ROUND(SUM(BD55:BD56),2)</f>
        <v>0</v>
      </c>
      <c r="BS54" s="100" t="s">
        <v>68</v>
      </c>
      <c r="BT54" s="100" t="s">
        <v>69</v>
      </c>
      <c r="BU54" s="101" t="s">
        <v>70</v>
      </c>
      <c r="BV54" s="100" t="s">
        <v>71</v>
      </c>
      <c r="BW54" s="100" t="s">
        <v>5</v>
      </c>
      <c r="BX54" s="100" t="s">
        <v>72</v>
      </c>
      <c r="CL54" s="100" t="s">
        <v>1</v>
      </c>
    </row>
    <row r="55" s="5" customFormat="1" ht="16.5" customHeight="1">
      <c r="A55" s="102" t="s">
        <v>73</v>
      </c>
      <c r="B55" s="103"/>
      <c r="C55" s="104"/>
      <c r="D55" s="105" t="s">
        <v>74</v>
      </c>
      <c r="E55" s="105"/>
      <c r="F55" s="105"/>
      <c r="G55" s="105"/>
      <c r="H55" s="105"/>
      <c r="I55" s="106"/>
      <c r="J55" s="105" t="s">
        <v>75</v>
      </c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7">
        <f>'130a - SO 01 Oprava chodn...'!J30</f>
        <v>0</v>
      </c>
      <c r="AH55" s="106"/>
      <c r="AI55" s="106"/>
      <c r="AJ55" s="106"/>
      <c r="AK55" s="106"/>
      <c r="AL55" s="106"/>
      <c r="AM55" s="106"/>
      <c r="AN55" s="107">
        <f>SUM(AG55,AT55)</f>
        <v>0</v>
      </c>
      <c r="AO55" s="106"/>
      <c r="AP55" s="106"/>
      <c r="AQ55" s="108" t="s">
        <v>76</v>
      </c>
      <c r="AR55" s="109"/>
      <c r="AS55" s="110">
        <v>0</v>
      </c>
      <c r="AT55" s="111">
        <f>ROUND(SUM(AV55:AW55),2)</f>
        <v>0</v>
      </c>
      <c r="AU55" s="112">
        <f>'130a - SO 01 Oprava chodn...'!P92</f>
        <v>0</v>
      </c>
      <c r="AV55" s="111">
        <f>'130a - SO 01 Oprava chodn...'!J33</f>
        <v>0</v>
      </c>
      <c r="AW55" s="111">
        <f>'130a - SO 01 Oprava chodn...'!J34</f>
        <v>0</v>
      </c>
      <c r="AX55" s="111">
        <f>'130a - SO 01 Oprava chodn...'!J35</f>
        <v>0</v>
      </c>
      <c r="AY55" s="111">
        <f>'130a - SO 01 Oprava chodn...'!J36</f>
        <v>0</v>
      </c>
      <c r="AZ55" s="111">
        <f>'130a - SO 01 Oprava chodn...'!F33</f>
        <v>0</v>
      </c>
      <c r="BA55" s="111">
        <f>'130a - SO 01 Oprava chodn...'!F34</f>
        <v>0</v>
      </c>
      <c r="BB55" s="111">
        <f>'130a - SO 01 Oprava chodn...'!F35</f>
        <v>0</v>
      </c>
      <c r="BC55" s="111">
        <f>'130a - SO 01 Oprava chodn...'!F36</f>
        <v>0</v>
      </c>
      <c r="BD55" s="113">
        <f>'130a - SO 01 Oprava chodn...'!F37</f>
        <v>0</v>
      </c>
      <c r="BT55" s="114" t="s">
        <v>77</v>
      </c>
      <c r="BV55" s="114" t="s">
        <v>71</v>
      </c>
      <c r="BW55" s="114" t="s">
        <v>78</v>
      </c>
      <c r="BX55" s="114" t="s">
        <v>5</v>
      </c>
      <c r="CL55" s="114" t="s">
        <v>1</v>
      </c>
      <c r="CM55" s="114" t="s">
        <v>79</v>
      </c>
    </row>
    <row r="56" s="5" customFormat="1" ht="16.5" customHeight="1">
      <c r="A56" s="102" t="s">
        <v>73</v>
      </c>
      <c r="B56" s="103"/>
      <c r="C56" s="104"/>
      <c r="D56" s="105" t="s">
        <v>80</v>
      </c>
      <c r="E56" s="105"/>
      <c r="F56" s="105"/>
      <c r="G56" s="105"/>
      <c r="H56" s="105"/>
      <c r="I56" s="106"/>
      <c r="J56" s="105" t="s">
        <v>81</v>
      </c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7">
        <f>'130b - SO 02 Zatravnění h...'!J30</f>
        <v>0</v>
      </c>
      <c r="AH56" s="106"/>
      <c r="AI56" s="106"/>
      <c r="AJ56" s="106"/>
      <c r="AK56" s="106"/>
      <c r="AL56" s="106"/>
      <c r="AM56" s="106"/>
      <c r="AN56" s="107">
        <f>SUM(AG56,AT56)</f>
        <v>0</v>
      </c>
      <c r="AO56" s="106"/>
      <c r="AP56" s="106"/>
      <c r="AQ56" s="108" t="s">
        <v>76</v>
      </c>
      <c r="AR56" s="109"/>
      <c r="AS56" s="115">
        <v>0</v>
      </c>
      <c r="AT56" s="116">
        <f>ROUND(SUM(AV56:AW56),2)</f>
        <v>0</v>
      </c>
      <c r="AU56" s="117">
        <f>'130b - SO 02 Zatravnění h...'!P92</f>
        <v>0</v>
      </c>
      <c r="AV56" s="116">
        <f>'130b - SO 02 Zatravnění h...'!J33</f>
        <v>0</v>
      </c>
      <c r="AW56" s="116">
        <f>'130b - SO 02 Zatravnění h...'!J34</f>
        <v>0</v>
      </c>
      <c r="AX56" s="116">
        <f>'130b - SO 02 Zatravnění h...'!J35</f>
        <v>0</v>
      </c>
      <c r="AY56" s="116">
        <f>'130b - SO 02 Zatravnění h...'!J36</f>
        <v>0</v>
      </c>
      <c r="AZ56" s="116">
        <f>'130b - SO 02 Zatravnění h...'!F33</f>
        <v>0</v>
      </c>
      <c r="BA56" s="116">
        <f>'130b - SO 02 Zatravnění h...'!F34</f>
        <v>0</v>
      </c>
      <c r="BB56" s="116">
        <f>'130b - SO 02 Zatravnění h...'!F35</f>
        <v>0</v>
      </c>
      <c r="BC56" s="116">
        <f>'130b - SO 02 Zatravnění h...'!F36</f>
        <v>0</v>
      </c>
      <c r="BD56" s="118">
        <f>'130b - SO 02 Zatravnění h...'!F37</f>
        <v>0</v>
      </c>
      <c r="BT56" s="114" t="s">
        <v>77</v>
      </c>
      <c r="BV56" s="114" t="s">
        <v>71</v>
      </c>
      <c r="BW56" s="114" t="s">
        <v>82</v>
      </c>
      <c r="BX56" s="114" t="s">
        <v>5</v>
      </c>
      <c r="CL56" s="114" t="s">
        <v>1</v>
      </c>
      <c r="CM56" s="114" t="s">
        <v>79</v>
      </c>
    </row>
    <row r="57" s="1" customFormat="1" ht="30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8"/>
    </row>
    <row r="58" s="1" customFormat="1" ht="6.96" customHeight="1"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38"/>
    </row>
  </sheetData>
  <sheetProtection sheet="1" formatColumns="0" formatRows="0" objects="1" scenarios="1" spinCount="100000" saltValue="csNe+lp1Ri+NHm3H87M0/IF/iCgxU5GM5qBV5JiMkBsswt1TgmVRo9XK1agtAVJoan3nfze3NBMevurh932SnA==" hashValue="+k/XjTTYzLnNL3Ulc9NMTyYpvvAshISM0xy1dKxFuh8Aauga0OW5ivnfCvyjR3wghaFDZKDPNJVF5wbp5NYnkw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30a - SO 01 Oprava chodn...'!C2" display="/"/>
    <hyperlink ref="A56" location="'130b - SO 02 Zatravnění h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78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5"/>
      <c r="AT3" s="12" t="s">
        <v>79</v>
      </c>
    </row>
    <row r="4" ht="24.96" customHeight="1">
      <c r="B4" s="15"/>
      <c r="D4" s="123" t="s">
        <v>83</v>
      </c>
      <c r="L4" s="15"/>
      <c r="M4" s="19" t="s">
        <v>10</v>
      </c>
      <c r="AT4" s="12" t="s">
        <v>4</v>
      </c>
    </row>
    <row r="5" ht="6.96" customHeight="1">
      <c r="B5" s="15"/>
      <c r="L5" s="15"/>
    </row>
    <row r="6" ht="12" customHeight="1">
      <c r="B6" s="15"/>
      <c r="D6" s="124" t="s">
        <v>16</v>
      </c>
      <c r="L6" s="15"/>
    </row>
    <row r="7" ht="16.5" customHeight="1">
      <c r="B7" s="15"/>
      <c r="E7" s="125" t="str">
        <f>'Rekapitulace stavby'!K6</f>
        <v>Oprava chodníků MŠ Kamarád</v>
      </c>
      <c r="F7" s="124"/>
      <c r="G7" s="124"/>
      <c r="H7" s="124"/>
      <c r="L7" s="15"/>
    </row>
    <row r="8" s="1" customFormat="1" ht="12" customHeight="1">
      <c r="B8" s="38"/>
      <c r="D8" s="124" t="s">
        <v>84</v>
      </c>
      <c r="I8" s="126"/>
      <c r="L8" s="38"/>
    </row>
    <row r="9" s="1" customFormat="1" ht="36.96" customHeight="1">
      <c r="B9" s="38"/>
      <c r="E9" s="127" t="s">
        <v>85</v>
      </c>
      <c r="F9" s="1"/>
      <c r="G9" s="1"/>
      <c r="H9" s="1"/>
      <c r="I9" s="126"/>
      <c r="L9" s="38"/>
    </row>
    <row r="10" s="1" customFormat="1">
      <c r="B10" s="38"/>
      <c r="I10" s="126"/>
      <c r="L10" s="38"/>
    </row>
    <row r="11" s="1" customFormat="1" ht="12" customHeight="1">
      <c r="B11" s="38"/>
      <c r="D11" s="124" t="s">
        <v>18</v>
      </c>
      <c r="F11" s="12" t="s">
        <v>1</v>
      </c>
      <c r="I11" s="128" t="s">
        <v>19</v>
      </c>
      <c r="J11" s="12" t="s">
        <v>1</v>
      </c>
      <c r="L11" s="38"/>
    </row>
    <row r="12" s="1" customFormat="1" ht="12" customHeight="1">
      <c r="B12" s="38"/>
      <c r="D12" s="124" t="s">
        <v>20</v>
      </c>
      <c r="F12" s="12" t="s">
        <v>21</v>
      </c>
      <c r="I12" s="128" t="s">
        <v>22</v>
      </c>
      <c r="J12" s="129" t="str">
        <f>'Rekapitulace stavby'!AN8</f>
        <v>26. 4. 2019</v>
      </c>
      <c r="L12" s="38"/>
    </row>
    <row r="13" s="1" customFormat="1" ht="10.8" customHeight="1">
      <c r="B13" s="38"/>
      <c r="I13" s="126"/>
      <c r="L13" s="38"/>
    </row>
    <row r="14" s="1" customFormat="1" ht="12" customHeight="1">
      <c r="B14" s="38"/>
      <c r="D14" s="124" t="s">
        <v>24</v>
      </c>
      <c r="I14" s="128" t="s">
        <v>25</v>
      </c>
      <c r="J14" s="12" t="s">
        <v>1</v>
      </c>
      <c r="L14" s="38"/>
    </row>
    <row r="15" s="1" customFormat="1" ht="18" customHeight="1">
      <c r="B15" s="38"/>
      <c r="E15" s="12" t="s">
        <v>26</v>
      </c>
      <c r="I15" s="128" t="s">
        <v>27</v>
      </c>
      <c r="J15" s="12" t="s">
        <v>1</v>
      </c>
      <c r="L15" s="38"/>
    </row>
    <row r="16" s="1" customFormat="1" ht="6.96" customHeight="1">
      <c r="B16" s="38"/>
      <c r="I16" s="126"/>
      <c r="L16" s="38"/>
    </row>
    <row r="17" s="1" customFormat="1" ht="12" customHeight="1">
      <c r="B17" s="38"/>
      <c r="D17" s="124" t="s">
        <v>28</v>
      </c>
      <c r="I17" s="128" t="s">
        <v>25</v>
      </c>
      <c r="J17" s="28" t="str">
        <f>'Rekapitulace stavby'!AN13</f>
        <v>Vyplň údaj</v>
      </c>
      <c r="L17" s="38"/>
    </row>
    <row r="18" s="1" customFormat="1" ht="18" customHeight="1">
      <c r="B18" s="38"/>
      <c r="E18" s="28" t="str">
        <f>'Rekapitulace stavby'!E14</f>
        <v>Vyplň údaj</v>
      </c>
      <c r="F18" s="12"/>
      <c r="G18" s="12"/>
      <c r="H18" s="12"/>
      <c r="I18" s="128" t="s">
        <v>27</v>
      </c>
      <c r="J18" s="28" t="str">
        <f>'Rekapitulace stavby'!AN14</f>
        <v>Vyplň údaj</v>
      </c>
      <c r="L18" s="38"/>
    </row>
    <row r="19" s="1" customFormat="1" ht="6.96" customHeight="1">
      <c r="B19" s="38"/>
      <c r="I19" s="126"/>
      <c r="L19" s="38"/>
    </row>
    <row r="20" s="1" customFormat="1" ht="12" customHeight="1">
      <c r="B20" s="38"/>
      <c r="D20" s="124" t="s">
        <v>30</v>
      </c>
      <c r="I20" s="128" t="s">
        <v>25</v>
      </c>
      <c r="J20" s="12" t="s">
        <v>1</v>
      </c>
      <c r="L20" s="38"/>
    </row>
    <row r="21" s="1" customFormat="1" ht="18" customHeight="1">
      <c r="B21" s="38"/>
      <c r="E21" s="12" t="s">
        <v>31</v>
      </c>
      <c r="I21" s="128" t="s">
        <v>27</v>
      </c>
      <c r="J21" s="12" t="s">
        <v>1</v>
      </c>
      <c r="L21" s="38"/>
    </row>
    <row r="22" s="1" customFormat="1" ht="6.96" customHeight="1">
      <c r="B22" s="38"/>
      <c r="I22" s="126"/>
      <c r="L22" s="38"/>
    </row>
    <row r="23" s="1" customFormat="1" ht="12" customHeight="1">
      <c r="B23" s="38"/>
      <c r="D23" s="124" t="s">
        <v>33</v>
      </c>
      <c r="I23" s="128" t="s">
        <v>25</v>
      </c>
      <c r="J23" s="12" t="s">
        <v>1</v>
      </c>
      <c r="L23" s="38"/>
    </row>
    <row r="24" s="1" customFormat="1" ht="18" customHeight="1">
      <c r="B24" s="38"/>
      <c r="E24" s="12" t="s">
        <v>31</v>
      </c>
      <c r="I24" s="128" t="s">
        <v>27</v>
      </c>
      <c r="J24" s="12" t="s">
        <v>1</v>
      </c>
      <c r="L24" s="38"/>
    </row>
    <row r="25" s="1" customFormat="1" ht="6.96" customHeight="1">
      <c r="B25" s="38"/>
      <c r="I25" s="126"/>
      <c r="L25" s="38"/>
    </row>
    <row r="26" s="1" customFormat="1" ht="12" customHeight="1">
      <c r="B26" s="38"/>
      <c r="D26" s="124" t="s">
        <v>34</v>
      </c>
      <c r="I26" s="126"/>
      <c r="L26" s="38"/>
    </row>
    <row r="27" s="6" customFormat="1" ht="16.5" customHeight="1">
      <c r="B27" s="130"/>
      <c r="E27" s="131" t="s">
        <v>1</v>
      </c>
      <c r="F27" s="131"/>
      <c r="G27" s="131"/>
      <c r="H27" s="131"/>
      <c r="I27" s="132"/>
      <c r="L27" s="130"/>
    </row>
    <row r="28" s="1" customFormat="1" ht="6.96" customHeight="1">
      <c r="B28" s="38"/>
      <c r="I28" s="126"/>
      <c r="L28" s="38"/>
    </row>
    <row r="29" s="1" customFormat="1" ht="6.96" customHeight="1">
      <c r="B29" s="38"/>
      <c r="D29" s="66"/>
      <c r="E29" s="66"/>
      <c r="F29" s="66"/>
      <c r="G29" s="66"/>
      <c r="H29" s="66"/>
      <c r="I29" s="133"/>
      <c r="J29" s="66"/>
      <c r="K29" s="66"/>
      <c r="L29" s="38"/>
    </row>
    <row r="30" s="1" customFormat="1" ht="25.44" customHeight="1">
      <c r="B30" s="38"/>
      <c r="D30" s="134" t="s">
        <v>35</v>
      </c>
      <c r="I30" s="126"/>
      <c r="J30" s="135">
        <f>ROUND(J92, 2)</f>
        <v>0</v>
      </c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133"/>
      <c r="J31" s="66"/>
      <c r="K31" s="66"/>
      <c r="L31" s="38"/>
    </row>
    <row r="32" s="1" customFormat="1" ht="14.4" customHeight="1">
      <c r="B32" s="38"/>
      <c r="F32" s="136" t="s">
        <v>37</v>
      </c>
      <c r="I32" s="137" t="s">
        <v>36</v>
      </c>
      <c r="J32" s="136" t="s">
        <v>38</v>
      </c>
      <c r="L32" s="38"/>
    </row>
    <row r="33" s="1" customFormat="1" ht="14.4" customHeight="1">
      <c r="B33" s="38"/>
      <c r="D33" s="124" t="s">
        <v>39</v>
      </c>
      <c r="E33" s="124" t="s">
        <v>40</v>
      </c>
      <c r="F33" s="138">
        <f>ROUND((SUM(BE92:BE142)),  2)</f>
        <v>0</v>
      </c>
      <c r="I33" s="139">
        <v>0.20999999999999999</v>
      </c>
      <c r="J33" s="138">
        <f>ROUND(((SUM(BE92:BE142))*I33),  2)</f>
        <v>0</v>
      </c>
      <c r="L33" s="38"/>
    </row>
    <row r="34" s="1" customFormat="1" ht="14.4" customHeight="1">
      <c r="B34" s="38"/>
      <c r="E34" s="124" t="s">
        <v>41</v>
      </c>
      <c r="F34" s="138">
        <f>ROUND((SUM(BF92:BF142)),  2)</f>
        <v>0</v>
      </c>
      <c r="I34" s="139">
        <v>0.14999999999999999</v>
      </c>
      <c r="J34" s="138">
        <f>ROUND(((SUM(BF92:BF142))*I34),  2)</f>
        <v>0</v>
      </c>
      <c r="L34" s="38"/>
    </row>
    <row r="35" hidden="1" s="1" customFormat="1" ht="14.4" customHeight="1">
      <c r="B35" s="38"/>
      <c r="E35" s="124" t="s">
        <v>42</v>
      </c>
      <c r="F35" s="138">
        <f>ROUND((SUM(BG92:BG142)),  2)</f>
        <v>0</v>
      </c>
      <c r="I35" s="139">
        <v>0.20999999999999999</v>
      </c>
      <c r="J35" s="138">
        <f>0</f>
        <v>0</v>
      </c>
      <c r="L35" s="38"/>
    </row>
    <row r="36" hidden="1" s="1" customFormat="1" ht="14.4" customHeight="1">
      <c r="B36" s="38"/>
      <c r="E36" s="124" t="s">
        <v>43</v>
      </c>
      <c r="F36" s="138">
        <f>ROUND((SUM(BH92:BH142)),  2)</f>
        <v>0</v>
      </c>
      <c r="I36" s="139">
        <v>0.14999999999999999</v>
      </c>
      <c r="J36" s="138">
        <f>0</f>
        <v>0</v>
      </c>
      <c r="L36" s="38"/>
    </row>
    <row r="37" hidden="1" s="1" customFormat="1" ht="14.4" customHeight="1">
      <c r="B37" s="38"/>
      <c r="E37" s="124" t="s">
        <v>44</v>
      </c>
      <c r="F37" s="138">
        <f>ROUND((SUM(BI92:BI142)),  2)</f>
        <v>0</v>
      </c>
      <c r="I37" s="139">
        <v>0</v>
      </c>
      <c r="J37" s="138">
        <f>0</f>
        <v>0</v>
      </c>
      <c r="L37" s="38"/>
    </row>
    <row r="38" s="1" customFormat="1" ht="6.96" customHeight="1">
      <c r="B38" s="38"/>
      <c r="I38" s="126"/>
      <c r="L38" s="38"/>
    </row>
    <row r="39" s="1" customFormat="1" ht="25.44" customHeight="1">
      <c r="B39" s="38"/>
      <c r="C39" s="140"/>
      <c r="D39" s="141" t="s">
        <v>45</v>
      </c>
      <c r="E39" s="142"/>
      <c r="F39" s="142"/>
      <c r="G39" s="143" t="s">
        <v>46</v>
      </c>
      <c r="H39" s="144" t="s">
        <v>47</v>
      </c>
      <c r="I39" s="145"/>
      <c r="J39" s="146">
        <f>SUM(J30:J37)</f>
        <v>0</v>
      </c>
      <c r="K39" s="147"/>
      <c r="L39" s="38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8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8"/>
    </row>
    <row r="45" s="1" customFormat="1" ht="24.96" customHeight="1">
      <c r="B45" s="33"/>
      <c r="C45" s="18" t="s">
        <v>86</v>
      </c>
      <c r="D45" s="34"/>
      <c r="E45" s="34"/>
      <c r="F45" s="34"/>
      <c r="G45" s="34"/>
      <c r="H45" s="34"/>
      <c r="I45" s="126"/>
      <c r="J45" s="34"/>
      <c r="K45" s="34"/>
      <c r="L45" s="38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126"/>
      <c r="J46" s="34"/>
      <c r="K46" s="34"/>
      <c r="L46" s="38"/>
    </row>
    <row r="47" s="1" customFormat="1" ht="12" customHeight="1">
      <c r="B47" s="33"/>
      <c r="C47" s="27" t="s">
        <v>16</v>
      </c>
      <c r="D47" s="34"/>
      <c r="E47" s="34"/>
      <c r="F47" s="34"/>
      <c r="G47" s="34"/>
      <c r="H47" s="34"/>
      <c r="I47" s="126"/>
      <c r="J47" s="34"/>
      <c r="K47" s="34"/>
      <c r="L47" s="38"/>
    </row>
    <row r="48" s="1" customFormat="1" ht="16.5" customHeight="1">
      <c r="B48" s="33"/>
      <c r="C48" s="34"/>
      <c r="D48" s="34"/>
      <c r="E48" s="154" t="str">
        <f>E7</f>
        <v>Oprava chodníků MŠ Kamarád</v>
      </c>
      <c r="F48" s="27"/>
      <c r="G48" s="27"/>
      <c r="H48" s="27"/>
      <c r="I48" s="126"/>
      <c r="J48" s="34"/>
      <c r="K48" s="34"/>
      <c r="L48" s="38"/>
    </row>
    <row r="49" s="1" customFormat="1" ht="12" customHeight="1">
      <c r="B49" s="33"/>
      <c r="C49" s="27" t="s">
        <v>84</v>
      </c>
      <c r="D49" s="34"/>
      <c r="E49" s="34"/>
      <c r="F49" s="34"/>
      <c r="G49" s="34"/>
      <c r="H49" s="34"/>
      <c r="I49" s="126"/>
      <c r="J49" s="34"/>
      <c r="K49" s="34"/>
      <c r="L49" s="38"/>
    </row>
    <row r="50" s="1" customFormat="1" ht="16.5" customHeight="1">
      <c r="B50" s="33"/>
      <c r="C50" s="34"/>
      <c r="D50" s="34"/>
      <c r="E50" s="59" t="str">
        <f>E9</f>
        <v>130a - SO 01 Oprava chodníčků vnitrobloku</v>
      </c>
      <c r="F50" s="34"/>
      <c r="G50" s="34"/>
      <c r="H50" s="34"/>
      <c r="I50" s="126"/>
      <c r="J50" s="34"/>
      <c r="K50" s="34"/>
      <c r="L50" s="38"/>
    </row>
    <row r="51" s="1" customFormat="1" ht="6.96" customHeight="1">
      <c r="B51" s="33"/>
      <c r="C51" s="34"/>
      <c r="D51" s="34"/>
      <c r="E51" s="34"/>
      <c r="F51" s="34"/>
      <c r="G51" s="34"/>
      <c r="H51" s="34"/>
      <c r="I51" s="126"/>
      <c r="J51" s="34"/>
      <c r="K51" s="34"/>
      <c r="L51" s="38"/>
    </row>
    <row r="52" s="1" customFormat="1" ht="12" customHeight="1">
      <c r="B52" s="33"/>
      <c r="C52" s="27" t="s">
        <v>20</v>
      </c>
      <c r="D52" s="34"/>
      <c r="E52" s="34"/>
      <c r="F52" s="22" t="str">
        <f>F12</f>
        <v>Liberec</v>
      </c>
      <c r="G52" s="34"/>
      <c r="H52" s="34"/>
      <c r="I52" s="128" t="s">
        <v>22</v>
      </c>
      <c r="J52" s="62" t="str">
        <f>IF(J12="","",J12)</f>
        <v>26. 4. 2019</v>
      </c>
      <c r="K52" s="34"/>
      <c r="L52" s="38"/>
    </row>
    <row r="53" s="1" customFormat="1" ht="6.96" customHeight="1">
      <c r="B53" s="33"/>
      <c r="C53" s="34"/>
      <c r="D53" s="34"/>
      <c r="E53" s="34"/>
      <c r="F53" s="34"/>
      <c r="G53" s="34"/>
      <c r="H53" s="34"/>
      <c r="I53" s="126"/>
      <c r="J53" s="34"/>
      <c r="K53" s="34"/>
      <c r="L53" s="38"/>
    </row>
    <row r="54" s="1" customFormat="1" ht="13.65" customHeight="1">
      <c r="B54" s="33"/>
      <c r="C54" s="27" t="s">
        <v>24</v>
      </c>
      <c r="D54" s="34"/>
      <c r="E54" s="34"/>
      <c r="F54" s="22" t="str">
        <f>E15</f>
        <v>MML</v>
      </c>
      <c r="G54" s="34"/>
      <c r="H54" s="34"/>
      <c r="I54" s="128" t="s">
        <v>30</v>
      </c>
      <c r="J54" s="31" t="str">
        <f>E21</f>
        <v>Boris Weinfurter</v>
      </c>
      <c r="K54" s="34"/>
      <c r="L54" s="38"/>
    </row>
    <row r="55" s="1" customFormat="1" ht="13.65" customHeight="1">
      <c r="B55" s="33"/>
      <c r="C55" s="27" t="s">
        <v>28</v>
      </c>
      <c r="D55" s="34"/>
      <c r="E55" s="34"/>
      <c r="F55" s="22" t="str">
        <f>IF(E18="","",E18)</f>
        <v>Vyplň údaj</v>
      </c>
      <c r="G55" s="34"/>
      <c r="H55" s="34"/>
      <c r="I55" s="128" t="s">
        <v>33</v>
      </c>
      <c r="J55" s="31" t="str">
        <f>E24</f>
        <v>Boris Weinfurter</v>
      </c>
      <c r="K55" s="34"/>
      <c r="L55" s="38"/>
    </row>
    <row r="56" s="1" customFormat="1" ht="10.32" customHeight="1">
      <c r="B56" s="33"/>
      <c r="C56" s="34"/>
      <c r="D56" s="34"/>
      <c r="E56" s="34"/>
      <c r="F56" s="34"/>
      <c r="G56" s="34"/>
      <c r="H56" s="34"/>
      <c r="I56" s="126"/>
      <c r="J56" s="34"/>
      <c r="K56" s="34"/>
      <c r="L56" s="38"/>
    </row>
    <row r="57" s="1" customFormat="1" ht="29.28" customHeight="1">
      <c r="B57" s="33"/>
      <c r="C57" s="155" t="s">
        <v>87</v>
      </c>
      <c r="D57" s="156"/>
      <c r="E57" s="156"/>
      <c r="F57" s="156"/>
      <c r="G57" s="156"/>
      <c r="H57" s="156"/>
      <c r="I57" s="157"/>
      <c r="J57" s="158" t="s">
        <v>88</v>
      </c>
      <c r="K57" s="156"/>
      <c r="L57" s="38"/>
    </row>
    <row r="58" s="1" customFormat="1" ht="10.32" customHeight="1">
      <c r="B58" s="33"/>
      <c r="C58" s="34"/>
      <c r="D58" s="34"/>
      <c r="E58" s="34"/>
      <c r="F58" s="34"/>
      <c r="G58" s="34"/>
      <c r="H58" s="34"/>
      <c r="I58" s="126"/>
      <c r="J58" s="34"/>
      <c r="K58" s="34"/>
      <c r="L58" s="38"/>
    </row>
    <row r="59" s="1" customFormat="1" ht="22.8" customHeight="1">
      <c r="B59" s="33"/>
      <c r="C59" s="159" t="s">
        <v>89</v>
      </c>
      <c r="D59" s="34"/>
      <c r="E59" s="34"/>
      <c r="F59" s="34"/>
      <c r="G59" s="34"/>
      <c r="H59" s="34"/>
      <c r="I59" s="126"/>
      <c r="J59" s="93">
        <f>J92</f>
        <v>0</v>
      </c>
      <c r="K59" s="34"/>
      <c r="L59" s="38"/>
      <c r="AU59" s="12" t="s">
        <v>90</v>
      </c>
    </row>
    <row r="60" s="7" customFormat="1" ht="24.96" customHeight="1">
      <c r="B60" s="160"/>
      <c r="C60" s="161"/>
      <c r="D60" s="162" t="s">
        <v>91</v>
      </c>
      <c r="E60" s="163"/>
      <c r="F60" s="163"/>
      <c r="G60" s="163"/>
      <c r="H60" s="163"/>
      <c r="I60" s="164"/>
      <c r="J60" s="165">
        <f>J93</f>
        <v>0</v>
      </c>
      <c r="K60" s="161"/>
      <c r="L60" s="166"/>
    </row>
    <row r="61" s="8" customFormat="1" ht="19.92" customHeight="1">
      <c r="B61" s="167"/>
      <c r="C61" s="168"/>
      <c r="D61" s="169" t="s">
        <v>92</v>
      </c>
      <c r="E61" s="170"/>
      <c r="F61" s="170"/>
      <c r="G61" s="170"/>
      <c r="H61" s="170"/>
      <c r="I61" s="171"/>
      <c r="J61" s="172">
        <f>J94</f>
        <v>0</v>
      </c>
      <c r="K61" s="168"/>
      <c r="L61" s="173"/>
    </row>
    <row r="62" s="8" customFormat="1" ht="19.92" customHeight="1">
      <c r="B62" s="167"/>
      <c r="C62" s="168"/>
      <c r="D62" s="169" t="s">
        <v>93</v>
      </c>
      <c r="E62" s="170"/>
      <c r="F62" s="170"/>
      <c r="G62" s="170"/>
      <c r="H62" s="170"/>
      <c r="I62" s="171"/>
      <c r="J62" s="172">
        <f>J104</f>
        <v>0</v>
      </c>
      <c r="K62" s="168"/>
      <c r="L62" s="173"/>
    </row>
    <row r="63" s="8" customFormat="1" ht="19.92" customHeight="1">
      <c r="B63" s="167"/>
      <c r="C63" s="168"/>
      <c r="D63" s="169" t="s">
        <v>94</v>
      </c>
      <c r="E63" s="170"/>
      <c r="F63" s="170"/>
      <c r="G63" s="170"/>
      <c r="H63" s="170"/>
      <c r="I63" s="171"/>
      <c r="J63" s="172">
        <f>J113</f>
        <v>0</v>
      </c>
      <c r="K63" s="168"/>
      <c r="L63" s="173"/>
    </row>
    <row r="64" s="8" customFormat="1" ht="19.92" customHeight="1">
      <c r="B64" s="167"/>
      <c r="C64" s="168"/>
      <c r="D64" s="169" t="s">
        <v>95</v>
      </c>
      <c r="E64" s="170"/>
      <c r="F64" s="170"/>
      <c r="G64" s="170"/>
      <c r="H64" s="170"/>
      <c r="I64" s="171"/>
      <c r="J64" s="172">
        <f>J115</f>
        <v>0</v>
      </c>
      <c r="K64" s="168"/>
      <c r="L64" s="173"/>
    </row>
    <row r="65" s="8" customFormat="1" ht="19.92" customHeight="1">
      <c r="B65" s="167"/>
      <c r="C65" s="168"/>
      <c r="D65" s="169" t="s">
        <v>96</v>
      </c>
      <c r="E65" s="170"/>
      <c r="F65" s="170"/>
      <c r="G65" s="170"/>
      <c r="H65" s="170"/>
      <c r="I65" s="171"/>
      <c r="J65" s="172">
        <f>J125</f>
        <v>0</v>
      </c>
      <c r="K65" s="168"/>
      <c r="L65" s="173"/>
    </row>
    <row r="66" s="8" customFormat="1" ht="19.92" customHeight="1">
      <c r="B66" s="167"/>
      <c r="C66" s="168"/>
      <c r="D66" s="169" t="s">
        <v>97</v>
      </c>
      <c r="E66" s="170"/>
      <c r="F66" s="170"/>
      <c r="G66" s="170"/>
      <c r="H66" s="170"/>
      <c r="I66" s="171"/>
      <c r="J66" s="172">
        <f>J130</f>
        <v>0</v>
      </c>
      <c r="K66" s="168"/>
      <c r="L66" s="173"/>
    </row>
    <row r="67" s="7" customFormat="1" ht="24.96" customHeight="1">
      <c r="B67" s="160"/>
      <c r="C67" s="161"/>
      <c r="D67" s="162" t="s">
        <v>98</v>
      </c>
      <c r="E67" s="163"/>
      <c r="F67" s="163"/>
      <c r="G67" s="163"/>
      <c r="H67" s="163"/>
      <c r="I67" s="164"/>
      <c r="J67" s="165">
        <f>J132</f>
        <v>0</v>
      </c>
      <c r="K67" s="161"/>
      <c r="L67" s="166"/>
    </row>
    <row r="68" s="7" customFormat="1" ht="24.96" customHeight="1">
      <c r="B68" s="160"/>
      <c r="C68" s="161"/>
      <c r="D68" s="162" t="s">
        <v>99</v>
      </c>
      <c r="E68" s="163"/>
      <c r="F68" s="163"/>
      <c r="G68" s="163"/>
      <c r="H68" s="163"/>
      <c r="I68" s="164"/>
      <c r="J68" s="165">
        <f>J134</f>
        <v>0</v>
      </c>
      <c r="K68" s="161"/>
      <c r="L68" s="166"/>
    </row>
    <row r="69" s="8" customFormat="1" ht="19.92" customHeight="1">
      <c r="B69" s="167"/>
      <c r="C69" s="168"/>
      <c r="D69" s="169" t="s">
        <v>100</v>
      </c>
      <c r="E69" s="170"/>
      <c r="F69" s="170"/>
      <c r="G69" s="170"/>
      <c r="H69" s="170"/>
      <c r="I69" s="171"/>
      <c r="J69" s="172">
        <f>J135</f>
        <v>0</v>
      </c>
      <c r="K69" s="168"/>
      <c r="L69" s="173"/>
    </row>
    <row r="70" s="8" customFormat="1" ht="19.92" customHeight="1">
      <c r="B70" s="167"/>
      <c r="C70" s="168"/>
      <c r="D70" s="169" t="s">
        <v>101</v>
      </c>
      <c r="E70" s="170"/>
      <c r="F70" s="170"/>
      <c r="G70" s="170"/>
      <c r="H70" s="170"/>
      <c r="I70" s="171"/>
      <c r="J70" s="172">
        <f>J137</f>
        <v>0</v>
      </c>
      <c r="K70" s="168"/>
      <c r="L70" s="173"/>
    </row>
    <row r="71" s="8" customFormat="1" ht="19.92" customHeight="1">
      <c r="B71" s="167"/>
      <c r="C71" s="168"/>
      <c r="D71" s="169" t="s">
        <v>102</v>
      </c>
      <c r="E71" s="170"/>
      <c r="F71" s="170"/>
      <c r="G71" s="170"/>
      <c r="H71" s="170"/>
      <c r="I71" s="171"/>
      <c r="J71" s="172">
        <f>J139</f>
        <v>0</v>
      </c>
      <c r="K71" s="168"/>
      <c r="L71" s="173"/>
    </row>
    <row r="72" s="8" customFormat="1" ht="19.92" customHeight="1">
      <c r="B72" s="167"/>
      <c r="C72" s="168"/>
      <c r="D72" s="169" t="s">
        <v>103</v>
      </c>
      <c r="E72" s="170"/>
      <c r="F72" s="170"/>
      <c r="G72" s="170"/>
      <c r="H72" s="170"/>
      <c r="I72" s="171"/>
      <c r="J72" s="172">
        <f>J141</f>
        <v>0</v>
      </c>
      <c r="K72" s="168"/>
      <c r="L72" s="173"/>
    </row>
    <row r="73" s="1" customFormat="1" ht="21.84" customHeight="1">
      <c r="B73" s="33"/>
      <c r="C73" s="34"/>
      <c r="D73" s="34"/>
      <c r="E73" s="34"/>
      <c r="F73" s="34"/>
      <c r="G73" s="34"/>
      <c r="H73" s="34"/>
      <c r="I73" s="126"/>
      <c r="J73" s="34"/>
      <c r="K73" s="34"/>
      <c r="L73" s="38"/>
    </row>
    <row r="74" s="1" customFormat="1" ht="6.96" customHeight="1">
      <c r="B74" s="52"/>
      <c r="C74" s="53"/>
      <c r="D74" s="53"/>
      <c r="E74" s="53"/>
      <c r="F74" s="53"/>
      <c r="G74" s="53"/>
      <c r="H74" s="53"/>
      <c r="I74" s="150"/>
      <c r="J74" s="53"/>
      <c r="K74" s="53"/>
      <c r="L74" s="38"/>
    </row>
    <row r="78" s="1" customFormat="1" ht="6.96" customHeight="1">
      <c r="B78" s="54"/>
      <c r="C78" s="55"/>
      <c r="D78" s="55"/>
      <c r="E78" s="55"/>
      <c r="F78" s="55"/>
      <c r="G78" s="55"/>
      <c r="H78" s="55"/>
      <c r="I78" s="153"/>
      <c r="J78" s="55"/>
      <c r="K78" s="55"/>
      <c r="L78" s="38"/>
    </row>
    <row r="79" s="1" customFormat="1" ht="24.96" customHeight="1">
      <c r="B79" s="33"/>
      <c r="C79" s="18" t="s">
        <v>104</v>
      </c>
      <c r="D79" s="34"/>
      <c r="E79" s="34"/>
      <c r="F79" s="34"/>
      <c r="G79" s="34"/>
      <c r="H79" s="34"/>
      <c r="I79" s="126"/>
      <c r="J79" s="34"/>
      <c r="K79" s="34"/>
      <c r="L79" s="38"/>
    </row>
    <row r="80" s="1" customFormat="1" ht="6.96" customHeight="1">
      <c r="B80" s="33"/>
      <c r="C80" s="34"/>
      <c r="D80" s="34"/>
      <c r="E80" s="34"/>
      <c r="F80" s="34"/>
      <c r="G80" s="34"/>
      <c r="H80" s="34"/>
      <c r="I80" s="126"/>
      <c r="J80" s="34"/>
      <c r="K80" s="34"/>
      <c r="L80" s="38"/>
    </row>
    <row r="81" s="1" customFormat="1" ht="12" customHeight="1">
      <c r="B81" s="33"/>
      <c r="C81" s="27" t="s">
        <v>16</v>
      </c>
      <c r="D81" s="34"/>
      <c r="E81" s="34"/>
      <c r="F81" s="34"/>
      <c r="G81" s="34"/>
      <c r="H81" s="34"/>
      <c r="I81" s="126"/>
      <c r="J81" s="34"/>
      <c r="K81" s="34"/>
      <c r="L81" s="38"/>
    </row>
    <row r="82" s="1" customFormat="1" ht="16.5" customHeight="1">
      <c r="B82" s="33"/>
      <c r="C82" s="34"/>
      <c r="D82" s="34"/>
      <c r="E82" s="154" t="str">
        <f>E7</f>
        <v>Oprava chodníků MŠ Kamarád</v>
      </c>
      <c r="F82" s="27"/>
      <c r="G82" s="27"/>
      <c r="H82" s="27"/>
      <c r="I82" s="126"/>
      <c r="J82" s="34"/>
      <c r="K82" s="34"/>
      <c r="L82" s="38"/>
    </row>
    <row r="83" s="1" customFormat="1" ht="12" customHeight="1">
      <c r="B83" s="33"/>
      <c r="C83" s="27" t="s">
        <v>84</v>
      </c>
      <c r="D83" s="34"/>
      <c r="E83" s="34"/>
      <c r="F83" s="34"/>
      <c r="G83" s="34"/>
      <c r="H83" s="34"/>
      <c r="I83" s="126"/>
      <c r="J83" s="34"/>
      <c r="K83" s="34"/>
      <c r="L83" s="38"/>
    </row>
    <row r="84" s="1" customFormat="1" ht="16.5" customHeight="1">
      <c r="B84" s="33"/>
      <c r="C84" s="34"/>
      <c r="D84" s="34"/>
      <c r="E84" s="59" t="str">
        <f>E9</f>
        <v>130a - SO 01 Oprava chodníčků vnitrobloku</v>
      </c>
      <c r="F84" s="34"/>
      <c r="G84" s="34"/>
      <c r="H84" s="34"/>
      <c r="I84" s="126"/>
      <c r="J84" s="34"/>
      <c r="K84" s="34"/>
      <c r="L84" s="38"/>
    </row>
    <row r="85" s="1" customFormat="1" ht="6.96" customHeight="1">
      <c r="B85" s="33"/>
      <c r="C85" s="34"/>
      <c r="D85" s="34"/>
      <c r="E85" s="34"/>
      <c r="F85" s="34"/>
      <c r="G85" s="34"/>
      <c r="H85" s="34"/>
      <c r="I85" s="126"/>
      <c r="J85" s="34"/>
      <c r="K85" s="34"/>
      <c r="L85" s="38"/>
    </row>
    <row r="86" s="1" customFormat="1" ht="12" customHeight="1">
      <c r="B86" s="33"/>
      <c r="C86" s="27" t="s">
        <v>20</v>
      </c>
      <c r="D86" s="34"/>
      <c r="E86" s="34"/>
      <c r="F86" s="22" t="str">
        <f>F12</f>
        <v>Liberec</v>
      </c>
      <c r="G86" s="34"/>
      <c r="H86" s="34"/>
      <c r="I86" s="128" t="s">
        <v>22</v>
      </c>
      <c r="J86" s="62" t="str">
        <f>IF(J12="","",J12)</f>
        <v>26. 4. 2019</v>
      </c>
      <c r="K86" s="34"/>
      <c r="L86" s="38"/>
    </row>
    <row r="87" s="1" customFormat="1" ht="6.96" customHeight="1">
      <c r="B87" s="33"/>
      <c r="C87" s="34"/>
      <c r="D87" s="34"/>
      <c r="E87" s="34"/>
      <c r="F87" s="34"/>
      <c r="G87" s="34"/>
      <c r="H87" s="34"/>
      <c r="I87" s="126"/>
      <c r="J87" s="34"/>
      <c r="K87" s="34"/>
      <c r="L87" s="38"/>
    </row>
    <row r="88" s="1" customFormat="1" ht="13.65" customHeight="1">
      <c r="B88" s="33"/>
      <c r="C88" s="27" t="s">
        <v>24</v>
      </c>
      <c r="D88" s="34"/>
      <c r="E88" s="34"/>
      <c r="F88" s="22" t="str">
        <f>E15</f>
        <v>MML</v>
      </c>
      <c r="G88" s="34"/>
      <c r="H88" s="34"/>
      <c r="I88" s="128" t="s">
        <v>30</v>
      </c>
      <c r="J88" s="31" t="str">
        <f>E21</f>
        <v>Boris Weinfurter</v>
      </c>
      <c r="K88" s="34"/>
      <c r="L88" s="38"/>
    </row>
    <row r="89" s="1" customFormat="1" ht="13.65" customHeight="1">
      <c r="B89" s="33"/>
      <c r="C89" s="27" t="s">
        <v>28</v>
      </c>
      <c r="D89" s="34"/>
      <c r="E89" s="34"/>
      <c r="F89" s="22" t="str">
        <f>IF(E18="","",E18)</f>
        <v>Vyplň údaj</v>
      </c>
      <c r="G89" s="34"/>
      <c r="H89" s="34"/>
      <c r="I89" s="128" t="s">
        <v>33</v>
      </c>
      <c r="J89" s="31" t="str">
        <f>E24</f>
        <v>Boris Weinfurter</v>
      </c>
      <c r="K89" s="34"/>
      <c r="L89" s="38"/>
    </row>
    <row r="90" s="1" customFormat="1" ht="10.32" customHeight="1">
      <c r="B90" s="33"/>
      <c r="C90" s="34"/>
      <c r="D90" s="34"/>
      <c r="E90" s="34"/>
      <c r="F90" s="34"/>
      <c r="G90" s="34"/>
      <c r="H90" s="34"/>
      <c r="I90" s="126"/>
      <c r="J90" s="34"/>
      <c r="K90" s="34"/>
      <c r="L90" s="38"/>
    </row>
    <row r="91" s="9" customFormat="1" ht="29.28" customHeight="1">
      <c r="B91" s="174"/>
      <c r="C91" s="175" t="s">
        <v>105</v>
      </c>
      <c r="D91" s="176" t="s">
        <v>54</v>
      </c>
      <c r="E91" s="176" t="s">
        <v>50</v>
      </c>
      <c r="F91" s="176" t="s">
        <v>51</v>
      </c>
      <c r="G91" s="176" t="s">
        <v>106</v>
      </c>
      <c r="H91" s="176" t="s">
        <v>107</v>
      </c>
      <c r="I91" s="177" t="s">
        <v>108</v>
      </c>
      <c r="J91" s="178" t="s">
        <v>88</v>
      </c>
      <c r="K91" s="179" t="s">
        <v>109</v>
      </c>
      <c r="L91" s="180"/>
      <c r="M91" s="83" t="s">
        <v>1</v>
      </c>
      <c r="N91" s="84" t="s">
        <v>39</v>
      </c>
      <c r="O91" s="84" t="s">
        <v>110</v>
      </c>
      <c r="P91" s="84" t="s">
        <v>111</v>
      </c>
      <c r="Q91" s="84" t="s">
        <v>112</v>
      </c>
      <c r="R91" s="84" t="s">
        <v>113</v>
      </c>
      <c r="S91" s="84" t="s">
        <v>114</v>
      </c>
      <c r="T91" s="85" t="s">
        <v>115</v>
      </c>
    </row>
    <row r="92" s="1" customFormat="1" ht="22.8" customHeight="1">
      <c r="B92" s="33"/>
      <c r="C92" s="90" t="s">
        <v>116</v>
      </c>
      <c r="D92" s="34"/>
      <c r="E92" s="34"/>
      <c r="F92" s="34"/>
      <c r="G92" s="34"/>
      <c r="H92" s="34"/>
      <c r="I92" s="126"/>
      <c r="J92" s="181">
        <f>BK92</f>
        <v>0</v>
      </c>
      <c r="K92" s="34"/>
      <c r="L92" s="38"/>
      <c r="M92" s="86"/>
      <c r="N92" s="87"/>
      <c r="O92" s="87"/>
      <c r="P92" s="182">
        <f>P93+P132+P134</f>
        <v>0</v>
      </c>
      <c r="Q92" s="87"/>
      <c r="R92" s="182">
        <f>R93+R132+R134</f>
        <v>114.74695949999997</v>
      </c>
      <c r="S92" s="87"/>
      <c r="T92" s="183">
        <f>T93+T132+T134</f>
        <v>137.12800000000001</v>
      </c>
      <c r="AT92" s="12" t="s">
        <v>68</v>
      </c>
      <c r="AU92" s="12" t="s">
        <v>90</v>
      </c>
      <c r="BK92" s="184">
        <f>BK93+BK132+BK134</f>
        <v>0</v>
      </c>
    </row>
    <row r="93" s="10" customFormat="1" ht="25.92" customHeight="1">
      <c r="B93" s="185"/>
      <c r="C93" s="186"/>
      <c r="D93" s="187" t="s">
        <v>68</v>
      </c>
      <c r="E93" s="188" t="s">
        <v>117</v>
      </c>
      <c r="F93" s="188" t="s">
        <v>118</v>
      </c>
      <c r="G93" s="186"/>
      <c r="H93" s="186"/>
      <c r="I93" s="189"/>
      <c r="J93" s="190">
        <f>BK93</f>
        <v>0</v>
      </c>
      <c r="K93" s="186"/>
      <c r="L93" s="191"/>
      <c r="M93" s="192"/>
      <c r="N93" s="193"/>
      <c r="O93" s="193"/>
      <c r="P93" s="194">
        <f>P94+P104+P113+P115+P125+P130</f>
        <v>0</v>
      </c>
      <c r="Q93" s="193"/>
      <c r="R93" s="194">
        <f>R94+R104+R113+R115+R125+R130</f>
        <v>114.74695949999997</v>
      </c>
      <c r="S93" s="193"/>
      <c r="T93" s="195">
        <f>T94+T104+T113+T115+T125+T130</f>
        <v>137.12800000000001</v>
      </c>
      <c r="AR93" s="196" t="s">
        <v>77</v>
      </c>
      <c r="AT93" s="197" t="s">
        <v>68</v>
      </c>
      <c r="AU93" s="197" t="s">
        <v>69</v>
      </c>
      <c r="AY93" s="196" t="s">
        <v>119</v>
      </c>
      <c r="BK93" s="198">
        <f>BK94+BK104+BK113+BK115+BK125+BK130</f>
        <v>0</v>
      </c>
    </row>
    <row r="94" s="10" customFormat="1" ht="22.8" customHeight="1">
      <c r="B94" s="185"/>
      <c r="C94" s="186"/>
      <c r="D94" s="187" t="s">
        <v>68</v>
      </c>
      <c r="E94" s="199" t="s">
        <v>77</v>
      </c>
      <c r="F94" s="199" t="s">
        <v>120</v>
      </c>
      <c r="G94" s="186"/>
      <c r="H94" s="186"/>
      <c r="I94" s="189"/>
      <c r="J94" s="200">
        <f>BK94</f>
        <v>0</v>
      </c>
      <c r="K94" s="186"/>
      <c r="L94" s="191"/>
      <c r="M94" s="192"/>
      <c r="N94" s="193"/>
      <c r="O94" s="193"/>
      <c r="P94" s="194">
        <f>SUM(P95:P103)</f>
        <v>0</v>
      </c>
      <c r="Q94" s="193"/>
      <c r="R94" s="194">
        <f>SUM(R95:R103)</f>
        <v>0.0017520000000000001</v>
      </c>
      <c r="S94" s="193"/>
      <c r="T94" s="195">
        <f>SUM(T95:T103)</f>
        <v>37.159999999999997</v>
      </c>
      <c r="AR94" s="196" t="s">
        <v>77</v>
      </c>
      <c r="AT94" s="197" t="s">
        <v>68</v>
      </c>
      <c r="AU94" s="197" t="s">
        <v>77</v>
      </c>
      <c r="AY94" s="196" t="s">
        <v>119</v>
      </c>
      <c r="BK94" s="198">
        <f>SUM(BK95:BK103)</f>
        <v>0</v>
      </c>
    </row>
    <row r="95" s="1" customFormat="1" ht="16.5" customHeight="1">
      <c r="B95" s="33"/>
      <c r="C95" s="201" t="s">
        <v>77</v>
      </c>
      <c r="D95" s="201" t="s">
        <v>121</v>
      </c>
      <c r="E95" s="202" t="s">
        <v>122</v>
      </c>
      <c r="F95" s="203" t="s">
        <v>123</v>
      </c>
      <c r="G95" s="204" t="s">
        <v>124</v>
      </c>
      <c r="H95" s="205">
        <v>150</v>
      </c>
      <c r="I95" s="206"/>
      <c r="J95" s="207">
        <f>ROUND(I95*H95,2)</f>
        <v>0</v>
      </c>
      <c r="K95" s="203" t="s">
        <v>125</v>
      </c>
      <c r="L95" s="38"/>
      <c r="M95" s="208" t="s">
        <v>1</v>
      </c>
      <c r="N95" s="209" t="s">
        <v>40</v>
      </c>
      <c r="O95" s="74"/>
      <c r="P95" s="210">
        <f>O95*H95</f>
        <v>0</v>
      </c>
      <c r="Q95" s="210">
        <v>0</v>
      </c>
      <c r="R95" s="210">
        <f>Q95*H95</f>
        <v>0</v>
      </c>
      <c r="S95" s="210">
        <v>0.17999999999999999</v>
      </c>
      <c r="T95" s="211">
        <f>S95*H95</f>
        <v>27</v>
      </c>
      <c r="AR95" s="12" t="s">
        <v>126</v>
      </c>
      <c r="AT95" s="12" t="s">
        <v>121</v>
      </c>
      <c r="AU95" s="12" t="s">
        <v>79</v>
      </c>
      <c r="AY95" s="12" t="s">
        <v>119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2" t="s">
        <v>77</v>
      </c>
      <c r="BK95" s="212">
        <f>ROUND(I95*H95,2)</f>
        <v>0</v>
      </c>
      <c r="BL95" s="12" t="s">
        <v>126</v>
      </c>
      <c r="BM95" s="12" t="s">
        <v>127</v>
      </c>
    </row>
    <row r="96" s="1" customFormat="1" ht="22.5" customHeight="1">
      <c r="B96" s="33"/>
      <c r="C96" s="201" t="s">
        <v>79</v>
      </c>
      <c r="D96" s="201" t="s">
        <v>121</v>
      </c>
      <c r="E96" s="202" t="s">
        <v>128</v>
      </c>
      <c r="F96" s="203" t="s">
        <v>129</v>
      </c>
      <c r="G96" s="204" t="s">
        <v>124</v>
      </c>
      <c r="H96" s="205">
        <v>198</v>
      </c>
      <c r="I96" s="206"/>
      <c r="J96" s="207">
        <f>ROUND(I96*H96,2)</f>
        <v>0</v>
      </c>
      <c r="K96" s="203" t="s">
        <v>125</v>
      </c>
      <c r="L96" s="38"/>
      <c r="M96" s="208" t="s">
        <v>1</v>
      </c>
      <c r="N96" s="209" t="s">
        <v>40</v>
      </c>
      <c r="O96" s="74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AR96" s="12" t="s">
        <v>126</v>
      </c>
      <c r="AT96" s="12" t="s">
        <v>121</v>
      </c>
      <c r="AU96" s="12" t="s">
        <v>79</v>
      </c>
      <c r="AY96" s="12" t="s">
        <v>119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2" t="s">
        <v>77</v>
      </c>
      <c r="BK96" s="212">
        <f>ROUND(I96*H96,2)</f>
        <v>0</v>
      </c>
      <c r="BL96" s="12" t="s">
        <v>126</v>
      </c>
      <c r="BM96" s="12" t="s">
        <v>130</v>
      </c>
    </row>
    <row r="97" s="1" customFormat="1" ht="16.5" customHeight="1">
      <c r="B97" s="33"/>
      <c r="C97" s="201" t="s">
        <v>131</v>
      </c>
      <c r="D97" s="201" t="s">
        <v>121</v>
      </c>
      <c r="E97" s="202" t="s">
        <v>132</v>
      </c>
      <c r="F97" s="203" t="s">
        <v>133</v>
      </c>
      <c r="G97" s="204" t="s">
        <v>134</v>
      </c>
      <c r="H97" s="205">
        <v>254</v>
      </c>
      <c r="I97" s="206"/>
      <c r="J97" s="207">
        <f>ROUND(I97*H97,2)</f>
        <v>0</v>
      </c>
      <c r="K97" s="203" t="s">
        <v>125</v>
      </c>
      <c r="L97" s="38"/>
      <c r="M97" s="208" t="s">
        <v>1</v>
      </c>
      <c r="N97" s="209" t="s">
        <v>40</v>
      </c>
      <c r="O97" s="74"/>
      <c r="P97" s="210">
        <f>O97*H97</f>
        <v>0</v>
      </c>
      <c r="Q97" s="210">
        <v>0</v>
      </c>
      <c r="R97" s="210">
        <f>Q97*H97</f>
        <v>0</v>
      </c>
      <c r="S97" s="210">
        <v>0.040000000000000001</v>
      </c>
      <c r="T97" s="211">
        <f>S97*H97</f>
        <v>10.16</v>
      </c>
      <c r="AR97" s="12" t="s">
        <v>126</v>
      </c>
      <c r="AT97" s="12" t="s">
        <v>121</v>
      </c>
      <c r="AU97" s="12" t="s">
        <v>79</v>
      </c>
      <c r="AY97" s="12" t="s">
        <v>119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2" t="s">
        <v>77</v>
      </c>
      <c r="BK97" s="212">
        <f>ROUND(I97*H97,2)</f>
        <v>0</v>
      </c>
      <c r="BL97" s="12" t="s">
        <v>126</v>
      </c>
      <c r="BM97" s="12" t="s">
        <v>135</v>
      </c>
    </row>
    <row r="98" s="1" customFormat="1" ht="16.5" customHeight="1">
      <c r="B98" s="33"/>
      <c r="C98" s="201" t="s">
        <v>126</v>
      </c>
      <c r="D98" s="201" t="s">
        <v>121</v>
      </c>
      <c r="E98" s="202" t="s">
        <v>136</v>
      </c>
      <c r="F98" s="203" t="s">
        <v>137</v>
      </c>
      <c r="G98" s="204" t="s">
        <v>138</v>
      </c>
      <c r="H98" s="205">
        <v>11.68</v>
      </c>
      <c r="I98" s="206"/>
      <c r="J98" s="207">
        <f>ROUND(I98*H98,2)</f>
        <v>0</v>
      </c>
      <c r="K98" s="203" t="s">
        <v>125</v>
      </c>
      <c r="L98" s="38"/>
      <c r="M98" s="208" t="s">
        <v>1</v>
      </c>
      <c r="N98" s="209" t="s">
        <v>40</v>
      </c>
      <c r="O98" s="74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AR98" s="12" t="s">
        <v>126</v>
      </c>
      <c r="AT98" s="12" t="s">
        <v>121</v>
      </c>
      <c r="AU98" s="12" t="s">
        <v>79</v>
      </c>
      <c r="AY98" s="12" t="s">
        <v>119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2" t="s">
        <v>77</v>
      </c>
      <c r="BK98" s="212">
        <f>ROUND(I98*H98,2)</f>
        <v>0</v>
      </c>
      <c r="BL98" s="12" t="s">
        <v>126</v>
      </c>
      <c r="BM98" s="12" t="s">
        <v>139</v>
      </c>
    </row>
    <row r="99" s="1" customFormat="1" ht="16.5" customHeight="1">
      <c r="B99" s="33"/>
      <c r="C99" s="201" t="s">
        <v>140</v>
      </c>
      <c r="D99" s="201" t="s">
        <v>121</v>
      </c>
      <c r="E99" s="202" t="s">
        <v>141</v>
      </c>
      <c r="F99" s="203" t="s">
        <v>142</v>
      </c>
      <c r="G99" s="204" t="s">
        <v>138</v>
      </c>
      <c r="H99" s="205">
        <v>55</v>
      </c>
      <c r="I99" s="206"/>
      <c r="J99" s="207">
        <f>ROUND(I99*H99,2)</f>
        <v>0</v>
      </c>
      <c r="K99" s="203" t="s">
        <v>125</v>
      </c>
      <c r="L99" s="38"/>
      <c r="M99" s="208" t="s">
        <v>1</v>
      </c>
      <c r="N99" s="209" t="s">
        <v>40</v>
      </c>
      <c r="O99" s="74"/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AR99" s="12" t="s">
        <v>126</v>
      </c>
      <c r="AT99" s="12" t="s">
        <v>121</v>
      </c>
      <c r="AU99" s="12" t="s">
        <v>79</v>
      </c>
      <c r="AY99" s="12" t="s">
        <v>119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2" t="s">
        <v>77</v>
      </c>
      <c r="BK99" s="212">
        <f>ROUND(I99*H99,2)</f>
        <v>0</v>
      </c>
      <c r="BL99" s="12" t="s">
        <v>126</v>
      </c>
      <c r="BM99" s="12" t="s">
        <v>143</v>
      </c>
    </row>
    <row r="100" s="1" customFormat="1" ht="16.5" customHeight="1">
      <c r="B100" s="33"/>
      <c r="C100" s="201" t="s">
        <v>144</v>
      </c>
      <c r="D100" s="201" t="s">
        <v>121</v>
      </c>
      <c r="E100" s="202" t="s">
        <v>145</v>
      </c>
      <c r="F100" s="203" t="s">
        <v>146</v>
      </c>
      <c r="G100" s="204" t="s">
        <v>124</v>
      </c>
      <c r="H100" s="205">
        <v>116.8</v>
      </c>
      <c r="I100" s="206"/>
      <c r="J100" s="207">
        <f>ROUND(I100*H100,2)</f>
        <v>0</v>
      </c>
      <c r="K100" s="203" t="s">
        <v>125</v>
      </c>
      <c r="L100" s="38"/>
      <c r="M100" s="208" t="s">
        <v>1</v>
      </c>
      <c r="N100" s="209" t="s">
        <v>40</v>
      </c>
      <c r="O100" s="74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12" t="s">
        <v>126</v>
      </c>
      <c r="AT100" s="12" t="s">
        <v>121</v>
      </c>
      <c r="AU100" s="12" t="s">
        <v>79</v>
      </c>
      <c r="AY100" s="12" t="s">
        <v>119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2" t="s">
        <v>77</v>
      </c>
      <c r="BK100" s="212">
        <f>ROUND(I100*H100,2)</f>
        <v>0</v>
      </c>
      <c r="BL100" s="12" t="s">
        <v>126</v>
      </c>
      <c r="BM100" s="12" t="s">
        <v>147</v>
      </c>
    </row>
    <row r="101" s="1" customFormat="1" ht="16.5" customHeight="1">
      <c r="B101" s="33"/>
      <c r="C101" s="201" t="s">
        <v>148</v>
      </c>
      <c r="D101" s="201" t="s">
        <v>121</v>
      </c>
      <c r="E101" s="202" t="s">
        <v>149</v>
      </c>
      <c r="F101" s="203" t="s">
        <v>150</v>
      </c>
      <c r="G101" s="204" t="s">
        <v>124</v>
      </c>
      <c r="H101" s="205">
        <v>116.8</v>
      </c>
      <c r="I101" s="206"/>
      <c r="J101" s="207">
        <f>ROUND(I101*H101,2)</f>
        <v>0</v>
      </c>
      <c r="K101" s="203" t="s">
        <v>125</v>
      </c>
      <c r="L101" s="38"/>
      <c r="M101" s="208" t="s">
        <v>1</v>
      </c>
      <c r="N101" s="209" t="s">
        <v>40</v>
      </c>
      <c r="O101" s="74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12" t="s">
        <v>126</v>
      </c>
      <c r="AT101" s="12" t="s">
        <v>121</v>
      </c>
      <c r="AU101" s="12" t="s">
        <v>79</v>
      </c>
      <c r="AY101" s="12" t="s">
        <v>119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2" t="s">
        <v>77</v>
      </c>
      <c r="BK101" s="212">
        <f>ROUND(I101*H101,2)</f>
        <v>0</v>
      </c>
      <c r="BL101" s="12" t="s">
        <v>126</v>
      </c>
      <c r="BM101" s="12" t="s">
        <v>151</v>
      </c>
    </row>
    <row r="102" s="1" customFormat="1" ht="16.5" customHeight="1">
      <c r="B102" s="33"/>
      <c r="C102" s="213" t="s">
        <v>152</v>
      </c>
      <c r="D102" s="213" t="s">
        <v>153</v>
      </c>
      <c r="E102" s="214" t="s">
        <v>154</v>
      </c>
      <c r="F102" s="215" t="s">
        <v>155</v>
      </c>
      <c r="G102" s="216" t="s">
        <v>156</v>
      </c>
      <c r="H102" s="217">
        <v>1.752</v>
      </c>
      <c r="I102" s="218"/>
      <c r="J102" s="219">
        <f>ROUND(I102*H102,2)</f>
        <v>0</v>
      </c>
      <c r="K102" s="215" t="s">
        <v>125</v>
      </c>
      <c r="L102" s="220"/>
      <c r="M102" s="221" t="s">
        <v>1</v>
      </c>
      <c r="N102" s="222" t="s">
        <v>40</v>
      </c>
      <c r="O102" s="74"/>
      <c r="P102" s="210">
        <f>O102*H102</f>
        <v>0</v>
      </c>
      <c r="Q102" s="210">
        <v>0.001</v>
      </c>
      <c r="R102" s="210">
        <f>Q102*H102</f>
        <v>0.0017520000000000001</v>
      </c>
      <c r="S102" s="210">
        <v>0</v>
      </c>
      <c r="T102" s="211">
        <f>S102*H102</f>
        <v>0</v>
      </c>
      <c r="AR102" s="12" t="s">
        <v>157</v>
      </c>
      <c r="AT102" s="12" t="s">
        <v>153</v>
      </c>
      <c r="AU102" s="12" t="s">
        <v>79</v>
      </c>
      <c r="AY102" s="12" t="s">
        <v>119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2" t="s">
        <v>77</v>
      </c>
      <c r="BK102" s="212">
        <f>ROUND(I102*H102,2)</f>
        <v>0</v>
      </c>
      <c r="BL102" s="12" t="s">
        <v>126</v>
      </c>
      <c r="BM102" s="12" t="s">
        <v>158</v>
      </c>
    </row>
    <row r="103" s="1" customFormat="1" ht="16.5" customHeight="1">
      <c r="B103" s="33"/>
      <c r="C103" s="201" t="s">
        <v>157</v>
      </c>
      <c r="D103" s="201" t="s">
        <v>121</v>
      </c>
      <c r="E103" s="202" t="s">
        <v>159</v>
      </c>
      <c r="F103" s="203" t="s">
        <v>160</v>
      </c>
      <c r="G103" s="204" t="s">
        <v>124</v>
      </c>
      <c r="H103" s="205">
        <v>348</v>
      </c>
      <c r="I103" s="206"/>
      <c r="J103" s="207">
        <f>ROUND(I103*H103,2)</f>
        <v>0</v>
      </c>
      <c r="K103" s="203" t="s">
        <v>125</v>
      </c>
      <c r="L103" s="38"/>
      <c r="M103" s="208" t="s">
        <v>1</v>
      </c>
      <c r="N103" s="209" t="s">
        <v>40</v>
      </c>
      <c r="O103" s="74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AR103" s="12" t="s">
        <v>126</v>
      </c>
      <c r="AT103" s="12" t="s">
        <v>121</v>
      </c>
      <c r="AU103" s="12" t="s">
        <v>79</v>
      </c>
      <c r="AY103" s="12" t="s">
        <v>119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2" t="s">
        <v>77</v>
      </c>
      <c r="BK103" s="212">
        <f>ROUND(I103*H103,2)</f>
        <v>0</v>
      </c>
      <c r="BL103" s="12" t="s">
        <v>126</v>
      </c>
      <c r="BM103" s="12" t="s">
        <v>161</v>
      </c>
    </row>
    <row r="104" s="10" customFormat="1" ht="22.8" customHeight="1">
      <c r="B104" s="185"/>
      <c r="C104" s="186"/>
      <c r="D104" s="187" t="s">
        <v>68</v>
      </c>
      <c r="E104" s="199" t="s">
        <v>144</v>
      </c>
      <c r="F104" s="199" t="s">
        <v>162</v>
      </c>
      <c r="G104" s="186"/>
      <c r="H104" s="186"/>
      <c r="I104" s="189"/>
      <c r="J104" s="200">
        <f>BK104</f>
        <v>0</v>
      </c>
      <c r="K104" s="186"/>
      <c r="L104" s="191"/>
      <c r="M104" s="192"/>
      <c r="N104" s="193"/>
      <c r="O104" s="193"/>
      <c r="P104" s="194">
        <f>SUM(P105:P112)</f>
        <v>0</v>
      </c>
      <c r="Q104" s="193"/>
      <c r="R104" s="194">
        <f>SUM(R105:R112)</f>
        <v>75.085199999999986</v>
      </c>
      <c r="S104" s="193"/>
      <c r="T104" s="195">
        <f>SUM(T105:T112)</f>
        <v>0</v>
      </c>
      <c r="AR104" s="196" t="s">
        <v>77</v>
      </c>
      <c r="AT104" s="197" t="s">
        <v>68</v>
      </c>
      <c r="AU104" s="197" t="s">
        <v>77</v>
      </c>
      <c r="AY104" s="196" t="s">
        <v>119</v>
      </c>
      <c r="BK104" s="198">
        <f>SUM(BK105:BK112)</f>
        <v>0</v>
      </c>
    </row>
    <row r="105" s="1" customFormat="1" ht="16.5" customHeight="1">
      <c r="B105" s="33"/>
      <c r="C105" s="201" t="s">
        <v>163</v>
      </c>
      <c r="D105" s="201" t="s">
        <v>121</v>
      </c>
      <c r="E105" s="202" t="s">
        <v>164</v>
      </c>
      <c r="F105" s="203" t="s">
        <v>165</v>
      </c>
      <c r="G105" s="204" t="s">
        <v>124</v>
      </c>
      <c r="H105" s="205">
        <v>198</v>
      </c>
      <c r="I105" s="206"/>
      <c r="J105" s="207">
        <f>ROUND(I105*H105,2)</f>
        <v>0</v>
      </c>
      <c r="K105" s="203" t="s">
        <v>125</v>
      </c>
      <c r="L105" s="38"/>
      <c r="M105" s="208" t="s">
        <v>1</v>
      </c>
      <c r="N105" s="209" t="s">
        <v>40</v>
      </c>
      <c r="O105" s="74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AR105" s="12" t="s">
        <v>126</v>
      </c>
      <c r="AT105" s="12" t="s">
        <v>121</v>
      </c>
      <c r="AU105" s="12" t="s">
        <v>79</v>
      </c>
      <c r="AY105" s="12" t="s">
        <v>119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2" t="s">
        <v>77</v>
      </c>
      <c r="BK105" s="212">
        <f>ROUND(I105*H105,2)</f>
        <v>0</v>
      </c>
      <c r="BL105" s="12" t="s">
        <v>126</v>
      </c>
      <c r="BM105" s="12" t="s">
        <v>166</v>
      </c>
    </row>
    <row r="106" s="1" customFormat="1" ht="16.5" customHeight="1">
      <c r="B106" s="33"/>
      <c r="C106" s="201" t="s">
        <v>8</v>
      </c>
      <c r="D106" s="201" t="s">
        <v>121</v>
      </c>
      <c r="E106" s="202" t="s">
        <v>167</v>
      </c>
      <c r="F106" s="203" t="s">
        <v>168</v>
      </c>
      <c r="G106" s="204" t="s">
        <v>124</v>
      </c>
      <c r="H106" s="205">
        <v>198</v>
      </c>
      <c r="I106" s="206"/>
      <c r="J106" s="207">
        <f>ROUND(I106*H106,2)</f>
        <v>0</v>
      </c>
      <c r="K106" s="203" t="s">
        <v>125</v>
      </c>
      <c r="L106" s="38"/>
      <c r="M106" s="208" t="s">
        <v>1</v>
      </c>
      <c r="N106" s="209" t="s">
        <v>40</v>
      </c>
      <c r="O106" s="74"/>
      <c r="P106" s="210">
        <f>O106*H106</f>
        <v>0</v>
      </c>
      <c r="Q106" s="210">
        <v>0</v>
      </c>
      <c r="R106" s="210">
        <f>Q106*H106</f>
        <v>0</v>
      </c>
      <c r="S106" s="210">
        <v>0</v>
      </c>
      <c r="T106" s="211">
        <f>S106*H106</f>
        <v>0</v>
      </c>
      <c r="AR106" s="12" t="s">
        <v>126</v>
      </c>
      <c r="AT106" s="12" t="s">
        <v>121</v>
      </c>
      <c r="AU106" s="12" t="s">
        <v>79</v>
      </c>
      <c r="AY106" s="12" t="s">
        <v>119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2" t="s">
        <v>77</v>
      </c>
      <c r="BK106" s="212">
        <f>ROUND(I106*H106,2)</f>
        <v>0</v>
      </c>
      <c r="BL106" s="12" t="s">
        <v>126</v>
      </c>
      <c r="BM106" s="12" t="s">
        <v>169</v>
      </c>
    </row>
    <row r="107" s="1" customFormat="1" ht="16.5" customHeight="1">
      <c r="B107" s="33"/>
      <c r="C107" s="201" t="s">
        <v>170</v>
      </c>
      <c r="D107" s="201" t="s">
        <v>121</v>
      </c>
      <c r="E107" s="202" t="s">
        <v>171</v>
      </c>
      <c r="F107" s="203" t="s">
        <v>172</v>
      </c>
      <c r="G107" s="204" t="s">
        <v>124</v>
      </c>
      <c r="H107" s="205">
        <v>150</v>
      </c>
      <c r="I107" s="206"/>
      <c r="J107" s="207">
        <f>ROUND(I107*H107,2)</f>
        <v>0</v>
      </c>
      <c r="K107" s="203" t="s">
        <v>1</v>
      </c>
      <c r="L107" s="38"/>
      <c r="M107" s="208" t="s">
        <v>1</v>
      </c>
      <c r="N107" s="209" t="s">
        <v>40</v>
      </c>
      <c r="O107" s="74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12" t="s">
        <v>126</v>
      </c>
      <c r="AT107" s="12" t="s">
        <v>121</v>
      </c>
      <c r="AU107" s="12" t="s">
        <v>79</v>
      </c>
      <c r="AY107" s="12" t="s">
        <v>119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2" t="s">
        <v>77</v>
      </c>
      <c r="BK107" s="212">
        <f>ROUND(I107*H107,2)</f>
        <v>0</v>
      </c>
      <c r="BL107" s="12" t="s">
        <v>126</v>
      </c>
      <c r="BM107" s="12" t="s">
        <v>173</v>
      </c>
    </row>
    <row r="108" s="1" customFormat="1" ht="16.5" customHeight="1">
      <c r="B108" s="33"/>
      <c r="C108" s="201" t="s">
        <v>174</v>
      </c>
      <c r="D108" s="201" t="s">
        <v>121</v>
      </c>
      <c r="E108" s="202" t="s">
        <v>175</v>
      </c>
      <c r="F108" s="203" t="s">
        <v>176</v>
      </c>
      <c r="G108" s="204" t="s">
        <v>124</v>
      </c>
      <c r="H108" s="205">
        <v>150</v>
      </c>
      <c r="I108" s="206"/>
      <c r="J108" s="207">
        <f>ROUND(I108*H108,2)</f>
        <v>0</v>
      </c>
      <c r="K108" s="203" t="s">
        <v>125</v>
      </c>
      <c r="L108" s="38"/>
      <c r="M108" s="208" t="s">
        <v>1</v>
      </c>
      <c r="N108" s="209" t="s">
        <v>40</v>
      </c>
      <c r="O108" s="74"/>
      <c r="P108" s="210">
        <f>O108*H108</f>
        <v>0</v>
      </c>
      <c r="Q108" s="210">
        <v>0.084250000000000005</v>
      </c>
      <c r="R108" s="210">
        <f>Q108*H108</f>
        <v>12.637500000000001</v>
      </c>
      <c r="S108" s="210">
        <v>0</v>
      </c>
      <c r="T108" s="211">
        <f>S108*H108</f>
        <v>0</v>
      </c>
      <c r="AR108" s="12" t="s">
        <v>126</v>
      </c>
      <c r="AT108" s="12" t="s">
        <v>121</v>
      </c>
      <c r="AU108" s="12" t="s">
        <v>79</v>
      </c>
      <c r="AY108" s="12" t="s">
        <v>119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2" t="s">
        <v>77</v>
      </c>
      <c r="BK108" s="212">
        <f>ROUND(I108*H108,2)</f>
        <v>0</v>
      </c>
      <c r="BL108" s="12" t="s">
        <v>126</v>
      </c>
      <c r="BM108" s="12" t="s">
        <v>177</v>
      </c>
    </row>
    <row r="109" s="1" customFormat="1" ht="16.5" customHeight="1">
      <c r="B109" s="33"/>
      <c r="C109" s="213" t="s">
        <v>178</v>
      </c>
      <c r="D109" s="213" t="s">
        <v>153</v>
      </c>
      <c r="E109" s="214" t="s">
        <v>179</v>
      </c>
      <c r="F109" s="215" t="s">
        <v>180</v>
      </c>
      <c r="G109" s="216" t="s">
        <v>124</v>
      </c>
      <c r="H109" s="217">
        <v>31</v>
      </c>
      <c r="I109" s="218"/>
      <c r="J109" s="219">
        <f>ROUND(I109*H109,2)</f>
        <v>0</v>
      </c>
      <c r="K109" s="215" t="s">
        <v>125</v>
      </c>
      <c r="L109" s="220"/>
      <c r="M109" s="221" t="s">
        <v>1</v>
      </c>
      <c r="N109" s="222" t="s">
        <v>40</v>
      </c>
      <c r="O109" s="74"/>
      <c r="P109" s="210">
        <f>O109*H109</f>
        <v>0</v>
      </c>
      <c r="Q109" s="210">
        <v>0.13</v>
      </c>
      <c r="R109" s="210">
        <f>Q109*H109</f>
        <v>4.0300000000000002</v>
      </c>
      <c r="S109" s="210">
        <v>0</v>
      </c>
      <c r="T109" s="211">
        <f>S109*H109</f>
        <v>0</v>
      </c>
      <c r="AR109" s="12" t="s">
        <v>157</v>
      </c>
      <c r="AT109" s="12" t="s">
        <v>153</v>
      </c>
      <c r="AU109" s="12" t="s">
        <v>79</v>
      </c>
      <c r="AY109" s="12" t="s">
        <v>119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2" t="s">
        <v>77</v>
      </c>
      <c r="BK109" s="212">
        <f>ROUND(I109*H109,2)</f>
        <v>0</v>
      </c>
      <c r="BL109" s="12" t="s">
        <v>126</v>
      </c>
      <c r="BM109" s="12" t="s">
        <v>181</v>
      </c>
    </row>
    <row r="110" s="1" customFormat="1" ht="16.5" customHeight="1">
      <c r="B110" s="33"/>
      <c r="C110" s="213" t="s">
        <v>182</v>
      </c>
      <c r="D110" s="213" t="s">
        <v>153</v>
      </c>
      <c r="E110" s="214" t="s">
        <v>183</v>
      </c>
      <c r="F110" s="215" t="s">
        <v>184</v>
      </c>
      <c r="G110" s="216" t="s">
        <v>124</v>
      </c>
      <c r="H110" s="217">
        <v>126</v>
      </c>
      <c r="I110" s="218"/>
      <c r="J110" s="219">
        <f>ROUND(I110*H110,2)</f>
        <v>0</v>
      </c>
      <c r="K110" s="215" t="s">
        <v>125</v>
      </c>
      <c r="L110" s="220"/>
      <c r="M110" s="221" t="s">
        <v>1</v>
      </c>
      <c r="N110" s="222" t="s">
        <v>40</v>
      </c>
      <c r="O110" s="74"/>
      <c r="P110" s="210">
        <f>O110*H110</f>
        <v>0</v>
      </c>
      <c r="Q110" s="210">
        <v>0.0385</v>
      </c>
      <c r="R110" s="210">
        <f>Q110*H110</f>
        <v>4.851</v>
      </c>
      <c r="S110" s="210">
        <v>0</v>
      </c>
      <c r="T110" s="211">
        <f>S110*H110</f>
        <v>0</v>
      </c>
      <c r="AR110" s="12" t="s">
        <v>157</v>
      </c>
      <c r="AT110" s="12" t="s">
        <v>153</v>
      </c>
      <c r="AU110" s="12" t="s">
        <v>79</v>
      </c>
      <c r="AY110" s="12" t="s">
        <v>119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2" t="s">
        <v>77</v>
      </c>
      <c r="BK110" s="212">
        <f>ROUND(I110*H110,2)</f>
        <v>0</v>
      </c>
      <c r="BL110" s="12" t="s">
        <v>126</v>
      </c>
      <c r="BM110" s="12" t="s">
        <v>185</v>
      </c>
    </row>
    <row r="111" s="1" customFormat="1" ht="16.5" customHeight="1">
      <c r="B111" s="33"/>
      <c r="C111" s="201" t="s">
        <v>186</v>
      </c>
      <c r="D111" s="201" t="s">
        <v>121</v>
      </c>
      <c r="E111" s="202" t="s">
        <v>187</v>
      </c>
      <c r="F111" s="203" t="s">
        <v>188</v>
      </c>
      <c r="G111" s="204" t="s">
        <v>124</v>
      </c>
      <c r="H111" s="205">
        <v>198</v>
      </c>
      <c r="I111" s="206"/>
      <c r="J111" s="207">
        <f>ROUND(I111*H111,2)</f>
        <v>0</v>
      </c>
      <c r="K111" s="203" t="s">
        <v>125</v>
      </c>
      <c r="L111" s="38"/>
      <c r="M111" s="208" t="s">
        <v>1</v>
      </c>
      <c r="N111" s="209" t="s">
        <v>40</v>
      </c>
      <c r="O111" s="74"/>
      <c r="P111" s="210">
        <f>O111*H111</f>
        <v>0</v>
      </c>
      <c r="Q111" s="210">
        <v>0.085650000000000004</v>
      </c>
      <c r="R111" s="210">
        <f>Q111*H111</f>
        <v>16.9587</v>
      </c>
      <c r="S111" s="210">
        <v>0</v>
      </c>
      <c r="T111" s="211">
        <f>S111*H111</f>
        <v>0</v>
      </c>
      <c r="AR111" s="12" t="s">
        <v>126</v>
      </c>
      <c r="AT111" s="12" t="s">
        <v>121</v>
      </c>
      <c r="AU111" s="12" t="s">
        <v>79</v>
      </c>
      <c r="AY111" s="12" t="s">
        <v>119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2" t="s">
        <v>77</v>
      </c>
      <c r="BK111" s="212">
        <f>ROUND(I111*H111,2)</f>
        <v>0</v>
      </c>
      <c r="BL111" s="12" t="s">
        <v>126</v>
      </c>
      <c r="BM111" s="12" t="s">
        <v>189</v>
      </c>
    </row>
    <row r="112" s="1" customFormat="1" ht="16.5" customHeight="1">
      <c r="B112" s="33"/>
      <c r="C112" s="213" t="s">
        <v>7</v>
      </c>
      <c r="D112" s="213" t="s">
        <v>153</v>
      </c>
      <c r="E112" s="214" t="s">
        <v>190</v>
      </c>
      <c r="F112" s="215" t="s">
        <v>191</v>
      </c>
      <c r="G112" s="216" t="s">
        <v>124</v>
      </c>
      <c r="H112" s="217">
        <v>208</v>
      </c>
      <c r="I112" s="218"/>
      <c r="J112" s="219">
        <f>ROUND(I112*H112,2)</f>
        <v>0</v>
      </c>
      <c r="K112" s="215" t="s">
        <v>125</v>
      </c>
      <c r="L112" s="220"/>
      <c r="M112" s="221" t="s">
        <v>1</v>
      </c>
      <c r="N112" s="222" t="s">
        <v>40</v>
      </c>
      <c r="O112" s="74"/>
      <c r="P112" s="210">
        <f>O112*H112</f>
        <v>0</v>
      </c>
      <c r="Q112" s="210">
        <v>0.17599999999999999</v>
      </c>
      <c r="R112" s="210">
        <f>Q112*H112</f>
        <v>36.607999999999997</v>
      </c>
      <c r="S112" s="210">
        <v>0</v>
      </c>
      <c r="T112" s="211">
        <f>S112*H112</f>
        <v>0</v>
      </c>
      <c r="AR112" s="12" t="s">
        <v>157</v>
      </c>
      <c r="AT112" s="12" t="s">
        <v>153</v>
      </c>
      <c r="AU112" s="12" t="s">
        <v>79</v>
      </c>
      <c r="AY112" s="12" t="s">
        <v>119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2" t="s">
        <v>77</v>
      </c>
      <c r="BK112" s="212">
        <f>ROUND(I112*H112,2)</f>
        <v>0</v>
      </c>
      <c r="BL112" s="12" t="s">
        <v>126</v>
      </c>
      <c r="BM112" s="12" t="s">
        <v>192</v>
      </c>
    </row>
    <row r="113" s="10" customFormat="1" ht="22.8" customHeight="1">
      <c r="B113" s="185"/>
      <c r="C113" s="186"/>
      <c r="D113" s="187" t="s">
        <v>68</v>
      </c>
      <c r="E113" s="199" t="s">
        <v>157</v>
      </c>
      <c r="F113" s="199" t="s">
        <v>193</v>
      </c>
      <c r="G113" s="186"/>
      <c r="H113" s="186"/>
      <c r="I113" s="189"/>
      <c r="J113" s="200">
        <f>BK113</f>
        <v>0</v>
      </c>
      <c r="K113" s="186"/>
      <c r="L113" s="191"/>
      <c r="M113" s="192"/>
      <c r="N113" s="193"/>
      <c r="O113" s="193"/>
      <c r="P113" s="194">
        <f>P114</f>
        <v>0</v>
      </c>
      <c r="Q113" s="193"/>
      <c r="R113" s="194">
        <f>R114</f>
        <v>0.65947999999999996</v>
      </c>
      <c r="S113" s="193"/>
      <c r="T113" s="195">
        <f>T114</f>
        <v>0</v>
      </c>
      <c r="AR113" s="196" t="s">
        <v>77</v>
      </c>
      <c r="AT113" s="197" t="s">
        <v>68</v>
      </c>
      <c r="AU113" s="197" t="s">
        <v>77</v>
      </c>
      <c r="AY113" s="196" t="s">
        <v>119</v>
      </c>
      <c r="BK113" s="198">
        <f>BK114</f>
        <v>0</v>
      </c>
    </row>
    <row r="114" s="1" customFormat="1" ht="16.5" customHeight="1">
      <c r="B114" s="33"/>
      <c r="C114" s="201" t="s">
        <v>194</v>
      </c>
      <c r="D114" s="201" t="s">
        <v>121</v>
      </c>
      <c r="E114" s="202" t="s">
        <v>195</v>
      </c>
      <c r="F114" s="203" t="s">
        <v>196</v>
      </c>
      <c r="G114" s="204" t="s">
        <v>197</v>
      </c>
      <c r="H114" s="205">
        <v>2</v>
      </c>
      <c r="I114" s="206"/>
      <c r="J114" s="207">
        <f>ROUND(I114*H114,2)</f>
        <v>0</v>
      </c>
      <c r="K114" s="203" t="s">
        <v>125</v>
      </c>
      <c r="L114" s="38"/>
      <c r="M114" s="208" t="s">
        <v>1</v>
      </c>
      <c r="N114" s="209" t="s">
        <v>40</v>
      </c>
      <c r="O114" s="74"/>
      <c r="P114" s="210">
        <f>O114*H114</f>
        <v>0</v>
      </c>
      <c r="Q114" s="210">
        <v>0.32973999999999998</v>
      </c>
      <c r="R114" s="210">
        <f>Q114*H114</f>
        <v>0.65947999999999996</v>
      </c>
      <c r="S114" s="210">
        <v>0</v>
      </c>
      <c r="T114" s="211">
        <f>S114*H114</f>
        <v>0</v>
      </c>
      <c r="AR114" s="12" t="s">
        <v>126</v>
      </c>
      <c r="AT114" s="12" t="s">
        <v>121</v>
      </c>
      <c r="AU114" s="12" t="s">
        <v>79</v>
      </c>
      <c r="AY114" s="12" t="s">
        <v>119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2" t="s">
        <v>77</v>
      </c>
      <c r="BK114" s="212">
        <f>ROUND(I114*H114,2)</f>
        <v>0</v>
      </c>
      <c r="BL114" s="12" t="s">
        <v>126</v>
      </c>
      <c r="BM114" s="12" t="s">
        <v>198</v>
      </c>
    </row>
    <row r="115" s="10" customFormat="1" ht="22.8" customHeight="1">
      <c r="B115" s="185"/>
      <c r="C115" s="186"/>
      <c r="D115" s="187" t="s">
        <v>68</v>
      </c>
      <c r="E115" s="199" t="s">
        <v>199</v>
      </c>
      <c r="F115" s="199" t="s">
        <v>200</v>
      </c>
      <c r="G115" s="186"/>
      <c r="H115" s="186"/>
      <c r="I115" s="189"/>
      <c r="J115" s="200">
        <f>BK115</f>
        <v>0</v>
      </c>
      <c r="K115" s="186"/>
      <c r="L115" s="191"/>
      <c r="M115" s="192"/>
      <c r="N115" s="193"/>
      <c r="O115" s="193"/>
      <c r="P115" s="194">
        <f>SUM(P116:P124)</f>
        <v>0</v>
      </c>
      <c r="Q115" s="193"/>
      <c r="R115" s="194">
        <f>SUM(R116:R124)</f>
        <v>39.000527499999997</v>
      </c>
      <c r="S115" s="193"/>
      <c r="T115" s="195">
        <f>SUM(T116:T124)</f>
        <v>99.968000000000018</v>
      </c>
      <c r="AR115" s="196" t="s">
        <v>77</v>
      </c>
      <c r="AT115" s="197" t="s">
        <v>68</v>
      </c>
      <c r="AU115" s="197" t="s">
        <v>77</v>
      </c>
      <c r="AY115" s="196" t="s">
        <v>119</v>
      </c>
      <c r="BK115" s="198">
        <f>SUM(BK116:BK124)</f>
        <v>0</v>
      </c>
    </row>
    <row r="116" s="1" customFormat="1" ht="16.5" customHeight="1">
      <c r="B116" s="33"/>
      <c r="C116" s="201" t="s">
        <v>201</v>
      </c>
      <c r="D116" s="201" t="s">
        <v>121</v>
      </c>
      <c r="E116" s="202" t="s">
        <v>202</v>
      </c>
      <c r="F116" s="203" t="s">
        <v>203</v>
      </c>
      <c r="G116" s="204" t="s">
        <v>204</v>
      </c>
      <c r="H116" s="205">
        <v>2</v>
      </c>
      <c r="I116" s="206"/>
      <c r="J116" s="207">
        <f>ROUND(I116*H116,2)</f>
        <v>0</v>
      </c>
      <c r="K116" s="203" t="s">
        <v>1</v>
      </c>
      <c r="L116" s="38"/>
      <c r="M116" s="208" t="s">
        <v>1</v>
      </c>
      <c r="N116" s="209" t="s">
        <v>40</v>
      </c>
      <c r="O116" s="74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AR116" s="12" t="s">
        <v>126</v>
      </c>
      <c r="AT116" s="12" t="s">
        <v>121</v>
      </c>
      <c r="AU116" s="12" t="s">
        <v>79</v>
      </c>
      <c r="AY116" s="12" t="s">
        <v>119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2" t="s">
        <v>77</v>
      </c>
      <c r="BK116" s="212">
        <f>ROUND(I116*H116,2)</f>
        <v>0</v>
      </c>
      <c r="BL116" s="12" t="s">
        <v>126</v>
      </c>
      <c r="BM116" s="12" t="s">
        <v>205</v>
      </c>
    </row>
    <row r="117" s="1" customFormat="1" ht="16.5" customHeight="1">
      <c r="B117" s="33"/>
      <c r="C117" s="201" t="s">
        <v>206</v>
      </c>
      <c r="D117" s="201" t="s">
        <v>121</v>
      </c>
      <c r="E117" s="202" t="s">
        <v>207</v>
      </c>
      <c r="F117" s="203" t="s">
        <v>208</v>
      </c>
      <c r="G117" s="204" t="s">
        <v>134</v>
      </c>
      <c r="H117" s="205">
        <v>254</v>
      </c>
      <c r="I117" s="206"/>
      <c r="J117" s="207">
        <f>ROUND(I117*H117,2)</f>
        <v>0</v>
      </c>
      <c r="K117" s="203" t="s">
        <v>125</v>
      </c>
      <c r="L117" s="38"/>
      <c r="M117" s="208" t="s">
        <v>1</v>
      </c>
      <c r="N117" s="209" t="s">
        <v>40</v>
      </c>
      <c r="O117" s="74"/>
      <c r="P117" s="210">
        <f>O117*H117</f>
        <v>0</v>
      </c>
      <c r="Q117" s="210">
        <v>0.1295</v>
      </c>
      <c r="R117" s="210">
        <f>Q117*H117</f>
        <v>32.893000000000001</v>
      </c>
      <c r="S117" s="210">
        <v>0</v>
      </c>
      <c r="T117" s="211">
        <f>S117*H117</f>
        <v>0</v>
      </c>
      <c r="AR117" s="12" t="s">
        <v>126</v>
      </c>
      <c r="AT117" s="12" t="s">
        <v>121</v>
      </c>
      <c r="AU117" s="12" t="s">
        <v>79</v>
      </c>
      <c r="AY117" s="12" t="s">
        <v>119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2" t="s">
        <v>77</v>
      </c>
      <c r="BK117" s="212">
        <f>ROUND(I117*H117,2)</f>
        <v>0</v>
      </c>
      <c r="BL117" s="12" t="s">
        <v>126</v>
      </c>
      <c r="BM117" s="12" t="s">
        <v>209</v>
      </c>
    </row>
    <row r="118" s="1" customFormat="1" ht="16.5" customHeight="1">
      <c r="B118" s="33"/>
      <c r="C118" s="213" t="s">
        <v>210</v>
      </c>
      <c r="D118" s="213" t="s">
        <v>153</v>
      </c>
      <c r="E118" s="214" t="s">
        <v>211</v>
      </c>
      <c r="F118" s="215" t="s">
        <v>212</v>
      </c>
      <c r="G118" s="216" t="s">
        <v>197</v>
      </c>
      <c r="H118" s="217">
        <v>378</v>
      </c>
      <c r="I118" s="218"/>
      <c r="J118" s="219">
        <f>ROUND(I118*H118,2)</f>
        <v>0</v>
      </c>
      <c r="K118" s="215" t="s">
        <v>125</v>
      </c>
      <c r="L118" s="220"/>
      <c r="M118" s="221" t="s">
        <v>1</v>
      </c>
      <c r="N118" s="222" t="s">
        <v>40</v>
      </c>
      <c r="O118" s="74"/>
      <c r="P118" s="210">
        <f>O118*H118</f>
        <v>0</v>
      </c>
      <c r="Q118" s="210">
        <v>0.010999999999999999</v>
      </c>
      <c r="R118" s="210">
        <f>Q118*H118</f>
        <v>4.1579999999999995</v>
      </c>
      <c r="S118" s="210">
        <v>0</v>
      </c>
      <c r="T118" s="211">
        <f>S118*H118</f>
        <v>0</v>
      </c>
      <c r="AR118" s="12" t="s">
        <v>157</v>
      </c>
      <c r="AT118" s="12" t="s">
        <v>153</v>
      </c>
      <c r="AU118" s="12" t="s">
        <v>79</v>
      </c>
      <c r="AY118" s="12" t="s">
        <v>119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2" t="s">
        <v>77</v>
      </c>
      <c r="BK118" s="212">
        <f>ROUND(I118*H118,2)</f>
        <v>0</v>
      </c>
      <c r="BL118" s="12" t="s">
        <v>126</v>
      </c>
      <c r="BM118" s="12" t="s">
        <v>213</v>
      </c>
    </row>
    <row r="119" s="1" customFormat="1" ht="16.5" customHeight="1">
      <c r="B119" s="33"/>
      <c r="C119" s="213" t="s">
        <v>214</v>
      </c>
      <c r="D119" s="213" t="s">
        <v>153</v>
      </c>
      <c r="E119" s="214" t="s">
        <v>215</v>
      </c>
      <c r="F119" s="215" t="s">
        <v>216</v>
      </c>
      <c r="G119" s="216" t="s">
        <v>134</v>
      </c>
      <c r="H119" s="217">
        <v>74</v>
      </c>
      <c r="I119" s="218"/>
      <c r="J119" s="219">
        <f>ROUND(I119*H119,2)</f>
        <v>0</v>
      </c>
      <c r="K119" s="215" t="s">
        <v>125</v>
      </c>
      <c r="L119" s="220"/>
      <c r="M119" s="221" t="s">
        <v>1</v>
      </c>
      <c r="N119" s="222" t="s">
        <v>40</v>
      </c>
      <c r="O119" s="74"/>
      <c r="P119" s="210">
        <f>O119*H119</f>
        <v>0</v>
      </c>
      <c r="Q119" s="210">
        <v>0.0101</v>
      </c>
      <c r="R119" s="210">
        <f>Q119*H119</f>
        <v>0.74739999999999995</v>
      </c>
      <c r="S119" s="210">
        <v>0</v>
      </c>
      <c r="T119" s="211">
        <f>S119*H119</f>
        <v>0</v>
      </c>
      <c r="AR119" s="12" t="s">
        <v>157</v>
      </c>
      <c r="AT119" s="12" t="s">
        <v>153</v>
      </c>
      <c r="AU119" s="12" t="s">
        <v>79</v>
      </c>
      <c r="AY119" s="12" t="s">
        <v>119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2" t="s">
        <v>77</v>
      </c>
      <c r="BK119" s="212">
        <f>ROUND(I119*H119,2)</f>
        <v>0</v>
      </c>
      <c r="BL119" s="12" t="s">
        <v>126</v>
      </c>
      <c r="BM119" s="12" t="s">
        <v>217</v>
      </c>
    </row>
    <row r="120" s="1" customFormat="1" ht="16.5" customHeight="1">
      <c r="B120" s="33"/>
      <c r="C120" s="201" t="s">
        <v>218</v>
      </c>
      <c r="D120" s="201" t="s">
        <v>121</v>
      </c>
      <c r="E120" s="202" t="s">
        <v>219</v>
      </c>
      <c r="F120" s="203" t="s">
        <v>220</v>
      </c>
      <c r="G120" s="204" t="s">
        <v>134</v>
      </c>
      <c r="H120" s="205">
        <v>7.2999999999999998</v>
      </c>
      <c r="I120" s="206"/>
      <c r="J120" s="207">
        <f>ROUND(I120*H120,2)</f>
        <v>0</v>
      </c>
      <c r="K120" s="203" t="s">
        <v>1</v>
      </c>
      <c r="L120" s="38"/>
      <c r="M120" s="208" t="s">
        <v>1</v>
      </c>
      <c r="N120" s="209" t="s">
        <v>40</v>
      </c>
      <c r="O120" s="74"/>
      <c r="P120" s="210">
        <f>O120*H120</f>
        <v>0</v>
      </c>
      <c r="Q120" s="210">
        <v>0.1295</v>
      </c>
      <c r="R120" s="210">
        <f>Q120*H120</f>
        <v>0.94535000000000002</v>
      </c>
      <c r="S120" s="210">
        <v>0</v>
      </c>
      <c r="T120" s="211">
        <f>S120*H120</f>
        <v>0</v>
      </c>
      <c r="AR120" s="12" t="s">
        <v>126</v>
      </c>
      <c r="AT120" s="12" t="s">
        <v>121</v>
      </c>
      <c r="AU120" s="12" t="s">
        <v>79</v>
      </c>
      <c r="AY120" s="12" t="s">
        <v>119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2" t="s">
        <v>77</v>
      </c>
      <c r="BK120" s="212">
        <f>ROUND(I120*H120,2)</f>
        <v>0</v>
      </c>
      <c r="BL120" s="12" t="s">
        <v>126</v>
      </c>
      <c r="BM120" s="12" t="s">
        <v>221</v>
      </c>
    </row>
    <row r="121" s="1" customFormat="1" ht="16.5" customHeight="1">
      <c r="B121" s="33"/>
      <c r="C121" s="213" t="s">
        <v>222</v>
      </c>
      <c r="D121" s="213" t="s">
        <v>153</v>
      </c>
      <c r="E121" s="214" t="s">
        <v>223</v>
      </c>
      <c r="F121" s="215" t="s">
        <v>224</v>
      </c>
      <c r="G121" s="216" t="s">
        <v>134</v>
      </c>
      <c r="H121" s="217">
        <v>7.665</v>
      </c>
      <c r="I121" s="218"/>
      <c r="J121" s="219">
        <f>ROUND(I121*H121,2)</f>
        <v>0</v>
      </c>
      <c r="K121" s="215" t="s">
        <v>125</v>
      </c>
      <c r="L121" s="220"/>
      <c r="M121" s="221" t="s">
        <v>1</v>
      </c>
      <c r="N121" s="222" t="s">
        <v>40</v>
      </c>
      <c r="O121" s="74"/>
      <c r="P121" s="210">
        <f>O121*H121</f>
        <v>0</v>
      </c>
      <c r="Q121" s="210">
        <v>0.033500000000000002</v>
      </c>
      <c r="R121" s="210">
        <f>Q121*H121</f>
        <v>0.25677749999999999</v>
      </c>
      <c r="S121" s="210">
        <v>0</v>
      </c>
      <c r="T121" s="211">
        <f>S121*H121</f>
        <v>0</v>
      </c>
      <c r="AR121" s="12" t="s">
        <v>157</v>
      </c>
      <c r="AT121" s="12" t="s">
        <v>153</v>
      </c>
      <c r="AU121" s="12" t="s">
        <v>79</v>
      </c>
      <c r="AY121" s="12" t="s">
        <v>119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2" t="s">
        <v>77</v>
      </c>
      <c r="BK121" s="212">
        <f>ROUND(I121*H121,2)</f>
        <v>0</v>
      </c>
      <c r="BL121" s="12" t="s">
        <v>126</v>
      </c>
      <c r="BM121" s="12" t="s">
        <v>225</v>
      </c>
    </row>
    <row r="122" s="1" customFormat="1" ht="16.5" customHeight="1">
      <c r="B122" s="33"/>
      <c r="C122" s="201" t="s">
        <v>226</v>
      </c>
      <c r="D122" s="201" t="s">
        <v>121</v>
      </c>
      <c r="E122" s="202" t="s">
        <v>227</v>
      </c>
      <c r="F122" s="203" t="s">
        <v>228</v>
      </c>
      <c r="G122" s="204" t="s">
        <v>134</v>
      </c>
      <c r="H122" s="205">
        <v>7.2999999999999998</v>
      </c>
      <c r="I122" s="206"/>
      <c r="J122" s="207">
        <f>ROUND(I122*H122,2)</f>
        <v>0</v>
      </c>
      <c r="K122" s="203" t="s">
        <v>125</v>
      </c>
      <c r="L122" s="38"/>
      <c r="M122" s="208" t="s">
        <v>1</v>
      </c>
      <c r="N122" s="209" t="s">
        <v>40</v>
      </c>
      <c r="O122" s="74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AR122" s="12" t="s">
        <v>126</v>
      </c>
      <c r="AT122" s="12" t="s">
        <v>121</v>
      </c>
      <c r="AU122" s="12" t="s">
        <v>79</v>
      </c>
      <c r="AY122" s="12" t="s">
        <v>119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2" t="s">
        <v>77</v>
      </c>
      <c r="BK122" s="212">
        <f>ROUND(I122*H122,2)</f>
        <v>0</v>
      </c>
      <c r="BL122" s="12" t="s">
        <v>126</v>
      </c>
      <c r="BM122" s="12" t="s">
        <v>229</v>
      </c>
    </row>
    <row r="123" s="1" customFormat="1" ht="16.5" customHeight="1">
      <c r="B123" s="33"/>
      <c r="C123" s="201" t="s">
        <v>230</v>
      </c>
      <c r="D123" s="201" t="s">
        <v>121</v>
      </c>
      <c r="E123" s="202" t="s">
        <v>231</v>
      </c>
      <c r="F123" s="203" t="s">
        <v>232</v>
      </c>
      <c r="G123" s="204" t="s">
        <v>138</v>
      </c>
      <c r="H123" s="205">
        <v>10.48</v>
      </c>
      <c r="I123" s="206"/>
      <c r="J123" s="207">
        <f>ROUND(I123*H123,2)</f>
        <v>0</v>
      </c>
      <c r="K123" s="203" t="s">
        <v>125</v>
      </c>
      <c r="L123" s="38"/>
      <c r="M123" s="208" t="s">
        <v>1</v>
      </c>
      <c r="N123" s="209" t="s">
        <v>40</v>
      </c>
      <c r="O123" s="74"/>
      <c r="P123" s="210">
        <f>O123*H123</f>
        <v>0</v>
      </c>
      <c r="Q123" s="210">
        <v>0</v>
      </c>
      <c r="R123" s="210">
        <f>Q123*H123</f>
        <v>0</v>
      </c>
      <c r="S123" s="210">
        <v>2.2000000000000002</v>
      </c>
      <c r="T123" s="211">
        <f>S123*H123</f>
        <v>23.056000000000004</v>
      </c>
      <c r="AR123" s="12" t="s">
        <v>126</v>
      </c>
      <c r="AT123" s="12" t="s">
        <v>121</v>
      </c>
      <c r="AU123" s="12" t="s">
        <v>79</v>
      </c>
      <c r="AY123" s="12" t="s">
        <v>119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2" t="s">
        <v>77</v>
      </c>
      <c r="BK123" s="212">
        <f>ROUND(I123*H123,2)</f>
        <v>0</v>
      </c>
      <c r="BL123" s="12" t="s">
        <v>126</v>
      </c>
      <c r="BM123" s="12" t="s">
        <v>233</v>
      </c>
    </row>
    <row r="124" s="1" customFormat="1" ht="16.5" customHeight="1">
      <c r="B124" s="33"/>
      <c r="C124" s="201" t="s">
        <v>234</v>
      </c>
      <c r="D124" s="201" t="s">
        <v>121</v>
      </c>
      <c r="E124" s="202" t="s">
        <v>235</v>
      </c>
      <c r="F124" s="203" t="s">
        <v>236</v>
      </c>
      <c r="G124" s="204" t="s">
        <v>138</v>
      </c>
      <c r="H124" s="205">
        <v>34.960000000000001</v>
      </c>
      <c r="I124" s="206"/>
      <c r="J124" s="207">
        <f>ROUND(I124*H124,2)</f>
        <v>0</v>
      </c>
      <c r="K124" s="203" t="s">
        <v>1</v>
      </c>
      <c r="L124" s="38"/>
      <c r="M124" s="208" t="s">
        <v>1</v>
      </c>
      <c r="N124" s="209" t="s">
        <v>40</v>
      </c>
      <c r="O124" s="74"/>
      <c r="P124" s="210">
        <f>O124*H124</f>
        <v>0</v>
      </c>
      <c r="Q124" s="210">
        <v>0</v>
      </c>
      <c r="R124" s="210">
        <f>Q124*H124</f>
        <v>0</v>
      </c>
      <c r="S124" s="210">
        <v>2.2000000000000002</v>
      </c>
      <c r="T124" s="211">
        <f>S124*H124</f>
        <v>76.912000000000006</v>
      </c>
      <c r="AR124" s="12" t="s">
        <v>126</v>
      </c>
      <c r="AT124" s="12" t="s">
        <v>121</v>
      </c>
      <c r="AU124" s="12" t="s">
        <v>79</v>
      </c>
      <c r="AY124" s="12" t="s">
        <v>119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2" t="s">
        <v>77</v>
      </c>
      <c r="BK124" s="212">
        <f>ROUND(I124*H124,2)</f>
        <v>0</v>
      </c>
      <c r="BL124" s="12" t="s">
        <v>126</v>
      </c>
      <c r="BM124" s="12" t="s">
        <v>237</v>
      </c>
    </row>
    <row r="125" s="10" customFormat="1" ht="22.8" customHeight="1">
      <c r="B125" s="185"/>
      <c r="C125" s="186"/>
      <c r="D125" s="187" t="s">
        <v>68</v>
      </c>
      <c r="E125" s="199" t="s">
        <v>238</v>
      </c>
      <c r="F125" s="199" t="s">
        <v>239</v>
      </c>
      <c r="G125" s="186"/>
      <c r="H125" s="186"/>
      <c r="I125" s="189"/>
      <c r="J125" s="200">
        <f>BK125</f>
        <v>0</v>
      </c>
      <c r="K125" s="186"/>
      <c r="L125" s="191"/>
      <c r="M125" s="192"/>
      <c r="N125" s="193"/>
      <c r="O125" s="193"/>
      <c r="P125" s="194">
        <f>SUM(P126:P129)</f>
        <v>0</v>
      </c>
      <c r="Q125" s="193"/>
      <c r="R125" s="194">
        <f>SUM(R126:R129)</f>
        <v>0</v>
      </c>
      <c r="S125" s="193"/>
      <c r="T125" s="195">
        <f>SUM(T126:T129)</f>
        <v>0</v>
      </c>
      <c r="AR125" s="196" t="s">
        <v>77</v>
      </c>
      <c r="AT125" s="197" t="s">
        <v>68</v>
      </c>
      <c r="AU125" s="197" t="s">
        <v>77</v>
      </c>
      <c r="AY125" s="196" t="s">
        <v>119</v>
      </c>
      <c r="BK125" s="198">
        <f>SUM(BK126:BK129)</f>
        <v>0</v>
      </c>
    </row>
    <row r="126" s="1" customFormat="1" ht="16.5" customHeight="1">
      <c r="B126" s="33"/>
      <c r="C126" s="201" t="s">
        <v>240</v>
      </c>
      <c r="D126" s="201" t="s">
        <v>121</v>
      </c>
      <c r="E126" s="202" t="s">
        <v>241</v>
      </c>
      <c r="F126" s="203" t="s">
        <v>242</v>
      </c>
      <c r="G126" s="204" t="s">
        <v>243</v>
      </c>
      <c r="H126" s="205">
        <v>137.12799999999999</v>
      </c>
      <c r="I126" s="206"/>
      <c r="J126" s="207">
        <f>ROUND(I126*H126,2)</f>
        <v>0</v>
      </c>
      <c r="K126" s="203" t="s">
        <v>125</v>
      </c>
      <c r="L126" s="38"/>
      <c r="M126" s="208" t="s">
        <v>1</v>
      </c>
      <c r="N126" s="209" t="s">
        <v>40</v>
      </c>
      <c r="O126" s="74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AR126" s="12" t="s">
        <v>126</v>
      </c>
      <c r="AT126" s="12" t="s">
        <v>121</v>
      </c>
      <c r="AU126" s="12" t="s">
        <v>79</v>
      </c>
      <c r="AY126" s="12" t="s">
        <v>119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2" t="s">
        <v>77</v>
      </c>
      <c r="BK126" s="212">
        <f>ROUND(I126*H126,2)</f>
        <v>0</v>
      </c>
      <c r="BL126" s="12" t="s">
        <v>126</v>
      </c>
      <c r="BM126" s="12" t="s">
        <v>244</v>
      </c>
    </row>
    <row r="127" s="1" customFormat="1" ht="16.5" customHeight="1">
      <c r="B127" s="33"/>
      <c r="C127" s="201" t="s">
        <v>245</v>
      </c>
      <c r="D127" s="201" t="s">
        <v>121</v>
      </c>
      <c r="E127" s="202" t="s">
        <v>246</v>
      </c>
      <c r="F127" s="203" t="s">
        <v>247</v>
      </c>
      <c r="G127" s="204" t="s">
        <v>243</v>
      </c>
      <c r="H127" s="205">
        <v>137.12799999999999</v>
      </c>
      <c r="I127" s="206"/>
      <c r="J127" s="207">
        <f>ROUND(I127*H127,2)</f>
        <v>0</v>
      </c>
      <c r="K127" s="203" t="s">
        <v>125</v>
      </c>
      <c r="L127" s="38"/>
      <c r="M127" s="208" t="s">
        <v>1</v>
      </c>
      <c r="N127" s="209" t="s">
        <v>40</v>
      </c>
      <c r="O127" s="74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AR127" s="12" t="s">
        <v>126</v>
      </c>
      <c r="AT127" s="12" t="s">
        <v>121</v>
      </c>
      <c r="AU127" s="12" t="s">
        <v>79</v>
      </c>
      <c r="AY127" s="12" t="s">
        <v>119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2" t="s">
        <v>77</v>
      </c>
      <c r="BK127" s="212">
        <f>ROUND(I127*H127,2)</f>
        <v>0</v>
      </c>
      <c r="BL127" s="12" t="s">
        <v>126</v>
      </c>
      <c r="BM127" s="12" t="s">
        <v>248</v>
      </c>
    </row>
    <row r="128" s="1" customFormat="1" ht="22.5" customHeight="1">
      <c r="B128" s="33"/>
      <c r="C128" s="201" t="s">
        <v>249</v>
      </c>
      <c r="D128" s="201" t="s">
        <v>121</v>
      </c>
      <c r="E128" s="202" t="s">
        <v>250</v>
      </c>
      <c r="F128" s="203" t="s">
        <v>251</v>
      </c>
      <c r="G128" s="204" t="s">
        <v>243</v>
      </c>
      <c r="H128" s="205">
        <v>137.12799999999999</v>
      </c>
      <c r="I128" s="206"/>
      <c r="J128" s="207">
        <f>ROUND(I128*H128,2)</f>
        <v>0</v>
      </c>
      <c r="K128" s="203" t="s">
        <v>125</v>
      </c>
      <c r="L128" s="38"/>
      <c r="M128" s="208" t="s">
        <v>1</v>
      </c>
      <c r="N128" s="209" t="s">
        <v>40</v>
      </c>
      <c r="O128" s="74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AR128" s="12" t="s">
        <v>126</v>
      </c>
      <c r="AT128" s="12" t="s">
        <v>121</v>
      </c>
      <c r="AU128" s="12" t="s">
        <v>79</v>
      </c>
      <c r="AY128" s="12" t="s">
        <v>119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2" t="s">
        <v>77</v>
      </c>
      <c r="BK128" s="212">
        <f>ROUND(I128*H128,2)</f>
        <v>0</v>
      </c>
      <c r="BL128" s="12" t="s">
        <v>126</v>
      </c>
      <c r="BM128" s="12" t="s">
        <v>252</v>
      </c>
    </row>
    <row r="129" s="1" customFormat="1" ht="16.5" customHeight="1">
      <c r="B129" s="33"/>
      <c r="C129" s="201" t="s">
        <v>253</v>
      </c>
      <c r="D129" s="201" t="s">
        <v>121</v>
      </c>
      <c r="E129" s="202" t="s">
        <v>254</v>
      </c>
      <c r="F129" s="203" t="s">
        <v>255</v>
      </c>
      <c r="G129" s="204" t="s">
        <v>243</v>
      </c>
      <c r="H129" s="205">
        <v>137.12799999999999</v>
      </c>
      <c r="I129" s="206"/>
      <c r="J129" s="207">
        <f>ROUND(I129*H129,2)</f>
        <v>0</v>
      </c>
      <c r="K129" s="203" t="s">
        <v>125</v>
      </c>
      <c r="L129" s="38"/>
      <c r="M129" s="208" t="s">
        <v>1</v>
      </c>
      <c r="N129" s="209" t="s">
        <v>40</v>
      </c>
      <c r="O129" s="74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AR129" s="12" t="s">
        <v>126</v>
      </c>
      <c r="AT129" s="12" t="s">
        <v>121</v>
      </c>
      <c r="AU129" s="12" t="s">
        <v>79</v>
      </c>
      <c r="AY129" s="12" t="s">
        <v>119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2" t="s">
        <v>77</v>
      </c>
      <c r="BK129" s="212">
        <f>ROUND(I129*H129,2)</f>
        <v>0</v>
      </c>
      <c r="BL129" s="12" t="s">
        <v>126</v>
      </c>
      <c r="BM129" s="12" t="s">
        <v>256</v>
      </c>
    </row>
    <row r="130" s="10" customFormat="1" ht="22.8" customHeight="1">
      <c r="B130" s="185"/>
      <c r="C130" s="186"/>
      <c r="D130" s="187" t="s">
        <v>68</v>
      </c>
      <c r="E130" s="199" t="s">
        <v>257</v>
      </c>
      <c r="F130" s="199" t="s">
        <v>258</v>
      </c>
      <c r="G130" s="186"/>
      <c r="H130" s="186"/>
      <c r="I130" s="189"/>
      <c r="J130" s="200">
        <f>BK130</f>
        <v>0</v>
      </c>
      <c r="K130" s="186"/>
      <c r="L130" s="191"/>
      <c r="M130" s="192"/>
      <c r="N130" s="193"/>
      <c r="O130" s="193"/>
      <c r="P130" s="194">
        <f>P131</f>
        <v>0</v>
      </c>
      <c r="Q130" s="193"/>
      <c r="R130" s="194">
        <f>R131</f>
        <v>0</v>
      </c>
      <c r="S130" s="193"/>
      <c r="T130" s="195">
        <f>T131</f>
        <v>0</v>
      </c>
      <c r="AR130" s="196" t="s">
        <v>77</v>
      </c>
      <c r="AT130" s="197" t="s">
        <v>68</v>
      </c>
      <c r="AU130" s="197" t="s">
        <v>77</v>
      </c>
      <c r="AY130" s="196" t="s">
        <v>119</v>
      </c>
      <c r="BK130" s="198">
        <f>BK131</f>
        <v>0</v>
      </c>
    </row>
    <row r="131" s="1" customFormat="1" ht="16.5" customHeight="1">
      <c r="B131" s="33"/>
      <c r="C131" s="201" t="s">
        <v>259</v>
      </c>
      <c r="D131" s="201" t="s">
        <v>121</v>
      </c>
      <c r="E131" s="202" t="s">
        <v>260</v>
      </c>
      <c r="F131" s="203" t="s">
        <v>261</v>
      </c>
      <c r="G131" s="204" t="s">
        <v>243</v>
      </c>
      <c r="H131" s="205">
        <v>114.747</v>
      </c>
      <c r="I131" s="206"/>
      <c r="J131" s="207">
        <f>ROUND(I131*H131,2)</f>
        <v>0</v>
      </c>
      <c r="K131" s="203" t="s">
        <v>125</v>
      </c>
      <c r="L131" s="38"/>
      <c r="M131" s="208" t="s">
        <v>1</v>
      </c>
      <c r="N131" s="209" t="s">
        <v>40</v>
      </c>
      <c r="O131" s="74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AR131" s="12" t="s">
        <v>126</v>
      </c>
      <c r="AT131" s="12" t="s">
        <v>121</v>
      </c>
      <c r="AU131" s="12" t="s">
        <v>79</v>
      </c>
      <c r="AY131" s="12" t="s">
        <v>119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2" t="s">
        <v>77</v>
      </c>
      <c r="BK131" s="212">
        <f>ROUND(I131*H131,2)</f>
        <v>0</v>
      </c>
      <c r="BL131" s="12" t="s">
        <v>126</v>
      </c>
      <c r="BM131" s="12" t="s">
        <v>262</v>
      </c>
    </row>
    <row r="132" s="10" customFormat="1" ht="25.92" customHeight="1">
      <c r="B132" s="185"/>
      <c r="C132" s="186"/>
      <c r="D132" s="187" t="s">
        <v>68</v>
      </c>
      <c r="E132" s="188" t="s">
        <v>263</v>
      </c>
      <c r="F132" s="188" t="s">
        <v>264</v>
      </c>
      <c r="G132" s="186"/>
      <c r="H132" s="186"/>
      <c r="I132" s="189"/>
      <c r="J132" s="190">
        <f>BK132</f>
        <v>0</v>
      </c>
      <c r="K132" s="186"/>
      <c r="L132" s="191"/>
      <c r="M132" s="192"/>
      <c r="N132" s="193"/>
      <c r="O132" s="193"/>
      <c r="P132" s="194">
        <f>P133</f>
        <v>0</v>
      </c>
      <c r="Q132" s="193"/>
      <c r="R132" s="194">
        <f>R133</f>
        <v>0</v>
      </c>
      <c r="S132" s="193"/>
      <c r="T132" s="195">
        <f>T133</f>
        <v>0</v>
      </c>
      <c r="AR132" s="196" t="s">
        <v>126</v>
      </c>
      <c r="AT132" s="197" t="s">
        <v>68</v>
      </c>
      <c r="AU132" s="197" t="s">
        <v>69</v>
      </c>
      <c r="AY132" s="196" t="s">
        <v>119</v>
      </c>
      <c r="BK132" s="198">
        <f>BK133</f>
        <v>0</v>
      </c>
    </row>
    <row r="133" s="1" customFormat="1" ht="16.5" customHeight="1">
      <c r="B133" s="33"/>
      <c r="C133" s="201" t="s">
        <v>199</v>
      </c>
      <c r="D133" s="201" t="s">
        <v>121</v>
      </c>
      <c r="E133" s="202" t="s">
        <v>265</v>
      </c>
      <c r="F133" s="203" t="s">
        <v>266</v>
      </c>
      <c r="G133" s="204" t="s">
        <v>204</v>
      </c>
      <c r="H133" s="205">
        <v>1</v>
      </c>
      <c r="I133" s="206"/>
      <c r="J133" s="207">
        <f>ROUND(I133*H133,2)</f>
        <v>0</v>
      </c>
      <c r="K133" s="203" t="s">
        <v>1</v>
      </c>
      <c r="L133" s="38"/>
      <c r="M133" s="208" t="s">
        <v>1</v>
      </c>
      <c r="N133" s="209" t="s">
        <v>40</v>
      </c>
      <c r="O133" s="74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AR133" s="12" t="s">
        <v>267</v>
      </c>
      <c r="AT133" s="12" t="s">
        <v>121</v>
      </c>
      <c r="AU133" s="12" t="s">
        <v>77</v>
      </c>
      <c r="AY133" s="12" t="s">
        <v>119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2" t="s">
        <v>77</v>
      </c>
      <c r="BK133" s="212">
        <f>ROUND(I133*H133,2)</f>
        <v>0</v>
      </c>
      <c r="BL133" s="12" t="s">
        <v>267</v>
      </c>
      <c r="BM133" s="12" t="s">
        <v>268</v>
      </c>
    </row>
    <row r="134" s="10" customFormat="1" ht="25.92" customHeight="1">
      <c r="B134" s="185"/>
      <c r="C134" s="186"/>
      <c r="D134" s="187" t="s">
        <v>68</v>
      </c>
      <c r="E134" s="188" t="s">
        <v>269</v>
      </c>
      <c r="F134" s="188" t="s">
        <v>270</v>
      </c>
      <c r="G134" s="186"/>
      <c r="H134" s="186"/>
      <c r="I134" s="189"/>
      <c r="J134" s="190">
        <f>BK134</f>
        <v>0</v>
      </c>
      <c r="K134" s="186"/>
      <c r="L134" s="191"/>
      <c r="M134" s="192"/>
      <c r="N134" s="193"/>
      <c r="O134" s="193"/>
      <c r="P134" s="194">
        <f>P135+P137+P139+P141</f>
        <v>0</v>
      </c>
      <c r="Q134" s="193"/>
      <c r="R134" s="194">
        <f>R135+R137+R139+R141</f>
        <v>0</v>
      </c>
      <c r="S134" s="193"/>
      <c r="T134" s="195">
        <f>T135+T137+T139+T141</f>
        <v>0</v>
      </c>
      <c r="AR134" s="196" t="s">
        <v>144</v>
      </c>
      <c r="AT134" s="197" t="s">
        <v>68</v>
      </c>
      <c r="AU134" s="197" t="s">
        <v>69</v>
      </c>
      <c r="AY134" s="196" t="s">
        <v>119</v>
      </c>
      <c r="BK134" s="198">
        <f>BK135+BK137+BK139+BK141</f>
        <v>0</v>
      </c>
    </row>
    <row r="135" s="10" customFormat="1" ht="22.8" customHeight="1">
      <c r="B135" s="185"/>
      <c r="C135" s="186"/>
      <c r="D135" s="187" t="s">
        <v>68</v>
      </c>
      <c r="E135" s="199" t="s">
        <v>271</v>
      </c>
      <c r="F135" s="199" t="s">
        <v>272</v>
      </c>
      <c r="G135" s="186"/>
      <c r="H135" s="186"/>
      <c r="I135" s="189"/>
      <c r="J135" s="200">
        <f>BK135</f>
        <v>0</v>
      </c>
      <c r="K135" s="186"/>
      <c r="L135" s="191"/>
      <c r="M135" s="192"/>
      <c r="N135" s="193"/>
      <c r="O135" s="193"/>
      <c r="P135" s="194">
        <f>P136</f>
        <v>0</v>
      </c>
      <c r="Q135" s="193"/>
      <c r="R135" s="194">
        <f>R136</f>
        <v>0</v>
      </c>
      <c r="S135" s="193"/>
      <c r="T135" s="195">
        <f>T136</f>
        <v>0</v>
      </c>
      <c r="AR135" s="196" t="s">
        <v>144</v>
      </c>
      <c r="AT135" s="197" t="s">
        <v>68</v>
      </c>
      <c r="AU135" s="197" t="s">
        <v>77</v>
      </c>
      <c r="AY135" s="196" t="s">
        <v>119</v>
      </c>
      <c r="BK135" s="198">
        <f>BK136</f>
        <v>0</v>
      </c>
    </row>
    <row r="136" s="1" customFormat="1" ht="16.5" customHeight="1">
      <c r="B136" s="33"/>
      <c r="C136" s="201" t="s">
        <v>273</v>
      </c>
      <c r="D136" s="201" t="s">
        <v>121</v>
      </c>
      <c r="E136" s="202" t="s">
        <v>274</v>
      </c>
      <c r="F136" s="203" t="s">
        <v>275</v>
      </c>
      <c r="G136" s="204" t="s">
        <v>276</v>
      </c>
      <c r="H136" s="205">
        <v>1</v>
      </c>
      <c r="I136" s="206"/>
      <c r="J136" s="207">
        <f>ROUND(I136*H136,2)</f>
        <v>0</v>
      </c>
      <c r="K136" s="203" t="s">
        <v>277</v>
      </c>
      <c r="L136" s="38"/>
      <c r="M136" s="208" t="s">
        <v>1</v>
      </c>
      <c r="N136" s="209" t="s">
        <v>40</v>
      </c>
      <c r="O136" s="74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AR136" s="12" t="s">
        <v>278</v>
      </c>
      <c r="AT136" s="12" t="s">
        <v>121</v>
      </c>
      <c r="AU136" s="12" t="s">
        <v>79</v>
      </c>
      <c r="AY136" s="12" t="s">
        <v>119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2" t="s">
        <v>77</v>
      </c>
      <c r="BK136" s="212">
        <f>ROUND(I136*H136,2)</f>
        <v>0</v>
      </c>
      <c r="BL136" s="12" t="s">
        <v>278</v>
      </c>
      <c r="BM136" s="12" t="s">
        <v>279</v>
      </c>
    </row>
    <row r="137" s="10" customFormat="1" ht="22.8" customHeight="1">
      <c r="B137" s="185"/>
      <c r="C137" s="186"/>
      <c r="D137" s="187" t="s">
        <v>68</v>
      </c>
      <c r="E137" s="199" t="s">
        <v>280</v>
      </c>
      <c r="F137" s="199" t="s">
        <v>281</v>
      </c>
      <c r="G137" s="186"/>
      <c r="H137" s="186"/>
      <c r="I137" s="189"/>
      <c r="J137" s="200">
        <f>BK137</f>
        <v>0</v>
      </c>
      <c r="K137" s="186"/>
      <c r="L137" s="191"/>
      <c r="M137" s="192"/>
      <c r="N137" s="193"/>
      <c r="O137" s="193"/>
      <c r="P137" s="194">
        <f>P138</f>
        <v>0</v>
      </c>
      <c r="Q137" s="193"/>
      <c r="R137" s="194">
        <f>R138</f>
        <v>0</v>
      </c>
      <c r="S137" s="193"/>
      <c r="T137" s="195">
        <f>T138</f>
        <v>0</v>
      </c>
      <c r="AR137" s="196" t="s">
        <v>144</v>
      </c>
      <c r="AT137" s="197" t="s">
        <v>68</v>
      </c>
      <c r="AU137" s="197" t="s">
        <v>77</v>
      </c>
      <c r="AY137" s="196" t="s">
        <v>119</v>
      </c>
      <c r="BK137" s="198">
        <f>BK138</f>
        <v>0</v>
      </c>
    </row>
    <row r="138" s="1" customFormat="1" ht="16.5" customHeight="1">
      <c r="B138" s="33"/>
      <c r="C138" s="201" t="s">
        <v>282</v>
      </c>
      <c r="D138" s="201" t="s">
        <v>121</v>
      </c>
      <c r="E138" s="202" t="s">
        <v>283</v>
      </c>
      <c r="F138" s="203" t="s">
        <v>284</v>
      </c>
      <c r="G138" s="204" t="s">
        <v>276</v>
      </c>
      <c r="H138" s="205">
        <v>4</v>
      </c>
      <c r="I138" s="206"/>
      <c r="J138" s="207">
        <f>ROUND(I138*H138,2)</f>
        <v>0</v>
      </c>
      <c r="K138" s="203" t="s">
        <v>125</v>
      </c>
      <c r="L138" s="38"/>
      <c r="M138" s="208" t="s">
        <v>1</v>
      </c>
      <c r="N138" s="209" t="s">
        <v>40</v>
      </c>
      <c r="O138" s="74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AR138" s="12" t="s">
        <v>278</v>
      </c>
      <c r="AT138" s="12" t="s">
        <v>121</v>
      </c>
      <c r="AU138" s="12" t="s">
        <v>79</v>
      </c>
      <c r="AY138" s="12" t="s">
        <v>119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2" t="s">
        <v>77</v>
      </c>
      <c r="BK138" s="212">
        <f>ROUND(I138*H138,2)</f>
        <v>0</v>
      </c>
      <c r="BL138" s="12" t="s">
        <v>278</v>
      </c>
      <c r="BM138" s="12" t="s">
        <v>285</v>
      </c>
    </row>
    <row r="139" s="10" customFormat="1" ht="22.8" customHeight="1">
      <c r="B139" s="185"/>
      <c r="C139" s="186"/>
      <c r="D139" s="187" t="s">
        <v>68</v>
      </c>
      <c r="E139" s="199" t="s">
        <v>286</v>
      </c>
      <c r="F139" s="199" t="s">
        <v>287</v>
      </c>
      <c r="G139" s="186"/>
      <c r="H139" s="186"/>
      <c r="I139" s="189"/>
      <c r="J139" s="200">
        <f>BK139</f>
        <v>0</v>
      </c>
      <c r="K139" s="186"/>
      <c r="L139" s="191"/>
      <c r="M139" s="192"/>
      <c r="N139" s="193"/>
      <c r="O139" s="193"/>
      <c r="P139" s="194">
        <f>P140</f>
        <v>0</v>
      </c>
      <c r="Q139" s="193"/>
      <c r="R139" s="194">
        <f>R140</f>
        <v>0</v>
      </c>
      <c r="S139" s="193"/>
      <c r="T139" s="195">
        <f>T140</f>
        <v>0</v>
      </c>
      <c r="AR139" s="196" t="s">
        <v>144</v>
      </c>
      <c r="AT139" s="197" t="s">
        <v>68</v>
      </c>
      <c r="AU139" s="197" t="s">
        <v>77</v>
      </c>
      <c r="AY139" s="196" t="s">
        <v>119</v>
      </c>
      <c r="BK139" s="198">
        <f>BK140</f>
        <v>0</v>
      </c>
    </row>
    <row r="140" s="1" customFormat="1" ht="16.5" customHeight="1">
      <c r="B140" s="33"/>
      <c r="C140" s="201" t="s">
        <v>288</v>
      </c>
      <c r="D140" s="201" t="s">
        <v>121</v>
      </c>
      <c r="E140" s="202" t="s">
        <v>289</v>
      </c>
      <c r="F140" s="203" t="s">
        <v>290</v>
      </c>
      <c r="G140" s="204" t="s">
        <v>276</v>
      </c>
      <c r="H140" s="205">
        <v>1</v>
      </c>
      <c r="I140" s="206"/>
      <c r="J140" s="207">
        <f>ROUND(I140*H140,2)</f>
        <v>0</v>
      </c>
      <c r="K140" s="203" t="s">
        <v>291</v>
      </c>
      <c r="L140" s="38"/>
      <c r="M140" s="208" t="s">
        <v>1</v>
      </c>
      <c r="N140" s="209" t="s">
        <v>40</v>
      </c>
      <c r="O140" s="74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AR140" s="12" t="s">
        <v>278</v>
      </c>
      <c r="AT140" s="12" t="s">
        <v>121</v>
      </c>
      <c r="AU140" s="12" t="s">
        <v>79</v>
      </c>
      <c r="AY140" s="12" t="s">
        <v>119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2" t="s">
        <v>77</v>
      </c>
      <c r="BK140" s="212">
        <f>ROUND(I140*H140,2)</f>
        <v>0</v>
      </c>
      <c r="BL140" s="12" t="s">
        <v>278</v>
      </c>
      <c r="BM140" s="12" t="s">
        <v>292</v>
      </c>
    </row>
    <row r="141" s="10" customFormat="1" ht="22.8" customHeight="1">
      <c r="B141" s="185"/>
      <c r="C141" s="186"/>
      <c r="D141" s="187" t="s">
        <v>68</v>
      </c>
      <c r="E141" s="199" t="s">
        <v>293</v>
      </c>
      <c r="F141" s="199" t="s">
        <v>294</v>
      </c>
      <c r="G141" s="186"/>
      <c r="H141" s="186"/>
      <c r="I141" s="189"/>
      <c r="J141" s="200">
        <f>BK141</f>
        <v>0</v>
      </c>
      <c r="K141" s="186"/>
      <c r="L141" s="191"/>
      <c r="M141" s="192"/>
      <c r="N141" s="193"/>
      <c r="O141" s="193"/>
      <c r="P141" s="194">
        <f>P142</f>
        <v>0</v>
      </c>
      <c r="Q141" s="193"/>
      <c r="R141" s="194">
        <f>R142</f>
        <v>0</v>
      </c>
      <c r="S141" s="193"/>
      <c r="T141" s="195">
        <f>T142</f>
        <v>0</v>
      </c>
      <c r="AR141" s="196" t="s">
        <v>144</v>
      </c>
      <c r="AT141" s="197" t="s">
        <v>68</v>
      </c>
      <c r="AU141" s="197" t="s">
        <v>77</v>
      </c>
      <c r="AY141" s="196" t="s">
        <v>119</v>
      </c>
      <c r="BK141" s="198">
        <f>BK142</f>
        <v>0</v>
      </c>
    </row>
    <row r="142" s="1" customFormat="1" ht="16.5" customHeight="1">
      <c r="B142" s="33"/>
      <c r="C142" s="201" t="s">
        <v>295</v>
      </c>
      <c r="D142" s="201" t="s">
        <v>121</v>
      </c>
      <c r="E142" s="202" t="s">
        <v>296</v>
      </c>
      <c r="F142" s="203" t="s">
        <v>297</v>
      </c>
      <c r="G142" s="204" t="s">
        <v>276</v>
      </c>
      <c r="H142" s="205">
        <v>1</v>
      </c>
      <c r="I142" s="206"/>
      <c r="J142" s="207">
        <f>ROUND(I142*H142,2)</f>
        <v>0</v>
      </c>
      <c r="K142" s="203" t="s">
        <v>291</v>
      </c>
      <c r="L142" s="38"/>
      <c r="M142" s="223" t="s">
        <v>1</v>
      </c>
      <c r="N142" s="224" t="s">
        <v>40</v>
      </c>
      <c r="O142" s="225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12" t="s">
        <v>278</v>
      </c>
      <c r="AT142" s="12" t="s">
        <v>121</v>
      </c>
      <c r="AU142" s="12" t="s">
        <v>79</v>
      </c>
      <c r="AY142" s="12" t="s">
        <v>119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2" t="s">
        <v>77</v>
      </c>
      <c r="BK142" s="212">
        <f>ROUND(I142*H142,2)</f>
        <v>0</v>
      </c>
      <c r="BL142" s="12" t="s">
        <v>278</v>
      </c>
      <c r="BM142" s="12" t="s">
        <v>298</v>
      </c>
    </row>
    <row r="143" s="1" customFormat="1" ht="6.96" customHeight="1">
      <c r="B143" s="52"/>
      <c r="C143" s="53"/>
      <c r="D143" s="53"/>
      <c r="E143" s="53"/>
      <c r="F143" s="53"/>
      <c r="G143" s="53"/>
      <c r="H143" s="53"/>
      <c r="I143" s="150"/>
      <c r="J143" s="53"/>
      <c r="K143" s="53"/>
      <c r="L143" s="38"/>
    </row>
  </sheetData>
  <sheetProtection sheet="1" autoFilter="0" formatColumns="0" formatRows="0" objects="1" scenarios="1" spinCount="100000" saltValue="B1vmNm5BCKIv7t3HoHMiWqHKiYcpGSa8mNm6MCSdxie0OzwQDviQa4UFTe9mCaiLe7JRUabd+crkiOuEuetUVQ==" hashValue="BNov07JR7ZcDYC/CVYI71K2J29OyIpruE87TSfwiXHmUoxKVNuSensVvX1Psdc0sCZSr4Ca2qpym3Ik5wWScEQ==" algorithmName="SHA-512" password="CC35"/>
  <autoFilter ref="C91:K142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82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5"/>
      <c r="AT3" s="12" t="s">
        <v>79</v>
      </c>
    </row>
    <row r="4" ht="24.96" customHeight="1">
      <c r="B4" s="15"/>
      <c r="D4" s="123" t="s">
        <v>83</v>
      </c>
      <c r="L4" s="15"/>
      <c r="M4" s="19" t="s">
        <v>10</v>
      </c>
      <c r="AT4" s="12" t="s">
        <v>4</v>
      </c>
    </row>
    <row r="5" ht="6.96" customHeight="1">
      <c r="B5" s="15"/>
      <c r="L5" s="15"/>
    </row>
    <row r="6" ht="12" customHeight="1">
      <c r="B6" s="15"/>
      <c r="D6" s="124" t="s">
        <v>16</v>
      </c>
      <c r="L6" s="15"/>
    </row>
    <row r="7" ht="16.5" customHeight="1">
      <c r="B7" s="15"/>
      <c r="E7" s="125" t="str">
        <f>'Rekapitulace stavby'!K6</f>
        <v>Oprava chodníků MŠ Kamarád</v>
      </c>
      <c r="F7" s="124"/>
      <c r="G7" s="124"/>
      <c r="H7" s="124"/>
      <c r="L7" s="15"/>
    </row>
    <row r="8" s="1" customFormat="1" ht="12" customHeight="1">
      <c r="B8" s="38"/>
      <c r="D8" s="124" t="s">
        <v>84</v>
      </c>
      <c r="I8" s="126"/>
      <c r="L8" s="38"/>
    </row>
    <row r="9" s="1" customFormat="1" ht="36.96" customHeight="1">
      <c r="B9" s="38"/>
      <c r="E9" s="127" t="s">
        <v>299</v>
      </c>
      <c r="F9" s="1"/>
      <c r="G9" s="1"/>
      <c r="H9" s="1"/>
      <c r="I9" s="126"/>
      <c r="L9" s="38"/>
    </row>
    <row r="10" s="1" customFormat="1">
      <c r="B10" s="38"/>
      <c r="I10" s="126"/>
      <c r="L10" s="38"/>
    </row>
    <row r="11" s="1" customFormat="1" ht="12" customHeight="1">
      <c r="B11" s="38"/>
      <c r="D11" s="124" t="s">
        <v>18</v>
      </c>
      <c r="F11" s="12" t="s">
        <v>1</v>
      </c>
      <c r="I11" s="128" t="s">
        <v>19</v>
      </c>
      <c r="J11" s="12" t="s">
        <v>1</v>
      </c>
      <c r="L11" s="38"/>
    </row>
    <row r="12" s="1" customFormat="1" ht="12" customHeight="1">
      <c r="B12" s="38"/>
      <c r="D12" s="124" t="s">
        <v>20</v>
      </c>
      <c r="F12" s="12" t="s">
        <v>21</v>
      </c>
      <c r="I12" s="128" t="s">
        <v>22</v>
      </c>
      <c r="J12" s="129" t="str">
        <f>'Rekapitulace stavby'!AN8</f>
        <v>26. 4. 2019</v>
      </c>
      <c r="L12" s="38"/>
    </row>
    <row r="13" s="1" customFormat="1" ht="10.8" customHeight="1">
      <c r="B13" s="38"/>
      <c r="I13" s="126"/>
      <c r="L13" s="38"/>
    </row>
    <row r="14" s="1" customFormat="1" ht="12" customHeight="1">
      <c r="B14" s="38"/>
      <c r="D14" s="124" t="s">
        <v>24</v>
      </c>
      <c r="I14" s="128" t="s">
        <v>25</v>
      </c>
      <c r="J14" s="12" t="s">
        <v>1</v>
      </c>
      <c r="L14" s="38"/>
    </row>
    <row r="15" s="1" customFormat="1" ht="18" customHeight="1">
      <c r="B15" s="38"/>
      <c r="E15" s="12" t="s">
        <v>26</v>
      </c>
      <c r="I15" s="128" t="s">
        <v>27</v>
      </c>
      <c r="J15" s="12" t="s">
        <v>1</v>
      </c>
      <c r="L15" s="38"/>
    </row>
    <row r="16" s="1" customFormat="1" ht="6.96" customHeight="1">
      <c r="B16" s="38"/>
      <c r="I16" s="126"/>
      <c r="L16" s="38"/>
    </row>
    <row r="17" s="1" customFormat="1" ht="12" customHeight="1">
      <c r="B17" s="38"/>
      <c r="D17" s="124" t="s">
        <v>28</v>
      </c>
      <c r="I17" s="128" t="s">
        <v>25</v>
      </c>
      <c r="J17" s="28" t="str">
        <f>'Rekapitulace stavby'!AN13</f>
        <v>Vyplň údaj</v>
      </c>
      <c r="L17" s="38"/>
    </row>
    <row r="18" s="1" customFormat="1" ht="18" customHeight="1">
      <c r="B18" s="38"/>
      <c r="E18" s="28" t="str">
        <f>'Rekapitulace stavby'!E14</f>
        <v>Vyplň údaj</v>
      </c>
      <c r="F18" s="12"/>
      <c r="G18" s="12"/>
      <c r="H18" s="12"/>
      <c r="I18" s="128" t="s">
        <v>27</v>
      </c>
      <c r="J18" s="28" t="str">
        <f>'Rekapitulace stavby'!AN14</f>
        <v>Vyplň údaj</v>
      </c>
      <c r="L18" s="38"/>
    </row>
    <row r="19" s="1" customFormat="1" ht="6.96" customHeight="1">
      <c r="B19" s="38"/>
      <c r="I19" s="126"/>
      <c r="L19" s="38"/>
    </row>
    <row r="20" s="1" customFormat="1" ht="12" customHeight="1">
      <c r="B20" s="38"/>
      <c r="D20" s="124" t="s">
        <v>30</v>
      </c>
      <c r="I20" s="128" t="s">
        <v>25</v>
      </c>
      <c r="J20" s="12" t="s">
        <v>1</v>
      </c>
      <c r="L20" s="38"/>
    </row>
    <row r="21" s="1" customFormat="1" ht="18" customHeight="1">
      <c r="B21" s="38"/>
      <c r="E21" s="12" t="s">
        <v>31</v>
      </c>
      <c r="I21" s="128" t="s">
        <v>27</v>
      </c>
      <c r="J21" s="12" t="s">
        <v>1</v>
      </c>
      <c r="L21" s="38"/>
    </row>
    <row r="22" s="1" customFormat="1" ht="6.96" customHeight="1">
      <c r="B22" s="38"/>
      <c r="I22" s="126"/>
      <c r="L22" s="38"/>
    </row>
    <row r="23" s="1" customFormat="1" ht="12" customHeight="1">
      <c r="B23" s="38"/>
      <c r="D23" s="124" t="s">
        <v>33</v>
      </c>
      <c r="I23" s="128" t="s">
        <v>25</v>
      </c>
      <c r="J23" s="12" t="s">
        <v>1</v>
      </c>
      <c r="L23" s="38"/>
    </row>
    <row r="24" s="1" customFormat="1" ht="18" customHeight="1">
      <c r="B24" s="38"/>
      <c r="E24" s="12" t="s">
        <v>31</v>
      </c>
      <c r="I24" s="128" t="s">
        <v>27</v>
      </c>
      <c r="J24" s="12" t="s">
        <v>1</v>
      </c>
      <c r="L24" s="38"/>
    </row>
    <row r="25" s="1" customFormat="1" ht="6.96" customHeight="1">
      <c r="B25" s="38"/>
      <c r="I25" s="126"/>
      <c r="L25" s="38"/>
    </row>
    <row r="26" s="1" customFormat="1" ht="12" customHeight="1">
      <c r="B26" s="38"/>
      <c r="D26" s="124" t="s">
        <v>34</v>
      </c>
      <c r="I26" s="126"/>
      <c r="L26" s="38"/>
    </row>
    <row r="27" s="6" customFormat="1" ht="16.5" customHeight="1">
      <c r="B27" s="130"/>
      <c r="E27" s="131" t="s">
        <v>1</v>
      </c>
      <c r="F27" s="131"/>
      <c r="G27" s="131"/>
      <c r="H27" s="131"/>
      <c r="I27" s="132"/>
      <c r="L27" s="130"/>
    </row>
    <row r="28" s="1" customFormat="1" ht="6.96" customHeight="1">
      <c r="B28" s="38"/>
      <c r="I28" s="126"/>
      <c r="L28" s="38"/>
    </row>
    <row r="29" s="1" customFormat="1" ht="6.96" customHeight="1">
      <c r="B29" s="38"/>
      <c r="D29" s="66"/>
      <c r="E29" s="66"/>
      <c r="F29" s="66"/>
      <c r="G29" s="66"/>
      <c r="H29" s="66"/>
      <c r="I29" s="133"/>
      <c r="J29" s="66"/>
      <c r="K29" s="66"/>
      <c r="L29" s="38"/>
    </row>
    <row r="30" s="1" customFormat="1" ht="25.44" customHeight="1">
      <c r="B30" s="38"/>
      <c r="D30" s="134" t="s">
        <v>35</v>
      </c>
      <c r="I30" s="126"/>
      <c r="J30" s="135">
        <f>ROUND(J92, 2)</f>
        <v>0</v>
      </c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133"/>
      <c r="J31" s="66"/>
      <c r="K31" s="66"/>
      <c r="L31" s="38"/>
    </row>
    <row r="32" s="1" customFormat="1" ht="14.4" customHeight="1">
      <c r="B32" s="38"/>
      <c r="F32" s="136" t="s">
        <v>37</v>
      </c>
      <c r="I32" s="137" t="s">
        <v>36</v>
      </c>
      <c r="J32" s="136" t="s">
        <v>38</v>
      </c>
      <c r="L32" s="38"/>
    </row>
    <row r="33" s="1" customFormat="1" ht="14.4" customHeight="1">
      <c r="B33" s="38"/>
      <c r="D33" s="124" t="s">
        <v>39</v>
      </c>
      <c r="E33" s="124" t="s">
        <v>40</v>
      </c>
      <c r="F33" s="138">
        <f>ROUND((SUM(BE92:BE135)),  2)</f>
        <v>0</v>
      </c>
      <c r="I33" s="139">
        <v>0.20999999999999999</v>
      </c>
      <c r="J33" s="138">
        <f>ROUND(((SUM(BE92:BE135))*I33),  2)</f>
        <v>0</v>
      </c>
      <c r="L33" s="38"/>
    </row>
    <row r="34" s="1" customFormat="1" ht="14.4" customHeight="1">
      <c r="B34" s="38"/>
      <c r="E34" s="124" t="s">
        <v>41</v>
      </c>
      <c r="F34" s="138">
        <f>ROUND((SUM(BF92:BF135)),  2)</f>
        <v>0</v>
      </c>
      <c r="I34" s="139">
        <v>0.14999999999999999</v>
      </c>
      <c r="J34" s="138">
        <f>ROUND(((SUM(BF92:BF135))*I34),  2)</f>
        <v>0</v>
      </c>
      <c r="L34" s="38"/>
    </row>
    <row r="35" hidden="1" s="1" customFormat="1" ht="14.4" customHeight="1">
      <c r="B35" s="38"/>
      <c r="E35" s="124" t="s">
        <v>42</v>
      </c>
      <c r="F35" s="138">
        <f>ROUND((SUM(BG92:BG135)),  2)</f>
        <v>0</v>
      </c>
      <c r="I35" s="139">
        <v>0.20999999999999999</v>
      </c>
      <c r="J35" s="138">
        <f>0</f>
        <v>0</v>
      </c>
      <c r="L35" s="38"/>
    </row>
    <row r="36" hidden="1" s="1" customFormat="1" ht="14.4" customHeight="1">
      <c r="B36" s="38"/>
      <c r="E36" s="124" t="s">
        <v>43</v>
      </c>
      <c r="F36" s="138">
        <f>ROUND((SUM(BH92:BH135)),  2)</f>
        <v>0</v>
      </c>
      <c r="I36" s="139">
        <v>0.14999999999999999</v>
      </c>
      <c r="J36" s="138">
        <f>0</f>
        <v>0</v>
      </c>
      <c r="L36" s="38"/>
    </row>
    <row r="37" hidden="1" s="1" customFormat="1" ht="14.4" customHeight="1">
      <c r="B37" s="38"/>
      <c r="E37" s="124" t="s">
        <v>44</v>
      </c>
      <c r="F37" s="138">
        <f>ROUND((SUM(BI92:BI135)),  2)</f>
        <v>0</v>
      </c>
      <c r="I37" s="139">
        <v>0</v>
      </c>
      <c r="J37" s="138">
        <f>0</f>
        <v>0</v>
      </c>
      <c r="L37" s="38"/>
    </row>
    <row r="38" s="1" customFormat="1" ht="6.96" customHeight="1">
      <c r="B38" s="38"/>
      <c r="I38" s="126"/>
      <c r="L38" s="38"/>
    </row>
    <row r="39" s="1" customFormat="1" ht="25.44" customHeight="1">
      <c r="B39" s="38"/>
      <c r="C39" s="140"/>
      <c r="D39" s="141" t="s">
        <v>45</v>
      </c>
      <c r="E39" s="142"/>
      <c r="F39" s="142"/>
      <c r="G39" s="143" t="s">
        <v>46</v>
      </c>
      <c r="H39" s="144" t="s">
        <v>47</v>
      </c>
      <c r="I39" s="145"/>
      <c r="J39" s="146">
        <f>SUM(J30:J37)</f>
        <v>0</v>
      </c>
      <c r="K39" s="147"/>
      <c r="L39" s="38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8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8"/>
    </row>
    <row r="45" s="1" customFormat="1" ht="24.96" customHeight="1">
      <c r="B45" s="33"/>
      <c r="C45" s="18" t="s">
        <v>86</v>
      </c>
      <c r="D45" s="34"/>
      <c r="E45" s="34"/>
      <c r="F45" s="34"/>
      <c r="G45" s="34"/>
      <c r="H45" s="34"/>
      <c r="I45" s="126"/>
      <c r="J45" s="34"/>
      <c r="K45" s="34"/>
      <c r="L45" s="38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126"/>
      <c r="J46" s="34"/>
      <c r="K46" s="34"/>
      <c r="L46" s="38"/>
    </row>
    <row r="47" s="1" customFormat="1" ht="12" customHeight="1">
      <c r="B47" s="33"/>
      <c r="C47" s="27" t="s">
        <v>16</v>
      </c>
      <c r="D47" s="34"/>
      <c r="E47" s="34"/>
      <c r="F47" s="34"/>
      <c r="G47" s="34"/>
      <c r="H47" s="34"/>
      <c r="I47" s="126"/>
      <c r="J47" s="34"/>
      <c r="K47" s="34"/>
      <c r="L47" s="38"/>
    </row>
    <row r="48" s="1" customFormat="1" ht="16.5" customHeight="1">
      <c r="B48" s="33"/>
      <c r="C48" s="34"/>
      <c r="D48" s="34"/>
      <c r="E48" s="154" t="str">
        <f>E7</f>
        <v>Oprava chodníků MŠ Kamarád</v>
      </c>
      <c r="F48" s="27"/>
      <c r="G48" s="27"/>
      <c r="H48" s="27"/>
      <c r="I48" s="126"/>
      <c r="J48" s="34"/>
      <c r="K48" s="34"/>
      <c r="L48" s="38"/>
    </row>
    <row r="49" s="1" customFormat="1" ht="12" customHeight="1">
      <c r="B49" s="33"/>
      <c r="C49" s="27" t="s">
        <v>84</v>
      </c>
      <c r="D49" s="34"/>
      <c r="E49" s="34"/>
      <c r="F49" s="34"/>
      <c r="G49" s="34"/>
      <c r="H49" s="34"/>
      <c r="I49" s="126"/>
      <c r="J49" s="34"/>
      <c r="K49" s="34"/>
      <c r="L49" s="38"/>
    </row>
    <row r="50" s="1" customFormat="1" ht="16.5" customHeight="1">
      <c r="B50" s="33"/>
      <c r="C50" s="34"/>
      <c r="D50" s="34"/>
      <c r="E50" s="59" t="str">
        <f>E9</f>
        <v>130b - SO 02 Zatravnění hřiště</v>
      </c>
      <c r="F50" s="34"/>
      <c r="G50" s="34"/>
      <c r="H50" s="34"/>
      <c r="I50" s="126"/>
      <c r="J50" s="34"/>
      <c r="K50" s="34"/>
      <c r="L50" s="38"/>
    </row>
    <row r="51" s="1" customFormat="1" ht="6.96" customHeight="1">
      <c r="B51" s="33"/>
      <c r="C51" s="34"/>
      <c r="D51" s="34"/>
      <c r="E51" s="34"/>
      <c r="F51" s="34"/>
      <c r="G51" s="34"/>
      <c r="H51" s="34"/>
      <c r="I51" s="126"/>
      <c r="J51" s="34"/>
      <c r="K51" s="34"/>
      <c r="L51" s="38"/>
    </row>
    <row r="52" s="1" customFormat="1" ht="12" customHeight="1">
      <c r="B52" s="33"/>
      <c r="C52" s="27" t="s">
        <v>20</v>
      </c>
      <c r="D52" s="34"/>
      <c r="E52" s="34"/>
      <c r="F52" s="22" t="str">
        <f>F12</f>
        <v>Liberec</v>
      </c>
      <c r="G52" s="34"/>
      <c r="H52" s="34"/>
      <c r="I52" s="128" t="s">
        <v>22</v>
      </c>
      <c r="J52" s="62" t="str">
        <f>IF(J12="","",J12)</f>
        <v>26. 4. 2019</v>
      </c>
      <c r="K52" s="34"/>
      <c r="L52" s="38"/>
    </row>
    <row r="53" s="1" customFormat="1" ht="6.96" customHeight="1">
      <c r="B53" s="33"/>
      <c r="C53" s="34"/>
      <c r="D53" s="34"/>
      <c r="E53" s="34"/>
      <c r="F53" s="34"/>
      <c r="G53" s="34"/>
      <c r="H53" s="34"/>
      <c r="I53" s="126"/>
      <c r="J53" s="34"/>
      <c r="K53" s="34"/>
      <c r="L53" s="38"/>
    </row>
    <row r="54" s="1" customFormat="1" ht="13.65" customHeight="1">
      <c r="B54" s="33"/>
      <c r="C54" s="27" t="s">
        <v>24</v>
      </c>
      <c r="D54" s="34"/>
      <c r="E54" s="34"/>
      <c r="F54" s="22" t="str">
        <f>E15</f>
        <v>MML</v>
      </c>
      <c r="G54" s="34"/>
      <c r="H54" s="34"/>
      <c r="I54" s="128" t="s">
        <v>30</v>
      </c>
      <c r="J54" s="31" t="str">
        <f>E21</f>
        <v>Boris Weinfurter</v>
      </c>
      <c r="K54" s="34"/>
      <c r="L54" s="38"/>
    </row>
    <row r="55" s="1" customFormat="1" ht="13.65" customHeight="1">
      <c r="B55" s="33"/>
      <c r="C55" s="27" t="s">
        <v>28</v>
      </c>
      <c r="D55" s="34"/>
      <c r="E55" s="34"/>
      <c r="F55" s="22" t="str">
        <f>IF(E18="","",E18)</f>
        <v>Vyplň údaj</v>
      </c>
      <c r="G55" s="34"/>
      <c r="H55" s="34"/>
      <c r="I55" s="128" t="s">
        <v>33</v>
      </c>
      <c r="J55" s="31" t="str">
        <f>E24</f>
        <v>Boris Weinfurter</v>
      </c>
      <c r="K55" s="34"/>
      <c r="L55" s="38"/>
    </row>
    <row r="56" s="1" customFormat="1" ht="10.32" customHeight="1">
      <c r="B56" s="33"/>
      <c r="C56" s="34"/>
      <c r="D56" s="34"/>
      <c r="E56" s="34"/>
      <c r="F56" s="34"/>
      <c r="G56" s="34"/>
      <c r="H56" s="34"/>
      <c r="I56" s="126"/>
      <c r="J56" s="34"/>
      <c r="K56" s="34"/>
      <c r="L56" s="38"/>
    </row>
    <row r="57" s="1" customFormat="1" ht="29.28" customHeight="1">
      <c r="B57" s="33"/>
      <c r="C57" s="155" t="s">
        <v>87</v>
      </c>
      <c r="D57" s="156"/>
      <c r="E57" s="156"/>
      <c r="F57" s="156"/>
      <c r="G57" s="156"/>
      <c r="H57" s="156"/>
      <c r="I57" s="157"/>
      <c r="J57" s="158" t="s">
        <v>88</v>
      </c>
      <c r="K57" s="156"/>
      <c r="L57" s="38"/>
    </row>
    <row r="58" s="1" customFormat="1" ht="10.32" customHeight="1">
      <c r="B58" s="33"/>
      <c r="C58" s="34"/>
      <c r="D58" s="34"/>
      <c r="E58" s="34"/>
      <c r="F58" s="34"/>
      <c r="G58" s="34"/>
      <c r="H58" s="34"/>
      <c r="I58" s="126"/>
      <c r="J58" s="34"/>
      <c r="K58" s="34"/>
      <c r="L58" s="38"/>
    </row>
    <row r="59" s="1" customFormat="1" ht="22.8" customHeight="1">
      <c r="B59" s="33"/>
      <c r="C59" s="159" t="s">
        <v>89</v>
      </c>
      <c r="D59" s="34"/>
      <c r="E59" s="34"/>
      <c r="F59" s="34"/>
      <c r="G59" s="34"/>
      <c r="H59" s="34"/>
      <c r="I59" s="126"/>
      <c r="J59" s="93">
        <f>J92</f>
        <v>0</v>
      </c>
      <c r="K59" s="34"/>
      <c r="L59" s="38"/>
      <c r="AU59" s="12" t="s">
        <v>90</v>
      </c>
    </row>
    <row r="60" s="7" customFormat="1" ht="24.96" customHeight="1">
      <c r="B60" s="160"/>
      <c r="C60" s="161"/>
      <c r="D60" s="162" t="s">
        <v>91</v>
      </c>
      <c r="E60" s="163"/>
      <c r="F60" s="163"/>
      <c r="G60" s="163"/>
      <c r="H60" s="163"/>
      <c r="I60" s="164"/>
      <c r="J60" s="165">
        <f>J93</f>
        <v>0</v>
      </c>
      <c r="K60" s="161"/>
      <c r="L60" s="166"/>
    </row>
    <row r="61" s="8" customFormat="1" ht="19.92" customHeight="1">
      <c r="B61" s="167"/>
      <c r="C61" s="168"/>
      <c r="D61" s="169" t="s">
        <v>92</v>
      </c>
      <c r="E61" s="170"/>
      <c r="F61" s="170"/>
      <c r="G61" s="170"/>
      <c r="H61" s="170"/>
      <c r="I61" s="171"/>
      <c r="J61" s="172">
        <f>J94</f>
        <v>0</v>
      </c>
      <c r="K61" s="168"/>
      <c r="L61" s="173"/>
    </row>
    <row r="62" s="8" customFormat="1" ht="19.92" customHeight="1">
      <c r="B62" s="167"/>
      <c r="C62" s="168"/>
      <c r="D62" s="169" t="s">
        <v>300</v>
      </c>
      <c r="E62" s="170"/>
      <c r="F62" s="170"/>
      <c r="G62" s="170"/>
      <c r="H62" s="170"/>
      <c r="I62" s="171"/>
      <c r="J62" s="172">
        <f>J110</f>
        <v>0</v>
      </c>
      <c r="K62" s="168"/>
      <c r="L62" s="173"/>
    </row>
    <row r="63" s="8" customFormat="1" ht="19.92" customHeight="1">
      <c r="B63" s="167"/>
      <c r="C63" s="168"/>
      <c r="D63" s="169" t="s">
        <v>94</v>
      </c>
      <c r="E63" s="170"/>
      <c r="F63" s="170"/>
      <c r="G63" s="170"/>
      <c r="H63" s="170"/>
      <c r="I63" s="171"/>
      <c r="J63" s="172">
        <f>J115</f>
        <v>0</v>
      </c>
      <c r="K63" s="168"/>
      <c r="L63" s="173"/>
    </row>
    <row r="64" s="8" customFormat="1" ht="19.92" customHeight="1">
      <c r="B64" s="167"/>
      <c r="C64" s="168"/>
      <c r="D64" s="169" t="s">
        <v>95</v>
      </c>
      <c r="E64" s="170"/>
      <c r="F64" s="170"/>
      <c r="G64" s="170"/>
      <c r="H64" s="170"/>
      <c r="I64" s="171"/>
      <c r="J64" s="172">
        <f>J118</f>
        <v>0</v>
      </c>
      <c r="K64" s="168"/>
      <c r="L64" s="173"/>
    </row>
    <row r="65" s="8" customFormat="1" ht="19.92" customHeight="1">
      <c r="B65" s="167"/>
      <c r="C65" s="168"/>
      <c r="D65" s="169" t="s">
        <v>96</v>
      </c>
      <c r="E65" s="170"/>
      <c r="F65" s="170"/>
      <c r="G65" s="170"/>
      <c r="H65" s="170"/>
      <c r="I65" s="171"/>
      <c r="J65" s="172">
        <f>J120</f>
        <v>0</v>
      </c>
      <c r="K65" s="168"/>
      <c r="L65" s="173"/>
    </row>
    <row r="66" s="7" customFormat="1" ht="24.96" customHeight="1">
      <c r="B66" s="160"/>
      <c r="C66" s="161"/>
      <c r="D66" s="162" t="s">
        <v>301</v>
      </c>
      <c r="E66" s="163"/>
      <c r="F66" s="163"/>
      <c r="G66" s="163"/>
      <c r="H66" s="163"/>
      <c r="I66" s="164"/>
      <c r="J66" s="165">
        <f>J124</f>
        <v>0</v>
      </c>
      <c r="K66" s="161"/>
      <c r="L66" s="166"/>
    </row>
    <row r="67" s="7" customFormat="1" ht="24.96" customHeight="1">
      <c r="B67" s="160"/>
      <c r="C67" s="161"/>
      <c r="D67" s="162" t="s">
        <v>302</v>
      </c>
      <c r="E67" s="163"/>
      <c r="F67" s="163"/>
      <c r="G67" s="163"/>
      <c r="H67" s="163"/>
      <c r="I67" s="164"/>
      <c r="J67" s="165">
        <f>J125</f>
        <v>0</v>
      </c>
      <c r="K67" s="161"/>
      <c r="L67" s="166"/>
    </row>
    <row r="68" s="7" customFormat="1" ht="24.96" customHeight="1">
      <c r="B68" s="160"/>
      <c r="C68" s="161"/>
      <c r="D68" s="162" t="s">
        <v>98</v>
      </c>
      <c r="E68" s="163"/>
      <c r="F68" s="163"/>
      <c r="G68" s="163"/>
      <c r="H68" s="163"/>
      <c r="I68" s="164"/>
      <c r="J68" s="165">
        <f>J127</f>
        <v>0</v>
      </c>
      <c r="K68" s="161"/>
      <c r="L68" s="166"/>
    </row>
    <row r="69" s="7" customFormat="1" ht="24.96" customHeight="1">
      <c r="B69" s="160"/>
      <c r="C69" s="161"/>
      <c r="D69" s="162" t="s">
        <v>99</v>
      </c>
      <c r="E69" s="163"/>
      <c r="F69" s="163"/>
      <c r="G69" s="163"/>
      <c r="H69" s="163"/>
      <c r="I69" s="164"/>
      <c r="J69" s="165">
        <f>J129</f>
        <v>0</v>
      </c>
      <c r="K69" s="161"/>
      <c r="L69" s="166"/>
    </row>
    <row r="70" s="8" customFormat="1" ht="19.92" customHeight="1">
      <c r="B70" s="167"/>
      <c r="C70" s="168"/>
      <c r="D70" s="169" t="s">
        <v>100</v>
      </c>
      <c r="E70" s="170"/>
      <c r="F70" s="170"/>
      <c r="G70" s="170"/>
      <c r="H70" s="170"/>
      <c r="I70" s="171"/>
      <c r="J70" s="172">
        <f>J130</f>
        <v>0</v>
      </c>
      <c r="K70" s="168"/>
      <c r="L70" s="173"/>
    </row>
    <row r="71" s="8" customFormat="1" ht="19.92" customHeight="1">
      <c r="B71" s="167"/>
      <c r="C71" s="168"/>
      <c r="D71" s="169" t="s">
        <v>102</v>
      </c>
      <c r="E71" s="170"/>
      <c r="F71" s="170"/>
      <c r="G71" s="170"/>
      <c r="H71" s="170"/>
      <c r="I71" s="171"/>
      <c r="J71" s="172">
        <f>J132</f>
        <v>0</v>
      </c>
      <c r="K71" s="168"/>
      <c r="L71" s="173"/>
    </row>
    <row r="72" s="8" customFormat="1" ht="19.92" customHeight="1">
      <c r="B72" s="167"/>
      <c r="C72" s="168"/>
      <c r="D72" s="169" t="s">
        <v>103</v>
      </c>
      <c r="E72" s="170"/>
      <c r="F72" s="170"/>
      <c r="G72" s="170"/>
      <c r="H72" s="170"/>
      <c r="I72" s="171"/>
      <c r="J72" s="172">
        <f>J134</f>
        <v>0</v>
      </c>
      <c r="K72" s="168"/>
      <c r="L72" s="173"/>
    </row>
    <row r="73" s="1" customFormat="1" ht="21.84" customHeight="1">
      <c r="B73" s="33"/>
      <c r="C73" s="34"/>
      <c r="D73" s="34"/>
      <c r="E73" s="34"/>
      <c r="F73" s="34"/>
      <c r="G73" s="34"/>
      <c r="H73" s="34"/>
      <c r="I73" s="126"/>
      <c r="J73" s="34"/>
      <c r="K73" s="34"/>
      <c r="L73" s="38"/>
    </row>
    <row r="74" s="1" customFormat="1" ht="6.96" customHeight="1">
      <c r="B74" s="52"/>
      <c r="C74" s="53"/>
      <c r="D74" s="53"/>
      <c r="E74" s="53"/>
      <c r="F74" s="53"/>
      <c r="G74" s="53"/>
      <c r="H74" s="53"/>
      <c r="I74" s="150"/>
      <c r="J74" s="53"/>
      <c r="K74" s="53"/>
      <c r="L74" s="38"/>
    </row>
    <row r="78" s="1" customFormat="1" ht="6.96" customHeight="1">
      <c r="B78" s="54"/>
      <c r="C78" s="55"/>
      <c r="D78" s="55"/>
      <c r="E78" s="55"/>
      <c r="F78" s="55"/>
      <c r="G78" s="55"/>
      <c r="H78" s="55"/>
      <c r="I78" s="153"/>
      <c r="J78" s="55"/>
      <c r="K78" s="55"/>
      <c r="L78" s="38"/>
    </row>
    <row r="79" s="1" customFormat="1" ht="24.96" customHeight="1">
      <c r="B79" s="33"/>
      <c r="C79" s="18" t="s">
        <v>104</v>
      </c>
      <c r="D79" s="34"/>
      <c r="E79" s="34"/>
      <c r="F79" s="34"/>
      <c r="G79" s="34"/>
      <c r="H79" s="34"/>
      <c r="I79" s="126"/>
      <c r="J79" s="34"/>
      <c r="K79" s="34"/>
      <c r="L79" s="38"/>
    </row>
    <row r="80" s="1" customFormat="1" ht="6.96" customHeight="1">
      <c r="B80" s="33"/>
      <c r="C80" s="34"/>
      <c r="D80" s="34"/>
      <c r="E80" s="34"/>
      <c r="F80" s="34"/>
      <c r="G80" s="34"/>
      <c r="H80" s="34"/>
      <c r="I80" s="126"/>
      <c r="J80" s="34"/>
      <c r="K80" s="34"/>
      <c r="L80" s="38"/>
    </row>
    <row r="81" s="1" customFormat="1" ht="12" customHeight="1">
      <c r="B81" s="33"/>
      <c r="C81" s="27" t="s">
        <v>16</v>
      </c>
      <c r="D81" s="34"/>
      <c r="E81" s="34"/>
      <c r="F81" s="34"/>
      <c r="G81" s="34"/>
      <c r="H81" s="34"/>
      <c r="I81" s="126"/>
      <c r="J81" s="34"/>
      <c r="K81" s="34"/>
      <c r="L81" s="38"/>
    </row>
    <row r="82" s="1" customFormat="1" ht="16.5" customHeight="1">
      <c r="B82" s="33"/>
      <c r="C82" s="34"/>
      <c r="D82" s="34"/>
      <c r="E82" s="154" t="str">
        <f>E7</f>
        <v>Oprava chodníků MŠ Kamarád</v>
      </c>
      <c r="F82" s="27"/>
      <c r="G82" s="27"/>
      <c r="H82" s="27"/>
      <c r="I82" s="126"/>
      <c r="J82" s="34"/>
      <c r="K82" s="34"/>
      <c r="L82" s="38"/>
    </row>
    <row r="83" s="1" customFormat="1" ht="12" customHeight="1">
      <c r="B83" s="33"/>
      <c r="C83" s="27" t="s">
        <v>84</v>
      </c>
      <c r="D83" s="34"/>
      <c r="E83" s="34"/>
      <c r="F83" s="34"/>
      <c r="G83" s="34"/>
      <c r="H83" s="34"/>
      <c r="I83" s="126"/>
      <c r="J83" s="34"/>
      <c r="K83" s="34"/>
      <c r="L83" s="38"/>
    </row>
    <row r="84" s="1" customFormat="1" ht="16.5" customHeight="1">
      <c r="B84" s="33"/>
      <c r="C84" s="34"/>
      <c r="D84" s="34"/>
      <c r="E84" s="59" t="str">
        <f>E9</f>
        <v>130b - SO 02 Zatravnění hřiště</v>
      </c>
      <c r="F84" s="34"/>
      <c r="G84" s="34"/>
      <c r="H84" s="34"/>
      <c r="I84" s="126"/>
      <c r="J84" s="34"/>
      <c r="K84" s="34"/>
      <c r="L84" s="38"/>
    </row>
    <row r="85" s="1" customFormat="1" ht="6.96" customHeight="1">
      <c r="B85" s="33"/>
      <c r="C85" s="34"/>
      <c r="D85" s="34"/>
      <c r="E85" s="34"/>
      <c r="F85" s="34"/>
      <c r="G85" s="34"/>
      <c r="H85" s="34"/>
      <c r="I85" s="126"/>
      <c r="J85" s="34"/>
      <c r="K85" s="34"/>
      <c r="L85" s="38"/>
    </row>
    <row r="86" s="1" customFormat="1" ht="12" customHeight="1">
      <c r="B86" s="33"/>
      <c r="C86" s="27" t="s">
        <v>20</v>
      </c>
      <c r="D86" s="34"/>
      <c r="E86" s="34"/>
      <c r="F86" s="22" t="str">
        <f>F12</f>
        <v>Liberec</v>
      </c>
      <c r="G86" s="34"/>
      <c r="H86" s="34"/>
      <c r="I86" s="128" t="s">
        <v>22</v>
      </c>
      <c r="J86" s="62" t="str">
        <f>IF(J12="","",J12)</f>
        <v>26. 4. 2019</v>
      </c>
      <c r="K86" s="34"/>
      <c r="L86" s="38"/>
    </row>
    <row r="87" s="1" customFormat="1" ht="6.96" customHeight="1">
      <c r="B87" s="33"/>
      <c r="C87" s="34"/>
      <c r="D87" s="34"/>
      <c r="E87" s="34"/>
      <c r="F87" s="34"/>
      <c r="G87" s="34"/>
      <c r="H87" s="34"/>
      <c r="I87" s="126"/>
      <c r="J87" s="34"/>
      <c r="K87" s="34"/>
      <c r="L87" s="38"/>
    </row>
    <row r="88" s="1" customFormat="1" ht="13.65" customHeight="1">
      <c r="B88" s="33"/>
      <c r="C88" s="27" t="s">
        <v>24</v>
      </c>
      <c r="D88" s="34"/>
      <c r="E88" s="34"/>
      <c r="F88" s="22" t="str">
        <f>E15</f>
        <v>MML</v>
      </c>
      <c r="G88" s="34"/>
      <c r="H88" s="34"/>
      <c r="I88" s="128" t="s">
        <v>30</v>
      </c>
      <c r="J88" s="31" t="str">
        <f>E21</f>
        <v>Boris Weinfurter</v>
      </c>
      <c r="K88" s="34"/>
      <c r="L88" s="38"/>
    </row>
    <row r="89" s="1" customFormat="1" ht="13.65" customHeight="1">
      <c r="B89" s="33"/>
      <c r="C89" s="27" t="s">
        <v>28</v>
      </c>
      <c r="D89" s="34"/>
      <c r="E89" s="34"/>
      <c r="F89" s="22" t="str">
        <f>IF(E18="","",E18)</f>
        <v>Vyplň údaj</v>
      </c>
      <c r="G89" s="34"/>
      <c r="H89" s="34"/>
      <c r="I89" s="128" t="s">
        <v>33</v>
      </c>
      <c r="J89" s="31" t="str">
        <f>E24</f>
        <v>Boris Weinfurter</v>
      </c>
      <c r="K89" s="34"/>
      <c r="L89" s="38"/>
    </row>
    <row r="90" s="1" customFormat="1" ht="10.32" customHeight="1">
      <c r="B90" s="33"/>
      <c r="C90" s="34"/>
      <c r="D90" s="34"/>
      <c r="E90" s="34"/>
      <c r="F90" s="34"/>
      <c r="G90" s="34"/>
      <c r="H90" s="34"/>
      <c r="I90" s="126"/>
      <c r="J90" s="34"/>
      <c r="K90" s="34"/>
      <c r="L90" s="38"/>
    </row>
    <row r="91" s="9" customFormat="1" ht="29.28" customHeight="1">
      <c r="B91" s="174"/>
      <c r="C91" s="175" t="s">
        <v>105</v>
      </c>
      <c r="D91" s="176" t="s">
        <v>54</v>
      </c>
      <c r="E91" s="176" t="s">
        <v>50</v>
      </c>
      <c r="F91" s="176" t="s">
        <v>51</v>
      </c>
      <c r="G91" s="176" t="s">
        <v>106</v>
      </c>
      <c r="H91" s="176" t="s">
        <v>107</v>
      </c>
      <c r="I91" s="177" t="s">
        <v>108</v>
      </c>
      <c r="J91" s="178" t="s">
        <v>88</v>
      </c>
      <c r="K91" s="179" t="s">
        <v>109</v>
      </c>
      <c r="L91" s="180"/>
      <c r="M91" s="83" t="s">
        <v>1</v>
      </c>
      <c r="N91" s="84" t="s">
        <v>39</v>
      </c>
      <c r="O91" s="84" t="s">
        <v>110</v>
      </c>
      <c r="P91" s="84" t="s">
        <v>111</v>
      </c>
      <c r="Q91" s="84" t="s">
        <v>112</v>
      </c>
      <c r="R91" s="84" t="s">
        <v>113</v>
      </c>
      <c r="S91" s="84" t="s">
        <v>114</v>
      </c>
      <c r="T91" s="85" t="s">
        <v>115</v>
      </c>
    </row>
    <row r="92" s="1" customFormat="1" ht="22.8" customHeight="1">
      <c r="B92" s="33"/>
      <c r="C92" s="90" t="s">
        <v>116</v>
      </c>
      <c r="D92" s="34"/>
      <c r="E92" s="34"/>
      <c r="F92" s="34"/>
      <c r="G92" s="34"/>
      <c r="H92" s="34"/>
      <c r="I92" s="126"/>
      <c r="J92" s="181">
        <f>BK92</f>
        <v>0</v>
      </c>
      <c r="K92" s="34"/>
      <c r="L92" s="38"/>
      <c r="M92" s="86"/>
      <c r="N92" s="87"/>
      <c r="O92" s="87"/>
      <c r="P92" s="182">
        <f>P93+P124+P125+P127+P129</f>
        <v>0</v>
      </c>
      <c r="Q92" s="87"/>
      <c r="R92" s="182">
        <f>R93+R124+R125+R127+R129</f>
        <v>17.698502999999999</v>
      </c>
      <c r="S92" s="87"/>
      <c r="T92" s="183">
        <f>T93+T124+T125+T127+T129</f>
        <v>0</v>
      </c>
      <c r="AT92" s="12" t="s">
        <v>68</v>
      </c>
      <c r="AU92" s="12" t="s">
        <v>90</v>
      </c>
      <c r="BK92" s="184">
        <f>BK93+BK124+BK125+BK127+BK129</f>
        <v>0</v>
      </c>
    </row>
    <row r="93" s="10" customFormat="1" ht="25.92" customHeight="1">
      <c r="B93" s="185"/>
      <c r="C93" s="186"/>
      <c r="D93" s="187" t="s">
        <v>68</v>
      </c>
      <c r="E93" s="188" t="s">
        <v>117</v>
      </c>
      <c r="F93" s="188" t="s">
        <v>118</v>
      </c>
      <c r="G93" s="186"/>
      <c r="H93" s="186"/>
      <c r="I93" s="189"/>
      <c r="J93" s="190">
        <f>BK93</f>
        <v>0</v>
      </c>
      <c r="K93" s="186"/>
      <c r="L93" s="191"/>
      <c r="M93" s="192"/>
      <c r="N93" s="193"/>
      <c r="O93" s="193"/>
      <c r="P93" s="194">
        <f>P94+P110+P115+P118+P120</f>
        <v>0</v>
      </c>
      <c r="Q93" s="193"/>
      <c r="R93" s="194">
        <f>R94+R110+R115+R118+R120</f>
        <v>17.698502999999999</v>
      </c>
      <c r="S93" s="193"/>
      <c r="T93" s="195">
        <f>T94+T110+T115+T118+T120</f>
        <v>0</v>
      </c>
      <c r="AR93" s="196" t="s">
        <v>77</v>
      </c>
      <c r="AT93" s="197" t="s">
        <v>68</v>
      </c>
      <c r="AU93" s="197" t="s">
        <v>69</v>
      </c>
      <c r="AY93" s="196" t="s">
        <v>119</v>
      </c>
      <c r="BK93" s="198">
        <f>BK94+BK110+BK115+BK118+BK120</f>
        <v>0</v>
      </c>
    </row>
    <row r="94" s="10" customFormat="1" ht="22.8" customHeight="1">
      <c r="B94" s="185"/>
      <c r="C94" s="186"/>
      <c r="D94" s="187" t="s">
        <v>68</v>
      </c>
      <c r="E94" s="199" t="s">
        <v>77</v>
      </c>
      <c r="F94" s="199" t="s">
        <v>120</v>
      </c>
      <c r="G94" s="186"/>
      <c r="H94" s="186"/>
      <c r="I94" s="189"/>
      <c r="J94" s="200">
        <f>BK94</f>
        <v>0</v>
      </c>
      <c r="K94" s="186"/>
      <c r="L94" s="191"/>
      <c r="M94" s="192"/>
      <c r="N94" s="193"/>
      <c r="O94" s="193"/>
      <c r="P94" s="194">
        <f>SUM(P95:P109)</f>
        <v>0</v>
      </c>
      <c r="Q94" s="193"/>
      <c r="R94" s="194">
        <f>SUM(R95:R109)</f>
        <v>17.003623000000001</v>
      </c>
      <c r="S94" s="193"/>
      <c r="T94" s="195">
        <f>SUM(T95:T109)</f>
        <v>0</v>
      </c>
      <c r="AR94" s="196" t="s">
        <v>77</v>
      </c>
      <c r="AT94" s="197" t="s">
        <v>68</v>
      </c>
      <c r="AU94" s="197" t="s">
        <v>77</v>
      </c>
      <c r="AY94" s="196" t="s">
        <v>119</v>
      </c>
      <c r="BK94" s="198">
        <f>SUM(BK95:BK109)</f>
        <v>0</v>
      </c>
    </row>
    <row r="95" s="1" customFormat="1" ht="16.5" customHeight="1">
      <c r="B95" s="33"/>
      <c r="C95" s="201" t="s">
        <v>186</v>
      </c>
      <c r="D95" s="201" t="s">
        <v>121</v>
      </c>
      <c r="E95" s="202" t="s">
        <v>303</v>
      </c>
      <c r="F95" s="203" t="s">
        <v>304</v>
      </c>
      <c r="G95" s="204" t="s">
        <v>197</v>
      </c>
      <c r="H95" s="205">
        <v>2</v>
      </c>
      <c r="I95" s="206"/>
      <c r="J95" s="207">
        <f>ROUND(I95*H95,2)</f>
        <v>0</v>
      </c>
      <c r="K95" s="203" t="s">
        <v>125</v>
      </c>
      <c r="L95" s="38"/>
      <c r="M95" s="208" t="s">
        <v>1</v>
      </c>
      <c r="N95" s="209" t="s">
        <v>40</v>
      </c>
      <c r="O95" s="74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12" t="s">
        <v>126</v>
      </c>
      <c r="AT95" s="12" t="s">
        <v>121</v>
      </c>
      <c r="AU95" s="12" t="s">
        <v>79</v>
      </c>
      <c r="AY95" s="12" t="s">
        <v>119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2" t="s">
        <v>77</v>
      </c>
      <c r="BK95" s="212">
        <f>ROUND(I95*H95,2)</f>
        <v>0</v>
      </c>
      <c r="BL95" s="12" t="s">
        <v>126</v>
      </c>
      <c r="BM95" s="12" t="s">
        <v>305</v>
      </c>
    </row>
    <row r="96" s="1" customFormat="1" ht="16.5" customHeight="1">
      <c r="B96" s="33"/>
      <c r="C96" s="201" t="s">
        <v>170</v>
      </c>
      <c r="D96" s="201" t="s">
        <v>121</v>
      </c>
      <c r="E96" s="202" t="s">
        <v>306</v>
      </c>
      <c r="F96" s="203" t="s">
        <v>307</v>
      </c>
      <c r="G96" s="204" t="s">
        <v>138</v>
      </c>
      <c r="H96" s="205">
        <v>30</v>
      </c>
      <c r="I96" s="206"/>
      <c r="J96" s="207">
        <f>ROUND(I96*H96,2)</f>
        <v>0</v>
      </c>
      <c r="K96" s="203" t="s">
        <v>125</v>
      </c>
      <c r="L96" s="38"/>
      <c r="M96" s="208" t="s">
        <v>1</v>
      </c>
      <c r="N96" s="209" t="s">
        <v>40</v>
      </c>
      <c r="O96" s="74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AR96" s="12" t="s">
        <v>126</v>
      </c>
      <c r="AT96" s="12" t="s">
        <v>121</v>
      </c>
      <c r="AU96" s="12" t="s">
        <v>79</v>
      </c>
      <c r="AY96" s="12" t="s">
        <v>119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2" t="s">
        <v>77</v>
      </c>
      <c r="BK96" s="212">
        <f>ROUND(I96*H96,2)</f>
        <v>0</v>
      </c>
      <c r="BL96" s="12" t="s">
        <v>126</v>
      </c>
      <c r="BM96" s="12" t="s">
        <v>308</v>
      </c>
    </row>
    <row r="97" s="1" customFormat="1" ht="16.5" customHeight="1">
      <c r="B97" s="33"/>
      <c r="C97" s="201" t="s">
        <v>178</v>
      </c>
      <c r="D97" s="201" t="s">
        <v>121</v>
      </c>
      <c r="E97" s="202" t="s">
        <v>136</v>
      </c>
      <c r="F97" s="203" t="s">
        <v>309</v>
      </c>
      <c r="G97" s="204" t="s">
        <v>138</v>
      </c>
      <c r="H97" s="205">
        <v>6.2000000000000002</v>
      </c>
      <c r="I97" s="206"/>
      <c r="J97" s="207">
        <f>ROUND(I97*H97,2)</f>
        <v>0</v>
      </c>
      <c r="K97" s="203" t="s">
        <v>125</v>
      </c>
      <c r="L97" s="38"/>
      <c r="M97" s="208" t="s">
        <v>1</v>
      </c>
      <c r="N97" s="209" t="s">
        <v>40</v>
      </c>
      <c r="O97" s="74"/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AR97" s="12" t="s">
        <v>126</v>
      </c>
      <c r="AT97" s="12" t="s">
        <v>121</v>
      </c>
      <c r="AU97" s="12" t="s">
        <v>79</v>
      </c>
      <c r="AY97" s="12" t="s">
        <v>119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2" t="s">
        <v>77</v>
      </c>
      <c r="BK97" s="212">
        <f>ROUND(I97*H97,2)</f>
        <v>0</v>
      </c>
      <c r="BL97" s="12" t="s">
        <v>126</v>
      </c>
      <c r="BM97" s="12" t="s">
        <v>310</v>
      </c>
    </row>
    <row r="98" s="1" customFormat="1" ht="16.5" customHeight="1">
      <c r="B98" s="33"/>
      <c r="C98" s="201" t="s">
        <v>218</v>
      </c>
      <c r="D98" s="201" t="s">
        <v>121</v>
      </c>
      <c r="E98" s="202" t="s">
        <v>311</v>
      </c>
      <c r="F98" s="203" t="s">
        <v>312</v>
      </c>
      <c r="G98" s="204" t="s">
        <v>138</v>
      </c>
      <c r="H98" s="205">
        <v>4</v>
      </c>
      <c r="I98" s="206"/>
      <c r="J98" s="207">
        <f>ROUND(I98*H98,2)</f>
        <v>0</v>
      </c>
      <c r="K98" s="203" t="s">
        <v>125</v>
      </c>
      <c r="L98" s="38"/>
      <c r="M98" s="208" t="s">
        <v>1</v>
      </c>
      <c r="N98" s="209" t="s">
        <v>40</v>
      </c>
      <c r="O98" s="74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AR98" s="12" t="s">
        <v>126</v>
      </c>
      <c r="AT98" s="12" t="s">
        <v>121</v>
      </c>
      <c r="AU98" s="12" t="s">
        <v>79</v>
      </c>
      <c r="AY98" s="12" t="s">
        <v>119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2" t="s">
        <v>77</v>
      </c>
      <c r="BK98" s="212">
        <f>ROUND(I98*H98,2)</f>
        <v>0</v>
      </c>
      <c r="BL98" s="12" t="s">
        <v>126</v>
      </c>
      <c r="BM98" s="12" t="s">
        <v>313</v>
      </c>
    </row>
    <row r="99" s="1" customFormat="1" ht="16.5" customHeight="1">
      <c r="B99" s="33"/>
      <c r="C99" s="201" t="s">
        <v>222</v>
      </c>
      <c r="D99" s="201" t="s">
        <v>121</v>
      </c>
      <c r="E99" s="202" t="s">
        <v>314</v>
      </c>
      <c r="F99" s="203" t="s">
        <v>315</v>
      </c>
      <c r="G99" s="204" t="s">
        <v>138</v>
      </c>
      <c r="H99" s="205">
        <v>4</v>
      </c>
      <c r="I99" s="206"/>
      <c r="J99" s="207">
        <f>ROUND(I99*H99,2)</f>
        <v>0</v>
      </c>
      <c r="K99" s="203" t="s">
        <v>125</v>
      </c>
      <c r="L99" s="38"/>
      <c r="M99" s="208" t="s">
        <v>1</v>
      </c>
      <c r="N99" s="209" t="s">
        <v>40</v>
      </c>
      <c r="O99" s="74"/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AR99" s="12" t="s">
        <v>126</v>
      </c>
      <c r="AT99" s="12" t="s">
        <v>121</v>
      </c>
      <c r="AU99" s="12" t="s">
        <v>79</v>
      </c>
      <c r="AY99" s="12" t="s">
        <v>119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2" t="s">
        <v>77</v>
      </c>
      <c r="BK99" s="212">
        <f>ROUND(I99*H99,2)</f>
        <v>0</v>
      </c>
      <c r="BL99" s="12" t="s">
        <v>126</v>
      </c>
      <c r="BM99" s="12" t="s">
        <v>316</v>
      </c>
    </row>
    <row r="100" s="1" customFormat="1" ht="16.5" customHeight="1">
      <c r="B100" s="33"/>
      <c r="C100" s="201" t="s">
        <v>249</v>
      </c>
      <c r="D100" s="201" t="s">
        <v>121</v>
      </c>
      <c r="E100" s="202" t="s">
        <v>317</v>
      </c>
      <c r="F100" s="203" t="s">
        <v>318</v>
      </c>
      <c r="G100" s="204" t="s">
        <v>138</v>
      </c>
      <c r="H100" s="205">
        <v>0.5</v>
      </c>
      <c r="I100" s="206"/>
      <c r="J100" s="207">
        <f>ROUND(I100*H100,2)</f>
        <v>0</v>
      </c>
      <c r="K100" s="203" t="s">
        <v>125</v>
      </c>
      <c r="L100" s="38"/>
      <c r="M100" s="208" t="s">
        <v>1</v>
      </c>
      <c r="N100" s="209" t="s">
        <v>40</v>
      </c>
      <c r="O100" s="74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12" t="s">
        <v>126</v>
      </c>
      <c r="AT100" s="12" t="s">
        <v>121</v>
      </c>
      <c r="AU100" s="12" t="s">
        <v>79</v>
      </c>
      <c r="AY100" s="12" t="s">
        <v>119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2" t="s">
        <v>77</v>
      </c>
      <c r="BK100" s="212">
        <f>ROUND(I100*H100,2)</f>
        <v>0</v>
      </c>
      <c r="BL100" s="12" t="s">
        <v>126</v>
      </c>
      <c r="BM100" s="12" t="s">
        <v>319</v>
      </c>
    </row>
    <row r="101" s="1" customFormat="1" ht="16.5" customHeight="1">
      <c r="B101" s="33"/>
      <c r="C101" s="201" t="s">
        <v>253</v>
      </c>
      <c r="D101" s="201" t="s">
        <v>121</v>
      </c>
      <c r="E101" s="202" t="s">
        <v>320</v>
      </c>
      <c r="F101" s="203" t="s">
        <v>321</v>
      </c>
      <c r="G101" s="204" t="s">
        <v>138</v>
      </c>
      <c r="H101" s="205">
        <v>0.5</v>
      </c>
      <c r="I101" s="206"/>
      <c r="J101" s="207">
        <f>ROUND(I101*H101,2)</f>
        <v>0</v>
      </c>
      <c r="K101" s="203" t="s">
        <v>125</v>
      </c>
      <c r="L101" s="38"/>
      <c r="M101" s="208" t="s">
        <v>1</v>
      </c>
      <c r="N101" s="209" t="s">
        <v>40</v>
      </c>
      <c r="O101" s="74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12" t="s">
        <v>126</v>
      </c>
      <c r="AT101" s="12" t="s">
        <v>121</v>
      </c>
      <c r="AU101" s="12" t="s">
        <v>79</v>
      </c>
      <c r="AY101" s="12" t="s">
        <v>119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2" t="s">
        <v>77</v>
      </c>
      <c r="BK101" s="212">
        <f>ROUND(I101*H101,2)</f>
        <v>0</v>
      </c>
      <c r="BL101" s="12" t="s">
        <v>126</v>
      </c>
      <c r="BM101" s="12" t="s">
        <v>322</v>
      </c>
    </row>
    <row r="102" s="1" customFormat="1" ht="16.5" customHeight="1">
      <c r="B102" s="33"/>
      <c r="C102" s="201" t="s">
        <v>295</v>
      </c>
      <c r="D102" s="201" t="s">
        <v>121</v>
      </c>
      <c r="E102" s="202" t="s">
        <v>323</v>
      </c>
      <c r="F102" s="203" t="s">
        <v>324</v>
      </c>
      <c r="G102" s="204" t="s">
        <v>138</v>
      </c>
      <c r="H102" s="205">
        <v>10</v>
      </c>
      <c r="I102" s="206"/>
      <c r="J102" s="207">
        <f>ROUND(I102*H102,2)</f>
        <v>0</v>
      </c>
      <c r="K102" s="203" t="s">
        <v>125</v>
      </c>
      <c r="L102" s="38"/>
      <c r="M102" s="208" t="s">
        <v>1</v>
      </c>
      <c r="N102" s="209" t="s">
        <v>40</v>
      </c>
      <c r="O102" s="74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AR102" s="12" t="s">
        <v>126</v>
      </c>
      <c r="AT102" s="12" t="s">
        <v>121</v>
      </c>
      <c r="AU102" s="12" t="s">
        <v>79</v>
      </c>
      <c r="AY102" s="12" t="s">
        <v>119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2" t="s">
        <v>77</v>
      </c>
      <c r="BK102" s="212">
        <f>ROUND(I102*H102,2)</f>
        <v>0</v>
      </c>
      <c r="BL102" s="12" t="s">
        <v>126</v>
      </c>
      <c r="BM102" s="12" t="s">
        <v>325</v>
      </c>
    </row>
    <row r="103" s="1" customFormat="1" ht="16.5" customHeight="1">
      <c r="B103" s="33"/>
      <c r="C103" s="201" t="s">
        <v>282</v>
      </c>
      <c r="D103" s="201" t="s">
        <v>121</v>
      </c>
      <c r="E103" s="202" t="s">
        <v>326</v>
      </c>
      <c r="F103" s="203" t="s">
        <v>327</v>
      </c>
      <c r="G103" s="204" t="s">
        <v>138</v>
      </c>
      <c r="H103" s="205">
        <v>10</v>
      </c>
      <c r="I103" s="206"/>
      <c r="J103" s="207">
        <f>ROUND(I103*H103,2)</f>
        <v>0</v>
      </c>
      <c r="K103" s="203" t="s">
        <v>125</v>
      </c>
      <c r="L103" s="38"/>
      <c r="M103" s="208" t="s">
        <v>1</v>
      </c>
      <c r="N103" s="209" t="s">
        <v>40</v>
      </c>
      <c r="O103" s="74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AR103" s="12" t="s">
        <v>126</v>
      </c>
      <c r="AT103" s="12" t="s">
        <v>121</v>
      </c>
      <c r="AU103" s="12" t="s">
        <v>79</v>
      </c>
      <c r="AY103" s="12" t="s">
        <v>119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2" t="s">
        <v>77</v>
      </c>
      <c r="BK103" s="212">
        <f>ROUND(I103*H103,2)</f>
        <v>0</v>
      </c>
      <c r="BL103" s="12" t="s">
        <v>126</v>
      </c>
      <c r="BM103" s="12" t="s">
        <v>328</v>
      </c>
    </row>
    <row r="104" s="1" customFormat="1" ht="16.5" customHeight="1">
      <c r="B104" s="33"/>
      <c r="C104" s="213" t="s">
        <v>288</v>
      </c>
      <c r="D104" s="213" t="s">
        <v>153</v>
      </c>
      <c r="E104" s="214" t="s">
        <v>329</v>
      </c>
      <c r="F104" s="215" t="s">
        <v>330</v>
      </c>
      <c r="G104" s="216" t="s">
        <v>243</v>
      </c>
      <c r="H104" s="217">
        <v>17</v>
      </c>
      <c r="I104" s="218"/>
      <c r="J104" s="219">
        <f>ROUND(I104*H104,2)</f>
        <v>0</v>
      </c>
      <c r="K104" s="215" t="s">
        <v>125</v>
      </c>
      <c r="L104" s="220"/>
      <c r="M104" s="221" t="s">
        <v>1</v>
      </c>
      <c r="N104" s="222" t="s">
        <v>40</v>
      </c>
      <c r="O104" s="74"/>
      <c r="P104" s="210">
        <f>O104*H104</f>
        <v>0</v>
      </c>
      <c r="Q104" s="210">
        <v>1</v>
      </c>
      <c r="R104" s="210">
        <f>Q104*H104</f>
        <v>17</v>
      </c>
      <c r="S104" s="210">
        <v>0</v>
      </c>
      <c r="T104" s="211">
        <f>S104*H104</f>
        <v>0</v>
      </c>
      <c r="AR104" s="12" t="s">
        <v>157</v>
      </c>
      <c r="AT104" s="12" t="s">
        <v>153</v>
      </c>
      <c r="AU104" s="12" t="s">
        <v>79</v>
      </c>
      <c r="AY104" s="12" t="s">
        <v>119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2" t="s">
        <v>77</v>
      </c>
      <c r="BK104" s="212">
        <f>ROUND(I104*H104,2)</f>
        <v>0</v>
      </c>
      <c r="BL104" s="12" t="s">
        <v>126</v>
      </c>
      <c r="BM104" s="12" t="s">
        <v>331</v>
      </c>
    </row>
    <row r="105" s="1" customFormat="1" ht="22.5" customHeight="1">
      <c r="B105" s="33"/>
      <c r="C105" s="201" t="s">
        <v>163</v>
      </c>
      <c r="D105" s="201" t="s">
        <v>121</v>
      </c>
      <c r="E105" s="202" t="s">
        <v>332</v>
      </c>
      <c r="F105" s="203" t="s">
        <v>333</v>
      </c>
      <c r="G105" s="204" t="s">
        <v>138</v>
      </c>
      <c r="H105" s="205">
        <v>60.299999999999997</v>
      </c>
      <c r="I105" s="206"/>
      <c r="J105" s="207">
        <f>ROUND(I105*H105,2)</f>
        <v>0</v>
      </c>
      <c r="K105" s="203" t="s">
        <v>125</v>
      </c>
      <c r="L105" s="38"/>
      <c r="M105" s="208" t="s">
        <v>1</v>
      </c>
      <c r="N105" s="209" t="s">
        <v>40</v>
      </c>
      <c r="O105" s="74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AR105" s="12" t="s">
        <v>126</v>
      </c>
      <c r="AT105" s="12" t="s">
        <v>121</v>
      </c>
      <c r="AU105" s="12" t="s">
        <v>79</v>
      </c>
      <c r="AY105" s="12" t="s">
        <v>119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2" t="s">
        <v>77</v>
      </c>
      <c r="BK105" s="212">
        <f>ROUND(I105*H105,2)</f>
        <v>0</v>
      </c>
      <c r="BL105" s="12" t="s">
        <v>126</v>
      </c>
      <c r="BM105" s="12" t="s">
        <v>334</v>
      </c>
    </row>
    <row r="106" s="1" customFormat="1" ht="16.5" customHeight="1">
      <c r="B106" s="33"/>
      <c r="C106" s="201" t="s">
        <v>199</v>
      </c>
      <c r="D106" s="201" t="s">
        <v>121</v>
      </c>
      <c r="E106" s="202" t="s">
        <v>335</v>
      </c>
      <c r="F106" s="203" t="s">
        <v>336</v>
      </c>
      <c r="G106" s="204" t="s">
        <v>124</v>
      </c>
      <c r="H106" s="205">
        <v>241.5</v>
      </c>
      <c r="I106" s="206"/>
      <c r="J106" s="207">
        <f>ROUND(I106*H106,2)</f>
        <v>0</v>
      </c>
      <c r="K106" s="203" t="s">
        <v>125</v>
      </c>
      <c r="L106" s="38"/>
      <c r="M106" s="208" t="s">
        <v>1</v>
      </c>
      <c r="N106" s="209" t="s">
        <v>40</v>
      </c>
      <c r="O106" s="74"/>
      <c r="P106" s="210">
        <f>O106*H106</f>
        <v>0</v>
      </c>
      <c r="Q106" s="210">
        <v>0</v>
      </c>
      <c r="R106" s="210">
        <f>Q106*H106</f>
        <v>0</v>
      </c>
      <c r="S106" s="210">
        <v>0</v>
      </c>
      <c r="T106" s="211">
        <f>S106*H106</f>
        <v>0</v>
      </c>
      <c r="AR106" s="12" t="s">
        <v>126</v>
      </c>
      <c r="AT106" s="12" t="s">
        <v>121</v>
      </c>
      <c r="AU106" s="12" t="s">
        <v>79</v>
      </c>
      <c r="AY106" s="12" t="s">
        <v>119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2" t="s">
        <v>77</v>
      </c>
      <c r="BK106" s="212">
        <f>ROUND(I106*H106,2)</f>
        <v>0</v>
      </c>
      <c r="BL106" s="12" t="s">
        <v>126</v>
      </c>
      <c r="BM106" s="12" t="s">
        <v>337</v>
      </c>
    </row>
    <row r="107" s="1" customFormat="1" ht="16.5" customHeight="1">
      <c r="B107" s="33"/>
      <c r="C107" s="201" t="s">
        <v>148</v>
      </c>
      <c r="D107" s="201" t="s">
        <v>121</v>
      </c>
      <c r="E107" s="202" t="s">
        <v>149</v>
      </c>
      <c r="F107" s="203" t="s">
        <v>338</v>
      </c>
      <c r="G107" s="204" t="s">
        <v>124</v>
      </c>
      <c r="H107" s="205">
        <v>241.5</v>
      </c>
      <c r="I107" s="206"/>
      <c r="J107" s="207">
        <f>ROUND(I107*H107,2)</f>
        <v>0</v>
      </c>
      <c r="K107" s="203" t="s">
        <v>125</v>
      </c>
      <c r="L107" s="38"/>
      <c r="M107" s="208" t="s">
        <v>1</v>
      </c>
      <c r="N107" s="209" t="s">
        <v>40</v>
      </c>
      <c r="O107" s="74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12" t="s">
        <v>126</v>
      </c>
      <c r="AT107" s="12" t="s">
        <v>121</v>
      </c>
      <c r="AU107" s="12" t="s">
        <v>79</v>
      </c>
      <c r="AY107" s="12" t="s">
        <v>119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2" t="s">
        <v>77</v>
      </c>
      <c r="BK107" s="212">
        <f>ROUND(I107*H107,2)</f>
        <v>0</v>
      </c>
      <c r="BL107" s="12" t="s">
        <v>126</v>
      </c>
      <c r="BM107" s="12" t="s">
        <v>339</v>
      </c>
    </row>
    <row r="108" s="1" customFormat="1" ht="16.5" customHeight="1">
      <c r="B108" s="33"/>
      <c r="C108" s="213" t="s">
        <v>273</v>
      </c>
      <c r="D108" s="213" t="s">
        <v>153</v>
      </c>
      <c r="E108" s="214" t="s">
        <v>154</v>
      </c>
      <c r="F108" s="215" t="s">
        <v>155</v>
      </c>
      <c r="G108" s="216" t="s">
        <v>156</v>
      </c>
      <c r="H108" s="217">
        <v>3.6230000000000002</v>
      </c>
      <c r="I108" s="218"/>
      <c r="J108" s="219">
        <f>ROUND(I108*H108,2)</f>
        <v>0</v>
      </c>
      <c r="K108" s="215" t="s">
        <v>125</v>
      </c>
      <c r="L108" s="220"/>
      <c r="M108" s="221" t="s">
        <v>1</v>
      </c>
      <c r="N108" s="222" t="s">
        <v>40</v>
      </c>
      <c r="O108" s="74"/>
      <c r="P108" s="210">
        <f>O108*H108</f>
        <v>0</v>
      </c>
      <c r="Q108" s="210">
        <v>0.001</v>
      </c>
      <c r="R108" s="210">
        <f>Q108*H108</f>
        <v>0.0036230000000000004</v>
      </c>
      <c r="S108" s="210">
        <v>0</v>
      </c>
      <c r="T108" s="211">
        <f>S108*H108</f>
        <v>0</v>
      </c>
      <c r="AR108" s="12" t="s">
        <v>157</v>
      </c>
      <c r="AT108" s="12" t="s">
        <v>153</v>
      </c>
      <c r="AU108" s="12" t="s">
        <v>79</v>
      </c>
      <c r="AY108" s="12" t="s">
        <v>119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2" t="s">
        <v>77</v>
      </c>
      <c r="BK108" s="212">
        <f>ROUND(I108*H108,2)</f>
        <v>0</v>
      </c>
      <c r="BL108" s="12" t="s">
        <v>126</v>
      </c>
      <c r="BM108" s="12" t="s">
        <v>340</v>
      </c>
    </row>
    <row r="109" s="1" customFormat="1" ht="16.5" customHeight="1">
      <c r="B109" s="33"/>
      <c r="C109" s="201" t="s">
        <v>157</v>
      </c>
      <c r="D109" s="201" t="s">
        <v>121</v>
      </c>
      <c r="E109" s="202" t="s">
        <v>159</v>
      </c>
      <c r="F109" s="203" t="s">
        <v>341</v>
      </c>
      <c r="G109" s="204" t="s">
        <v>124</v>
      </c>
      <c r="H109" s="205">
        <v>241.5</v>
      </c>
      <c r="I109" s="206"/>
      <c r="J109" s="207">
        <f>ROUND(I109*H109,2)</f>
        <v>0</v>
      </c>
      <c r="K109" s="203" t="s">
        <v>125</v>
      </c>
      <c r="L109" s="38"/>
      <c r="M109" s="208" t="s">
        <v>1</v>
      </c>
      <c r="N109" s="209" t="s">
        <v>40</v>
      </c>
      <c r="O109" s="74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AR109" s="12" t="s">
        <v>126</v>
      </c>
      <c r="AT109" s="12" t="s">
        <v>121</v>
      </c>
      <c r="AU109" s="12" t="s">
        <v>79</v>
      </c>
      <c r="AY109" s="12" t="s">
        <v>119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2" t="s">
        <v>77</v>
      </c>
      <c r="BK109" s="212">
        <f>ROUND(I109*H109,2)</f>
        <v>0</v>
      </c>
      <c r="BL109" s="12" t="s">
        <v>126</v>
      </c>
      <c r="BM109" s="12" t="s">
        <v>342</v>
      </c>
    </row>
    <row r="110" s="10" customFormat="1" ht="22.8" customHeight="1">
      <c r="B110" s="185"/>
      <c r="C110" s="186"/>
      <c r="D110" s="187" t="s">
        <v>68</v>
      </c>
      <c r="E110" s="199" t="s">
        <v>79</v>
      </c>
      <c r="F110" s="199" t="s">
        <v>343</v>
      </c>
      <c r="G110" s="186"/>
      <c r="H110" s="186"/>
      <c r="I110" s="189"/>
      <c r="J110" s="200">
        <f>BK110</f>
        <v>0</v>
      </c>
      <c r="K110" s="186"/>
      <c r="L110" s="191"/>
      <c r="M110" s="192"/>
      <c r="N110" s="193"/>
      <c r="O110" s="193"/>
      <c r="P110" s="194">
        <f>SUM(P111:P114)</f>
        <v>0</v>
      </c>
      <c r="Q110" s="193"/>
      <c r="R110" s="194">
        <f>SUM(R111:R114)</f>
        <v>0.035400000000000001</v>
      </c>
      <c r="S110" s="193"/>
      <c r="T110" s="195">
        <f>SUM(T111:T114)</f>
        <v>0</v>
      </c>
      <c r="AR110" s="196" t="s">
        <v>77</v>
      </c>
      <c r="AT110" s="197" t="s">
        <v>68</v>
      </c>
      <c r="AU110" s="197" t="s">
        <v>77</v>
      </c>
      <c r="AY110" s="196" t="s">
        <v>119</v>
      </c>
      <c r="BK110" s="198">
        <f>SUM(BK111:BK114)</f>
        <v>0</v>
      </c>
    </row>
    <row r="111" s="1" customFormat="1" ht="16.5" customHeight="1">
      <c r="B111" s="33"/>
      <c r="C111" s="201" t="s">
        <v>234</v>
      </c>
      <c r="D111" s="201" t="s">
        <v>121</v>
      </c>
      <c r="E111" s="202" t="s">
        <v>344</v>
      </c>
      <c r="F111" s="203" t="s">
        <v>345</v>
      </c>
      <c r="G111" s="204" t="s">
        <v>124</v>
      </c>
      <c r="H111" s="205">
        <v>40</v>
      </c>
      <c r="I111" s="206"/>
      <c r="J111" s="207">
        <f>ROUND(I111*H111,2)</f>
        <v>0</v>
      </c>
      <c r="K111" s="203" t="s">
        <v>125</v>
      </c>
      <c r="L111" s="38"/>
      <c r="M111" s="208" t="s">
        <v>1</v>
      </c>
      <c r="N111" s="209" t="s">
        <v>40</v>
      </c>
      <c r="O111" s="74"/>
      <c r="P111" s="210">
        <f>O111*H111</f>
        <v>0</v>
      </c>
      <c r="Q111" s="210">
        <v>0.00031</v>
      </c>
      <c r="R111" s="210">
        <f>Q111*H111</f>
        <v>0.0124</v>
      </c>
      <c r="S111" s="210">
        <v>0</v>
      </c>
      <c r="T111" s="211">
        <f>S111*H111</f>
        <v>0</v>
      </c>
      <c r="AR111" s="12" t="s">
        <v>126</v>
      </c>
      <c r="AT111" s="12" t="s">
        <v>121</v>
      </c>
      <c r="AU111" s="12" t="s">
        <v>79</v>
      </c>
      <c r="AY111" s="12" t="s">
        <v>119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2" t="s">
        <v>77</v>
      </c>
      <c r="BK111" s="212">
        <f>ROUND(I111*H111,2)</f>
        <v>0</v>
      </c>
      <c r="BL111" s="12" t="s">
        <v>126</v>
      </c>
      <c r="BM111" s="12" t="s">
        <v>346</v>
      </c>
    </row>
    <row r="112" s="1" customFormat="1" ht="16.5" customHeight="1">
      <c r="B112" s="33"/>
      <c r="C112" s="213" t="s">
        <v>201</v>
      </c>
      <c r="D112" s="213" t="s">
        <v>153</v>
      </c>
      <c r="E112" s="214" t="s">
        <v>347</v>
      </c>
      <c r="F112" s="215" t="s">
        <v>348</v>
      </c>
      <c r="G112" s="216" t="s">
        <v>124</v>
      </c>
      <c r="H112" s="217">
        <v>44</v>
      </c>
      <c r="I112" s="218"/>
      <c r="J112" s="219">
        <f>ROUND(I112*H112,2)</f>
        <v>0</v>
      </c>
      <c r="K112" s="215" t="s">
        <v>125</v>
      </c>
      <c r="L112" s="220"/>
      <c r="M112" s="221" t="s">
        <v>1</v>
      </c>
      <c r="N112" s="222" t="s">
        <v>40</v>
      </c>
      <c r="O112" s="74"/>
      <c r="P112" s="210">
        <f>O112*H112</f>
        <v>0</v>
      </c>
      <c r="Q112" s="210">
        <v>0.00029999999999999997</v>
      </c>
      <c r="R112" s="210">
        <f>Q112*H112</f>
        <v>0.013199999999999998</v>
      </c>
      <c r="S112" s="210">
        <v>0</v>
      </c>
      <c r="T112" s="211">
        <f>S112*H112</f>
        <v>0</v>
      </c>
      <c r="AR112" s="12" t="s">
        <v>157</v>
      </c>
      <c r="AT112" s="12" t="s">
        <v>153</v>
      </c>
      <c r="AU112" s="12" t="s">
        <v>79</v>
      </c>
      <c r="AY112" s="12" t="s">
        <v>119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2" t="s">
        <v>77</v>
      </c>
      <c r="BK112" s="212">
        <f>ROUND(I112*H112,2)</f>
        <v>0</v>
      </c>
      <c r="BL112" s="12" t="s">
        <v>126</v>
      </c>
      <c r="BM112" s="12" t="s">
        <v>349</v>
      </c>
    </row>
    <row r="113" s="1" customFormat="1" ht="16.5" customHeight="1">
      <c r="B113" s="33"/>
      <c r="C113" s="201" t="s">
        <v>226</v>
      </c>
      <c r="D113" s="201" t="s">
        <v>121</v>
      </c>
      <c r="E113" s="202" t="s">
        <v>350</v>
      </c>
      <c r="F113" s="203" t="s">
        <v>351</v>
      </c>
      <c r="G113" s="204" t="s">
        <v>138</v>
      </c>
      <c r="H113" s="205">
        <v>4.5</v>
      </c>
      <c r="I113" s="206"/>
      <c r="J113" s="207">
        <f>ROUND(I113*H113,2)</f>
        <v>0</v>
      </c>
      <c r="K113" s="203" t="s">
        <v>125</v>
      </c>
      <c r="L113" s="38"/>
      <c r="M113" s="208" t="s">
        <v>1</v>
      </c>
      <c r="N113" s="209" t="s">
        <v>40</v>
      </c>
      <c r="O113" s="74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12" t="s">
        <v>126</v>
      </c>
      <c r="AT113" s="12" t="s">
        <v>121</v>
      </c>
      <c r="AU113" s="12" t="s">
        <v>79</v>
      </c>
      <c r="AY113" s="12" t="s">
        <v>119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2" t="s">
        <v>77</v>
      </c>
      <c r="BK113" s="212">
        <f>ROUND(I113*H113,2)</f>
        <v>0</v>
      </c>
      <c r="BL113" s="12" t="s">
        <v>126</v>
      </c>
      <c r="BM113" s="12" t="s">
        <v>352</v>
      </c>
    </row>
    <row r="114" s="1" customFormat="1" ht="16.5" customHeight="1">
      <c r="B114" s="33"/>
      <c r="C114" s="201" t="s">
        <v>194</v>
      </c>
      <c r="D114" s="201" t="s">
        <v>121</v>
      </c>
      <c r="E114" s="202" t="s">
        <v>353</v>
      </c>
      <c r="F114" s="203" t="s">
        <v>354</v>
      </c>
      <c r="G114" s="204" t="s">
        <v>134</v>
      </c>
      <c r="H114" s="205">
        <v>20</v>
      </c>
      <c r="I114" s="206"/>
      <c r="J114" s="207">
        <f>ROUND(I114*H114,2)</f>
        <v>0</v>
      </c>
      <c r="K114" s="203" t="s">
        <v>125</v>
      </c>
      <c r="L114" s="38"/>
      <c r="M114" s="208" t="s">
        <v>1</v>
      </c>
      <c r="N114" s="209" t="s">
        <v>40</v>
      </c>
      <c r="O114" s="74"/>
      <c r="P114" s="210">
        <f>O114*H114</f>
        <v>0</v>
      </c>
      <c r="Q114" s="210">
        <v>0.00048999999999999998</v>
      </c>
      <c r="R114" s="210">
        <f>Q114*H114</f>
        <v>0.0097999999999999997</v>
      </c>
      <c r="S114" s="210">
        <v>0</v>
      </c>
      <c r="T114" s="211">
        <f>S114*H114</f>
        <v>0</v>
      </c>
      <c r="AR114" s="12" t="s">
        <v>126</v>
      </c>
      <c r="AT114" s="12" t="s">
        <v>121</v>
      </c>
      <c r="AU114" s="12" t="s">
        <v>79</v>
      </c>
      <c r="AY114" s="12" t="s">
        <v>119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2" t="s">
        <v>77</v>
      </c>
      <c r="BK114" s="212">
        <f>ROUND(I114*H114,2)</f>
        <v>0</v>
      </c>
      <c r="BL114" s="12" t="s">
        <v>126</v>
      </c>
      <c r="BM114" s="12" t="s">
        <v>355</v>
      </c>
    </row>
    <row r="115" s="10" customFormat="1" ht="22.8" customHeight="1">
      <c r="B115" s="185"/>
      <c r="C115" s="186"/>
      <c r="D115" s="187" t="s">
        <v>68</v>
      </c>
      <c r="E115" s="199" t="s">
        <v>157</v>
      </c>
      <c r="F115" s="199" t="s">
        <v>193</v>
      </c>
      <c r="G115" s="186"/>
      <c r="H115" s="186"/>
      <c r="I115" s="189"/>
      <c r="J115" s="200">
        <f>BK115</f>
        <v>0</v>
      </c>
      <c r="K115" s="186"/>
      <c r="L115" s="191"/>
      <c r="M115" s="192"/>
      <c r="N115" s="193"/>
      <c r="O115" s="193"/>
      <c r="P115" s="194">
        <f>SUM(P116:P117)</f>
        <v>0</v>
      </c>
      <c r="Q115" s="193"/>
      <c r="R115" s="194">
        <f>SUM(R116:R117)</f>
        <v>0.65947999999999996</v>
      </c>
      <c r="S115" s="193"/>
      <c r="T115" s="195">
        <f>SUM(T116:T117)</f>
        <v>0</v>
      </c>
      <c r="AR115" s="196" t="s">
        <v>77</v>
      </c>
      <c r="AT115" s="197" t="s">
        <v>68</v>
      </c>
      <c r="AU115" s="197" t="s">
        <v>77</v>
      </c>
      <c r="AY115" s="196" t="s">
        <v>119</v>
      </c>
      <c r="BK115" s="198">
        <f>SUM(BK116:BK117)</f>
        <v>0</v>
      </c>
    </row>
    <row r="116" s="1" customFormat="1" ht="16.5" customHeight="1">
      <c r="B116" s="33"/>
      <c r="C116" s="201" t="s">
        <v>240</v>
      </c>
      <c r="D116" s="201" t="s">
        <v>121</v>
      </c>
      <c r="E116" s="202" t="s">
        <v>195</v>
      </c>
      <c r="F116" s="203" t="s">
        <v>196</v>
      </c>
      <c r="G116" s="204" t="s">
        <v>197</v>
      </c>
      <c r="H116" s="205">
        <v>2</v>
      </c>
      <c r="I116" s="206"/>
      <c r="J116" s="207">
        <f>ROUND(I116*H116,2)</f>
        <v>0</v>
      </c>
      <c r="K116" s="203" t="s">
        <v>125</v>
      </c>
      <c r="L116" s="38"/>
      <c r="M116" s="208" t="s">
        <v>1</v>
      </c>
      <c r="N116" s="209" t="s">
        <v>40</v>
      </c>
      <c r="O116" s="74"/>
      <c r="P116" s="210">
        <f>O116*H116</f>
        <v>0</v>
      </c>
      <c r="Q116" s="210">
        <v>0.32973999999999998</v>
      </c>
      <c r="R116" s="210">
        <f>Q116*H116</f>
        <v>0.65947999999999996</v>
      </c>
      <c r="S116" s="210">
        <v>0</v>
      </c>
      <c r="T116" s="211">
        <f>S116*H116</f>
        <v>0</v>
      </c>
      <c r="AR116" s="12" t="s">
        <v>126</v>
      </c>
      <c r="AT116" s="12" t="s">
        <v>121</v>
      </c>
      <c r="AU116" s="12" t="s">
        <v>79</v>
      </c>
      <c r="AY116" s="12" t="s">
        <v>119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2" t="s">
        <v>77</v>
      </c>
      <c r="BK116" s="212">
        <f>ROUND(I116*H116,2)</f>
        <v>0</v>
      </c>
      <c r="BL116" s="12" t="s">
        <v>126</v>
      </c>
      <c r="BM116" s="12" t="s">
        <v>356</v>
      </c>
    </row>
    <row r="117" s="1" customFormat="1" ht="16.5" customHeight="1">
      <c r="B117" s="33"/>
      <c r="C117" s="201" t="s">
        <v>245</v>
      </c>
      <c r="D117" s="201" t="s">
        <v>121</v>
      </c>
      <c r="E117" s="202" t="s">
        <v>357</v>
      </c>
      <c r="F117" s="203" t="s">
        <v>358</v>
      </c>
      <c r="G117" s="204" t="s">
        <v>197</v>
      </c>
      <c r="H117" s="205">
        <v>1</v>
      </c>
      <c r="I117" s="206"/>
      <c r="J117" s="207">
        <f>ROUND(I117*H117,2)</f>
        <v>0</v>
      </c>
      <c r="K117" s="203" t="s">
        <v>1</v>
      </c>
      <c r="L117" s="38"/>
      <c r="M117" s="208" t="s">
        <v>1</v>
      </c>
      <c r="N117" s="209" t="s">
        <v>40</v>
      </c>
      <c r="O117" s="74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AR117" s="12" t="s">
        <v>170</v>
      </c>
      <c r="AT117" s="12" t="s">
        <v>121</v>
      </c>
      <c r="AU117" s="12" t="s">
        <v>79</v>
      </c>
      <c r="AY117" s="12" t="s">
        <v>119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2" t="s">
        <v>77</v>
      </c>
      <c r="BK117" s="212">
        <f>ROUND(I117*H117,2)</f>
        <v>0</v>
      </c>
      <c r="BL117" s="12" t="s">
        <v>170</v>
      </c>
      <c r="BM117" s="12" t="s">
        <v>359</v>
      </c>
    </row>
    <row r="118" s="10" customFormat="1" ht="22.8" customHeight="1">
      <c r="B118" s="185"/>
      <c r="C118" s="186"/>
      <c r="D118" s="187" t="s">
        <v>68</v>
      </c>
      <c r="E118" s="199" t="s">
        <v>199</v>
      </c>
      <c r="F118" s="199" t="s">
        <v>200</v>
      </c>
      <c r="G118" s="186"/>
      <c r="H118" s="186"/>
      <c r="I118" s="189"/>
      <c r="J118" s="200">
        <f>BK118</f>
        <v>0</v>
      </c>
      <c r="K118" s="186"/>
      <c r="L118" s="191"/>
      <c r="M118" s="192"/>
      <c r="N118" s="193"/>
      <c r="O118" s="193"/>
      <c r="P118" s="194">
        <f>P119</f>
        <v>0</v>
      </c>
      <c r="Q118" s="193"/>
      <c r="R118" s="194">
        <f>R119</f>
        <v>0</v>
      </c>
      <c r="S118" s="193"/>
      <c r="T118" s="195">
        <f>T119</f>
        <v>0</v>
      </c>
      <c r="AR118" s="196" t="s">
        <v>77</v>
      </c>
      <c r="AT118" s="197" t="s">
        <v>68</v>
      </c>
      <c r="AU118" s="197" t="s">
        <v>77</v>
      </c>
      <c r="AY118" s="196" t="s">
        <v>119</v>
      </c>
      <c r="BK118" s="198">
        <f>BK119</f>
        <v>0</v>
      </c>
    </row>
    <row r="119" s="1" customFormat="1" ht="16.5" customHeight="1">
      <c r="B119" s="33"/>
      <c r="C119" s="201" t="s">
        <v>174</v>
      </c>
      <c r="D119" s="201" t="s">
        <v>121</v>
      </c>
      <c r="E119" s="202" t="s">
        <v>202</v>
      </c>
      <c r="F119" s="203" t="s">
        <v>360</v>
      </c>
      <c r="G119" s="204" t="s">
        <v>204</v>
      </c>
      <c r="H119" s="205">
        <v>1</v>
      </c>
      <c r="I119" s="206"/>
      <c r="J119" s="207">
        <f>ROUND(I119*H119,2)</f>
        <v>0</v>
      </c>
      <c r="K119" s="203" t="s">
        <v>1</v>
      </c>
      <c r="L119" s="38"/>
      <c r="M119" s="208" t="s">
        <v>1</v>
      </c>
      <c r="N119" s="209" t="s">
        <v>40</v>
      </c>
      <c r="O119" s="74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AR119" s="12" t="s">
        <v>126</v>
      </c>
      <c r="AT119" s="12" t="s">
        <v>121</v>
      </c>
      <c r="AU119" s="12" t="s">
        <v>79</v>
      </c>
      <c r="AY119" s="12" t="s">
        <v>119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2" t="s">
        <v>77</v>
      </c>
      <c r="BK119" s="212">
        <f>ROUND(I119*H119,2)</f>
        <v>0</v>
      </c>
      <c r="BL119" s="12" t="s">
        <v>126</v>
      </c>
      <c r="BM119" s="12" t="s">
        <v>361</v>
      </c>
    </row>
    <row r="120" s="10" customFormat="1" ht="22.8" customHeight="1">
      <c r="B120" s="185"/>
      <c r="C120" s="186"/>
      <c r="D120" s="187" t="s">
        <v>68</v>
      </c>
      <c r="E120" s="199" t="s">
        <v>238</v>
      </c>
      <c r="F120" s="199" t="s">
        <v>239</v>
      </c>
      <c r="G120" s="186"/>
      <c r="H120" s="186"/>
      <c r="I120" s="189"/>
      <c r="J120" s="200">
        <f>BK120</f>
        <v>0</v>
      </c>
      <c r="K120" s="186"/>
      <c r="L120" s="191"/>
      <c r="M120" s="192"/>
      <c r="N120" s="193"/>
      <c r="O120" s="193"/>
      <c r="P120" s="194">
        <f>SUM(P121:P123)</f>
        <v>0</v>
      </c>
      <c r="Q120" s="193"/>
      <c r="R120" s="194">
        <f>SUM(R121:R123)</f>
        <v>0</v>
      </c>
      <c r="S120" s="193"/>
      <c r="T120" s="195">
        <f>SUM(T121:T123)</f>
        <v>0</v>
      </c>
      <c r="AR120" s="196" t="s">
        <v>77</v>
      </c>
      <c r="AT120" s="197" t="s">
        <v>68</v>
      </c>
      <c r="AU120" s="197" t="s">
        <v>77</v>
      </c>
      <c r="AY120" s="196" t="s">
        <v>119</v>
      </c>
      <c r="BK120" s="198">
        <f>SUM(BK121:BK123)</f>
        <v>0</v>
      </c>
    </row>
    <row r="121" s="1" customFormat="1" ht="16.5" customHeight="1">
      <c r="B121" s="33"/>
      <c r="C121" s="201" t="s">
        <v>7</v>
      </c>
      <c r="D121" s="201" t="s">
        <v>121</v>
      </c>
      <c r="E121" s="202" t="s">
        <v>362</v>
      </c>
      <c r="F121" s="203" t="s">
        <v>363</v>
      </c>
      <c r="G121" s="204" t="s">
        <v>197</v>
      </c>
      <c r="H121" s="205">
        <v>2</v>
      </c>
      <c r="I121" s="206"/>
      <c r="J121" s="207">
        <f>ROUND(I121*H121,2)</f>
        <v>0</v>
      </c>
      <c r="K121" s="203" t="s">
        <v>125</v>
      </c>
      <c r="L121" s="38"/>
      <c r="M121" s="208" t="s">
        <v>1</v>
      </c>
      <c r="N121" s="209" t="s">
        <v>40</v>
      </c>
      <c r="O121" s="74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AR121" s="12" t="s">
        <v>126</v>
      </c>
      <c r="AT121" s="12" t="s">
        <v>121</v>
      </c>
      <c r="AU121" s="12" t="s">
        <v>79</v>
      </c>
      <c r="AY121" s="12" t="s">
        <v>119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2" t="s">
        <v>77</v>
      </c>
      <c r="BK121" s="212">
        <f>ROUND(I121*H121,2)</f>
        <v>0</v>
      </c>
      <c r="BL121" s="12" t="s">
        <v>126</v>
      </c>
      <c r="BM121" s="12" t="s">
        <v>364</v>
      </c>
    </row>
    <row r="122" s="1" customFormat="1" ht="16.5" customHeight="1">
      <c r="B122" s="33"/>
      <c r="C122" s="201" t="s">
        <v>206</v>
      </c>
      <c r="D122" s="201" t="s">
        <v>121</v>
      </c>
      <c r="E122" s="202" t="s">
        <v>365</v>
      </c>
      <c r="F122" s="203" t="s">
        <v>366</v>
      </c>
      <c r="G122" s="204" t="s">
        <v>197</v>
      </c>
      <c r="H122" s="205">
        <v>2</v>
      </c>
      <c r="I122" s="206"/>
      <c r="J122" s="207">
        <f>ROUND(I122*H122,2)</f>
        <v>0</v>
      </c>
      <c r="K122" s="203" t="s">
        <v>125</v>
      </c>
      <c r="L122" s="38"/>
      <c r="M122" s="208" t="s">
        <v>1</v>
      </c>
      <c r="N122" s="209" t="s">
        <v>40</v>
      </c>
      <c r="O122" s="74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AR122" s="12" t="s">
        <v>126</v>
      </c>
      <c r="AT122" s="12" t="s">
        <v>121</v>
      </c>
      <c r="AU122" s="12" t="s">
        <v>79</v>
      </c>
      <c r="AY122" s="12" t="s">
        <v>119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2" t="s">
        <v>77</v>
      </c>
      <c r="BK122" s="212">
        <f>ROUND(I122*H122,2)</f>
        <v>0</v>
      </c>
      <c r="BL122" s="12" t="s">
        <v>126</v>
      </c>
      <c r="BM122" s="12" t="s">
        <v>367</v>
      </c>
    </row>
    <row r="123" s="1" customFormat="1" ht="16.5" customHeight="1">
      <c r="B123" s="33"/>
      <c r="C123" s="201" t="s">
        <v>210</v>
      </c>
      <c r="D123" s="201" t="s">
        <v>121</v>
      </c>
      <c r="E123" s="202" t="s">
        <v>368</v>
      </c>
      <c r="F123" s="203" t="s">
        <v>369</v>
      </c>
      <c r="G123" s="204" t="s">
        <v>243</v>
      </c>
      <c r="H123" s="205">
        <v>0.5</v>
      </c>
      <c r="I123" s="206"/>
      <c r="J123" s="207">
        <f>ROUND(I123*H123,2)</f>
        <v>0</v>
      </c>
      <c r="K123" s="203" t="s">
        <v>125</v>
      </c>
      <c r="L123" s="38"/>
      <c r="M123" s="208" t="s">
        <v>1</v>
      </c>
      <c r="N123" s="209" t="s">
        <v>40</v>
      </c>
      <c r="O123" s="74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AR123" s="12" t="s">
        <v>126</v>
      </c>
      <c r="AT123" s="12" t="s">
        <v>121</v>
      </c>
      <c r="AU123" s="12" t="s">
        <v>79</v>
      </c>
      <c r="AY123" s="12" t="s">
        <v>119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2" t="s">
        <v>77</v>
      </c>
      <c r="BK123" s="212">
        <f>ROUND(I123*H123,2)</f>
        <v>0</v>
      </c>
      <c r="BL123" s="12" t="s">
        <v>126</v>
      </c>
      <c r="BM123" s="12" t="s">
        <v>370</v>
      </c>
    </row>
    <row r="124" s="10" customFormat="1" ht="25.92" customHeight="1">
      <c r="B124" s="185"/>
      <c r="C124" s="186"/>
      <c r="D124" s="187" t="s">
        <v>68</v>
      </c>
      <c r="E124" s="188" t="s">
        <v>371</v>
      </c>
      <c r="F124" s="188" t="s">
        <v>372</v>
      </c>
      <c r="G124" s="186"/>
      <c r="H124" s="186"/>
      <c r="I124" s="189"/>
      <c r="J124" s="190">
        <f>BK124</f>
        <v>0</v>
      </c>
      <c r="K124" s="186"/>
      <c r="L124" s="191"/>
      <c r="M124" s="192"/>
      <c r="N124" s="193"/>
      <c r="O124" s="193"/>
      <c r="P124" s="194">
        <v>0</v>
      </c>
      <c r="Q124" s="193"/>
      <c r="R124" s="194">
        <v>0</v>
      </c>
      <c r="S124" s="193"/>
      <c r="T124" s="195">
        <v>0</v>
      </c>
      <c r="AR124" s="196" t="s">
        <v>79</v>
      </c>
      <c r="AT124" s="197" t="s">
        <v>68</v>
      </c>
      <c r="AU124" s="197" t="s">
        <v>69</v>
      </c>
      <c r="AY124" s="196" t="s">
        <v>119</v>
      </c>
      <c r="BK124" s="198">
        <v>0</v>
      </c>
    </row>
    <row r="125" s="10" customFormat="1" ht="25.92" customHeight="1">
      <c r="B125" s="185"/>
      <c r="C125" s="186"/>
      <c r="D125" s="187" t="s">
        <v>68</v>
      </c>
      <c r="E125" s="188" t="s">
        <v>373</v>
      </c>
      <c r="F125" s="188" t="s">
        <v>374</v>
      </c>
      <c r="G125" s="186"/>
      <c r="H125" s="186"/>
      <c r="I125" s="189"/>
      <c r="J125" s="190">
        <f>BK125</f>
        <v>0</v>
      </c>
      <c r="K125" s="186"/>
      <c r="L125" s="191"/>
      <c r="M125" s="192"/>
      <c r="N125" s="193"/>
      <c r="O125" s="193"/>
      <c r="P125" s="194">
        <f>P126</f>
        <v>0</v>
      </c>
      <c r="Q125" s="193"/>
      <c r="R125" s="194">
        <f>R126</f>
        <v>0</v>
      </c>
      <c r="S125" s="193"/>
      <c r="T125" s="195">
        <f>T126</f>
        <v>0</v>
      </c>
      <c r="AR125" s="196" t="s">
        <v>126</v>
      </c>
      <c r="AT125" s="197" t="s">
        <v>68</v>
      </c>
      <c r="AU125" s="197" t="s">
        <v>69</v>
      </c>
      <c r="AY125" s="196" t="s">
        <v>119</v>
      </c>
      <c r="BK125" s="198">
        <f>BK126</f>
        <v>0</v>
      </c>
    </row>
    <row r="126" s="1" customFormat="1" ht="16.5" customHeight="1">
      <c r="B126" s="33"/>
      <c r="C126" s="201" t="s">
        <v>375</v>
      </c>
      <c r="D126" s="201" t="s">
        <v>121</v>
      </c>
      <c r="E126" s="202" t="s">
        <v>376</v>
      </c>
      <c r="F126" s="203" t="s">
        <v>377</v>
      </c>
      <c r="G126" s="204" t="s">
        <v>378</v>
      </c>
      <c r="H126" s="205">
        <v>10</v>
      </c>
      <c r="I126" s="206"/>
      <c r="J126" s="207">
        <f>ROUND(I126*H126,2)</f>
        <v>0</v>
      </c>
      <c r="K126" s="203" t="s">
        <v>125</v>
      </c>
      <c r="L126" s="38"/>
      <c r="M126" s="208" t="s">
        <v>1</v>
      </c>
      <c r="N126" s="209" t="s">
        <v>40</v>
      </c>
      <c r="O126" s="74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AR126" s="12" t="s">
        <v>267</v>
      </c>
      <c r="AT126" s="12" t="s">
        <v>121</v>
      </c>
      <c r="AU126" s="12" t="s">
        <v>77</v>
      </c>
      <c r="AY126" s="12" t="s">
        <v>119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2" t="s">
        <v>77</v>
      </c>
      <c r="BK126" s="212">
        <f>ROUND(I126*H126,2)</f>
        <v>0</v>
      </c>
      <c r="BL126" s="12" t="s">
        <v>267</v>
      </c>
      <c r="BM126" s="12" t="s">
        <v>379</v>
      </c>
    </row>
    <row r="127" s="10" customFormat="1" ht="25.92" customHeight="1">
      <c r="B127" s="185"/>
      <c r="C127" s="186"/>
      <c r="D127" s="187" t="s">
        <v>68</v>
      </c>
      <c r="E127" s="188" t="s">
        <v>263</v>
      </c>
      <c r="F127" s="188" t="s">
        <v>264</v>
      </c>
      <c r="G127" s="186"/>
      <c r="H127" s="186"/>
      <c r="I127" s="189"/>
      <c r="J127" s="190">
        <f>BK127</f>
        <v>0</v>
      </c>
      <c r="K127" s="186"/>
      <c r="L127" s="191"/>
      <c r="M127" s="192"/>
      <c r="N127" s="193"/>
      <c r="O127" s="193"/>
      <c r="P127" s="194">
        <f>P128</f>
        <v>0</v>
      </c>
      <c r="Q127" s="193"/>
      <c r="R127" s="194">
        <f>R128</f>
        <v>0</v>
      </c>
      <c r="S127" s="193"/>
      <c r="T127" s="195">
        <f>T128</f>
        <v>0</v>
      </c>
      <c r="AR127" s="196" t="s">
        <v>126</v>
      </c>
      <c r="AT127" s="197" t="s">
        <v>68</v>
      </c>
      <c r="AU127" s="197" t="s">
        <v>69</v>
      </c>
      <c r="AY127" s="196" t="s">
        <v>119</v>
      </c>
      <c r="BK127" s="198">
        <f>BK128</f>
        <v>0</v>
      </c>
    </row>
    <row r="128" s="1" customFormat="1" ht="16.5" customHeight="1">
      <c r="B128" s="33"/>
      <c r="C128" s="201" t="s">
        <v>77</v>
      </c>
      <c r="D128" s="201" t="s">
        <v>121</v>
      </c>
      <c r="E128" s="202" t="s">
        <v>265</v>
      </c>
      <c r="F128" s="203" t="s">
        <v>380</v>
      </c>
      <c r="G128" s="204" t="s">
        <v>204</v>
      </c>
      <c r="H128" s="205">
        <v>1</v>
      </c>
      <c r="I128" s="206"/>
      <c r="J128" s="207">
        <f>ROUND(I128*H128,2)</f>
        <v>0</v>
      </c>
      <c r="K128" s="203" t="s">
        <v>1</v>
      </c>
      <c r="L128" s="38"/>
      <c r="M128" s="208" t="s">
        <v>1</v>
      </c>
      <c r="N128" s="209" t="s">
        <v>40</v>
      </c>
      <c r="O128" s="74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AR128" s="12" t="s">
        <v>267</v>
      </c>
      <c r="AT128" s="12" t="s">
        <v>121</v>
      </c>
      <c r="AU128" s="12" t="s">
        <v>77</v>
      </c>
      <c r="AY128" s="12" t="s">
        <v>119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2" t="s">
        <v>77</v>
      </c>
      <c r="BK128" s="212">
        <f>ROUND(I128*H128,2)</f>
        <v>0</v>
      </c>
      <c r="BL128" s="12" t="s">
        <v>267</v>
      </c>
      <c r="BM128" s="12" t="s">
        <v>381</v>
      </c>
    </row>
    <row r="129" s="10" customFormat="1" ht="25.92" customHeight="1">
      <c r="B129" s="185"/>
      <c r="C129" s="186"/>
      <c r="D129" s="187" t="s">
        <v>68</v>
      </c>
      <c r="E129" s="188" t="s">
        <v>269</v>
      </c>
      <c r="F129" s="188" t="s">
        <v>270</v>
      </c>
      <c r="G129" s="186"/>
      <c r="H129" s="186"/>
      <c r="I129" s="189"/>
      <c r="J129" s="190">
        <f>BK129</f>
        <v>0</v>
      </c>
      <c r="K129" s="186"/>
      <c r="L129" s="191"/>
      <c r="M129" s="192"/>
      <c r="N129" s="193"/>
      <c r="O129" s="193"/>
      <c r="P129" s="194">
        <f>P130+P132+P134</f>
        <v>0</v>
      </c>
      <c r="Q129" s="193"/>
      <c r="R129" s="194">
        <f>R130+R132+R134</f>
        <v>0</v>
      </c>
      <c r="S129" s="193"/>
      <c r="T129" s="195">
        <f>T130+T132+T134</f>
        <v>0</v>
      </c>
      <c r="AR129" s="196" t="s">
        <v>144</v>
      </c>
      <c r="AT129" s="197" t="s">
        <v>68</v>
      </c>
      <c r="AU129" s="197" t="s">
        <v>69</v>
      </c>
      <c r="AY129" s="196" t="s">
        <v>119</v>
      </c>
      <c r="BK129" s="198">
        <f>BK130+BK132+BK134</f>
        <v>0</v>
      </c>
    </row>
    <row r="130" s="10" customFormat="1" ht="22.8" customHeight="1">
      <c r="B130" s="185"/>
      <c r="C130" s="186"/>
      <c r="D130" s="187" t="s">
        <v>68</v>
      </c>
      <c r="E130" s="199" t="s">
        <v>271</v>
      </c>
      <c r="F130" s="199" t="s">
        <v>272</v>
      </c>
      <c r="G130" s="186"/>
      <c r="H130" s="186"/>
      <c r="I130" s="189"/>
      <c r="J130" s="200">
        <f>BK130</f>
        <v>0</v>
      </c>
      <c r="K130" s="186"/>
      <c r="L130" s="191"/>
      <c r="M130" s="192"/>
      <c r="N130" s="193"/>
      <c r="O130" s="193"/>
      <c r="P130" s="194">
        <f>P131</f>
        <v>0</v>
      </c>
      <c r="Q130" s="193"/>
      <c r="R130" s="194">
        <f>R131</f>
        <v>0</v>
      </c>
      <c r="S130" s="193"/>
      <c r="T130" s="195">
        <f>T131</f>
        <v>0</v>
      </c>
      <c r="AR130" s="196" t="s">
        <v>144</v>
      </c>
      <c r="AT130" s="197" t="s">
        <v>68</v>
      </c>
      <c r="AU130" s="197" t="s">
        <v>77</v>
      </c>
      <c r="AY130" s="196" t="s">
        <v>119</v>
      </c>
      <c r="BK130" s="198">
        <f>BK131</f>
        <v>0</v>
      </c>
    </row>
    <row r="131" s="1" customFormat="1" ht="16.5" customHeight="1">
      <c r="B131" s="33"/>
      <c r="C131" s="201" t="s">
        <v>79</v>
      </c>
      <c r="D131" s="201" t="s">
        <v>121</v>
      </c>
      <c r="E131" s="202" t="s">
        <v>274</v>
      </c>
      <c r="F131" s="203" t="s">
        <v>275</v>
      </c>
      <c r="G131" s="204" t="s">
        <v>276</v>
      </c>
      <c r="H131" s="205">
        <v>1</v>
      </c>
      <c r="I131" s="206"/>
      <c r="J131" s="207">
        <f>ROUND(I131*H131,2)</f>
        <v>0</v>
      </c>
      <c r="K131" s="203" t="s">
        <v>277</v>
      </c>
      <c r="L131" s="38"/>
      <c r="M131" s="208" t="s">
        <v>1</v>
      </c>
      <c r="N131" s="209" t="s">
        <v>40</v>
      </c>
      <c r="O131" s="74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AR131" s="12" t="s">
        <v>278</v>
      </c>
      <c r="AT131" s="12" t="s">
        <v>121</v>
      </c>
      <c r="AU131" s="12" t="s">
        <v>79</v>
      </c>
      <c r="AY131" s="12" t="s">
        <v>119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2" t="s">
        <v>77</v>
      </c>
      <c r="BK131" s="212">
        <f>ROUND(I131*H131,2)</f>
        <v>0</v>
      </c>
      <c r="BL131" s="12" t="s">
        <v>278</v>
      </c>
      <c r="BM131" s="12" t="s">
        <v>382</v>
      </c>
    </row>
    <row r="132" s="10" customFormat="1" ht="22.8" customHeight="1">
      <c r="B132" s="185"/>
      <c r="C132" s="186"/>
      <c r="D132" s="187" t="s">
        <v>68</v>
      </c>
      <c r="E132" s="199" t="s">
        <v>286</v>
      </c>
      <c r="F132" s="199" t="s">
        <v>287</v>
      </c>
      <c r="G132" s="186"/>
      <c r="H132" s="186"/>
      <c r="I132" s="189"/>
      <c r="J132" s="200">
        <f>BK132</f>
        <v>0</v>
      </c>
      <c r="K132" s="186"/>
      <c r="L132" s="191"/>
      <c r="M132" s="192"/>
      <c r="N132" s="193"/>
      <c r="O132" s="193"/>
      <c r="P132" s="194">
        <f>P133</f>
        <v>0</v>
      </c>
      <c r="Q132" s="193"/>
      <c r="R132" s="194">
        <f>R133</f>
        <v>0</v>
      </c>
      <c r="S132" s="193"/>
      <c r="T132" s="195">
        <f>T133</f>
        <v>0</v>
      </c>
      <c r="AR132" s="196" t="s">
        <v>144</v>
      </c>
      <c r="AT132" s="197" t="s">
        <v>68</v>
      </c>
      <c r="AU132" s="197" t="s">
        <v>77</v>
      </c>
      <c r="AY132" s="196" t="s">
        <v>119</v>
      </c>
      <c r="BK132" s="198">
        <f>BK133</f>
        <v>0</v>
      </c>
    </row>
    <row r="133" s="1" customFormat="1" ht="16.5" customHeight="1">
      <c r="B133" s="33"/>
      <c r="C133" s="201" t="s">
        <v>131</v>
      </c>
      <c r="D133" s="201" t="s">
        <v>121</v>
      </c>
      <c r="E133" s="202" t="s">
        <v>289</v>
      </c>
      <c r="F133" s="203" t="s">
        <v>290</v>
      </c>
      <c r="G133" s="204" t="s">
        <v>276</v>
      </c>
      <c r="H133" s="205">
        <v>1</v>
      </c>
      <c r="I133" s="206"/>
      <c r="J133" s="207">
        <f>ROUND(I133*H133,2)</f>
        <v>0</v>
      </c>
      <c r="K133" s="203" t="s">
        <v>291</v>
      </c>
      <c r="L133" s="38"/>
      <c r="M133" s="208" t="s">
        <v>1</v>
      </c>
      <c r="N133" s="209" t="s">
        <v>40</v>
      </c>
      <c r="O133" s="74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AR133" s="12" t="s">
        <v>278</v>
      </c>
      <c r="AT133" s="12" t="s">
        <v>121</v>
      </c>
      <c r="AU133" s="12" t="s">
        <v>79</v>
      </c>
      <c r="AY133" s="12" t="s">
        <v>119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2" t="s">
        <v>77</v>
      </c>
      <c r="BK133" s="212">
        <f>ROUND(I133*H133,2)</f>
        <v>0</v>
      </c>
      <c r="BL133" s="12" t="s">
        <v>278</v>
      </c>
      <c r="BM133" s="12" t="s">
        <v>383</v>
      </c>
    </row>
    <row r="134" s="10" customFormat="1" ht="22.8" customHeight="1">
      <c r="B134" s="185"/>
      <c r="C134" s="186"/>
      <c r="D134" s="187" t="s">
        <v>68</v>
      </c>
      <c r="E134" s="199" t="s">
        <v>293</v>
      </c>
      <c r="F134" s="199" t="s">
        <v>294</v>
      </c>
      <c r="G134" s="186"/>
      <c r="H134" s="186"/>
      <c r="I134" s="189"/>
      <c r="J134" s="200">
        <f>BK134</f>
        <v>0</v>
      </c>
      <c r="K134" s="186"/>
      <c r="L134" s="191"/>
      <c r="M134" s="192"/>
      <c r="N134" s="193"/>
      <c r="O134" s="193"/>
      <c r="P134" s="194">
        <f>P135</f>
        <v>0</v>
      </c>
      <c r="Q134" s="193"/>
      <c r="R134" s="194">
        <f>R135</f>
        <v>0</v>
      </c>
      <c r="S134" s="193"/>
      <c r="T134" s="195">
        <f>T135</f>
        <v>0</v>
      </c>
      <c r="AR134" s="196" t="s">
        <v>144</v>
      </c>
      <c r="AT134" s="197" t="s">
        <v>68</v>
      </c>
      <c r="AU134" s="197" t="s">
        <v>77</v>
      </c>
      <c r="AY134" s="196" t="s">
        <v>119</v>
      </c>
      <c r="BK134" s="198">
        <f>BK135</f>
        <v>0</v>
      </c>
    </row>
    <row r="135" s="1" customFormat="1" ht="16.5" customHeight="1">
      <c r="B135" s="33"/>
      <c r="C135" s="201" t="s">
        <v>126</v>
      </c>
      <c r="D135" s="201" t="s">
        <v>121</v>
      </c>
      <c r="E135" s="202" t="s">
        <v>296</v>
      </c>
      <c r="F135" s="203" t="s">
        <v>297</v>
      </c>
      <c r="G135" s="204" t="s">
        <v>276</v>
      </c>
      <c r="H135" s="205">
        <v>1</v>
      </c>
      <c r="I135" s="206"/>
      <c r="J135" s="207">
        <f>ROUND(I135*H135,2)</f>
        <v>0</v>
      </c>
      <c r="K135" s="203" t="s">
        <v>291</v>
      </c>
      <c r="L135" s="38"/>
      <c r="M135" s="223" t="s">
        <v>1</v>
      </c>
      <c r="N135" s="224" t="s">
        <v>40</v>
      </c>
      <c r="O135" s="225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12" t="s">
        <v>278</v>
      </c>
      <c r="AT135" s="12" t="s">
        <v>121</v>
      </c>
      <c r="AU135" s="12" t="s">
        <v>79</v>
      </c>
      <c r="AY135" s="12" t="s">
        <v>119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2" t="s">
        <v>77</v>
      </c>
      <c r="BK135" s="212">
        <f>ROUND(I135*H135,2)</f>
        <v>0</v>
      </c>
      <c r="BL135" s="12" t="s">
        <v>278</v>
      </c>
      <c r="BM135" s="12" t="s">
        <v>384</v>
      </c>
    </row>
    <row r="136" s="1" customFormat="1" ht="6.96" customHeight="1">
      <c r="B136" s="52"/>
      <c r="C136" s="53"/>
      <c r="D136" s="53"/>
      <c r="E136" s="53"/>
      <c r="F136" s="53"/>
      <c r="G136" s="53"/>
      <c r="H136" s="53"/>
      <c r="I136" s="150"/>
      <c r="J136" s="53"/>
      <c r="K136" s="53"/>
      <c r="L136" s="38"/>
    </row>
  </sheetData>
  <sheetProtection sheet="1" autoFilter="0" formatColumns="0" formatRows="0" objects="1" scenarios="1" spinCount="100000" saltValue="/qAvwL6wncmEGjcUQkEP04fXRFn9T5A3uuQJ5dIpoxIF+oKTlUu8xq7I+8wfdTab9rG2/gb2Or2TBh9hOjutew==" hashValue="q4I703U7WG0EVvL8gFCohUZIW9CH9ZMUmatP0hv6GcL7iQh5yqvRgNDEjwX3bqIQpqCFX3FVO86rgjolAkLr+Q==" algorithmName="SHA-512" password="CC35"/>
  <autoFilter ref="C91:K13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LENOVO\ADMIN</dc:creator>
  <cp:lastModifiedBy>LENOVO\ADMIN</cp:lastModifiedBy>
  <dcterms:created xsi:type="dcterms:W3CDTF">2019-04-30T06:57:07Z</dcterms:created>
  <dcterms:modified xsi:type="dcterms:W3CDTF">2019-04-30T06:57:10Z</dcterms:modified>
</cp:coreProperties>
</file>