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778" activeTab="0"/>
  </bookViews>
  <sheets>
    <sheet name="Rekapitulace" sheetId="1" r:id="rId1"/>
    <sheet name="L1_001" sheetId="2" r:id="rId2"/>
    <sheet name="L1_101_101.1" sheetId="3" r:id="rId3"/>
    <sheet name="L1_101_101.2" sheetId="4" r:id="rId4"/>
    <sheet name="L1_101_101.3" sheetId="5" r:id="rId5"/>
    <sheet name="L1_401" sheetId="6" r:id="rId6"/>
    <sheet name="L2_001" sheetId="7" r:id="rId7"/>
    <sheet name="L2_101_101.1" sheetId="8" r:id="rId8"/>
    <sheet name="L2_101_101.2" sheetId="9" r:id="rId9"/>
    <sheet name="L2_401_401.1" sheetId="10" r:id="rId10"/>
    <sheet name="L2_401_401.2" sheetId="11" r:id="rId11"/>
    <sheet name="L3_001_001" sheetId="12" r:id="rId12"/>
    <sheet name="L3_101_101.1" sheetId="13" r:id="rId13"/>
    <sheet name="L3_101_101.2" sheetId="14" r:id="rId14"/>
  </sheets>
  <definedNames>
    <definedName name="_xlnm.Print_Titles" localSheetId="1">'L1_001'!$1:$8</definedName>
    <definedName name="_xlnm.Print_Titles" localSheetId="2">'L1_101_101.1'!$1:$9</definedName>
    <definedName name="_xlnm.Print_Titles" localSheetId="3">'L1_101_101.2'!$1:$9</definedName>
    <definedName name="_xlnm.Print_Titles" localSheetId="4">'L1_101_101.3'!$1:$9</definedName>
    <definedName name="_xlnm.Print_Titles" localSheetId="5">'L1_401'!$1:$8</definedName>
    <definedName name="_xlnm.Print_Titles" localSheetId="6">'L2_001'!$1:$8</definedName>
    <definedName name="_xlnm.Print_Titles" localSheetId="7">'L2_101_101.1'!$1:$9</definedName>
    <definedName name="_xlnm.Print_Titles" localSheetId="8">'L2_101_101.2'!$1:$9</definedName>
    <definedName name="_xlnm.Print_Titles" localSheetId="9">'L2_401_401.1'!$1:$9</definedName>
    <definedName name="_xlnm.Print_Titles" localSheetId="10">'L2_401_401.2'!$1:$9</definedName>
    <definedName name="_xlnm.Print_Titles" localSheetId="11">'L3_001_001'!$1:$9</definedName>
    <definedName name="_xlnm.Print_Titles" localSheetId="12">'L3_101_101.1'!$1:$9</definedName>
    <definedName name="_xlnm.Print_Titles" localSheetId="13">'L3_101_101.2'!$1:$9</definedName>
  </definedNames>
  <calcPr fullCalcOnLoad="1"/>
</workbook>
</file>

<file path=xl/sharedStrings.xml><?xml version="1.0" encoding="utf-8"?>
<sst xmlns="http://schemas.openxmlformats.org/spreadsheetml/2006/main" count="4199" uniqueCount="609">
  <si>
    <t>Soupis objektů s DPH</t>
  </si>
  <si>
    <t>Stavba: 19-105 - ZVÝŠENÍ BEZPEČNOSTI DOPRAVY V LIBERCI  II  - LOKALITY POLNÍ, BALTSKÁ, NÁM. DR. E. BENEŠE</t>
  </si>
  <si>
    <t>Varianta: ZŘ - CENOVÁ ÚROVEŇ 2017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</si>
  <si>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</si>
  <si>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</si>
  <si>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</si>
  <si>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</si>
  <si>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</si>
  <si>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</si>
  <si>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</si>
  <si>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</si>
  <si>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</si>
  <si>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</si>
  <si>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</si>
  <si>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19-105</t>
  </si>
  <si>
    <t>ZVÝŠENÍ BEZPEČNOSTI DOPRAVY V LIBERCI  II  - LOKALITY POLNÍ, BALTSKÁ, NÁM. DR. E. BENEŠE</t>
  </si>
  <si>
    <t>O</t>
  </si>
  <si>
    <t>Objekt:</t>
  </si>
  <si>
    <t>L1</t>
  </si>
  <si>
    <t>LOKALITA POLNÍ</t>
  </si>
  <si>
    <t>O1</t>
  </si>
  <si>
    <t>Rozpočet:</t>
  </si>
  <si>
    <t>0,00</t>
  </si>
  <si>
    <t>15,00</t>
  </si>
  <si>
    <t>21,00</t>
  </si>
  <si>
    <t>2</t>
  </si>
  <si>
    <t>3</t>
  </si>
  <si>
    <t>001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</si>
  <si>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</si>
  <si>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</si>
  <si>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</si>
  <si>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</si>
  <si>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</si>
  <si>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</si>
  <si>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</si>
  <si>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</si>
  <si>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</si>
  <si>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</si>
  <si>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</si>
  <si>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</si>
  <si>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</si>
  <si>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</si>
  <si>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</si>
  <si>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</si>
  <si>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</si>
  <si>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</si>
  <si>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</si>
  <si>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</si>
  <si>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</si>
  <si>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</si>
  <si>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</si>
  <si>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</si>
  <si>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</si>
  <si>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</si>
  <si>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ZŘÍZENÍ, PROVOZ, DEMONTÁŽ, ÚDRŽBU  
Dočasné staveništní komunikace, vč. lávek přes výkopy  
provizorní přístupy k nemovitostem  
včetně vyznačení, ohrazení a osvětlení   
ochrana přejezdy přes staveništní rozvody</t>
  </si>
  <si>
    <t>VV</t>
  </si>
  <si>
    <t>02720</t>
  </si>
  <si>
    <t>POMOC PRÁCE ZŘÍZ NEBO ZAJIŠŤ REGULACI A OCHRANU DOPRAVY</t>
  </si>
  <si>
    <t>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</si>
  <si>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</si>
  <si>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</t>
  </si>
  <si>
    <t>práce v ochranném pásmu stáv. IS - dočasná opatření po dobu stavby  
vytyčení a vyznačení tras a ochranných pásem   
náklady na ztížené práce v ochranném pásmu IS  
komunikace se správcem   
náklady spojené s dodržením vydaných požadvků, vyjádření a stanovisek jednotlivých dotčených správců IS</t>
  </si>
  <si>
    <t>02760</t>
  </si>
  <si>
    <t>POMOC PRÁCE ZŘÍZ NEBO ZAJIŠŤ JÍMKY, STAV JÁMY A ŠACHTY</t>
  </si>
  <si>
    <t>bezpečnostní opatření pro zajištění výkopů - ohrazení, vyznačení, osvětlení, zakrytí   
ochranné a záchytné konstrukce  
případné dočasné zasypávání výkopů v průběhu prací</t>
  </si>
  <si>
    <t>02822</t>
  </si>
  <si>
    <t>PRŮZKUMNÉ PRÁCE ARCHEOLOGICKÉ V PODZEMÍ</t>
  </si>
  <si>
    <t>02940</t>
  </si>
  <si>
    <t>OSTATNÍ POŽADAVKY - VYPRACOVÁNÍ DOKUMENTACE</t>
  </si>
  <si>
    <t>plán BOZP vč. oznámení o zahájení stavebních prací Oblastnímu inspektorátu práce  
ve smyslu Přílohy č. 6 k nařízení vlády č. 591/2006 Sb.   
zhodnocení zásad bezpečnosti práce na staveništi, zásad organizace výstavby</t>
  </si>
  <si>
    <t>7</t>
  </si>
  <si>
    <t>02944</t>
  </si>
  <si>
    <t>OSTAT POŽADAVKY - DOKUMENTACE SKUTEČ PROVEDENÍ V DIGIT FORMĚ</t>
  </si>
  <si>
    <t>8</t>
  </si>
  <si>
    <t>02991</t>
  </si>
  <si>
    <t>OSTATNÍ POŽADAVKY - INFORMAČNÍ TABULE</t>
  </si>
  <si>
    <t>KUS</t>
  </si>
  <si>
    <t>TABULKA STÁLÁ, VYSVĚTLUJÍCÍ 
dle požadavku dotačního titulu - dodávka a montáž, vč. sloupku</t>
  </si>
  <si>
    <t>03100</t>
  </si>
  <si>
    <t>ZAŘÍZENÍ STAVENIŠTĚ - ZŘÍZENÍ, PROVOZ, DEMONTÁŽ</t>
  </si>
  <si>
    <t>Kompletní zařízení staveniště pro celou stavbu  včetně zajištění potřebných povolení a rozhodnutí.  
Položka zahrnuje náklady spojené s:   
oplocení a ohrazení staveniště  
prostory pro skladování a manipulaci   
osvětlení prostoru pracoviště  
staveništní přípojky   
zajištění dodávky elektrické energie, rozvody médií po stavbě   
zajištění případných odstávek a náhradního zásobování po dobu odstávky  
kancelářské plochy pro potřeby zhotovitele, technického dozoru stavby a zástupců investora,  
sociální zařízení,  
zajištění skladovacích ploch a prostor pro potřeby stavby  
čerpání vody  
Poplatky a náklady spojené se záborem veřejného prostranství   
Poplatky a náklady za spotřebované energie a zásobování   
Zajištění údržby veřejných komunikací a komunikací pro pěší v průběhu celé stavby, včetně případné zimní údržby</t>
  </si>
  <si>
    <t>R02900</t>
  </si>
  <si>
    <t>a</t>
  </si>
  <si>
    <t>OSTATNÍ POŽADAVKY - MONITORING</t>
  </si>
  <si>
    <t>Pasport a fotodokumentace stávajícího stavu okolních objektů a staveb před zahájením prací a po dokončení prací</t>
  </si>
  <si>
    <t>11</t>
  </si>
  <si>
    <t>b</t>
  </si>
  <si>
    <t>OSTATNÍ POŽADAVKY - BEZPEČNOSTNÍ POŽADAVKY - OSTRAHA</t>
  </si>
  <si>
    <t>Komplexní ostrahu a zabezpečení staveniště, včetně osvětlení staveniště, výstražných cedulí, výstražných světel</t>
  </si>
  <si>
    <t>12</t>
  </si>
  <si>
    <t>c</t>
  </si>
  <si>
    <t>OSTATNÍ POŽADAVKY</t>
  </si>
  <si>
    <t>ostatní náklady vyplývající ze zpracovaného plánu BOZP a v rozpočtu samostatně nevyčíslené a vyplývající z   
Nařízení vlády č. 591/2006 Sb.o bližších minimálních požadavcích na bezpečnost a ochranu zdraví při práci na staveništích ve znění pozdějších předpisů a ostatních bezpečnostních předpisů a ČSN, např.:   
ochranné pomůcky osob pohybujících se v prostoru staveniště  
při provozu a používání strojů, nářadí a technických zařízení  
při pracích spojené s prováděním a demontáží bednění, zajištění bezpečnostních opatření ve spojení s prací ve výšce nebo pod zemí (ve výkopech)  
při pracích v místech s nebezpečím výbuchu, zasypání, otravy, utonutí, pádu z výšky, apod.  
při bouracích a demoličních pracích   
při pracích nad vodou nebo v její těsné blízkosti  
požární ochrana staveb</t>
  </si>
  <si>
    <t>Ostatní konstrukce a práce</t>
  </si>
  <si>
    <t>13</t>
  </si>
  <si>
    <t>R916814</t>
  </si>
  <si>
    <t>ODDĚL OPLOCENÍ S PODSTAVCI DRÁTĚNNÉ - DOD, MONTÁŽ, DEMONTÁŽ</t>
  </si>
  <si>
    <t>zabezpečení staveniště proti vstupu nepovolaných osob na staveniště   
staveništní oplocení - dodávka, montáž, demontáž, údržba i nájem   
včetně označení staveniště bezpečnostními a informačními cedulemi  
za snížené viditelnosti osvětleno výstražným červeným světlem v čele překážky a každých 50 m po komunikaci  
vstupy na staveniště uzamykatelné 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</si>
  <si>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</si>
  <si>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101</t>
  </si>
  <si>
    <t>CHODNÍK</t>
  </si>
  <si>
    <t>O2</t>
  </si>
  <si>
    <t>101.1</t>
  </si>
  <si>
    <t>CHODNÍK - ZPŮSOBILÉ VÝDAJE HLAVNÍ</t>
  </si>
  <si>
    <t>014101</t>
  </si>
  <si>
    <t>POPLATKY ZA SKLÁDKU</t>
  </si>
  <si>
    <t>M3</t>
  </si>
  <si>
    <t>zemina</t>
  </si>
  <si>
    <t>výkopy 280,0m3=280,00 [A] 
odpočet pro zpětné použití: -15,0m3=-15,00 [B] 
Celkem: A+B=265,00 [C]</t>
  </si>
  <si>
    <t>014102</t>
  </si>
  <si>
    <t>T</t>
  </si>
  <si>
    <t>stavební suť</t>
  </si>
  <si>
    <t>21,0m3*2,5=52,50 [A] 
14,0m3*1,8=25,20 [B] 
50,47m3*2,4-odpočet asfalt 73,13=48,00 [C] 
8,81m3*2,4=21,14 [D] 
4m*0,04=0,16 [E] 
92m*0,1=9,20 [F] 
Celkem: A+B+C+D+E+F=156,20 [G]</t>
  </si>
  <si>
    <t>014132</t>
  </si>
  <si>
    <t>POPLATKY ZA SKLÁDKU TYP S-NO (NEBEZPEČNÝ ODPAD)</t>
  </si>
  <si>
    <t>směsi asfaltové z bourání vozovek</t>
  </si>
  <si>
    <t>29,25m3*2,5=73,13 [A]</t>
  </si>
  <si>
    <t>Zemní práce</t>
  </si>
  <si>
    <t>113168</t>
  </si>
  <si>
    <t>ODSTRANĚNÍ KRYTU ZPEVNĚNÝCH PLOCH ZE SILNIČNÍCH DÍLCŮ, ODVOZ DO 20KM</t>
  </si>
  <si>
    <t>SILNIČNÍ PANELY</t>
  </si>
  <si>
    <t>140,0m2*0,15=21,00 [A]</t>
  </si>
  <si>
    <t>113328</t>
  </si>
  <si>
    <t>ODSTRAN PODKL ZPEVNĚNÝCH PLOCH Z KAMENIVA NESTMEL, ODVOZ DO 20KM</t>
  </si>
  <si>
    <t>lože panelů: 140,0*0,10=14,00 [A]</t>
  </si>
  <si>
    <t>113438</t>
  </si>
  <si>
    <t>ODSTRAN KRYTU ZPEVNĚNÝCH PLOCH S ASFALT POJIVEM VČET PODKLADU, ODVOZ DO 20KM</t>
  </si>
  <si>
    <t>185,0m2*0,25+10,0m2*0,42=50,45 [A]</t>
  </si>
  <si>
    <t>113488</t>
  </si>
  <si>
    <t>ODSTRANĚNÍ KRYTU ZPEVNĚNÝCH PLOCH Z DLAŽDIC VČETNĚ PODKLADU, ODVOZ DO 20KM</t>
  </si>
  <si>
    <t>5,0m2*0,25+18,0m2*0,42=8,81 [A]</t>
  </si>
  <si>
    <t>113518</t>
  </si>
  <si>
    <t>ODSTRANĚNÍ ZÁHONOVÝCH OBRUBNÍKŮ, ODVOZ DO 20KM</t>
  </si>
  <si>
    <t>M</t>
  </si>
  <si>
    <t>113528</t>
  </si>
  <si>
    <t>ODSTRANĚNÍ CHODNÍKOVÝCH OBRUBNÍKŮ BETONOVÝCH, ODVOZ DO 20KM</t>
  </si>
  <si>
    <t>123738</t>
  </si>
  <si>
    <t>ODKOP PRO SPOD STAVBU SILNIC A ŽELEZNIC TŘ. I, ODVOZ DO 20KM</t>
  </si>
  <si>
    <t>zemní práce pro zpev.plochy: 50,0=50,00 [A]</t>
  </si>
  <si>
    <t>125738</t>
  </si>
  <si>
    <t>VYKOPÁVKY ZE ZEMNÍKŮ A SKLÁDEK TŘ. I, ODVOZ DO 20KM</t>
  </si>
  <si>
    <t>nákup, natěžení a dovoz humózní zeminy dle pol.č. 18232</t>
  </si>
  <si>
    <t>13283</t>
  </si>
  <si>
    <t>HLOUBENÍ RÝH ŠÍŘ DO 2M PAŽ I NEPAŽ TŘ. II</t>
  </si>
  <si>
    <t>zasakovací příkop: 95,0m3=95,00 [A] 
zasakovací objekt: 135m3=135,00 [B] 
Celkem: A+B=230,00 [C]</t>
  </si>
  <si>
    <t>17120</t>
  </si>
  <si>
    <t>ULOŽENÍ SYPANINY DO NÁSYPŮ A NA SKLÁDKY BEZ ZHUTNĚNÍ</t>
  </si>
  <si>
    <t>vytěžená zemina</t>
  </si>
  <si>
    <t>50,0+95,0+135,0=280,00 [A]</t>
  </si>
  <si>
    <t>14</t>
  </si>
  <si>
    <t>17310</t>
  </si>
  <si>
    <t>ZEMNÍ KRAJNICE A DOSYPÁVKY SE ZHUTNĚNÍM</t>
  </si>
  <si>
    <t>15</t>
  </si>
  <si>
    <t>17481</t>
  </si>
  <si>
    <t>ZÁSYP JAM A RÝH Z NAKUPOVANÝCH MATERIÁLŮ</t>
  </si>
  <si>
    <t>vsakovací objekty - výplň tříděným kamenivem 32/63 (mezerovitost min. 25%)</t>
  </si>
  <si>
    <t>16</t>
  </si>
  <si>
    <t>18110</t>
  </si>
  <si>
    <t>ÚPRAVA PLÁNĚ SE ZHUTNĚNÍM V HORNINĚ TŘ. I</t>
  </si>
  <si>
    <t>M2</t>
  </si>
  <si>
    <t>chodník: 486,0+37,0=523,00 [A] 
rozš. pod obrubou: 330,0*0,20=66,00 [B] 
Celkem: A+B=589,00 [C]</t>
  </si>
  <si>
    <t>17</t>
  </si>
  <si>
    <t>18231</t>
  </si>
  <si>
    <t>ROZPROSTŘENÍ ORNICE V ROVINĚ V TL DO 0,10M</t>
  </si>
  <si>
    <t>18</t>
  </si>
  <si>
    <t>18241</t>
  </si>
  <si>
    <t>ZALOŽENÍ TRÁVNÍKU RUČNÍM VÝSEVEM</t>
  </si>
  <si>
    <t>19</t>
  </si>
  <si>
    <t>183511</t>
  </si>
  <si>
    <t>CHEMICKÉ ODPLEVELENÍ CELOPLOŠNÉ</t>
  </si>
  <si>
    <t>ornice před výsevem travní směsi</t>
  </si>
  <si>
    <t>Základy</t>
  </si>
  <si>
    <t>20</t>
  </si>
  <si>
    <t>21361</t>
  </si>
  <si>
    <t>DRENÁŽNÍ VRSTVY Z GEOTEXTILIE</t>
  </si>
  <si>
    <t>zasakovací příkop: 300,0m2=300,00 [A] 
zasakovací objekt: 200,0m2=200,00 [B] 
Celkem: A+B=500,00 [C]</t>
  </si>
  <si>
    <t>Komunikace</t>
  </si>
  <si>
    <t>21</t>
  </si>
  <si>
    <t>56330</t>
  </si>
  <si>
    <t>VOZOVKOVÉ VRSTVY ZE ŠTĚRKODRTI</t>
  </si>
  <si>
    <t>ŠDa  0/63</t>
  </si>
  <si>
    <t>chodník: 486,0m2*0,15=72,90 [A] 
sjezdy:37,0m2*(0,15+0,15)=11,10 [B] 
rozš. pod obrubou: 330,0*0,20*0,15=9,90 [C] 
Celkem: A+B+C=93,90 [D]</t>
  </si>
  <si>
    <t>22</t>
  </si>
  <si>
    <t>582611</t>
  </si>
  <si>
    <t>KRYTY Z BETON DLAŽDIC SE ZÁMKEM ŠEDÝCH TL 60MM DO LOŽE Z KAM</t>
  </si>
  <si>
    <t>ŠEDÁ, HLADKÁ TL. 60MM, LOŽE KAMENIVO TL. 40MM  
VÝPLŇ SPÁR PÍSKEM</t>
  </si>
  <si>
    <t>chodník: 486,0m2-24,0=462,00 [A]</t>
  </si>
  <si>
    <t>23</t>
  </si>
  <si>
    <t>582612</t>
  </si>
  <si>
    <t>KRYTY Z BETON DLAŽDIC SE ZÁMKEM ŠEDÝCH TL 80MM DO LOŽE Z KAM</t>
  </si>
  <si>
    <t>ŠEDÁ, HLADKÁ TL. 80MM, LOŽE KAMENIVO TL. 40MM  
VÝPLŇ SPÁR PÍSKEM</t>
  </si>
  <si>
    <t>sjezdy: 37,0m2-10,0=27,00 [A]</t>
  </si>
  <si>
    <t>24</t>
  </si>
  <si>
    <t>58261A</t>
  </si>
  <si>
    <t>KRYTY Z BETON DLAŽDIC SE ZÁMKEM BAREV RELIÉF TL 60MM DO LOŽE Z KAM</t>
  </si>
  <si>
    <t>ČERVENÁ, HMATOVÁ TL. 60MM, LOŽE KAMENIVO TL. 40MM  
VÝPLŇ SPÁR PÍSKEM</t>
  </si>
  <si>
    <t>chodník: 24,0m2=24,00 [A]</t>
  </si>
  <si>
    <t>25</t>
  </si>
  <si>
    <t>58261B</t>
  </si>
  <si>
    <t>KRYTY Z BETON DLAŽDIC SE ZÁMKEM BAREV RELIÉF TL 80MM DO LOŽE Z KAM</t>
  </si>
  <si>
    <t>ČERVENÁ, HMATOVÁ TL. 80MM, LOŽE KAMENIVO TL. 40MM  
VÝPLŇ SPÁR PÍSKEM</t>
  </si>
  <si>
    <t>sjezdy: 10,0m2=10,00 [A]</t>
  </si>
  <si>
    <t>26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</si>
  <si>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</si>
  <si>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</si>
  <si>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</si>
  <si>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Potrubí</t>
  </si>
  <si>
    <t>27</t>
  </si>
  <si>
    <t>89921</t>
  </si>
  <si>
    <t>VÝŠKOVÁ ÚPRAVA POKLOPŮ</t>
  </si>
  <si>
    <t>28</t>
  </si>
  <si>
    <t>89923</t>
  </si>
  <si>
    <t>VÝŠKOVÁ ÚPRAVA KRYCÍCH HRNCŮ</t>
  </si>
  <si>
    <t>29</t>
  </si>
  <si>
    <t>914121</t>
  </si>
  <si>
    <t>DOPRAVNÍ ZNAČKY ZÁKLADNÍ VELIKOSTI OCELOVÉ FÓLIE TŘ 1 - DODÁVKA A MONTÁŽ</t>
  </si>
  <si>
    <t>IP6</t>
  </si>
  <si>
    <t>30</t>
  </si>
  <si>
    <t>914122</t>
  </si>
  <si>
    <t>DOPRAVNÍ ZNAČKY ZÁKLADNÍ VELIKOSTI OCELOVÉ FÓLIE TŘ 1 - MONTÁŽ S PŘEMÍSTĚNÍM</t>
  </si>
  <si>
    <t>montáž přesunutého DZ</t>
  </si>
  <si>
    <t>31</t>
  </si>
  <si>
    <t>914123</t>
  </si>
  <si>
    <t>DOPRAVNÍ ZNAČKY ZÁKLADNÍ VELIKOSTI OCELOVÉ FÓLIE TŘ 1 - DEMONTÁŽ</t>
  </si>
  <si>
    <t>demontáž pro přesun</t>
  </si>
  <si>
    <t>32</t>
  </si>
  <si>
    <t>914912</t>
  </si>
  <si>
    <t>SLOUPKY A STOJKY DZ Z OCEL TRUBEK ZABETON MONTÁŽ S PŘESUNEM</t>
  </si>
  <si>
    <t>33</t>
  </si>
  <si>
    <t>914913</t>
  </si>
  <si>
    <t>SLOUPKY A STOJKY DZ Z OCEL TRUBEK ZABETON DEMONTÁŽ</t>
  </si>
  <si>
    <t>34</t>
  </si>
  <si>
    <t>914921</t>
  </si>
  <si>
    <t>SLOUPKY A STOJKY DOPRAVNÍCH ZNAČEK Z OCEL TRUBEK DO PATKY - DODÁVKA A MONTÁŽ</t>
  </si>
  <si>
    <t>35</t>
  </si>
  <si>
    <t>915211</t>
  </si>
  <si>
    <t>VODOROVNÉ DOPRAVNÍ ZNAČENÍ PLASTEM HLADKÉ - DODÁVKA A POKLÁDKA</t>
  </si>
  <si>
    <t>V7a 9,0m2=9,00 [A] 
V7b: 17,0*0,25/2=2,13 [B] 
Celkem: A+B=11,13 [C]</t>
  </si>
  <si>
    <t>36</t>
  </si>
  <si>
    <t>vodící pás přechodu</t>
  </si>
  <si>
    <t>6,5*0,55=3,58 [A]</t>
  </si>
  <si>
    <t>37</t>
  </si>
  <si>
    <t>917211</t>
  </si>
  <si>
    <t>ZÁHONOVÉ OBRUBY Z BETONOVÝCH OBRUBNÍKŮ ŠÍŘ 50MM</t>
  </si>
  <si>
    <t>50/200mm, vč. betonového lože</t>
  </si>
  <si>
    <t>38</t>
  </si>
  <si>
    <t>917223</t>
  </si>
  <si>
    <t>SILNIČNÍ A CHODNÍKOVÉ OBRUBY Z BETONOVÝCH OBRUBNÍKŮ ŠÍŘ 100MM</t>
  </si>
  <si>
    <t>100/250mm, vč. betonového lože</t>
  </si>
  <si>
    <t>39</t>
  </si>
  <si>
    <t>917224</t>
  </si>
  <si>
    <t>SILNIČNÍ A CHODNÍKOVÉ OBRUBY Z BETONOVÝCH OBRUBNÍKŮ ŠÍŘ 150MM</t>
  </si>
  <si>
    <t>150/250mm, vč. betonového lože</t>
  </si>
  <si>
    <t>40</t>
  </si>
  <si>
    <t>919112</t>
  </si>
  <si>
    <t>ŘEZÁNÍ ASFALTOVÉHO KRYTU VOZOVEK TL DO 100MM</t>
  </si>
  <si>
    <t>101.2</t>
  </si>
  <si>
    <t>CHODNÍK - ZPŮSOBILÉ VÝDAJE VEDLEJŠÍ</t>
  </si>
  <si>
    <t>výkopy 90,0m3=90,00 [A] 
odpočet pro zpětné použití: -10,0m3=-10,00 [B] 
Celkem: A+B=80,00 [C]</t>
  </si>
  <si>
    <t>66,88m3*2,4-odpočet asfalt 57,0=103,51 [A]</t>
  </si>
  <si>
    <t>22,8m3*2,5=57,00 [A] 
3,2m3*2,5=8,00 [B] 
Celkem: A+B=65,00 [C]</t>
  </si>
  <si>
    <t>152,0m2*0,44=66,88 [A]</t>
  </si>
  <si>
    <t>11372E</t>
  </si>
  <si>
    <t>FRÉZOVÁNÍ ZPEVNĚNÝCH PLOCH ASFALT DROBNÝCH OPRAV A PLOŠ ROZPADŮ DO 500M2</t>
  </si>
  <si>
    <t>stupňovité napojení na stáv. vozovku: 80,0m2*0.04=3,20 [A]</t>
  </si>
  <si>
    <t>zemní práce pro zpev.plochy: 90,0=90,00 [A]</t>
  </si>
  <si>
    <t>90,0=90,00 [A]</t>
  </si>
  <si>
    <t>vozovka: 340,0=340,00 [A] 
rozš. pod obrubou: 240,0*0,20=48,00 [B] 
Celkem: A+B=388,00 [C]</t>
  </si>
  <si>
    <t>vozovka: 340,0m2+rozšíření v pláni 570,0*0,20=454,00 [A]</t>
  </si>
  <si>
    <t>V11a: 38,0*0,125=4,75 [A]</t>
  </si>
  <si>
    <t>91552</t>
  </si>
  <si>
    <t>VODOR DOPRAV ZNAČ - PÍSMENA</t>
  </si>
  <si>
    <t>2* BUS</t>
  </si>
  <si>
    <t>101.3</t>
  </si>
  <si>
    <t>CHODNÍK - NEZPŮSOBILÉ VÝDAJE</t>
  </si>
  <si>
    <t>561401</t>
  </si>
  <si>
    <t>KAMENIVO ZPEVNĚNÉ CEMENTEM TŘ. I</t>
  </si>
  <si>
    <t>SC C8/10</t>
  </si>
  <si>
    <t>vozovka: 340,0m2*0,13=44,20 [A]</t>
  </si>
  <si>
    <t>vozovka: 340,0m2*0,20=68,00 [A] 
rozš. pod obrubou: 240,0*0,20*0,15=7,20 [B] 
Celkem: A+B=75,20 [C]</t>
  </si>
  <si>
    <t>56932</t>
  </si>
  <si>
    <t>ZPEVNĚNÍ KRAJNIC ZE ŠTĚRKODRTI TL. DO 100MM</t>
  </si>
  <si>
    <t>572213</t>
  </si>
  <si>
    <t>SPOJOVACÍ POSTŘIK Z EMULZE DO 0,5KG/M2</t>
  </si>
  <si>
    <t>v množství 0,30kg/m2</t>
  </si>
  <si>
    <t>vozovka: 340,0m2*2=680,00 [A] 
stupňovité napojení na stáv. vozovku: 80,0m2=80,00 [B] 
Celkem: A+B=760,00 [C]</t>
  </si>
  <si>
    <t>57475</t>
  </si>
  <si>
    <t>VOZOVKOVÉ VÝZTUŽNÉ VRSTVY Z GEOMŘÍŽOVINY</t>
  </si>
  <si>
    <t>výztuž živičných vrstev, včetně spojovacího postřiku dle technol.předpisu</t>
  </si>
  <si>
    <t>stupňovité napojení na stáv. vozovku:</t>
  </si>
  <si>
    <t>574A34</t>
  </si>
  <si>
    <t>ASFALTOVÝ BETON PRO OBRUSNÉ VRSTVY ACO 11+, 11S TL. 40MM</t>
  </si>
  <si>
    <t>vozovka: 340,0m2=340,00 [A] 
stupňovité napojení na stáv. vozovku: 80,0m2=80,00 [B] 
Celkem: A+B=420,00 [C]</t>
  </si>
  <si>
    <t>574E66</t>
  </si>
  <si>
    <t>ASFALTOVÝ BETON PRO PODKLADNÍ VRSTVY ACP 16+, 16S TL. 70MM</t>
  </si>
  <si>
    <t>vozovka: 340,0m2=340,00 [A]</t>
  </si>
  <si>
    <t>401</t>
  </si>
  <si>
    <t>VEŘEJNÉ OSVĚTLENÍ - ZPŮSOBILÉ VÝDAJE HLAVNÍ</t>
  </si>
  <si>
    <t>Přidružená stavební výroba</t>
  </si>
  <si>
    <t>Stožár stupňovitý vetknutý 133/89/60 výška 6m</t>
  </si>
  <si>
    <t>002</t>
  </si>
  <si>
    <t>Stožár stupňovitý vetknutý 133/89/60 výška 8m</t>
  </si>
  <si>
    <t>003</t>
  </si>
  <si>
    <t>Stožárová svorkovnice 6.16.4, 1x10A</t>
  </si>
  <si>
    <t>004</t>
  </si>
  <si>
    <t>Stožárová svorkovnice 9.16.4, 1x10A</t>
  </si>
  <si>
    <t>005</t>
  </si>
  <si>
    <t>Svítidlo uliční A Výbojkové 70W</t>
  </si>
  <si>
    <t>006</t>
  </si>
  <si>
    <t>Svítidlo uliční A Výbojkové 100W</t>
  </si>
  <si>
    <t>007</t>
  </si>
  <si>
    <t>Výbojka sodíková 70W</t>
  </si>
  <si>
    <t>008</t>
  </si>
  <si>
    <t>Výbojka sodíková 100W</t>
  </si>
  <si>
    <t>009</t>
  </si>
  <si>
    <t>Kabel CYKY 4x10</t>
  </si>
  <si>
    <t>010</t>
  </si>
  <si>
    <t>Kabel CYKY 3x1,5</t>
  </si>
  <si>
    <t>011</t>
  </si>
  <si>
    <t>Zemnící pásovina FeZn 30x4</t>
  </si>
  <si>
    <t>012</t>
  </si>
  <si>
    <t>Zemnící drát FeZn 8mm</t>
  </si>
  <si>
    <t>013</t>
  </si>
  <si>
    <t>Oko na zemnící drát M8</t>
  </si>
  <si>
    <t>014</t>
  </si>
  <si>
    <t>Svorka SK</t>
  </si>
  <si>
    <t>015</t>
  </si>
  <si>
    <t>Chránička KOPOFLEX 50</t>
  </si>
  <si>
    <t>016</t>
  </si>
  <si>
    <t>Chránička KOPODUR 110</t>
  </si>
  <si>
    <t>017</t>
  </si>
  <si>
    <t>HDPE 50</t>
  </si>
  <si>
    <t>018</t>
  </si>
  <si>
    <t>Záslepka HDPE 50</t>
  </si>
  <si>
    <t>019</t>
  </si>
  <si>
    <t>Výkop pro betonový základ stožáru</t>
  </si>
  <si>
    <t>020</t>
  </si>
  <si>
    <t>Betonový základ pro stožár s pouzdrem</t>
  </si>
  <si>
    <t>021</t>
  </si>
  <si>
    <t>Úprava stávajícího základu pro napojení</t>
  </si>
  <si>
    <t>022</t>
  </si>
  <si>
    <t>Výkop 30x60</t>
  </si>
  <si>
    <t>023</t>
  </si>
  <si>
    <t>Zához včetně hutnění 30x40</t>
  </si>
  <si>
    <t>024</t>
  </si>
  <si>
    <t>Výkop 50x120</t>
  </si>
  <si>
    <t>025</t>
  </si>
  <si>
    <t>Zához včetně hutnění 50x100</t>
  </si>
  <si>
    <t>026</t>
  </si>
  <si>
    <t>Pískové lože 30-50x20</t>
  </si>
  <si>
    <t>027</t>
  </si>
  <si>
    <t>Betonové lože pod komunikace</t>
  </si>
  <si>
    <t>028</t>
  </si>
  <si>
    <t>Provizorní úprava terénu</t>
  </si>
  <si>
    <t>029</t>
  </si>
  <si>
    <t>Spojovací a montážní materiál</t>
  </si>
  <si>
    <t>030</t>
  </si>
  <si>
    <t>Napojení na stávající rozvody</t>
  </si>
  <si>
    <t>031</t>
  </si>
  <si>
    <t>Demontáž stávajícího osvětl. bodu vč. základu</t>
  </si>
  <si>
    <t>032</t>
  </si>
  <si>
    <t>Odvoz a likvidace odpadu</t>
  </si>
  <si>
    <t>033</t>
  </si>
  <si>
    <t>Pronájem plošiny</t>
  </si>
  <si>
    <t>HOD</t>
  </si>
  <si>
    <t>034</t>
  </si>
  <si>
    <t>Pronájem Jeřábu</t>
  </si>
  <si>
    <t>035</t>
  </si>
  <si>
    <t>Výchozí revize</t>
  </si>
  <si>
    <t>036</t>
  </si>
  <si>
    <t>Koordinace se správci sítí</t>
  </si>
  <si>
    <t>L2</t>
  </si>
  <si>
    <t>LOKALITA BALTSKÁ</t>
  </si>
  <si>
    <t>ZŘÍZENÍ, PROVOZ, DEMONTÁŽ, ÚDRŽBU 
Dočasné staveništní komunikace, vč. lávek přes výkopy 
provizorní přístupy k nemovitostem 
včetně vyznačení, ohrazení a osvětlení  
ochrana přejezdy přes staveništní rozvody</t>
  </si>
  <si>
    <t>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</si>
  <si>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bezpečnostní opatření pro zajištění výkopů - ohrazení, vyznačení, osvětlení, zakrytí  
ochranné a záchytné konstrukce 
případné dočasné zasypávání výkopů v průběhu prací</t>
  </si>
  <si>
    <t>plán BOZP vč. oznámení o zahájení stavebních prací Oblastnímu inspektorátu práce 
ve smyslu Přílohy č. 6 k nařízení vlády č. 591/2006 Sb.  
zhodnocení zásad bezpečnosti práce na staveništi, zásad organizace výstavby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</si>
  <si>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</si>
  <si>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</si>
  <si>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</si>
  <si>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22,35m3*2,4-odpočet asfalt 21,5=32,14 [A] 
272m*0,1=27,20 [B] 
8m*0,1=0,80 [C] 
16m2*0,3=4,80 [D] 
5ks*0,3=1,50 [E] 
Celkem: A+B+C+D+E=66,44 [F]</t>
  </si>
  <si>
    <t>(8,6+6,6)m3*2,5=38,00 [A]</t>
  </si>
  <si>
    <t>11120</t>
  </si>
  <si>
    <t>ODSTRANĚNÍ KŘOVIN</t>
  </si>
  <si>
    <t>včetně odvozu a likvidace  
keře + náletové dřeviny</t>
  </si>
  <si>
    <t>11201</t>
  </si>
  <si>
    <t>KÁCENÍ STROMŮ D KMENE DO 0,5M S ODSTRANĚNÍM PAŘEZŮ</t>
  </si>
  <si>
    <t>včetně odvozu a likvidace dřevní hmoty</t>
  </si>
  <si>
    <t>D 200: 5=5,00 [A] 
D 400: 8=8,00 [B] 
Celkem: A+B=13,00 [C]</t>
  </si>
  <si>
    <t>kanal. přípojky: 5.0m2*0.42=2,10 [A] 
okraj vozovky: 81,0m2*0,25=20,25 [B] 
Celkem: A+B=22,35 [C]</t>
  </si>
  <si>
    <t>113534</t>
  </si>
  <si>
    <t>ODSTRANĚNÍ CHODNÍKOVÝCH KAMENNÝCH OBRUBNÍKŮ, ODVOZ DO 5KM</t>
  </si>
  <si>
    <t>kamenná obruba na deponii investora 
ostatní suť odvoz na skládku</t>
  </si>
  <si>
    <t>obnova podél obruby: 132,0m2*0.05=6,60 [A]</t>
  </si>
  <si>
    <t>121101</t>
  </si>
  <si>
    <t>SEJMUTÍ ORNICE NEBO LESNÍ PŮDY S ODVOZEM DO 1KM</t>
  </si>
  <si>
    <t>uložení na deponii pro zpětné použití</t>
  </si>
  <si>
    <t>285,0*0,10=28,50 [A]</t>
  </si>
  <si>
    <t>123838</t>
  </si>
  <si>
    <t>ODKOP PRO SPOD STAVBU SILNIC A ŽELEZNIC TŘ. II, ODVOZ DO 20KM</t>
  </si>
  <si>
    <t>12993</t>
  </si>
  <si>
    <t>ČIŠTĚNÍ POTRUBÍ DN DO 200MM</t>
  </si>
  <si>
    <t>čištění přípojek UV</t>
  </si>
  <si>
    <t>kanalizační přípojka: 8.0*0.80*1.50=9,60 [A] 
pro osazení šachty: 2.0*2.0*2.50=10,00 [B] 
Celkem: A+B=19,60 [C]</t>
  </si>
  <si>
    <t>ornice na deponii</t>
  </si>
  <si>
    <t>37+75+19,6=131,60 [A]</t>
  </si>
  <si>
    <t>Bude použita zemina vhodná k přímému použití bez úpravy dle ČSN 73 6133.  
Štěrk, nebo písek v jakémkoli poměru s frakcí max. 60mm.  Podíl jemných částic max. 15% 
Před použitím materiálu dodá zhotovitel protokol o vhodnosti zeminy od geologa</t>
  </si>
  <si>
    <t>kanalizační přípojka: 1.0*0.80*(1.50-0.15-0.5)=0,68 [A] 
pro osazení šachty: 10.0m3-3,5m3=6,50 [B] 
Celkem: A+B=7,18 [C]</t>
  </si>
  <si>
    <t>17581</t>
  </si>
  <si>
    <t>OBSYP POTRUBÍ A OBJEKTŮ Z NAKUPOVANÝCH MATERIÁLŮ</t>
  </si>
  <si>
    <t>štěrkopísek frakce 0-8</t>
  </si>
  <si>
    <t>kanalizační přípojka: 8.0*0.80*0.50=3,20 [A]</t>
  </si>
  <si>
    <t>obnova nad kanal. přípojkou: 5,0m2=5,00 [A] 
chodník: 494,0m2=494,00 [B] 
sjezdy: 6,0m2=6,00 [C] 
Celkem: A+B+C=505,00 [D]</t>
  </si>
  <si>
    <t>18232</t>
  </si>
  <si>
    <t>ROZPROSTŘENÍ ORNICE V ROVINĚ V TL DO 0,15M</t>
  </si>
  <si>
    <t>včetně dopravy z deponie</t>
  </si>
  <si>
    <t>53</t>
  </si>
  <si>
    <t>R1132981</t>
  </si>
  <si>
    <t>ODSTRANĚNÍ ZPEVNĚNÝCH PLOCH, PŘÍKOPŮ A RIGOLŮ Z KAMENNÉ KOSTKY, ODVOZ DO 20KM</t>
  </si>
  <si>
    <t>kamenná kostka na deponii investora 
ostatní suť odvoz na skládku</t>
  </si>
  <si>
    <t>16,0m2*0,20=3,20 [A]</t>
  </si>
  <si>
    <t>Vodorovné konstrukce</t>
  </si>
  <si>
    <t>45131</t>
  </si>
  <si>
    <t>PODKL A VÝPLŇ VRSTVY Z PROST BET</t>
  </si>
  <si>
    <t>lože šachty: 1.0*1.0*0.15=0,15 [A] 
lože UV: 5*0.5*0.5*0.15=0,19 [B] 
Celkem: A+B=0,34 [C]</t>
  </si>
  <si>
    <t>45157</t>
  </si>
  <si>
    <t>PODKLADNÍ A VÝPLŇOVÉ VRSTVY Z KAMENIVA TĚŽENÉHO</t>
  </si>
  <si>
    <t>kanalizační přípojka: 8.0*0.80*0,15=0,96 [A]</t>
  </si>
  <si>
    <t>chodník: 494,0m2*0,15=74,10 [A] 
sjezdy: 6,0m2*0,25=1,50 [B] 
Celkem: A+B=75,60 [C]</t>
  </si>
  <si>
    <t>567303</t>
  </si>
  <si>
    <t>VRSTVY PRO OBNOVU A OPRAVY ZE ŠTĚRKODRTI</t>
  </si>
  <si>
    <t>ŠDa 0/32</t>
  </si>
  <si>
    <t>obnova nad kanal. přípojkou: 5,0m2*0,15=0,75 [A]</t>
  </si>
  <si>
    <t>ŠDa 32/63</t>
  </si>
  <si>
    <t>577212</t>
  </si>
  <si>
    <t>VRSTVY PRO OBNOVU, OPRAVY - SPOJ POSTŘIK DO 0,5KG/M2</t>
  </si>
  <si>
    <t>obnova nad kanal. přípojkou: 5,0m2=5,00 [A] 
obnova podél obruby: 132,0m2=132,00 [B] 
Celkem: A+B=137,00 [C]</t>
  </si>
  <si>
    <t>5774AE</t>
  </si>
  <si>
    <t>VRSTVY PRO OBNOVU A OPRAVY Z ASF BETONU ACO 11+, 11S</t>
  </si>
  <si>
    <t>obnova nad kanal. přípojkou: 5,0m2*0,05=0,25 [A] 
obnova podél obruby: 132,0m2*0.05=6,60 [B] 
Celkem: A+B=6,85 [C]</t>
  </si>
  <si>
    <t>5774EG</t>
  </si>
  <si>
    <t>VRSTVY PRO OBNOVU A OPRAVY Z ASF BETONU ACP 16+, 16S</t>
  </si>
  <si>
    <t>obnova nad kanal. přípojkou: 5,0m2*0,07=0,35 [A]</t>
  </si>
  <si>
    <t>ŠEDÁ, HLADKÁ TL. 60MM, LOŽE KAMENIVO TL. 40MM 
VÝPLŇ SPÁR PÍSKEM</t>
  </si>
  <si>
    <t>chodník: 494,0m2-25,0=469,00 [A]</t>
  </si>
  <si>
    <t>ŠEDÁ, HLADKÁ TL. 80MM, LOŽE KAMENIVO TL. 40MM 
VÝPLŇ SPÁR PÍSKEM</t>
  </si>
  <si>
    <t>sjezdy: 6,0m2-2,2=3,80 [A]</t>
  </si>
  <si>
    <t>ČERVENÁ, HMATOVÁ TL. 60MM, LOŽE KAMENIVO TL. 40MM 
VÝPLŇ SPÁR PÍSKEM</t>
  </si>
  <si>
    <t>chodník: 25,0m2=25,00 [A]</t>
  </si>
  <si>
    <t>ČERVENÁ, HMATOVÁ TL. 80MM, LOŽE KAMENIVO TL. 40MM 
VÝPLŇ SPÁR PÍSKEM</t>
  </si>
  <si>
    <t>sjezdy: 2,2m2=2,20 [A]</t>
  </si>
  <si>
    <t>87433</t>
  </si>
  <si>
    <t>POTRUBÍ Z TRUB PLASTOVÝCH ODPADNÍCH DN DO 150MM</t>
  </si>
  <si>
    <t>PEHD SN8</t>
  </si>
  <si>
    <t>2ks: 8m=8,00 [A]</t>
  </si>
  <si>
    <t>894145</t>
  </si>
  <si>
    <t>ŠACHTY KANALIZAČNÍ Z BETON DÍLCŮ NA POTRUBÍ DN DO 300MM</t>
  </si>
  <si>
    <t>nová šachta na stávající potrubí KAM DN 300</t>
  </si>
  <si>
    <t>89712</t>
  </si>
  <si>
    <t>VPUSŤ KANALIZAČNÍ ULIČNÍ KOMPLETNÍ Z BETONOVÝCH DÍLCŮ</t>
  </si>
  <si>
    <t>typová uliční z dílců, včetně mříže, zat. D400, se sběrným košem a kalovým prostorem  
vč. napojení na původní přípojky</t>
  </si>
  <si>
    <t>sorpční vpust z dílců, včetně mříže, zat. D400</t>
  </si>
  <si>
    <t>41</t>
  </si>
  <si>
    <t>42</t>
  </si>
  <si>
    <t>43</t>
  </si>
  <si>
    <t>44</t>
  </si>
  <si>
    <t>45</t>
  </si>
  <si>
    <t>46</t>
  </si>
  <si>
    <t>čáry:  
15,0*0,125=1,88 [A] 
38,0*0,25/2=4,75 [B] 
Celkem: A+B=6,63 [C]</t>
  </si>
  <si>
    <t>47</t>
  </si>
  <si>
    <t>19,0*0,55=10,45 [A]</t>
  </si>
  <si>
    <t>48</t>
  </si>
  <si>
    <t>91710</t>
  </si>
  <si>
    <t>OBRUBY Z BETONOVÝCH PALISÁD</t>
  </si>
  <si>
    <t>včetně betonového lože</t>
  </si>
  <si>
    <t>27,0m*1.0*0.16=4,32 [A]</t>
  </si>
  <si>
    <t>49</t>
  </si>
  <si>
    <t>917212</t>
  </si>
  <si>
    <t>ZÁHONOVÉ OBRUBY Z BETONOVÝCH OBRUBNÍKŮ ŠÍŘ 80MM</t>
  </si>
  <si>
    <t>60/200mm, vč. betonového lože</t>
  </si>
  <si>
    <t>50</t>
  </si>
  <si>
    <t>51</t>
  </si>
  <si>
    <t>52</t>
  </si>
  <si>
    <t>96687</t>
  </si>
  <si>
    <t>VYBOURÁNÍ ULIČNÍCH VPUSTÍ KOMPLETNÍCH</t>
  </si>
  <si>
    <t>včetně odvozu na skládku (20km)</t>
  </si>
  <si>
    <t>118,0m3*1,8=212,40 [A] 
1,25m3*2,4-odpočet asfalt 1,25=1,75 [B] 
59m*0,1=5,90 [C] 
Celkem: A+B+C=220,05 [D]</t>
  </si>
  <si>
    <t>(0,5+1,35)m3*2,5=4,63 [A]</t>
  </si>
  <si>
    <t>štěrk.plocha: 118,0m3=118,00 [A]</t>
  </si>
  <si>
    <t>okraj vozovky: 5,0m2*0,25=1,25 [A]</t>
  </si>
  <si>
    <t>obnova podél obruby: 27,0m2*0.05=1,35 [A]</t>
  </si>
  <si>
    <t>parkování: 246,0m2=246,00 [A]</t>
  </si>
  <si>
    <t>parkování+sjezdy: 246,0m2*0,25=61,50 [A]</t>
  </si>
  <si>
    <t>obnova podél obruby: 27,0m2=27,00 [A]</t>
  </si>
  <si>
    <t>parkování+sjezdy: 246,0m2=246,00 [A]</t>
  </si>
  <si>
    <t>čáry:  
60,0*0,125=7,50 [A]</t>
  </si>
  <si>
    <t>91551</t>
  </si>
  <si>
    <t>VODOROVNÉ DOPRAVNÍ ZNAČENÍ - PŘEDEM PŘIPRAVENÉ SYMBOLY</t>
  </si>
  <si>
    <t>vyhrazené parkování pro vozidla přepravující tělesně postižené osoby</t>
  </si>
  <si>
    <t>R912972</t>
  </si>
  <si>
    <t>A</t>
  </si>
  <si>
    <t>DOPRAVNÍ ZRCADLO - PŘESAZENÍ</t>
  </si>
  <si>
    <t>směrový posun, tj. demontáž, přesun, montáž, včetně sloupku</t>
  </si>
  <si>
    <t>VEŘEJNÉ OSVĚTLENÍ</t>
  </si>
  <si>
    <t>401.1</t>
  </si>
  <si>
    <t>VEŘEJNÉ OSVĚTLENÍ  - ZPŮSOBILÉ VÝDAJE HLAVNÍ</t>
  </si>
  <si>
    <t>Stožár stupňovitý vetknutý 133/89/76 výška s výložnkem 8m, pozinkovaný</t>
  </si>
  <si>
    <t>Výložník obloukový délka 1m</t>
  </si>
  <si>
    <t>Demontáž, vyčištění a montáž stávajícího svítidla</t>
  </si>
  <si>
    <t>Zemní kabelová spojka do 4x25</t>
  </si>
  <si>
    <t>Zemnící drát FeZn 10mm</t>
  </si>
  <si>
    <t>Betonový žlab s víkem 17x14cm - ochrana CETIN</t>
  </si>
  <si>
    <t>Výkop 50x100</t>
  </si>
  <si>
    <t>Zához včetně hutnění 50x80</t>
  </si>
  <si>
    <t>Protlak včetně chráničky DN110</t>
  </si>
  <si>
    <t>Pískové lože 30x20cm</t>
  </si>
  <si>
    <t>Koordinace se správci sítí VO, CETIN</t>
  </si>
  <si>
    <t>401.2</t>
  </si>
  <si>
    <t>VEŘEJNÉ OSVĚTLENÍ  - NEZPŮSOBILÉ VÝDAJE</t>
  </si>
  <si>
    <t>Přípojková skříň na stožár vrchního vedení vč. pojistek a kotvení na sloup</t>
  </si>
  <si>
    <t>Tuhá chránička DN32 vč. kotvení na sloup</t>
  </si>
  <si>
    <t>L3</t>
  </si>
  <si>
    <t>LOKALITA NÁM. DR. E. BENEŠE</t>
  </si>
  <si>
    <t>Vedlejší rozpočtové náklady</t>
  </si>
  <si>
    <t>02910</t>
  </si>
  <si>
    <t>OSTATNÍ POŽADAVKY - ZEMĚMĚŘIČSKÁ MĚŘENÍ</t>
  </si>
  <si>
    <t>VYTYČENÍ STAVBY</t>
  </si>
  <si>
    <t>1=1,00 [A]</t>
  </si>
  <si>
    <t>B</t>
  </si>
  <si>
    <t>ZAMĚŘENÍ SKUTEČNÉHO PROVEDENÍ</t>
  </si>
  <si>
    <t>ZPEVNĚNÉ PLOCHY</t>
  </si>
  <si>
    <t>ZPEVNĚNÉ PLOCHY - ZPŮSOBILÉ VÝDJE HLAVNÍ</t>
  </si>
  <si>
    <t>PŘEBYTEK ZEMINY</t>
  </si>
  <si>
    <t>dle pol.č.17120: 15,46m3=15,46 [A]</t>
  </si>
  <si>
    <t>VYBOURANÉ HMOTY</t>
  </si>
  <si>
    <t>z pol.č.113328:9,4m3*1,8t/m3=16,92 [A] 
z pol.č.113438:13,05m3*2,2t/m3=28,71 [B] 
z pol.č.113488: 1,88m3*2,0t/m3=3,76 [C] 
z pol.č.96687:1ks*0,3t/ks=0,30 [D] 
z pol.č. 11372E: 1,2m3*2,5t/m3=3,00 [E] 
Celkem: A+B+C+D+E=52,69 [F]</t>
  </si>
  <si>
    <t>11317</t>
  </si>
  <si>
    <t>ODSTRAN KRYTU ZPEVNĚNÝCH PLOCH Z DLAŽEB KOSTEK</t>
  </si>
  <si>
    <t>KAMENNÁ MOZAIKA KE ZPĚTNÉMU POUŽITÍ</t>
  </si>
  <si>
    <t>47,0m2*0,06=2,82 [A]</t>
  </si>
  <si>
    <t>podkladní vrstvy kamen. mozaiky:47,0m2*0,20=9,40 [A]</t>
  </si>
  <si>
    <t>43,5m2*0,30=13,05 [A]</t>
  </si>
  <si>
    <t>7,5m2*0,25=1,88 [A]</t>
  </si>
  <si>
    <t>11353</t>
  </si>
  <si>
    <t>ODSTRANĚNÍ CHODNÍKOVÝCH KAMENNÝCH OBRUBNÍKŮ</t>
  </si>
  <si>
    <t>KE ZPĚTNÉMU POUŽITÍ</t>
  </si>
  <si>
    <t>celková délka bourání obrub je 26,0m, z toho ke zpětnému použití 7,0m=7,00 [A]</t>
  </si>
  <si>
    <t>ŠÍŘKY 30CM  
VČETNĚ ODVOZU NA DEPONII INVESTORA</t>
  </si>
  <si>
    <t>celková délka bourání obrub je 26,0m, z toho odvoz 19,0m=19,00 [A]</t>
  </si>
  <si>
    <t>S ODVOZEM NA MÍSTO URČENÉ INVESTOREM</t>
  </si>
  <si>
    <t>24,0m2*0,05=1,20 [A]</t>
  </si>
  <si>
    <t>132738</t>
  </si>
  <si>
    <t>HLOUBENÍ RÝH ŠÍŘ DO 2M PAŽ I NEPAŽ TŘ. I, ODVOZ DO 20KM</t>
  </si>
  <si>
    <t>pro UV a přípojku:0,5+(11,0*0.80*1.70)=15,46 [A]</t>
  </si>
  <si>
    <t>nesedavá zemina nebo štěrk 5-32 mm</t>
  </si>
  <si>
    <t>kanal.  přípojky: 11,0*0.80*(1.70-0,15-0,45)=9,68 [A]</t>
  </si>
  <si>
    <t>štěrkopísek 0-8 mm</t>
  </si>
  <si>
    <t>kanal.přípojka: 11,0*0.80*0,45-(11*0.056)=3,34 [A]</t>
  </si>
  <si>
    <t>pod UV: 0,5*0,5*0,15=0,04 [A]</t>
  </si>
  <si>
    <t>kanal.přípojka: 11,0*0.80*0,15=1,32 [A]</t>
  </si>
  <si>
    <t>98,0m2*0.25=24,50 [A]</t>
  </si>
  <si>
    <t>24,0m2=24,00 [A]</t>
  </si>
  <si>
    <t>574A03</t>
  </si>
  <si>
    <t>ASFALTOVÝ BETON PRO OBRUSNÉ VRSTVY ACO 11</t>
  </si>
  <si>
    <t>582312</t>
  </si>
  <si>
    <t>DLÁŽDĚNÉ KRYTY Z MOZAIK KOSTEK VÍCEBAREVNÝCH DO LOŽE Z KAMENIVA</t>
  </si>
  <si>
    <t>98,0m2=98,00 [A] 
odpočet stáv. materiálu: -44=-44,00 [B] 
odpočet reliéfní a rovinné dlažby: -(14,0+10,0)=-24,00 [C] 
Celkem: A+B+C=30,00 [D]</t>
  </si>
  <si>
    <t>DLÁŽDĚNÉ KRYTY Z MOZAIK KOSTEK VÍCEBAREVNÝCH DO LOŽE Z KAMENIVA - POKLÁDKA</t>
  </si>
  <si>
    <t>ZE STÁVAJÍCÍCH KOSTEK</t>
  </si>
  <si>
    <t>pol.č.11317:44,0m2=44,00 [A]</t>
  </si>
  <si>
    <t>58241</t>
  </si>
  <si>
    <t>DLÁŽDĚNÉ KRYTY Z KAMEN DESEK DO LOŽE Z KAMENIVA</t>
  </si>
  <si>
    <t>TL.60MM</t>
  </si>
  <si>
    <t>10,0m2=10,00 [A]</t>
  </si>
  <si>
    <t>14,0m2=14,00 [A]</t>
  </si>
  <si>
    <t>711117</t>
  </si>
  <si>
    <t>IZOLACE BĚŽNÝCH KONSTRUKCÍ PROTI ZEMNÍ VLHKOSTI Z PE FÓLIÍ</t>
  </si>
  <si>
    <t>VČETNĚ UKONČENÍ SYSTÉMOVOU LIŠTOU</t>
  </si>
  <si>
    <t>15,00*1,00=15,00 [A]</t>
  </si>
  <si>
    <t>PVC SN 8</t>
  </si>
  <si>
    <t>11,0m=11,00 [A]</t>
  </si>
  <si>
    <t>typová uliční vpust s horním vtokem, sběrným košem a kalovým prostorem</t>
  </si>
  <si>
    <t>1ks=1,00 [A]</t>
  </si>
  <si>
    <t>914131</t>
  </si>
  <si>
    <t>DOPRAVNÍ ZNAČKY ZÁKLADNÍ VELIKOSTI OCELOVÉ FÓLIE TŘ 2 - DODÁVKA A MONTÁŽ</t>
  </si>
  <si>
    <t>2ks=2,00 [A]</t>
  </si>
  <si>
    <t>915113</t>
  </si>
  <si>
    <t>VODOR DOPRAV ZNAČ BARVOU HLADKÉ - ODSTRANĚNÍ FRÉZOVÁNÍM</t>
  </si>
  <si>
    <t>V7:12,0m2=12,00 [A]</t>
  </si>
  <si>
    <t>V7:12,25m2=12,25 [A] 
vodící pás přechodu pro chodce:6*7,50*0,02=0,90 [B] 
Celkem: A+B=13,15 [C]</t>
  </si>
  <si>
    <t>917427</t>
  </si>
  <si>
    <t>CHODNÍKOVÉ OBRUBY Z KAMENNÝCH OBRUBNÍKŮ ŠÍŘ 300MM - OSAZENÍ</t>
  </si>
  <si>
    <t>Z KAMENNÝCH OBRUB Z DEPONIE INVESTORA</t>
  </si>
  <si>
    <t>23,0m=23,00 [A]</t>
  </si>
  <si>
    <t>ZE STÁVAJÍCÍCH OBRUB</t>
  </si>
  <si>
    <t>dle pol.č.11353.b:7,0m=7,00 [A]</t>
  </si>
  <si>
    <t>30,0m=30,00 [A]</t>
  </si>
  <si>
    <t>ZPEVNĚNÉ PLOCHY - NEZPŮSOBILÉ VÝDAJE</t>
  </si>
  <si>
    <t>4ks=4,00 [A]</t>
  </si>
  <si>
    <t>914132</t>
  </si>
  <si>
    <t>DOPRAVNÍ ZNAČKY ZÁKLADNÍ VELIKOSTI OCELOVÉ FÓLIE TŘ 2 - MONTÁŽ S PŘEMÍSTĚNÍM</t>
  </si>
  <si>
    <t>VČETNĚ SLOUPKU</t>
  </si>
  <si>
    <t>dle pol.č.914133:1ks=1,00 [A]</t>
  </si>
  <si>
    <t>914133</t>
  </si>
  <si>
    <t>DOPRAVNÍ ZNAČKY ZÁKLADNÍ VELIKOSTI OCELOVÉ FÓLIE TŘ 2 - DEMONTÁŽ</t>
  </si>
  <si>
    <t>VČETNĚ SLOUPKU  
PRO ZPĚTNÉ POUŽITÍ</t>
  </si>
  <si>
    <t>V13a:10,0m2=10,00 [B] 
V4:7,0m2=7,00 [C] 
V1a:7,0m2+4,0m2=11,00 [D] 
V2a:4,0m2=4,00 [E] 
Celkem: B+C+D+E=32,00 [F]</t>
  </si>
  <si>
    <t>V4:11,0m2+2,0m2=13,00 [C] 
V5:5,0m2=5,00 [D] 
V1a:14,0m2=14,00 [E] 
V2a:3,5m2=3,50 [F] 
Celkem: C+D+E+F=35,50 [G]</t>
  </si>
  <si>
    <t xml:space="preserve">L1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</si>
</sst>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B34" sqref="B34"/>
    </sheetView>
  </sheetViews>
  <sheetFormatPr defaultColWidth="9.140625" defaultRowHeight="12.75" customHeight="1"/>
  <cols>
    <col min="1" max="1" width="18.14062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45" customHeight="1">
      <c r="A4" s="1"/>
      <c r="B4" s="42" t="s">
        <v>1</v>
      </c>
      <c r="C4" s="43"/>
      <c r="D4" s="43"/>
      <c r="E4" s="1"/>
    </row>
    <row r="5" spans="1:5" ht="12.75" customHeight="1">
      <c r="A5" s="1"/>
      <c r="B5" s="41" t="s">
        <v>2</v>
      </c>
      <c r="C5" s="41"/>
      <c r="D5" s="41"/>
      <c r="E5" s="1"/>
    </row>
    <row r="6" spans="1:5" ht="12.75" customHeight="1">
      <c r="A6" s="1"/>
      <c r="B6" s="3" t="s">
        <v>3</v>
      </c>
      <c r="C6" s="6">
        <f>SUM(C11:C25)</f>
        <v>0</v>
      </c>
      <c r="D6" s="1"/>
      <c r="E6" s="1"/>
    </row>
    <row r="7" spans="1:5" ht="12.75" customHeight="1">
      <c r="A7" s="1"/>
      <c r="B7" s="3" t="s">
        <v>4</v>
      </c>
      <c r="C7" s="6">
        <f>SUM(E11:E25)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40" t="s">
        <v>608</v>
      </c>
      <c r="B10" s="40" t="s">
        <v>19</v>
      </c>
      <c r="C10" s="16"/>
      <c r="D10" s="16"/>
      <c r="E10" s="16"/>
    </row>
    <row r="11" spans="1:5" ht="12.75" customHeight="1">
      <c r="A11" s="15" t="s">
        <v>27</v>
      </c>
      <c r="B11" s="15" t="s">
        <v>28</v>
      </c>
      <c r="C11" s="16">
        <f>'L1_001'!I3</f>
        <v>0</v>
      </c>
      <c r="D11" s="16">
        <f>'L1_001'!O2</f>
        <v>0</v>
      </c>
      <c r="E11" s="16">
        <f aca="true" t="shared" si="0" ref="E11:E25">C11+D11</f>
        <v>0</v>
      </c>
    </row>
    <row r="12" spans="1:5" ht="12.75" customHeight="1">
      <c r="A12" s="15" t="s">
        <v>102</v>
      </c>
      <c r="B12" s="15" t="s">
        <v>103</v>
      </c>
      <c r="C12" s="16">
        <f>'L1_101_101.1'!I3</f>
        <v>0</v>
      </c>
      <c r="D12" s="16">
        <f>'L1_101_101.1'!O2</f>
        <v>0</v>
      </c>
      <c r="E12" s="16">
        <f t="shared" si="0"/>
        <v>0</v>
      </c>
    </row>
    <row r="13" spans="1:5" ht="12.75" customHeight="1">
      <c r="A13" s="15" t="s">
        <v>256</v>
      </c>
      <c r="B13" s="15" t="s">
        <v>257</v>
      </c>
      <c r="C13" s="16">
        <f>'L1_101_101.2'!I3</f>
        <v>0</v>
      </c>
      <c r="D13" s="16">
        <f>'L1_101_101.2'!O2</f>
        <v>0</v>
      </c>
      <c r="E13" s="16">
        <f t="shared" si="0"/>
        <v>0</v>
      </c>
    </row>
    <row r="14" spans="1:5" ht="12.75" customHeight="1">
      <c r="A14" s="15" t="s">
        <v>273</v>
      </c>
      <c r="B14" s="15" t="s">
        <v>274</v>
      </c>
      <c r="C14" s="16">
        <f>'L1_101_101.3'!I3</f>
        <v>0</v>
      </c>
      <c r="D14" s="16">
        <f>'L1_101_101.3'!O2</f>
        <v>0</v>
      </c>
      <c r="E14" s="16">
        <f t="shared" si="0"/>
        <v>0</v>
      </c>
    </row>
    <row r="15" spans="1:5" ht="12.75" customHeight="1">
      <c r="A15" s="15" t="s">
        <v>296</v>
      </c>
      <c r="B15" s="15" t="s">
        <v>297</v>
      </c>
      <c r="C15" s="16">
        <f>'L1_401'!I3</f>
        <v>0</v>
      </c>
      <c r="D15" s="16">
        <f>'L1_401'!O2</f>
        <v>0</v>
      </c>
      <c r="E15" s="16">
        <f t="shared" si="0"/>
        <v>0</v>
      </c>
    </row>
    <row r="16" spans="1:5" ht="12.75" customHeight="1">
      <c r="A16" s="40" t="s">
        <v>371</v>
      </c>
      <c r="B16" s="40" t="s">
        <v>372</v>
      </c>
      <c r="C16" s="16"/>
      <c r="D16" s="16"/>
      <c r="E16" s="16"/>
    </row>
    <row r="17" spans="1:5" ht="12.75" customHeight="1">
      <c r="A17" s="15" t="s">
        <v>27</v>
      </c>
      <c r="B17" s="15" t="s">
        <v>28</v>
      </c>
      <c r="C17" s="16">
        <f>'L2_001'!I3</f>
        <v>0</v>
      </c>
      <c r="D17" s="16">
        <f>'L2_001'!O2</f>
        <v>0</v>
      </c>
      <c r="E17" s="16">
        <f t="shared" si="0"/>
        <v>0</v>
      </c>
    </row>
    <row r="18" spans="1:5" ht="12.75" customHeight="1">
      <c r="A18" s="15" t="s">
        <v>102</v>
      </c>
      <c r="B18" s="15" t="s">
        <v>103</v>
      </c>
      <c r="C18" s="16">
        <f>'L2_101_101.1'!I3</f>
        <v>0</v>
      </c>
      <c r="D18" s="16">
        <f>'L2_101_101.1'!O2</f>
        <v>0</v>
      </c>
      <c r="E18" s="16">
        <f t="shared" si="0"/>
        <v>0</v>
      </c>
    </row>
    <row r="19" spans="1:5" ht="12.75" customHeight="1">
      <c r="A19" s="15" t="s">
        <v>256</v>
      </c>
      <c r="B19" s="15" t="s">
        <v>274</v>
      </c>
      <c r="C19" s="16">
        <f>'L2_101_101.2'!I3</f>
        <v>0</v>
      </c>
      <c r="D19" s="16">
        <f>'L2_101_101.2'!O2</f>
        <v>0</v>
      </c>
      <c r="E19" s="16">
        <f t="shared" si="0"/>
        <v>0</v>
      </c>
    </row>
    <row r="20" spans="1:5" ht="12.75" customHeight="1">
      <c r="A20" s="15" t="s">
        <v>504</v>
      </c>
      <c r="B20" s="15" t="s">
        <v>505</v>
      </c>
      <c r="C20" s="16">
        <f>'L2_401_401.1'!I3</f>
        <v>0</v>
      </c>
      <c r="D20" s="16">
        <f>'L2_401_401.1'!O2</f>
        <v>0</v>
      </c>
      <c r="E20" s="16">
        <f t="shared" si="0"/>
        <v>0</v>
      </c>
    </row>
    <row r="21" spans="1:5" ht="12.75" customHeight="1">
      <c r="A21" s="15" t="s">
        <v>517</v>
      </c>
      <c r="B21" s="15" t="s">
        <v>518</v>
      </c>
      <c r="C21" s="16">
        <f>'L2_401_401.2'!I3</f>
        <v>0</v>
      </c>
      <c r="D21" s="16">
        <f>'L2_401_401.2'!O2</f>
        <v>0</v>
      </c>
      <c r="E21" s="16">
        <f t="shared" si="0"/>
        <v>0</v>
      </c>
    </row>
    <row r="22" spans="1:5" ht="12.75" customHeight="1">
      <c r="A22" s="40" t="s">
        <v>521</v>
      </c>
      <c r="B22" s="40" t="s">
        <v>522</v>
      </c>
      <c r="C22" s="16"/>
      <c r="D22" s="16"/>
      <c r="E22" s="16"/>
    </row>
    <row r="23" spans="1:5" ht="12.75" customHeight="1">
      <c r="A23" s="15" t="s">
        <v>27</v>
      </c>
      <c r="B23" s="15" t="s">
        <v>28</v>
      </c>
      <c r="C23" s="16">
        <f>'L3_001_001'!I3</f>
        <v>0</v>
      </c>
      <c r="D23" s="16">
        <f>'L3_001_001'!O2</f>
        <v>0</v>
      </c>
      <c r="E23" s="16">
        <f t="shared" si="0"/>
        <v>0</v>
      </c>
    </row>
    <row r="24" spans="1:5" ht="12.75" customHeight="1">
      <c r="A24" s="15" t="s">
        <v>102</v>
      </c>
      <c r="B24" s="15" t="s">
        <v>531</v>
      </c>
      <c r="C24" s="16">
        <f>'L3_101_101.1'!I3</f>
        <v>0</v>
      </c>
      <c r="D24" s="16">
        <f>'L3_101_101.1'!O2</f>
        <v>0</v>
      </c>
      <c r="E24" s="16">
        <f t="shared" si="0"/>
        <v>0</v>
      </c>
    </row>
    <row r="25" spans="1:5" ht="12.75" customHeight="1">
      <c r="A25" s="15" t="s">
        <v>256</v>
      </c>
      <c r="B25" s="15" t="s">
        <v>597</v>
      </c>
      <c r="C25" s="16">
        <f>'L3_101_101.2'!I3</f>
        <v>0</v>
      </c>
      <c r="D25" s="16">
        <f>'L3_101_101.2'!O2</f>
        <v>0</v>
      </c>
      <c r="E25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504</v>
      </c>
      <c r="I3" s="33">
        <f>0+I10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371</v>
      </c>
      <c r="D4" s="34"/>
      <c r="E4" s="11" t="s">
        <v>372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296</v>
      </c>
      <c r="D5" s="34"/>
      <c r="E5" s="11" t="s">
        <v>503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504</v>
      </c>
      <c r="D6" s="38"/>
      <c r="E6" s="14" t="s">
        <v>505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70</v>
      </c>
      <c r="D10" s="18"/>
      <c r="E10" s="20" t="s">
        <v>298</v>
      </c>
      <c r="F10" s="18"/>
      <c r="G10" s="18"/>
      <c r="H10" s="18"/>
      <c r="I10" s="21">
        <f>0+Q10</f>
        <v>0</v>
      </c>
      <c r="O10">
        <f>0+R10</f>
        <v>0</v>
      </c>
      <c r="Q10">
        <f>0+I11+I14+I17+I20+I23+I26+I29+I32+I35+I38+I41+I44+I47+I50+I53+I56+I59+I62+I65+I68+I71+I74+I77+I80+I83+I86+I89+I92+I95+I98</f>
        <v>0</v>
      </c>
      <c r="R10">
        <f>0+O11+O14+O17+O20+O23+O26+O29+O32+O35+O38+O41+O44+O47+O50+O53+O56+O59+O62+O65+O68+O71+O74+O77+O80+O83+O86+O89+O92+O95+O98</f>
        <v>0</v>
      </c>
    </row>
    <row r="11" spans="1:16" ht="12.75">
      <c r="A11" s="17" t="s">
        <v>48</v>
      </c>
      <c r="B11" s="22" t="s">
        <v>32</v>
      </c>
      <c r="C11" s="22" t="s">
        <v>27</v>
      </c>
      <c r="D11" s="17" t="s">
        <v>50</v>
      </c>
      <c r="E11" s="23" t="s">
        <v>506</v>
      </c>
      <c r="F11" s="24" t="s">
        <v>76</v>
      </c>
      <c r="G11" s="25">
        <v>10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50</v>
      </c>
    </row>
    <row r="13" spans="1:5" ht="12.75">
      <c r="A13" s="30" t="s">
        <v>55</v>
      </c>
      <c r="E13" s="29" t="s">
        <v>50</v>
      </c>
    </row>
    <row r="14" spans="1:16" ht="12.75">
      <c r="A14" s="17" t="s">
        <v>48</v>
      </c>
      <c r="B14" s="22" t="s">
        <v>25</v>
      </c>
      <c r="C14" s="22" t="s">
        <v>300</v>
      </c>
      <c r="D14" s="17" t="s">
        <v>50</v>
      </c>
      <c r="E14" s="23" t="s">
        <v>507</v>
      </c>
      <c r="F14" s="24" t="s">
        <v>76</v>
      </c>
      <c r="G14" s="25">
        <v>10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50</v>
      </c>
    </row>
    <row r="16" spans="1:5" ht="12.75">
      <c r="A16" s="30" t="s">
        <v>55</v>
      </c>
      <c r="E16" s="29" t="s">
        <v>50</v>
      </c>
    </row>
    <row r="17" spans="1:16" ht="12.75">
      <c r="A17" s="17" t="s">
        <v>48</v>
      </c>
      <c r="B17" s="22" t="s">
        <v>26</v>
      </c>
      <c r="C17" s="22" t="s">
        <v>302</v>
      </c>
      <c r="D17" s="17" t="s">
        <v>50</v>
      </c>
      <c r="E17" s="23" t="s">
        <v>303</v>
      </c>
      <c r="F17" s="24" t="s">
        <v>76</v>
      </c>
      <c r="G17" s="25">
        <v>10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50</v>
      </c>
    </row>
    <row r="19" spans="1:5" ht="12.75">
      <c r="A19" s="30" t="s">
        <v>55</v>
      </c>
      <c r="E19" s="29" t="s">
        <v>50</v>
      </c>
    </row>
    <row r="20" spans="1:16" ht="12.75">
      <c r="A20" s="17" t="s">
        <v>48</v>
      </c>
      <c r="B20" s="22" t="s">
        <v>36</v>
      </c>
      <c r="C20" s="22" t="s">
        <v>306</v>
      </c>
      <c r="D20" s="17" t="s">
        <v>50</v>
      </c>
      <c r="E20" s="23" t="s">
        <v>508</v>
      </c>
      <c r="F20" s="24" t="s">
        <v>76</v>
      </c>
      <c r="G20" s="25">
        <v>10</v>
      </c>
      <c r="H20" s="25"/>
      <c r="I20" s="25">
        <f>ROUND(ROUND(H20,2)*ROUND(G20,2),2)</f>
        <v>0</v>
      </c>
      <c r="O20">
        <f>(I20*21)/100</f>
        <v>0</v>
      </c>
      <c r="P20" t="s">
        <v>25</v>
      </c>
    </row>
    <row r="21" spans="1:5" ht="12.75">
      <c r="A21" s="26" t="s">
        <v>53</v>
      </c>
      <c r="E21" s="27" t="s">
        <v>50</v>
      </c>
    </row>
    <row r="22" spans="1:5" ht="12.75">
      <c r="A22" s="30" t="s">
        <v>55</v>
      </c>
      <c r="E22" s="29" t="s">
        <v>50</v>
      </c>
    </row>
    <row r="23" spans="1:16" ht="12.75">
      <c r="A23" s="17" t="s">
        <v>48</v>
      </c>
      <c r="B23" s="22" t="s">
        <v>38</v>
      </c>
      <c r="C23" s="22" t="s">
        <v>308</v>
      </c>
      <c r="D23" s="17" t="s">
        <v>50</v>
      </c>
      <c r="E23" s="23" t="s">
        <v>315</v>
      </c>
      <c r="F23" s="24" t="s">
        <v>133</v>
      </c>
      <c r="G23" s="25">
        <v>350</v>
      </c>
      <c r="H23" s="25"/>
      <c r="I23" s="25">
        <f>ROUND(ROUND(H23,2)*ROUND(G23,2),2)</f>
        <v>0</v>
      </c>
      <c r="O23">
        <f>(I23*21)/100</f>
        <v>0</v>
      </c>
      <c r="P23" t="s">
        <v>25</v>
      </c>
    </row>
    <row r="24" spans="1:5" ht="12.75">
      <c r="A24" s="26" t="s">
        <v>53</v>
      </c>
      <c r="E24" s="27" t="s">
        <v>50</v>
      </c>
    </row>
    <row r="25" spans="1:5" ht="12.75">
      <c r="A25" s="30" t="s">
        <v>55</v>
      </c>
      <c r="E25" s="29" t="s">
        <v>50</v>
      </c>
    </row>
    <row r="26" spans="1:16" ht="12.75">
      <c r="A26" s="17" t="s">
        <v>48</v>
      </c>
      <c r="B26" s="22" t="s">
        <v>40</v>
      </c>
      <c r="C26" s="22" t="s">
        <v>310</v>
      </c>
      <c r="D26" s="17" t="s">
        <v>50</v>
      </c>
      <c r="E26" s="23" t="s">
        <v>317</v>
      </c>
      <c r="F26" s="24" t="s">
        <v>133</v>
      </c>
      <c r="G26" s="25">
        <v>100</v>
      </c>
      <c r="H26" s="25"/>
      <c r="I26" s="25">
        <f>ROUND(ROUND(H26,2)*ROUND(G26,2),2)</f>
        <v>0</v>
      </c>
      <c r="O26">
        <f>(I26*21)/100</f>
        <v>0</v>
      </c>
      <c r="P26" t="s">
        <v>25</v>
      </c>
    </row>
    <row r="27" spans="1:5" ht="12.75">
      <c r="A27" s="26" t="s">
        <v>53</v>
      </c>
      <c r="E27" s="27" t="s">
        <v>50</v>
      </c>
    </row>
    <row r="28" spans="1:5" ht="12.75">
      <c r="A28" s="30" t="s">
        <v>55</v>
      </c>
      <c r="E28" s="29" t="s">
        <v>50</v>
      </c>
    </row>
    <row r="29" spans="1:16" ht="12.75">
      <c r="A29" s="17" t="s">
        <v>48</v>
      </c>
      <c r="B29" s="22" t="s">
        <v>70</v>
      </c>
      <c r="C29" s="22" t="s">
        <v>312</v>
      </c>
      <c r="D29" s="17" t="s">
        <v>50</v>
      </c>
      <c r="E29" s="23" t="s">
        <v>509</v>
      </c>
      <c r="F29" s="24" t="s">
        <v>76</v>
      </c>
      <c r="G29" s="25">
        <v>2</v>
      </c>
      <c r="H29" s="25"/>
      <c r="I29" s="25">
        <f>ROUND(ROUND(H29,2)*ROUND(G29,2),2)</f>
        <v>0</v>
      </c>
      <c r="O29">
        <f>(I29*21)/100</f>
        <v>0</v>
      </c>
      <c r="P29" t="s">
        <v>25</v>
      </c>
    </row>
    <row r="30" spans="1:5" ht="12.75">
      <c r="A30" s="26" t="s">
        <v>53</v>
      </c>
      <c r="E30" s="27" t="s">
        <v>50</v>
      </c>
    </row>
    <row r="31" spans="1:5" ht="12.75">
      <c r="A31" s="30" t="s">
        <v>55</v>
      </c>
      <c r="E31" s="29" t="s">
        <v>50</v>
      </c>
    </row>
    <row r="32" spans="1:16" ht="12.75">
      <c r="A32" s="17" t="s">
        <v>48</v>
      </c>
      <c r="B32" s="22" t="s">
        <v>73</v>
      </c>
      <c r="C32" s="22" t="s">
        <v>314</v>
      </c>
      <c r="D32" s="17" t="s">
        <v>50</v>
      </c>
      <c r="E32" s="23" t="s">
        <v>319</v>
      </c>
      <c r="F32" s="24" t="s">
        <v>133</v>
      </c>
      <c r="G32" s="25">
        <v>350</v>
      </c>
      <c r="H32" s="25"/>
      <c r="I32" s="25">
        <f>ROUND(ROUND(H32,2)*ROUND(G32,2),2)</f>
        <v>0</v>
      </c>
      <c r="O32">
        <f>(I32*21)/100</f>
        <v>0</v>
      </c>
      <c r="P32" t="s">
        <v>25</v>
      </c>
    </row>
    <row r="33" spans="1:5" ht="12.75">
      <c r="A33" s="26" t="s">
        <v>53</v>
      </c>
      <c r="E33" s="27" t="s">
        <v>50</v>
      </c>
    </row>
    <row r="34" spans="1:5" ht="12.75">
      <c r="A34" s="30" t="s">
        <v>55</v>
      </c>
      <c r="E34" s="29" t="s">
        <v>50</v>
      </c>
    </row>
    <row r="35" spans="1:16" ht="12.75">
      <c r="A35" s="17" t="s">
        <v>48</v>
      </c>
      <c r="B35" s="22" t="s">
        <v>43</v>
      </c>
      <c r="C35" s="22" t="s">
        <v>316</v>
      </c>
      <c r="D35" s="17" t="s">
        <v>50</v>
      </c>
      <c r="E35" s="23" t="s">
        <v>510</v>
      </c>
      <c r="F35" s="24" t="s">
        <v>133</v>
      </c>
      <c r="G35" s="25">
        <v>24</v>
      </c>
      <c r="H35" s="25"/>
      <c r="I35" s="25">
        <f>ROUND(ROUND(H35,2)*ROUND(G35,2),2)</f>
        <v>0</v>
      </c>
      <c r="O35">
        <f>(I35*21)/100</f>
        <v>0</v>
      </c>
      <c r="P35" t="s">
        <v>25</v>
      </c>
    </row>
    <row r="36" spans="1:5" ht="12.75">
      <c r="A36" s="26" t="s">
        <v>53</v>
      </c>
      <c r="E36" s="27" t="s">
        <v>50</v>
      </c>
    </row>
    <row r="37" spans="1:5" ht="12.75">
      <c r="A37" s="30" t="s">
        <v>55</v>
      </c>
      <c r="E37" s="29" t="s">
        <v>50</v>
      </c>
    </row>
    <row r="38" spans="1:16" ht="12.75">
      <c r="A38" s="17" t="s">
        <v>48</v>
      </c>
      <c r="B38" s="22" t="s">
        <v>45</v>
      </c>
      <c r="C38" s="22" t="s">
        <v>318</v>
      </c>
      <c r="D38" s="17" t="s">
        <v>50</v>
      </c>
      <c r="E38" s="23" t="s">
        <v>323</v>
      </c>
      <c r="F38" s="24" t="s">
        <v>76</v>
      </c>
      <c r="G38" s="25">
        <v>10</v>
      </c>
      <c r="H38" s="25"/>
      <c r="I38" s="25">
        <f>ROUND(ROUND(H38,2)*ROUND(G38,2),2)</f>
        <v>0</v>
      </c>
      <c r="O38">
        <f>(I38*21)/100</f>
        <v>0</v>
      </c>
      <c r="P38" t="s">
        <v>25</v>
      </c>
    </row>
    <row r="39" spans="1:5" ht="12.75">
      <c r="A39" s="26" t="s">
        <v>53</v>
      </c>
      <c r="E39" s="27" t="s">
        <v>50</v>
      </c>
    </row>
    <row r="40" spans="1:5" ht="12.75">
      <c r="A40" s="30" t="s">
        <v>55</v>
      </c>
      <c r="E40" s="29" t="s">
        <v>50</v>
      </c>
    </row>
    <row r="41" spans="1:16" ht="12.75">
      <c r="A41" s="17" t="s">
        <v>48</v>
      </c>
      <c r="B41" s="22" t="s">
        <v>85</v>
      </c>
      <c r="C41" s="22" t="s">
        <v>320</v>
      </c>
      <c r="D41" s="17" t="s">
        <v>50</v>
      </c>
      <c r="E41" s="23" t="s">
        <v>325</v>
      </c>
      <c r="F41" s="24" t="s">
        <v>76</v>
      </c>
      <c r="G41" s="25">
        <v>20</v>
      </c>
      <c r="H41" s="25"/>
      <c r="I41" s="25">
        <f>ROUND(ROUND(H41,2)*ROUND(G41,2),2)</f>
        <v>0</v>
      </c>
      <c r="O41">
        <f>(I41*21)/100</f>
        <v>0</v>
      </c>
      <c r="P41" t="s">
        <v>25</v>
      </c>
    </row>
    <row r="42" spans="1:5" ht="12.75">
      <c r="A42" s="26" t="s">
        <v>53</v>
      </c>
      <c r="E42" s="27" t="s">
        <v>50</v>
      </c>
    </row>
    <row r="43" spans="1:5" ht="12.75">
      <c r="A43" s="30" t="s">
        <v>55</v>
      </c>
      <c r="E43" s="29" t="s">
        <v>50</v>
      </c>
    </row>
    <row r="44" spans="1:16" ht="12.75">
      <c r="A44" s="17" t="s">
        <v>48</v>
      </c>
      <c r="B44" s="22" t="s">
        <v>89</v>
      </c>
      <c r="C44" s="22" t="s">
        <v>322</v>
      </c>
      <c r="D44" s="17" t="s">
        <v>50</v>
      </c>
      <c r="E44" s="23" t="s">
        <v>327</v>
      </c>
      <c r="F44" s="24" t="s">
        <v>133</v>
      </c>
      <c r="G44" s="25">
        <v>340</v>
      </c>
      <c r="H44" s="25"/>
      <c r="I44" s="25">
        <f>ROUND(ROUND(H44,2)*ROUND(G44,2),2)</f>
        <v>0</v>
      </c>
      <c r="O44">
        <f>(I44*21)/100</f>
        <v>0</v>
      </c>
      <c r="P44" t="s">
        <v>25</v>
      </c>
    </row>
    <row r="45" spans="1:5" ht="12.75">
      <c r="A45" s="26" t="s">
        <v>53</v>
      </c>
      <c r="E45" s="27" t="s">
        <v>50</v>
      </c>
    </row>
    <row r="46" spans="1:5" ht="12.75">
      <c r="A46" s="30" t="s">
        <v>55</v>
      </c>
      <c r="E46" s="29" t="s">
        <v>50</v>
      </c>
    </row>
    <row r="47" spans="1:16" ht="12.75">
      <c r="A47" s="17" t="s">
        <v>48</v>
      </c>
      <c r="B47" s="22" t="s">
        <v>94</v>
      </c>
      <c r="C47" s="22" t="s">
        <v>326</v>
      </c>
      <c r="D47" s="17" t="s">
        <v>50</v>
      </c>
      <c r="E47" s="23" t="s">
        <v>511</v>
      </c>
      <c r="F47" s="24" t="s">
        <v>133</v>
      </c>
      <c r="G47" s="25">
        <v>35</v>
      </c>
      <c r="H47" s="25"/>
      <c r="I47" s="25">
        <f>ROUND(ROUND(H47,2)*ROUND(G47,2),2)</f>
        <v>0</v>
      </c>
      <c r="O47">
        <f>(I47*21)/100</f>
        <v>0</v>
      </c>
      <c r="P47" t="s">
        <v>25</v>
      </c>
    </row>
    <row r="48" spans="1:5" ht="12.75">
      <c r="A48" s="26" t="s">
        <v>53</v>
      </c>
      <c r="E48" s="27" t="s">
        <v>50</v>
      </c>
    </row>
    <row r="49" spans="1:5" ht="12.75">
      <c r="A49" s="30" t="s">
        <v>55</v>
      </c>
      <c r="E49" s="29" t="s">
        <v>50</v>
      </c>
    </row>
    <row r="50" spans="1:16" ht="12.75">
      <c r="A50" s="17" t="s">
        <v>48</v>
      </c>
      <c r="B50" s="22" t="s">
        <v>149</v>
      </c>
      <c r="C50" s="22" t="s">
        <v>328</v>
      </c>
      <c r="D50" s="17" t="s">
        <v>50</v>
      </c>
      <c r="E50" s="23" t="s">
        <v>335</v>
      </c>
      <c r="F50" s="24" t="s">
        <v>76</v>
      </c>
      <c r="G50" s="25">
        <v>10</v>
      </c>
      <c r="H50" s="25"/>
      <c r="I50" s="25">
        <f>ROUND(ROUND(H50,2)*ROUND(G50,2),2)</f>
        <v>0</v>
      </c>
      <c r="O50">
        <f>(I50*21)/100</f>
        <v>0</v>
      </c>
      <c r="P50" t="s">
        <v>25</v>
      </c>
    </row>
    <row r="51" spans="1:5" ht="12.75">
      <c r="A51" s="26" t="s">
        <v>53</v>
      </c>
      <c r="E51" s="27" t="s">
        <v>50</v>
      </c>
    </row>
    <row r="52" spans="1:5" ht="12.75">
      <c r="A52" s="30" t="s">
        <v>55</v>
      </c>
      <c r="E52" s="29" t="s">
        <v>50</v>
      </c>
    </row>
    <row r="53" spans="1:16" ht="12.75">
      <c r="A53" s="17" t="s">
        <v>48</v>
      </c>
      <c r="B53" s="22" t="s">
        <v>152</v>
      </c>
      <c r="C53" s="22" t="s">
        <v>330</v>
      </c>
      <c r="D53" s="17" t="s">
        <v>50</v>
      </c>
      <c r="E53" s="23" t="s">
        <v>337</v>
      </c>
      <c r="F53" s="24" t="s">
        <v>76</v>
      </c>
      <c r="G53" s="25">
        <v>10</v>
      </c>
      <c r="H53" s="25"/>
      <c r="I53" s="25">
        <f>ROUND(ROUND(H53,2)*ROUND(G53,2),2)</f>
        <v>0</v>
      </c>
      <c r="O53">
        <f>(I53*21)/100</f>
        <v>0</v>
      </c>
      <c r="P53" t="s">
        <v>25</v>
      </c>
    </row>
    <row r="54" spans="1:5" ht="12.75">
      <c r="A54" s="26" t="s">
        <v>53</v>
      </c>
      <c r="E54" s="27" t="s">
        <v>50</v>
      </c>
    </row>
    <row r="55" spans="1:5" ht="12.75">
      <c r="A55" s="30" t="s">
        <v>55</v>
      </c>
      <c r="E55" s="29" t="s">
        <v>50</v>
      </c>
    </row>
    <row r="56" spans="1:16" ht="12.75">
      <c r="A56" s="17" t="s">
        <v>48</v>
      </c>
      <c r="B56" s="22" t="s">
        <v>156</v>
      </c>
      <c r="C56" s="22" t="s">
        <v>332</v>
      </c>
      <c r="D56" s="17" t="s">
        <v>50</v>
      </c>
      <c r="E56" s="23" t="s">
        <v>339</v>
      </c>
      <c r="F56" s="24" t="s">
        <v>76</v>
      </c>
      <c r="G56" s="25">
        <v>1</v>
      </c>
      <c r="H56" s="25"/>
      <c r="I56" s="25">
        <f>ROUND(ROUND(H56,2)*ROUND(G56,2),2)</f>
        <v>0</v>
      </c>
      <c r="O56">
        <f>(I56*21)/100</f>
        <v>0</v>
      </c>
      <c r="P56" t="s">
        <v>25</v>
      </c>
    </row>
    <row r="57" spans="1:5" ht="12.75">
      <c r="A57" s="26" t="s">
        <v>53</v>
      </c>
      <c r="E57" s="27" t="s">
        <v>50</v>
      </c>
    </row>
    <row r="58" spans="1:5" ht="12.75">
      <c r="A58" s="30" t="s">
        <v>55</v>
      </c>
      <c r="E58" s="29" t="s">
        <v>50</v>
      </c>
    </row>
    <row r="59" spans="1:16" ht="12.75">
      <c r="A59" s="17" t="s">
        <v>48</v>
      </c>
      <c r="B59" s="22" t="s">
        <v>161</v>
      </c>
      <c r="C59" s="22" t="s">
        <v>334</v>
      </c>
      <c r="D59" s="17" t="s">
        <v>50</v>
      </c>
      <c r="E59" s="23" t="s">
        <v>341</v>
      </c>
      <c r="F59" s="24" t="s">
        <v>133</v>
      </c>
      <c r="G59" s="25">
        <v>350</v>
      </c>
      <c r="H59" s="25"/>
      <c r="I59" s="25">
        <f>ROUND(ROUND(H59,2)*ROUND(G59,2),2)</f>
        <v>0</v>
      </c>
      <c r="O59">
        <f>(I59*21)/100</f>
        <v>0</v>
      </c>
      <c r="P59" t="s">
        <v>25</v>
      </c>
    </row>
    <row r="60" spans="1:5" ht="12.75">
      <c r="A60" s="26" t="s">
        <v>53</v>
      </c>
      <c r="E60" s="27" t="s">
        <v>50</v>
      </c>
    </row>
    <row r="61" spans="1:5" ht="12.75">
      <c r="A61" s="30" t="s">
        <v>55</v>
      </c>
      <c r="E61" s="29" t="s">
        <v>50</v>
      </c>
    </row>
    <row r="62" spans="1:16" ht="12.75">
      <c r="A62" s="17" t="s">
        <v>48</v>
      </c>
      <c r="B62" s="22" t="s">
        <v>164</v>
      </c>
      <c r="C62" s="22" t="s">
        <v>336</v>
      </c>
      <c r="D62" s="17" t="s">
        <v>50</v>
      </c>
      <c r="E62" s="23" t="s">
        <v>343</v>
      </c>
      <c r="F62" s="24" t="s">
        <v>133</v>
      </c>
      <c r="G62" s="25">
        <v>350</v>
      </c>
      <c r="H62" s="25"/>
      <c r="I62" s="25">
        <f>ROUND(ROUND(H62,2)*ROUND(G62,2),2)</f>
        <v>0</v>
      </c>
      <c r="O62">
        <f>(I62*21)/100</f>
        <v>0</v>
      </c>
      <c r="P62" t="s">
        <v>25</v>
      </c>
    </row>
    <row r="63" spans="1:5" ht="12.75">
      <c r="A63" s="26" t="s">
        <v>53</v>
      </c>
      <c r="E63" s="27" t="s">
        <v>50</v>
      </c>
    </row>
    <row r="64" spans="1:5" ht="12.75">
      <c r="A64" s="30" t="s">
        <v>55</v>
      </c>
      <c r="E64" s="29" t="s">
        <v>50</v>
      </c>
    </row>
    <row r="65" spans="1:16" ht="12.75">
      <c r="A65" s="17" t="s">
        <v>48</v>
      </c>
      <c r="B65" s="22" t="s">
        <v>167</v>
      </c>
      <c r="C65" s="22" t="s">
        <v>338</v>
      </c>
      <c r="D65" s="17" t="s">
        <v>50</v>
      </c>
      <c r="E65" s="23" t="s">
        <v>512</v>
      </c>
      <c r="F65" s="24" t="s">
        <v>133</v>
      </c>
      <c r="G65" s="25">
        <v>35</v>
      </c>
      <c r="H65" s="25"/>
      <c r="I65" s="25">
        <f>ROUND(ROUND(H65,2)*ROUND(G65,2),2)</f>
        <v>0</v>
      </c>
      <c r="O65">
        <f>(I65*21)/100</f>
        <v>0</v>
      </c>
      <c r="P65" t="s">
        <v>25</v>
      </c>
    </row>
    <row r="66" spans="1:5" ht="12.75">
      <c r="A66" s="26" t="s">
        <v>53</v>
      </c>
      <c r="E66" s="27" t="s">
        <v>50</v>
      </c>
    </row>
    <row r="67" spans="1:5" ht="12.75">
      <c r="A67" s="30" t="s">
        <v>55</v>
      </c>
      <c r="E67" s="29" t="s">
        <v>50</v>
      </c>
    </row>
    <row r="68" spans="1:16" ht="12.75">
      <c r="A68" s="17" t="s">
        <v>48</v>
      </c>
      <c r="B68" s="22" t="s">
        <v>172</v>
      </c>
      <c r="C68" s="22" t="s">
        <v>340</v>
      </c>
      <c r="D68" s="17" t="s">
        <v>50</v>
      </c>
      <c r="E68" s="23" t="s">
        <v>513</v>
      </c>
      <c r="F68" s="24" t="s">
        <v>133</v>
      </c>
      <c r="G68" s="25">
        <v>35</v>
      </c>
      <c r="H68" s="25"/>
      <c r="I68" s="25">
        <f>ROUND(ROUND(H68,2)*ROUND(G68,2),2)</f>
        <v>0</v>
      </c>
      <c r="O68">
        <f>(I68*21)/100</f>
        <v>0</v>
      </c>
      <c r="P68" t="s">
        <v>25</v>
      </c>
    </row>
    <row r="69" spans="1:5" ht="12.75">
      <c r="A69" s="26" t="s">
        <v>53</v>
      </c>
      <c r="E69" s="27" t="s">
        <v>50</v>
      </c>
    </row>
    <row r="70" spans="1:5" ht="12.75">
      <c r="A70" s="30" t="s">
        <v>55</v>
      </c>
      <c r="E70" s="29" t="s">
        <v>50</v>
      </c>
    </row>
    <row r="71" spans="1:16" ht="12.75">
      <c r="A71" s="17" t="s">
        <v>48</v>
      </c>
      <c r="B71" s="22" t="s">
        <v>177</v>
      </c>
      <c r="C71" s="22" t="s">
        <v>342</v>
      </c>
      <c r="D71" s="17" t="s">
        <v>50</v>
      </c>
      <c r="E71" s="23" t="s">
        <v>514</v>
      </c>
      <c r="F71" s="24" t="s">
        <v>133</v>
      </c>
      <c r="G71" s="25">
        <v>35</v>
      </c>
      <c r="H71" s="25"/>
      <c r="I71" s="25">
        <f>ROUND(ROUND(H71,2)*ROUND(G71,2),2)</f>
        <v>0</v>
      </c>
      <c r="O71">
        <f>(I71*21)/100</f>
        <v>0</v>
      </c>
      <c r="P71" t="s">
        <v>25</v>
      </c>
    </row>
    <row r="72" spans="1:5" ht="12.75">
      <c r="A72" s="26" t="s">
        <v>53</v>
      </c>
      <c r="E72" s="27" t="s">
        <v>50</v>
      </c>
    </row>
    <row r="73" spans="1:5" ht="12.75">
      <c r="A73" s="30" t="s">
        <v>55</v>
      </c>
      <c r="E73" s="29" t="s">
        <v>50</v>
      </c>
    </row>
    <row r="74" spans="1:16" ht="12.75">
      <c r="A74" s="17" t="s">
        <v>48</v>
      </c>
      <c r="B74" s="22" t="s">
        <v>182</v>
      </c>
      <c r="C74" s="22" t="s">
        <v>344</v>
      </c>
      <c r="D74" s="17" t="s">
        <v>50</v>
      </c>
      <c r="E74" s="23" t="s">
        <v>515</v>
      </c>
      <c r="F74" s="24" t="s">
        <v>133</v>
      </c>
      <c r="G74" s="25">
        <v>350</v>
      </c>
      <c r="H74" s="25"/>
      <c r="I74" s="25">
        <f>ROUND(ROUND(H74,2)*ROUND(G74,2),2)</f>
        <v>0</v>
      </c>
      <c r="O74">
        <f>(I74*21)/100</f>
        <v>0</v>
      </c>
      <c r="P74" t="s">
        <v>25</v>
      </c>
    </row>
    <row r="75" spans="1:5" ht="12.75">
      <c r="A75" s="26" t="s">
        <v>53</v>
      </c>
      <c r="E75" s="27" t="s">
        <v>50</v>
      </c>
    </row>
    <row r="76" spans="1:5" ht="12.75">
      <c r="A76" s="30" t="s">
        <v>55</v>
      </c>
      <c r="E76" s="29" t="s">
        <v>50</v>
      </c>
    </row>
    <row r="77" spans="1:16" ht="12.75">
      <c r="A77" s="17" t="s">
        <v>48</v>
      </c>
      <c r="B77" s="22" t="s">
        <v>187</v>
      </c>
      <c r="C77" s="22" t="s">
        <v>346</v>
      </c>
      <c r="D77" s="17" t="s">
        <v>50</v>
      </c>
      <c r="E77" s="23" t="s">
        <v>353</v>
      </c>
      <c r="F77" s="24" t="s">
        <v>159</v>
      </c>
      <c r="G77" s="25">
        <v>175</v>
      </c>
      <c r="H77" s="25"/>
      <c r="I77" s="25">
        <f>ROUND(ROUND(H77,2)*ROUND(G77,2),2)</f>
        <v>0</v>
      </c>
      <c r="O77">
        <f>(I77*21)/100</f>
        <v>0</v>
      </c>
      <c r="P77" t="s">
        <v>25</v>
      </c>
    </row>
    <row r="78" spans="1:5" ht="12.75">
      <c r="A78" s="26" t="s">
        <v>53</v>
      </c>
      <c r="E78" s="27" t="s">
        <v>50</v>
      </c>
    </row>
    <row r="79" spans="1:5" ht="12.75">
      <c r="A79" s="30" t="s">
        <v>55</v>
      </c>
      <c r="E79" s="29" t="s">
        <v>50</v>
      </c>
    </row>
    <row r="80" spans="1:16" ht="12.75">
      <c r="A80" s="17" t="s">
        <v>48</v>
      </c>
      <c r="B80" s="22" t="s">
        <v>192</v>
      </c>
      <c r="C80" s="22" t="s">
        <v>348</v>
      </c>
      <c r="D80" s="17" t="s">
        <v>50</v>
      </c>
      <c r="E80" s="23" t="s">
        <v>355</v>
      </c>
      <c r="F80" s="24" t="s">
        <v>52</v>
      </c>
      <c r="G80" s="25">
        <v>1</v>
      </c>
      <c r="H80" s="25"/>
      <c r="I80" s="25">
        <f>ROUND(ROUND(H80,2)*ROUND(G80,2),2)</f>
        <v>0</v>
      </c>
      <c r="O80">
        <f>(I80*21)/100</f>
        <v>0</v>
      </c>
      <c r="P80" t="s">
        <v>25</v>
      </c>
    </row>
    <row r="81" spans="1:5" ht="12.75">
      <c r="A81" s="26" t="s">
        <v>53</v>
      </c>
      <c r="E81" s="27" t="s">
        <v>50</v>
      </c>
    </row>
    <row r="82" spans="1:5" ht="12.75">
      <c r="A82" s="30" t="s">
        <v>55</v>
      </c>
      <c r="E82" s="29" t="s">
        <v>50</v>
      </c>
    </row>
    <row r="83" spans="1:16" ht="12.75">
      <c r="A83" s="17" t="s">
        <v>48</v>
      </c>
      <c r="B83" s="22" t="s">
        <v>197</v>
      </c>
      <c r="C83" s="22" t="s">
        <v>350</v>
      </c>
      <c r="D83" s="17" t="s">
        <v>50</v>
      </c>
      <c r="E83" s="23" t="s">
        <v>357</v>
      </c>
      <c r="F83" s="24" t="s">
        <v>76</v>
      </c>
      <c r="G83" s="25">
        <v>2</v>
      </c>
      <c r="H83" s="25"/>
      <c r="I83" s="25">
        <f>ROUND(ROUND(H83,2)*ROUND(G83,2),2)</f>
        <v>0</v>
      </c>
      <c r="O83">
        <f>(I83*21)/100</f>
        <v>0</v>
      </c>
      <c r="P83" t="s">
        <v>25</v>
      </c>
    </row>
    <row r="84" spans="1:5" ht="12.75">
      <c r="A84" s="26" t="s">
        <v>53</v>
      </c>
      <c r="E84" s="27" t="s">
        <v>50</v>
      </c>
    </row>
    <row r="85" spans="1:5" ht="12.75">
      <c r="A85" s="30" t="s">
        <v>55</v>
      </c>
      <c r="E85" s="29" t="s">
        <v>50</v>
      </c>
    </row>
    <row r="86" spans="1:16" ht="12.75">
      <c r="A86" s="17" t="s">
        <v>48</v>
      </c>
      <c r="B86" s="22" t="s">
        <v>202</v>
      </c>
      <c r="C86" s="22" t="s">
        <v>352</v>
      </c>
      <c r="D86" s="17" t="s">
        <v>50</v>
      </c>
      <c r="E86" s="23" t="s">
        <v>359</v>
      </c>
      <c r="F86" s="24" t="s">
        <v>76</v>
      </c>
      <c r="G86" s="25">
        <v>4</v>
      </c>
      <c r="H86" s="25"/>
      <c r="I86" s="25">
        <f>ROUND(ROUND(H86,2)*ROUND(G86,2),2)</f>
        <v>0</v>
      </c>
      <c r="O86">
        <f>(I86*21)/100</f>
        <v>0</v>
      </c>
      <c r="P86" t="s">
        <v>25</v>
      </c>
    </row>
    <row r="87" spans="1:5" ht="12.75">
      <c r="A87" s="26" t="s">
        <v>53</v>
      </c>
      <c r="E87" s="27" t="s">
        <v>50</v>
      </c>
    </row>
    <row r="88" spans="1:5" ht="12.75">
      <c r="A88" s="30" t="s">
        <v>55</v>
      </c>
      <c r="E88" s="29" t="s">
        <v>50</v>
      </c>
    </row>
    <row r="89" spans="1:16" ht="12.75">
      <c r="A89" s="17" t="s">
        <v>48</v>
      </c>
      <c r="B89" s="22" t="s">
        <v>207</v>
      </c>
      <c r="C89" s="22" t="s">
        <v>354</v>
      </c>
      <c r="D89" s="17" t="s">
        <v>50</v>
      </c>
      <c r="E89" s="23" t="s">
        <v>361</v>
      </c>
      <c r="F89" s="24" t="s">
        <v>52</v>
      </c>
      <c r="G89" s="25">
        <v>1</v>
      </c>
      <c r="H89" s="25"/>
      <c r="I89" s="25">
        <f>ROUND(ROUND(H89,2)*ROUND(G89,2),2)</f>
        <v>0</v>
      </c>
      <c r="O89">
        <f>(I89*21)/100</f>
        <v>0</v>
      </c>
      <c r="P89" t="s">
        <v>25</v>
      </c>
    </row>
    <row r="90" spans="1:5" ht="12.75">
      <c r="A90" s="26" t="s">
        <v>53</v>
      </c>
      <c r="E90" s="27" t="s">
        <v>50</v>
      </c>
    </row>
    <row r="91" spans="1:5" ht="12.75">
      <c r="A91" s="30" t="s">
        <v>55</v>
      </c>
      <c r="E91" s="29" t="s">
        <v>50</v>
      </c>
    </row>
    <row r="92" spans="1:16" ht="12.75">
      <c r="A92" s="17" t="s">
        <v>48</v>
      </c>
      <c r="B92" s="22" t="s">
        <v>210</v>
      </c>
      <c r="C92" s="22" t="s">
        <v>356</v>
      </c>
      <c r="D92" s="17" t="s">
        <v>50</v>
      </c>
      <c r="E92" s="23" t="s">
        <v>363</v>
      </c>
      <c r="F92" s="24" t="s">
        <v>364</v>
      </c>
      <c r="G92" s="25">
        <v>16</v>
      </c>
      <c r="H92" s="25"/>
      <c r="I92" s="25">
        <f>ROUND(ROUND(H92,2)*ROUND(G92,2),2)</f>
        <v>0</v>
      </c>
      <c r="O92">
        <f>(I92*21)/100</f>
        <v>0</v>
      </c>
      <c r="P92" t="s">
        <v>25</v>
      </c>
    </row>
    <row r="93" spans="1:5" ht="12.75">
      <c r="A93" s="26" t="s">
        <v>53</v>
      </c>
      <c r="E93" s="27" t="s">
        <v>50</v>
      </c>
    </row>
    <row r="94" spans="1:5" ht="12.75">
      <c r="A94" s="30" t="s">
        <v>55</v>
      </c>
      <c r="E94" s="29" t="s">
        <v>50</v>
      </c>
    </row>
    <row r="95" spans="1:16" ht="12.75">
      <c r="A95" s="17" t="s">
        <v>48</v>
      </c>
      <c r="B95" s="22" t="s">
        <v>213</v>
      </c>
      <c r="C95" s="22" t="s">
        <v>358</v>
      </c>
      <c r="D95" s="17" t="s">
        <v>50</v>
      </c>
      <c r="E95" s="23" t="s">
        <v>368</v>
      </c>
      <c r="F95" s="24" t="s">
        <v>76</v>
      </c>
      <c r="G95" s="25">
        <v>1</v>
      </c>
      <c r="H95" s="25"/>
      <c r="I95" s="25">
        <f>ROUND(ROUND(H95,2)*ROUND(G95,2),2)</f>
        <v>0</v>
      </c>
      <c r="O95">
        <f>(I95*21)/100</f>
        <v>0</v>
      </c>
      <c r="P95" t="s">
        <v>25</v>
      </c>
    </row>
    <row r="96" spans="1:5" ht="12.75">
      <c r="A96" s="26" t="s">
        <v>53</v>
      </c>
      <c r="E96" s="27" t="s">
        <v>50</v>
      </c>
    </row>
    <row r="97" spans="1:5" ht="12.75">
      <c r="A97" s="30" t="s">
        <v>55</v>
      </c>
      <c r="E97" s="29" t="s">
        <v>50</v>
      </c>
    </row>
    <row r="98" spans="1:16" ht="12.75">
      <c r="A98" s="17" t="s">
        <v>48</v>
      </c>
      <c r="B98" s="22" t="s">
        <v>217</v>
      </c>
      <c r="C98" s="22" t="s">
        <v>360</v>
      </c>
      <c r="D98" s="17" t="s">
        <v>50</v>
      </c>
      <c r="E98" s="23" t="s">
        <v>516</v>
      </c>
      <c r="F98" s="24" t="s">
        <v>364</v>
      </c>
      <c r="G98" s="25">
        <v>6</v>
      </c>
      <c r="H98" s="25"/>
      <c r="I98" s="25">
        <f>ROUND(ROUND(H98,2)*ROUND(G98,2),2)</f>
        <v>0</v>
      </c>
      <c r="O98">
        <f>(I98*21)/100</f>
        <v>0</v>
      </c>
      <c r="P98" t="s">
        <v>25</v>
      </c>
    </row>
    <row r="99" spans="1:5" ht="12.75">
      <c r="A99" s="26" t="s">
        <v>53</v>
      </c>
      <c r="E99" s="27" t="s">
        <v>50</v>
      </c>
    </row>
    <row r="100" spans="1:5" ht="12.75">
      <c r="A100" s="28" t="s">
        <v>55</v>
      </c>
      <c r="E100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517</v>
      </c>
      <c r="I3" s="33">
        <f>0+I10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371</v>
      </c>
      <c r="D4" s="34"/>
      <c r="E4" s="11" t="s">
        <v>372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296</v>
      </c>
      <c r="D5" s="34"/>
      <c r="E5" s="11" t="s">
        <v>503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517</v>
      </c>
      <c r="D6" s="38"/>
      <c r="E6" s="14" t="s">
        <v>518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70</v>
      </c>
      <c r="D10" s="18"/>
      <c r="E10" s="20" t="s">
        <v>298</v>
      </c>
      <c r="F10" s="18"/>
      <c r="G10" s="18"/>
      <c r="H10" s="18"/>
      <c r="I10" s="21">
        <f>0+Q10</f>
        <v>0</v>
      </c>
      <c r="O10">
        <f>0+R10</f>
        <v>0</v>
      </c>
      <c r="Q10">
        <f>0+I11+I14+I17+I20+I23+I26+I29+I32+I35+I38+I41+I44+I47+I50+I53+I56+I59+I62+I65+I68+I71+I74+I77+I80</f>
        <v>0</v>
      </c>
      <c r="R10">
        <f>0+O11+O14+O17+O20+O23+O26+O29+O32+O35+O38+O41+O44+O47+O50+O53+O56+O59+O62+O65+O68+O71+O74+O77+O80</f>
        <v>0</v>
      </c>
    </row>
    <row r="11" spans="1:16" ht="12.75">
      <c r="A11" s="17" t="s">
        <v>48</v>
      </c>
      <c r="B11" s="22" t="s">
        <v>32</v>
      </c>
      <c r="C11" s="22" t="s">
        <v>27</v>
      </c>
      <c r="D11" s="17" t="s">
        <v>50</v>
      </c>
      <c r="E11" s="23" t="s">
        <v>506</v>
      </c>
      <c r="F11" s="24" t="s">
        <v>76</v>
      </c>
      <c r="G11" s="25">
        <v>2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50</v>
      </c>
    </row>
    <row r="13" spans="1:5" ht="12.75">
      <c r="A13" s="30" t="s">
        <v>55</v>
      </c>
      <c r="E13" s="29" t="s">
        <v>50</v>
      </c>
    </row>
    <row r="14" spans="1:16" ht="12.75">
      <c r="A14" s="17" t="s">
        <v>48</v>
      </c>
      <c r="B14" s="22" t="s">
        <v>25</v>
      </c>
      <c r="C14" s="22" t="s">
        <v>300</v>
      </c>
      <c r="D14" s="17" t="s">
        <v>50</v>
      </c>
      <c r="E14" s="23" t="s">
        <v>507</v>
      </c>
      <c r="F14" s="24" t="s">
        <v>76</v>
      </c>
      <c r="G14" s="25">
        <v>2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50</v>
      </c>
    </row>
    <row r="16" spans="1:5" ht="12.75">
      <c r="A16" s="30" t="s">
        <v>55</v>
      </c>
      <c r="E16" s="29" t="s">
        <v>50</v>
      </c>
    </row>
    <row r="17" spans="1:16" ht="12.75">
      <c r="A17" s="17" t="s">
        <v>48</v>
      </c>
      <c r="B17" s="22" t="s">
        <v>26</v>
      </c>
      <c r="C17" s="22" t="s">
        <v>302</v>
      </c>
      <c r="D17" s="17" t="s">
        <v>50</v>
      </c>
      <c r="E17" s="23" t="s">
        <v>303</v>
      </c>
      <c r="F17" s="24" t="s">
        <v>76</v>
      </c>
      <c r="G17" s="25">
        <v>2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50</v>
      </c>
    </row>
    <row r="19" spans="1:5" ht="12.75">
      <c r="A19" s="30" t="s">
        <v>55</v>
      </c>
      <c r="E19" s="29" t="s">
        <v>50</v>
      </c>
    </row>
    <row r="20" spans="1:16" ht="12.75">
      <c r="A20" s="17" t="s">
        <v>48</v>
      </c>
      <c r="B20" s="22" t="s">
        <v>36</v>
      </c>
      <c r="C20" s="22" t="s">
        <v>304</v>
      </c>
      <c r="D20" s="17" t="s">
        <v>50</v>
      </c>
      <c r="E20" s="23" t="s">
        <v>519</v>
      </c>
      <c r="F20" s="24" t="s">
        <v>76</v>
      </c>
      <c r="G20" s="25">
        <v>2</v>
      </c>
      <c r="H20" s="25"/>
      <c r="I20" s="25">
        <f>ROUND(ROUND(H20,2)*ROUND(G20,2),2)</f>
        <v>0</v>
      </c>
      <c r="O20">
        <f>(I20*21)/100</f>
        <v>0</v>
      </c>
      <c r="P20" t="s">
        <v>25</v>
      </c>
    </row>
    <row r="21" spans="1:5" ht="12.75">
      <c r="A21" s="26" t="s">
        <v>53</v>
      </c>
      <c r="E21" s="27" t="s">
        <v>50</v>
      </c>
    </row>
    <row r="22" spans="1:5" ht="12.75">
      <c r="A22" s="30" t="s">
        <v>55</v>
      </c>
      <c r="E22" s="29" t="s">
        <v>50</v>
      </c>
    </row>
    <row r="23" spans="1:16" ht="12.75">
      <c r="A23" s="17" t="s">
        <v>48</v>
      </c>
      <c r="B23" s="22" t="s">
        <v>38</v>
      </c>
      <c r="C23" s="22" t="s">
        <v>306</v>
      </c>
      <c r="D23" s="17" t="s">
        <v>50</v>
      </c>
      <c r="E23" s="23" t="s">
        <v>508</v>
      </c>
      <c r="F23" s="24" t="s">
        <v>76</v>
      </c>
      <c r="G23" s="25">
        <v>2</v>
      </c>
      <c r="H23" s="25"/>
      <c r="I23" s="25">
        <f>ROUND(ROUND(H23,2)*ROUND(G23,2),2)</f>
        <v>0</v>
      </c>
      <c r="O23">
        <f>(I23*21)/100</f>
        <v>0</v>
      </c>
      <c r="P23" t="s">
        <v>25</v>
      </c>
    </row>
    <row r="24" spans="1:5" ht="12.75">
      <c r="A24" s="26" t="s">
        <v>53</v>
      </c>
      <c r="E24" s="27" t="s">
        <v>50</v>
      </c>
    </row>
    <row r="25" spans="1:5" ht="12.75">
      <c r="A25" s="30" t="s">
        <v>55</v>
      </c>
      <c r="E25" s="29" t="s">
        <v>50</v>
      </c>
    </row>
    <row r="26" spans="1:16" ht="12.75">
      <c r="A26" s="17" t="s">
        <v>48</v>
      </c>
      <c r="B26" s="22" t="s">
        <v>40</v>
      </c>
      <c r="C26" s="22" t="s">
        <v>308</v>
      </c>
      <c r="D26" s="17" t="s">
        <v>50</v>
      </c>
      <c r="E26" s="23" t="s">
        <v>315</v>
      </c>
      <c r="F26" s="24" t="s">
        <v>133</v>
      </c>
      <c r="G26" s="25">
        <v>250</v>
      </c>
      <c r="H26" s="25"/>
      <c r="I26" s="25">
        <f>ROUND(ROUND(H26,2)*ROUND(G26,2),2)</f>
        <v>0</v>
      </c>
      <c r="O26">
        <f>(I26*21)/100</f>
        <v>0</v>
      </c>
      <c r="P26" t="s">
        <v>25</v>
      </c>
    </row>
    <row r="27" spans="1:5" ht="12.75">
      <c r="A27" s="26" t="s">
        <v>53</v>
      </c>
      <c r="E27" s="27" t="s">
        <v>50</v>
      </c>
    </row>
    <row r="28" spans="1:5" ht="12.75">
      <c r="A28" s="30" t="s">
        <v>55</v>
      </c>
      <c r="E28" s="29" t="s">
        <v>50</v>
      </c>
    </row>
    <row r="29" spans="1:16" ht="12.75">
      <c r="A29" s="17" t="s">
        <v>48</v>
      </c>
      <c r="B29" s="22" t="s">
        <v>70</v>
      </c>
      <c r="C29" s="22" t="s">
        <v>310</v>
      </c>
      <c r="D29" s="17" t="s">
        <v>50</v>
      </c>
      <c r="E29" s="23" t="s">
        <v>317</v>
      </c>
      <c r="F29" s="24" t="s">
        <v>133</v>
      </c>
      <c r="G29" s="25">
        <v>20</v>
      </c>
      <c r="H29" s="25"/>
      <c r="I29" s="25">
        <f>ROUND(ROUND(H29,2)*ROUND(G29,2),2)</f>
        <v>0</v>
      </c>
      <c r="O29">
        <f>(I29*21)/100</f>
        <v>0</v>
      </c>
      <c r="P29" t="s">
        <v>25</v>
      </c>
    </row>
    <row r="30" spans="1:5" ht="12.75">
      <c r="A30" s="26" t="s">
        <v>53</v>
      </c>
      <c r="E30" s="27" t="s">
        <v>50</v>
      </c>
    </row>
    <row r="31" spans="1:5" ht="12.75">
      <c r="A31" s="30" t="s">
        <v>55</v>
      </c>
      <c r="E31" s="29" t="s">
        <v>50</v>
      </c>
    </row>
    <row r="32" spans="1:16" ht="12.75">
      <c r="A32" s="17" t="s">
        <v>48</v>
      </c>
      <c r="B32" s="22" t="s">
        <v>73</v>
      </c>
      <c r="C32" s="22" t="s">
        <v>312</v>
      </c>
      <c r="D32" s="17" t="s">
        <v>50</v>
      </c>
      <c r="E32" s="23" t="s">
        <v>509</v>
      </c>
      <c r="F32" s="24" t="s">
        <v>76</v>
      </c>
      <c r="G32" s="25">
        <v>1</v>
      </c>
      <c r="H32" s="25"/>
      <c r="I32" s="25">
        <f>ROUND(ROUND(H32,2)*ROUND(G32,2),2)</f>
        <v>0</v>
      </c>
      <c r="O32">
        <f>(I32*21)/100</f>
        <v>0</v>
      </c>
      <c r="P32" t="s">
        <v>25</v>
      </c>
    </row>
    <row r="33" spans="1:5" ht="12.75">
      <c r="A33" s="26" t="s">
        <v>53</v>
      </c>
      <c r="E33" s="27" t="s">
        <v>50</v>
      </c>
    </row>
    <row r="34" spans="1:5" ht="12.75">
      <c r="A34" s="30" t="s">
        <v>55</v>
      </c>
      <c r="E34" s="29" t="s">
        <v>50</v>
      </c>
    </row>
    <row r="35" spans="1:16" ht="12.75">
      <c r="A35" s="17" t="s">
        <v>48</v>
      </c>
      <c r="B35" s="22" t="s">
        <v>43</v>
      </c>
      <c r="C35" s="22" t="s">
        <v>314</v>
      </c>
      <c r="D35" s="17" t="s">
        <v>50</v>
      </c>
      <c r="E35" s="23" t="s">
        <v>319</v>
      </c>
      <c r="F35" s="24" t="s">
        <v>133</v>
      </c>
      <c r="G35" s="25">
        <v>100</v>
      </c>
      <c r="H35" s="25"/>
      <c r="I35" s="25">
        <f>ROUND(ROUND(H35,2)*ROUND(G35,2),2)</f>
        <v>0</v>
      </c>
      <c r="O35">
        <f>(I35*21)/100</f>
        <v>0</v>
      </c>
      <c r="P35" t="s">
        <v>25</v>
      </c>
    </row>
    <row r="36" spans="1:5" ht="12.75">
      <c r="A36" s="26" t="s">
        <v>53</v>
      </c>
      <c r="E36" s="27" t="s">
        <v>50</v>
      </c>
    </row>
    <row r="37" spans="1:5" ht="12.75">
      <c r="A37" s="30" t="s">
        <v>55</v>
      </c>
      <c r="E37" s="29" t="s">
        <v>50</v>
      </c>
    </row>
    <row r="38" spans="1:16" ht="12.75">
      <c r="A38" s="17" t="s">
        <v>48</v>
      </c>
      <c r="B38" s="22" t="s">
        <v>45</v>
      </c>
      <c r="C38" s="22" t="s">
        <v>316</v>
      </c>
      <c r="D38" s="17" t="s">
        <v>50</v>
      </c>
      <c r="E38" s="23" t="s">
        <v>510</v>
      </c>
      <c r="F38" s="24" t="s">
        <v>133</v>
      </c>
      <c r="G38" s="25">
        <v>6</v>
      </c>
      <c r="H38" s="25"/>
      <c r="I38" s="25">
        <f>ROUND(ROUND(H38,2)*ROUND(G38,2),2)</f>
        <v>0</v>
      </c>
      <c r="O38">
        <f>(I38*21)/100</f>
        <v>0</v>
      </c>
      <c r="P38" t="s">
        <v>25</v>
      </c>
    </row>
    <row r="39" spans="1:5" ht="12.75">
      <c r="A39" s="26" t="s">
        <v>53</v>
      </c>
      <c r="E39" s="27" t="s">
        <v>50</v>
      </c>
    </row>
    <row r="40" spans="1:5" ht="12.75">
      <c r="A40" s="30" t="s">
        <v>55</v>
      </c>
      <c r="E40" s="29" t="s">
        <v>50</v>
      </c>
    </row>
    <row r="41" spans="1:16" ht="12.75">
      <c r="A41" s="17" t="s">
        <v>48</v>
      </c>
      <c r="B41" s="22" t="s">
        <v>85</v>
      </c>
      <c r="C41" s="22" t="s">
        <v>318</v>
      </c>
      <c r="D41" s="17" t="s">
        <v>50</v>
      </c>
      <c r="E41" s="23" t="s">
        <v>323</v>
      </c>
      <c r="F41" s="24" t="s">
        <v>76</v>
      </c>
      <c r="G41" s="25">
        <v>2</v>
      </c>
      <c r="H41" s="25"/>
      <c r="I41" s="25">
        <f>ROUND(ROUND(H41,2)*ROUND(G41,2),2)</f>
        <v>0</v>
      </c>
      <c r="O41">
        <f>(I41*21)/100</f>
        <v>0</v>
      </c>
      <c r="P41" t="s">
        <v>25</v>
      </c>
    </row>
    <row r="42" spans="1:5" ht="12.75">
      <c r="A42" s="26" t="s">
        <v>53</v>
      </c>
      <c r="E42" s="27" t="s">
        <v>50</v>
      </c>
    </row>
    <row r="43" spans="1:5" ht="12.75">
      <c r="A43" s="30" t="s">
        <v>55</v>
      </c>
      <c r="E43" s="29" t="s">
        <v>50</v>
      </c>
    </row>
    <row r="44" spans="1:16" ht="12.75">
      <c r="A44" s="17" t="s">
        <v>48</v>
      </c>
      <c r="B44" s="22" t="s">
        <v>89</v>
      </c>
      <c r="C44" s="22" t="s">
        <v>320</v>
      </c>
      <c r="D44" s="17" t="s">
        <v>50</v>
      </c>
      <c r="E44" s="23" t="s">
        <v>325</v>
      </c>
      <c r="F44" s="24" t="s">
        <v>76</v>
      </c>
      <c r="G44" s="25">
        <v>4</v>
      </c>
      <c r="H44" s="25"/>
      <c r="I44" s="25">
        <f>ROUND(ROUND(H44,2)*ROUND(G44,2),2)</f>
        <v>0</v>
      </c>
      <c r="O44">
        <f>(I44*21)/100</f>
        <v>0</v>
      </c>
      <c r="P44" t="s">
        <v>25</v>
      </c>
    </row>
    <row r="45" spans="1:5" ht="12.75">
      <c r="A45" s="26" t="s">
        <v>53</v>
      </c>
      <c r="E45" s="27" t="s">
        <v>50</v>
      </c>
    </row>
    <row r="46" spans="1:5" ht="12.75">
      <c r="A46" s="30" t="s">
        <v>55</v>
      </c>
      <c r="E46" s="29" t="s">
        <v>50</v>
      </c>
    </row>
    <row r="47" spans="1:16" ht="12.75">
      <c r="A47" s="17" t="s">
        <v>48</v>
      </c>
      <c r="B47" s="22" t="s">
        <v>94</v>
      </c>
      <c r="C47" s="22" t="s">
        <v>322</v>
      </c>
      <c r="D47" s="17" t="s">
        <v>50</v>
      </c>
      <c r="E47" s="23" t="s">
        <v>327</v>
      </c>
      <c r="F47" s="24" t="s">
        <v>133</v>
      </c>
      <c r="G47" s="25">
        <v>160</v>
      </c>
      <c r="H47" s="25"/>
      <c r="I47" s="25">
        <f>ROUND(ROUND(H47,2)*ROUND(G47,2),2)</f>
        <v>0</v>
      </c>
      <c r="O47">
        <f>(I47*21)/100</f>
        <v>0</v>
      </c>
      <c r="P47" t="s">
        <v>25</v>
      </c>
    </row>
    <row r="48" spans="1:5" ht="12.75">
      <c r="A48" s="26" t="s">
        <v>53</v>
      </c>
      <c r="E48" s="27" t="s">
        <v>50</v>
      </c>
    </row>
    <row r="49" spans="1:5" ht="12.75">
      <c r="A49" s="30" t="s">
        <v>55</v>
      </c>
      <c r="E49" s="29" t="s">
        <v>50</v>
      </c>
    </row>
    <row r="50" spans="1:16" ht="12.75">
      <c r="A50" s="17" t="s">
        <v>48</v>
      </c>
      <c r="B50" s="22" t="s">
        <v>149</v>
      </c>
      <c r="C50" s="22" t="s">
        <v>324</v>
      </c>
      <c r="D50" s="17" t="s">
        <v>50</v>
      </c>
      <c r="E50" s="23" t="s">
        <v>520</v>
      </c>
      <c r="F50" s="24" t="s">
        <v>133</v>
      </c>
      <c r="G50" s="25">
        <v>12</v>
      </c>
      <c r="H50" s="25"/>
      <c r="I50" s="25">
        <f>ROUND(ROUND(H50,2)*ROUND(G50,2),2)</f>
        <v>0</v>
      </c>
      <c r="O50">
        <f>(I50*21)/100</f>
        <v>0</v>
      </c>
      <c r="P50" t="s">
        <v>25</v>
      </c>
    </row>
    <row r="51" spans="1:5" ht="12.75">
      <c r="A51" s="26" t="s">
        <v>53</v>
      </c>
      <c r="E51" s="27" t="s">
        <v>50</v>
      </c>
    </row>
    <row r="52" spans="1:5" ht="12.75">
      <c r="A52" s="30" t="s">
        <v>55</v>
      </c>
      <c r="E52" s="29" t="s">
        <v>50</v>
      </c>
    </row>
    <row r="53" spans="1:16" ht="12.75">
      <c r="A53" s="17" t="s">
        <v>48</v>
      </c>
      <c r="B53" s="22" t="s">
        <v>152</v>
      </c>
      <c r="C53" s="22" t="s">
        <v>328</v>
      </c>
      <c r="D53" s="17" t="s">
        <v>50</v>
      </c>
      <c r="E53" s="23" t="s">
        <v>335</v>
      </c>
      <c r="F53" s="24" t="s">
        <v>76</v>
      </c>
      <c r="G53" s="25">
        <v>2</v>
      </c>
      <c r="H53" s="25"/>
      <c r="I53" s="25">
        <f>ROUND(ROUND(H53,2)*ROUND(G53,2),2)</f>
        <v>0</v>
      </c>
      <c r="O53">
        <f>(I53*21)/100</f>
        <v>0</v>
      </c>
      <c r="P53" t="s">
        <v>25</v>
      </c>
    </row>
    <row r="54" spans="1:5" ht="12.75">
      <c r="A54" s="26" t="s">
        <v>53</v>
      </c>
      <c r="E54" s="27" t="s">
        <v>50</v>
      </c>
    </row>
    <row r="55" spans="1:5" ht="12.75">
      <c r="A55" s="30" t="s">
        <v>55</v>
      </c>
      <c r="E55" s="29" t="s">
        <v>50</v>
      </c>
    </row>
    <row r="56" spans="1:16" ht="12.75">
      <c r="A56" s="17" t="s">
        <v>48</v>
      </c>
      <c r="B56" s="22" t="s">
        <v>156</v>
      </c>
      <c r="C56" s="22" t="s">
        <v>330</v>
      </c>
      <c r="D56" s="17" t="s">
        <v>50</v>
      </c>
      <c r="E56" s="23" t="s">
        <v>337</v>
      </c>
      <c r="F56" s="24" t="s">
        <v>76</v>
      </c>
      <c r="G56" s="25">
        <v>2</v>
      </c>
      <c r="H56" s="25"/>
      <c r="I56" s="25">
        <f>ROUND(ROUND(H56,2)*ROUND(G56,2),2)</f>
        <v>0</v>
      </c>
      <c r="O56">
        <f>(I56*21)/100</f>
        <v>0</v>
      </c>
      <c r="P56" t="s">
        <v>25</v>
      </c>
    </row>
    <row r="57" spans="1:5" ht="12.75">
      <c r="A57" s="26" t="s">
        <v>53</v>
      </c>
      <c r="E57" s="27" t="s">
        <v>50</v>
      </c>
    </row>
    <row r="58" spans="1:5" ht="12.75">
      <c r="A58" s="30" t="s">
        <v>55</v>
      </c>
      <c r="E58" s="29" t="s">
        <v>50</v>
      </c>
    </row>
    <row r="59" spans="1:16" ht="12.75">
      <c r="A59" s="17" t="s">
        <v>48</v>
      </c>
      <c r="B59" s="22" t="s">
        <v>161</v>
      </c>
      <c r="C59" s="22" t="s">
        <v>332</v>
      </c>
      <c r="D59" s="17" t="s">
        <v>50</v>
      </c>
      <c r="E59" s="23" t="s">
        <v>339</v>
      </c>
      <c r="F59" s="24" t="s">
        <v>76</v>
      </c>
      <c r="G59" s="25">
        <v>1</v>
      </c>
      <c r="H59" s="25"/>
      <c r="I59" s="25">
        <f>ROUND(ROUND(H59,2)*ROUND(G59,2),2)</f>
        <v>0</v>
      </c>
      <c r="O59">
        <f>(I59*21)/100</f>
        <v>0</v>
      </c>
      <c r="P59" t="s">
        <v>25</v>
      </c>
    </row>
    <row r="60" spans="1:5" ht="12.75">
      <c r="A60" s="26" t="s">
        <v>53</v>
      </c>
      <c r="E60" s="27" t="s">
        <v>50</v>
      </c>
    </row>
    <row r="61" spans="1:5" ht="12.75">
      <c r="A61" s="30" t="s">
        <v>55</v>
      </c>
      <c r="E61" s="29" t="s">
        <v>50</v>
      </c>
    </row>
    <row r="62" spans="1:16" ht="12.75">
      <c r="A62" s="17" t="s">
        <v>48</v>
      </c>
      <c r="B62" s="22" t="s">
        <v>164</v>
      </c>
      <c r="C62" s="22" t="s">
        <v>334</v>
      </c>
      <c r="D62" s="17" t="s">
        <v>50</v>
      </c>
      <c r="E62" s="23" t="s">
        <v>341</v>
      </c>
      <c r="F62" s="24" t="s">
        <v>133</v>
      </c>
      <c r="G62" s="25">
        <v>150</v>
      </c>
      <c r="H62" s="25"/>
      <c r="I62" s="25">
        <f>ROUND(ROUND(H62,2)*ROUND(G62,2),2)</f>
        <v>0</v>
      </c>
      <c r="O62">
        <f>(I62*21)/100</f>
        <v>0</v>
      </c>
      <c r="P62" t="s">
        <v>25</v>
      </c>
    </row>
    <row r="63" spans="1:5" ht="12.75">
      <c r="A63" s="26" t="s">
        <v>53</v>
      </c>
      <c r="E63" s="27" t="s">
        <v>50</v>
      </c>
    </row>
    <row r="64" spans="1:5" ht="12.75">
      <c r="A64" s="30" t="s">
        <v>55</v>
      </c>
      <c r="E64" s="29" t="s">
        <v>50</v>
      </c>
    </row>
    <row r="65" spans="1:16" ht="12.75">
      <c r="A65" s="17" t="s">
        <v>48</v>
      </c>
      <c r="B65" s="22" t="s">
        <v>167</v>
      </c>
      <c r="C65" s="22" t="s">
        <v>336</v>
      </c>
      <c r="D65" s="17" t="s">
        <v>50</v>
      </c>
      <c r="E65" s="23" t="s">
        <v>343</v>
      </c>
      <c r="F65" s="24" t="s">
        <v>133</v>
      </c>
      <c r="G65" s="25">
        <v>150</v>
      </c>
      <c r="H65" s="25"/>
      <c r="I65" s="25">
        <f>ROUND(ROUND(H65,2)*ROUND(G65,2),2)</f>
        <v>0</v>
      </c>
      <c r="O65">
        <f>(I65*21)/100</f>
        <v>0</v>
      </c>
      <c r="P65" t="s">
        <v>25</v>
      </c>
    </row>
    <row r="66" spans="1:5" ht="12.75">
      <c r="A66" s="26" t="s">
        <v>53</v>
      </c>
      <c r="E66" s="27" t="s">
        <v>50</v>
      </c>
    </row>
    <row r="67" spans="1:5" ht="12.75">
      <c r="A67" s="30" t="s">
        <v>55</v>
      </c>
      <c r="E67" s="29" t="s">
        <v>50</v>
      </c>
    </row>
    <row r="68" spans="1:16" ht="12.75">
      <c r="A68" s="17" t="s">
        <v>48</v>
      </c>
      <c r="B68" s="22" t="s">
        <v>172</v>
      </c>
      <c r="C68" s="22" t="s">
        <v>342</v>
      </c>
      <c r="D68" s="17" t="s">
        <v>50</v>
      </c>
      <c r="E68" s="23" t="s">
        <v>514</v>
      </c>
      <c r="F68" s="24" t="s">
        <v>133</v>
      </c>
      <c r="G68" s="25">
        <v>25</v>
      </c>
      <c r="H68" s="25"/>
      <c r="I68" s="25">
        <f>ROUND(ROUND(H68,2)*ROUND(G68,2),2)</f>
        <v>0</v>
      </c>
      <c r="O68">
        <f>(I68*21)/100</f>
        <v>0</v>
      </c>
      <c r="P68" t="s">
        <v>25</v>
      </c>
    </row>
    <row r="69" spans="1:5" ht="12.75">
      <c r="A69" s="26" t="s">
        <v>53</v>
      </c>
      <c r="E69" s="27" t="s">
        <v>50</v>
      </c>
    </row>
    <row r="70" spans="1:5" ht="12.75">
      <c r="A70" s="30" t="s">
        <v>55</v>
      </c>
      <c r="E70" s="29" t="s">
        <v>50</v>
      </c>
    </row>
    <row r="71" spans="1:16" ht="12.75">
      <c r="A71" s="17" t="s">
        <v>48</v>
      </c>
      <c r="B71" s="22" t="s">
        <v>177</v>
      </c>
      <c r="C71" s="22" t="s">
        <v>344</v>
      </c>
      <c r="D71" s="17" t="s">
        <v>50</v>
      </c>
      <c r="E71" s="23" t="s">
        <v>515</v>
      </c>
      <c r="F71" s="24" t="s">
        <v>133</v>
      </c>
      <c r="G71" s="25">
        <v>150</v>
      </c>
      <c r="H71" s="25"/>
      <c r="I71" s="25">
        <f>ROUND(ROUND(H71,2)*ROUND(G71,2),2)</f>
        <v>0</v>
      </c>
      <c r="O71">
        <f>(I71*21)/100</f>
        <v>0</v>
      </c>
      <c r="P71" t="s">
        <v>25</v>
      </c>
    </row>
    <row r="72" spans="1:5" ht="12.75">
      <c r="A72" s="26" t="s">
        <v>53</v>
      </c>
      <c r="E72" s="27" t="s">
        <v>50</v>
      </c>
    </row>
    <row r="73" spans="1:5" ht="12.75">
      <c r="A73" s="30" t="s">
        <v>55</v>
      </c>
      <c r="E73" s="29" t="s">
        <v>50</v>
      </c>
    </row>
    <row r="74" spans="1:16" ht="12.75">
      <c r="A74" s="17" t="s">
        <v>48</v>
      </c>
      <c r="B74" s="22" t="s">
        <v>182</v>
      </c>
      <c r="C74" s="22" t="s">
        <v>346</v>
      </c>
      <c r="D74" s="17" t="s">
        <v>50</v>
      </c>
      <c r="E74" s="23" t="s">
        <v>353</v>
      </c>
      <c r="F74" s="24" t="s">
        <v>159</v>
      </c>
      <c r="G74" s="25">
        <v>75</v>
      </c>
      <c r="H74" s="25"/>
      <c r="I74" s="25">
        <f>ROUND(ROUND(H74,2)*ROUND(G74,2),2)</f>
        <v>0</v>
      </c>
      <c r="O74">
        <f>(I74*21)/100</f>
        <v>0</v>
      </c>
      <c r="P74" t="s">
        <v>25</v>
      </c>
    </row>
    <row r="75" spans="1:5" ht="12.75">
      <c r="A75" s="26" t="s">
        <v>53</v>
      </c>
      <c r="E75" s="27" t="s">
        <v>50</v>
      </c>
    </row>
    <row r="76" spans="1:5" ht="12.75">
      <c r="A76" s="30" t="s">
        <v>55</v>
      </c>
      <c r="E76" s="29" t="s">
        <v>50</v>
      </c>
    </row>
    <row r="77" spans="1:16" ht="12.75">
      <c r="A77" s="17" t="s">
        <v>48</v>
      </c>
      <c r="B77" s="22" t="s">
        <v>187</v>
      </c>
      <c r="C77" s="22" t="s">
        <v>350</v>
      </c>
      <c r="D77" s="17" t="s">
        <v>50</v>
      </c>
      <c r="E77" s="23" t="s">
        <v>357</v>
      </c>
      <c r="F77" s="24" t="s">
        <v>76</v>
      </c>
      <c r="G77" s="25">
        <v>3</v>
      </c>
      <c r="H77" s="25"/>
      <c r="I77" s="25">
        <f>ROUND(ROUND(H77,2)*ROUND(G77,2),2)</f>
        <v>0</v>
      </c>
      <c r="O77">
        <f>(I77*21)/100</f>
        <v>0</v>
      </c>
      <c r="P77" t="s">
        <v>25</v>
      </c>
    </row>
    <row r="78" spans="1:5" ht="12.75">
      <c r="A78" s="26" t="s">
        <v>53</v>
      </c>
      <c r="E78" s="27" t="s">
        <v>50</v>
      </c>
    </row>
    <row r="79" spans="1:5" ht="12.75">
      <c r="A79" s="30" t="s">
        <v>55</v>
      </c>
      <c r="E79" s="29" t="s">
        <v>50</v>
      </c>
    </row>
    <row r="80" spans="1:16" ht="12.75">
      <c r="A80" s="17" t="s">
        <v>48</v>
      </c>
      <c r="B80" s="22" t="s">
        <v>192</v>
      </c>
      <c r="C80" s="22" t="s">
        <v>352</v>
      </c>
      <c r="D80" s="17" t="s">
        <v>50</v>
      </c>
      <c r="E80" s="23" t="s">
        <v>359</v>
      </c>
      <c r="F80" s="24" t="s">
        <v>76</v>
      </c>
      <c r="G80" s="25">
        <v>4</v>
      </c>
      <c r="H80" s="25"/>
      <c r="I80" s="25">
        <f>ROUND(ROUND(H80,2)*ROUND(G80,2),2)</f>
        <v>0</v>
      </c>
      <c r="O80">
        <f>(I80*21)/100</f>
        <v>0</v>
      </c>
      <c r="P80" t="s">
        <v>25</v>
      </c>
    </row>
    <row r="81" spans="1:5" ht="12.75">
      <c r="A81" s="26" t="s">
        <v>53</v>
      </c>
      <c r="E81" s="27" t="s">
        <v>50</v>
      </c>
    </row>
    <row r="82" spans="1:5" ht="12.75">
      <c r="A82" s="28" t="s">
        <v>55</v>
      </c>
      <c r="E82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0+O10+O53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27</v>
      </c>
      <c r="I3" s="33">
        <f>0+I10+I53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521</v>
      </c>
      <c r="D4" s="34"/>
      <c r="E4" s="11" t="s">
        <v>522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27</v>
      </c>
      <c r="D5" s="34"/>
      <c r="E5" s="11" t="s">
        <v>523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27</v>
      </c>
      <c r="D6" s="38"/>
      <c r="E6" s="14" t="s">
        <v>523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0+I11+I14+I17+I20+I23+I26+I29+I32+I35+I38+I41+I44+I47+I50</f>
        <v>0</v>
      </c>
      <c r="R10">
        <f>0+O11+O14+O17+O20+O23+O26+O29+O32+O35+O38+O41+O44+O47+O50</f>
        <v>0</v>
      </c>
    </row>
    <row r="11" spans="1:16" ht="12.75">
      <c r="A11" s="17" t="s">
        <v>48</v>
      </c>
      <c r="B11" s="22" t="s">
        <v>32</v>
      </c>
      <c r="C11" s="22" t="s">
        <v>49</v>
      </c>
      <c r="D11" s="17" t="s">
        <v>50</v>
      </c>
      <c r="E11" s="23" t="s">
        <v>51</v>
      </c>
      <c r="F11" s="24" t="s">
        <v>52</v>
      </c>
      <c r="G11" s="25">
        <v>1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63.75">
      <c r="A12" s="26" t="s">
        <v>53</v>
      </c>
      <c r="E12" s="27" t="s">
        <v>54</v>
      </c>
    </row>
    <row r="13" spans="1:5" ht="12.75">
      <c r="A13" s="30" t="s">
        <v>55</v>
      </c>
      <c r="E13" s="29" t="s">
        <v>50</v>
      </c>
    </row>
    <row r="14" spans="1:16" ht="12.75">
      <c r="A14" s="17" t="s">
        <v>48</v>
      </c>
      <c r="B14" s="22" t="s">
        <v>25</v>
      </c>
      <c r="C14" s="22" t="s">
        <v>56</v>
      </c>
      <c r="D14" s="17" t="s">
        <v>50</v>
      </c>
      <c r="E14" s="23" t="s">
        <v>57</v>
      </c>
      <c r="F14" s="24" t="s">
        <v>52</v>
      </c>
      <c r="G14" s="25">
        <v>1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02">
      <c r="A15" s="26" t="s">
        <v>53</v>
      </c>
      <c r="E15" s="27" t="s">
        <v>58</v>
      </c>
    </row>
    <row r="16" spans="1:5" ht="12.75">
      <c r="A16" s="30" t="s">
        <v>55</v>
      </c>
      <c r="E16" s="29" t="s">
        <v>50</v>
      </c>
    </row>
    <row r="17" spans="1:16" ht="12.75">
      <c r="A17" s="17" t="s">
        <v>48</v>
      </c>
      <c r="B17" s="22" t="s">
        <v>26</v>
      </c>
      <c r="C17" s="22" t="s">
        <v>59</v>
      </c>
      <c r="D17" s="17" t="s">
        <v>50</v>
      </c>
      <c r="E17" s="23" t="s">
        <v>60</v>
      </c>
      <c r="F17" s="24" t="s">
        <v>52</v>
      </c>
      <c r="G17" s="25">
        <v>1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76.5">
      <c r="A18" s="26" t="s">
        <v>53</v>
      </c>
      <c r="E18" s="27" t="s">
        <v>61</v>
      </c>
    </row>
    <row r="19" spans="1:5" ht="12.75">
      <c r="A19" s="30" t="s">
        <v>55</v>
      </c>
      <c r="E19" s="29" t="s">
        <v>50</v>
      </c>
    </row>
    <row r="20" spans="1:16" ht="12.75">
      <c r="A20" s="17" t="s">
        <v>48</v>
      </c>
      <c r="B20" s="22" t="s">
        <v>36</v>
      </c>
      <c r="C20" s="22" t="s">
        <v>62</v>
      </c>
      <c r="D20" s="17" t="s">
        <v>50</v>
      </c>
      <c r="E20" s="23" t="s">
        <v>63</v>
      </c>
      <c r="F20" s="24" t="s">
        <v>52</v>
      </c>
      <c r="G20" s="25">
        <v>1</v>
      </c>
      <c r="H20" s="25"/>
      <c r="I20" s="25">
        <f>ROUND(ROUND(H20,2)*ROUND(G20,2),2)</f>
        <v>0</v>
      </c>
      <c r="O20">
        <f>(I20*21)/100</f>
        <v>0</v>
      </c>
      <c r="P20" t="s">
        <v>25</v>
      </c>
    </row>
    <row r="21" spans="1:5" ht="51">
      <c r="A21" s="26" t="s">
        <v>53</v>
      </c>
      <c r="E21" s="27" t="s">
        <v>64</v>
      </c>
    </row>
    <row r="22" spans="1:5" ht="12.75">
      <c r="A22" s="30" t="s">
        <v>55</v>
      </c>
      <c r="E22" s="29" t="s">
        <v>50</v>
      </c>
    </row>
    <row r="23" spans="1:16" ht="12.75">
      <c r="A23" s="17" t="s">
        <v>48</v>
      </c>
      <c r="B23" s="22" t="s">
        <v>38</v>
      </c>
      <c r="C23" s="22" t="s">
        <v>65</v>
      </c>
      <c r="D23" s="17" t="s">
        <v>50</v>
      </c>
      <c r="E23" s="23" t="s">
        <v>66</v>
      </c>
      <c r="F23" s="24" t="s">
        <v>52</v>
      </c>
      <c r="G23" s="25">
        <v>1</v>
      </c>
      <c r="H23" s="25"/>
      <c r="I23" s="25">
        <f>ROUND(ROUND(H23,2)*ROUND(G23,2),2)</f>
        <v>0</v>
      </c>
      <c r="O23">
        <f>(I23*21)/100</f>
        <v>0</v>
      </c>
      <c r="P23" t="s">
        <v>25</v>
      </c>
    </row>
    <row r="24" spans="1:5" ht="12.75">
      <c r="A24" s="26" t="s">
        <v>53</v>
      </c>
      <c r="E24" s="27" t="s">
        <v>50</v>
      </c>
    </row>
    <row r="25" spans="1:5" ht="12.75">
      <c r="A25" s="30" t="s">
        <v>55</v>
      </c>
      <c r="E25" s="29" t="s">
        <v>50</v>
      </c>
    </row>
    <row r="26" spans="1:16" ht="12.75">
      <c r="A26" s="17" t="s">
        <v>48</v>
      </c>
      <c r="B26" s="22" t="s">
        <v>40</v>
      </c>
      <c r="C26" s="22" t="s">
        <v>524</v>
      </c>
      <c r="D26" s="17" t="s">
        <v>500</v>
      </c>
      <c r="E26" s="23" t="s">
        <v>525</v>
      </c>
      <c r="F26" s="24" t="s">
        <v>52</v>
      </c>
      <c r="G26" s="25">
        <v>1</v>
      </c>
      <c r="H26" s="25"/>
      <c r="I26" s="25">
        <f>ROUND(ROUND(H26,2)*ROUND(G26,2),2)</f>
        <v>0</v>
      </c>
      <c r="O26">
        <f>(I26*21)/100</f>
        <v>0</v>
      </c>
      <c r="P26" t="s">
        <v>25</v>
      </c>
    </row>
    <row r="27" spans="1:5" ht="12.75">
      <c r="A27" s="26" t="s">
        <v>53</v>
      </c>
      <c r="E27" s="27" t="s">
        <v>526</v>
      </c>
    </row>
    <row r="28" spans="1:5" ht="12.75">
      <c r="A28" s="30" t="s">
        <v>55</v>
      </c>
      <c r="E28" s="29" t="s">
        <v>527</v>
      </c>
    </row>
    <row r="29" spans="1:16" ht="12.75">
      <c r="A29" s="17" t="s">
        <v>48</v>
      </c>
      <c r="B29" s="22" t="s">
        <v>70</v>
      </c>
      <c r="C29" s="22" t="s">
        <v>524</v>
      </c>
      <c r="D29" s="17" t="s">
        <v>528</v>
      </c>
      <c r="E29" s="23" t="s">
        <v>525</v>
      </c>
      <c r="F29" s="24" t="s">
        <v>52</v>
      </c>
      <c r="G29" s="25">
        <v>1</v>
      </c>
      <c r="H29" s="25"/>
      <c r="I29" s="25">
        <f>ROUND(ROUND(H29,2)*ROUND(G29,2),2)</f>
        <v>0</v>
      </c>
      <c r="O29">
        <f>(I29*21)/100</f>
        <v>0</v>
      </c>
      <c r="P29" t="s">
        <v>25</v>
      </c>
    </row>
    <row r="30" spans="1:5" ht="12.75">
      <c r="A30" s="26" t="s">
        <v>53</v>
      </c>
      <c r="E30" s="27" t="s">
        <v>529</v>
      </c>
    </row>
    <row r="31" spans="1:5" ht="12.75">
      <c r="A31" s="30" t="s">
        <v>55</v>
      </c>
      <c r="E31" s="29" t="s">
        <v>527</v>
      </c>
    </row>
    <row r="32" spans="1:16" ht="12.75">
      <c r="A32" s="17" t="s">
        <v>48</v>
      </c>
      <c r="B32" s="22" t="s">
        <v>73</v>
      </c>
      <c r="C32" s="22" t="s">
        <v>67</v>
      </c>
      <c r="D32" s="17" t="s">
        <v>50</v>
      </c>
      <c r="E32" s="23" t="s">
        <v>68</v>
      </c>
      <c r="F32" s="24" t="s">
        <v>52</v>
      </c>
      <c r="G32" s="25">
        <v>1</v>
      </c>
      <c r="H32" s="25"/>
      <c r="I32" s="25">
        <f>ROUND(ROUND(H32,2)*ROUND(G32,2),2)</f>
        <v>0</v>
      </c>
      <c r="O32">
        <f>(I32*21)/100</f>
        <v>0</v>
      </c>
      <c r="P32" t="s">
        <v>25</v>
      </c>
    </row>
    <row r="33" spans="1:5" ht="51">
      <c r="A33" s="26" t="s">
        <v>53</v>
      </c>
      <c r="E33" s="27" t="s">
        <v>69</v>
      </c>
    </row>
    <row r="34" spans="1:5" ht="12.75">
      <c r="A34" s="30" t="s">
        <v>55</v>
      </c>
      <c r="E34" s="29" t="s">
        <v>50</v>
      </c>
    </row>
    <row r="35" spans="1:16" ht="12.75">
      <c r="A35" s="17" t="s">
        <v>48</v>
      </c>
      <c r="B35" s="22" t="s">
        <v>43</v>
      </c>
      <c r="C35" s="22" t="s">
        <v>71</v>
      </c>
      <c r="D35" s="17" t="s">
        <v>50</v>
      </c>
      <c r="E35" s="23" t="s">
        <v>72</v>
      </c>
      <c r="F35" s="24" t="s">
        <v>52</v>
      </c>
      <c r="G35" s="25">
        <v>1</v>
      </c>
      <c r="H35" s="25"/>
      <c r="I35" s="25">
        <f>ROUND(ROUND(H35,2)*ROUND(G35,2),2)</f>
        <v>0</v>
      </c>
      <c r="O35">
        <f>(I35*21)/100</f>
        <v>0</v>
      </c>
      <c r="P35" t="s">
        <v>25</v>
      </c>
    </row>
    <row r="36" spans="1:5" ht="12.75">
      <c r="A36" s="26" t="s">
        <v>53</v>
      </c>
      <c r="E36" s="27" t="s">
        <v>50</v>
      </c>
    </row>
    <row r="37" spans="1:5" ht="12.75">
      <c r="A37" s="30" t="s">
        <v>55</v>
      </c>
      <c r="E37" s="29" t="s">
        <v>50</v>
      </c>
    </row>
    <row r="38" spans="1:16" ht="12.75">
      <c r="A38" s="17" t="s">
        <v>48</v>
      </c>
      <c r="B38" s="22" t="s">
        <v>45</v>
      </c>
      <c r="C38" s="22" t="s">
        <v>74</v>
      </c>
      <c r="D38" s="17" t="s">
        <v>50</v>
      </c>
      <c r="E38" s="23" t="s">
        <v>75</v>
      </c>
      <c r="F38" s="24" t="s">
        <v>76</v>
      </c>
      <c r="G38" s="25">
        <v>1</v>
      </c>
      <c r="H38" s="25"/>
      <c r="I38" s="25">
        <f>ROUND(ROUND(H38,2)*ROUND(G38,2),2)</f>
        <v>0</v>
      </c>
      <c r="O38">
        <f>(I38*21)/100</f>
        <v>0</v>
      </c>
      <c r="P38" t="s">
        <v>25</v>
      </c>
    </row>
    <row r="39" spans="1:5" ht="25.5">
      <c r="A39" s="26" t="s">
        <v>53</v>
      </c>
      <c r="E39" s="27" t="s">
        <v>77</v>
      </c>
    </row>
    <row r="40" spans="1:5" ht="12.75">
      <c r="A40" s="30" t="s">
        <v>55</v>
      </c>
      <c r="E40" s="29" t="s">
        <v>50</v>
      </c>
    </row>
    <row r="41" spans="1:16" ht="12.75">
      <c r="A41" s="17" t="s">
        <v>48</v>
      </c>
      <c r="B41" s="22" t="s">
        <v>85</v>
      </c>
      <c r="C41" s="22" t="s">
        <v>78</v>
      </c>
      <c r="D41" s="17" t="s">
        <v>50</v>
      </c>
      <c r="E41" s="23" t="s">
        <v>79</v>
      </c>
      <c r="F41" s="24" t="s">
        <v>52</v>
      </c>
      <c r="G41" s="25">
        <v>1</v>
      </c>
      <c r="H41" s="25"/>
      <c r="I41" s="25">
        <f>ROUND(ROUND(H41,2)*ROUND(G41,2),2)</f>
        <v>0</v>
      </c>
      <c r="O41">
        <f>(I41*21)/100</f>
        <v>0</v>
      </c>
      <c r="P41" t="s">
        <v>25</v>
      </c>
    </row>
    <row r="42" spans="1:5" ht="229.5">
      <c r="A42" s="26" t="s">
        <v>53</v>
      </c>
      <c r="E42" s="27" t="s">
        <v>80</v>
      </c>
    </row>
    <row r="43" spans="1:5" ht="12.75">
      <c r="A43" s="30" t="s">
        <v>55</v>
      </c>
      <c r="E43" s="29" t="s">
        <v>50</v>
      </c>
    </row>
    <row r="44" spans="1:16" ht="12.75">
      <c r="A44" s="17" t="s">
        <v>48</v>
      </c>
      <c r="B44" s="22" t="s">
        <v>89</v>
      </c>
      <c r="C44" s="22" t="s">
        <v>81</v>
      </c>
      <c r="D44" s="17" t="s">
        <v>82</v>
      </c>
      <c r="E44" s="23" t="s">
        <v>83</v>
      </c>
      <c r="F44" s="24" t="s">
        <v>52</v>
      </c>
      <c r="G44" s="25">
        <v>1</v>
      </c>
      <c r="H44" s="25"/>
      <c r="I44" s="25">
        <f>ROUND(ROUND(H44,2)*ROUND(G44,2),2)</f>
        <v>0</v>
      </c>
      <c r="O44">
        <f>(I44*21)/100</f>
        <v>0</v>
      </c>
      <c r="P44" t="s">
        <v>25</v>
      </c>
    </row>
    <row r="45" spans="1:5" ht="25.5">
      <c r="A45" s="26" t="s">
        <v>53</v>
      </c>
      <c r="E45" s="27" t="s">
        <v>84</v>
      </c>
    </row>
    <row r="46" spans="1:5" ht="12.75">
      <c r="A46" s="30" t="s">
        <v>55</v>
      </c>
      <c r="E46" s="29" t="s">
        <v>50</v>
      </c>
    </row>
    <row r="47" spans="1:16" ht="12.75">
      <c r="A47" s="17" t="s">
        <v>48</v>
      </c>
      <c r="B47" s="22" t="s">
        <v>94</v>
      </c>
      <c r="C47" s="22" t="s">
        <v>81</v>
      </c>
      <c r="D47" s="17" t="s">
        <v>86</v>
      </c>
      <c r="E47" s="23" t="s">
        <v>87</v>
      </c>
      <c r="F47" s="24" t="s">
        <v>52</v>
      </c>
      <c r="G47" s="25">
        <v>1</v>
      </c>
      <c r="H47" s="25"/>
      <c r="I47" s="25">
        <f>ROUND(ROUND(H47,2)*ROUND(G47,2),2)</f>
        <v>0</v>
      </c>
      <c r="O47">
        <f>(I47*21)/100</f>
        <v>0</v>
      </c>
      <c r="P47" t="s">
        <v>25</v>
      </c>
    </row>
    <row r="48" spans="1:5" ht="25.5">
      <c r="A48" s="26" t="s">
        <v>53</v>
      </c>
      <c r="E48" s="27" t="s">
        <v>88</v>
      </c>
    </row>
    <row r="49" spans="1:5" ht="12.75">
      <c r="A49" s="30" t="s">
        <v>55</v>
      </c>
      <c r="E49" s="29" t="s">
        <v>50</v>
      </c>
    </row>
    <row r="50" spans="1:16" ht="12.75">
      <c r="A50" s="17" t="s">
        <v>48</v>
      </c>
      <c r="B50" s="22" t="s">
        <v>149</v>
      </c>
      <c r="C50" s="22" t="s">
        <v>81</v>
      </c>
      <c r="D50" s="17" t="s">
        <v>90</v>
      </c>
      <c r="E50" s="23" t="s">
        <v>91</v>
      </c>
      <c r="F50" s="24" t="s">
        <v>52</v>
      </c>
      <c r="G50" s="25">
        <v>1</v>
      </c>
      <c r="H50" s="25"/>
      <c r="I50" s="25">
        <f>ROUND(ROUND(H50,2)*ROUND(G50,2),2)</f>
        <v>0</v>
      </c>
      <c r="O50">
        <f>(I50*21)/100</f>
        <v>0</v>
      </c>
      <c r="P50" t="s">
        <v>25</v>
      </c>
    </row>
    <row r="51" spans="1:5" ht="178.5">
      <c r="A51" s="26" t="s">
        <v>53</v>
      </c>
      <c r="E51" s="27" t="s">
        <v>92</v>
      </c>
    </row>
    <row r="52" spans="1:5" ht="12.75">
      <c r="A52" s="28" t="s">
        <v>55</v>
      </c>
      <c r="E52" s="29" t="s">
        <v>50</v>
      </c>
    </row>
    <row r="53" spans="1:18" ht="12.75">
      <c r="A53" s="5" t="s">
        <v>46</v>
      </c>
      <c r="B53" s="5"/>
      <c r="C53" s="31" t="s">
        <v>43</v>
      </c>
      <c r="D53" s="5"/>
      <c r="E53" s="20" t="s">
        <v>93</v>
      </c>
      <c r="F53" s="5"/>
      <c r="G53" s="5"/>
      <c r="H53" s="5"/>
      <c r="I53" s="32">
        <f>0+Q53</f>
        <v>0</v>
      </c>
      <c r="O53">
        <f>0+R53</f>
        <v>0</v>
      </c>
      <c r="Q53">
        <f>0+I54</f>
        <v>0</v>
      </c>
      <c r="R53">
        <f>0+O54</f>
        <v>0</v>
      </c>
    </row>
    <row r="54" spans="1:16" ht="12.75">
      <c r="A54" s="17" t="s">
        <v>48</v>
      </c>
      <c r="B54" s="22" t="s">
        <v>152</v>
      </c>
      <c r="C54" s="22" t="s">
        <v>95</v>
      </c>
      <c r="D54" s="17" t="s">
        <v>50</v>
      </c>
      <c r="E54" s="23" t="s">
        <v>96</v>
      </c>
      <c r="F54" s="24" t="s">
        <v>52</v>
      </c>
      <c r="G54" s="25">
        <v>1</v>
      </c>
      <c r="H54" s="25"/>
      <c r="I54" s="25">
        <f>ROUND(ROUND(H54,2)*ROUND(G54,2),2)</f>
        <v>0</v>
      </c>
      <c r="O54">
        <f>(I54*21)/100</f>
        <v>0</v>
      </c>
      <c r="P54" t="s">
        <v>25</v>
      </c>
    </row>
    <row r="55" spans="1:5" ht="102">
      <c r="A55" s="26" t="s">
        <v>53</v>
      </c>
      <c r="E55" s="27" t="s">
        <v>97</v>
      </c>
    </row>
    <row r="56" spans="1:5" ht="51">
      <c r="A56" s="28" t="s">
        <v>55</v>
      </c>
      <c r="E56" s="29" t="s">
        <v>98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0+O10+O17+O54+O61+O83+O87+O97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102</v>
      </c>
      <c r="I3" s="33">
        <f>0+I10+I17+I54+I61+I83+I87+I97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521</v>
      </c>
      <c r="D4" s="34"/>
      <c r="E4" s="11" t="s">
        <v>522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530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102</v>
      </c>
      <c r="D6" s="38"/>
      <c r="E6" s="14" t="s">
        <v>531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7" t="s">
        <v>48</v>
      </c>
      <c r="B11" s="22" t="s">
        <v>32</v>
      </c>
      <c r="C11" s="22" t="s">
        <v>104</v>
      </c>
      <c r="D11" s="17" t="s">
        <v>50</v>
      </c>
      <c r="E11" s="23" t="s">
        <v>105</v>
      </c>
      <c r="F11" s="24" t="s">
        <v>106</v>
      </c>
      <c r="G11" s="25">
        <v>15.46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532</v>
      </c>
    </row>
    <row r="13" spans="1:5" ht="12.75">
      <c r="A13" s="30" t="s">
        <v>55</v>
      </c>
      <c r="E13" s="29" t="s">
        <v>533</v>
      </c>
    </row>
    <row r="14" spans="1:16" ht="12.75">
      <c r="A14" s="17" t="s">
        <v>48</v>
      </c>
      <c r="B14" s="22" t="s">
        <v>25</v>
      </c>
      <c r="C14" s="22" t="s">
        <v>109</v>
      </c>
      <c r="D14" s="17" t="s">
        <v>50</v>
      </c>
      <c r="E14" s="23" t="s">
        <v>105</v>
      </c>
      <c r="F14" s="24" t="s">
        <v>110</v>
      </c>
      <c r="G14" s="25">
        <v>52.69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534</v>
      </c>
    </row>
    <row r="16" spans="1:5" ht="76.5">
      <c r="A16" s="28" t="s">
        <v>55</v>
      </c>
      <c r="E16" s="29" t="s">
        <v>535</v>
      </c>
    </row>
    <row r="17" spans="1:18" ht="12.75">
      <c r="A17" s="5" t="s">
        <v>46</v>
      </c>
      <c r="B17" s="5"/>
      <c r="C17" s="31" t="s">
        <v>32</v>
      </c>
      <c r="D17" s="5"/>
      <c r="E17" s="20" t="s">
        <v>117</v>
      </c>
      <c r="F17" s="5"/>
      <c r="G17" s="5"/>
      <c r="H17" s="5"/>
      <c r="I17" s="32">
        <f>0+Q17</f>
        <v>0</v>
      </c>
      <c r="O17">
        <f>0+R17</f>
        <v>0</v>
      </c>
      <c r="Q17">
        <f>0+I18+I21+I24+I27+I30+I33+I36+I39+I42+I45+I48+I51</f>
        <v>0</v>
      </c>
      <c r="R17">
        <f>0+O18+O21+O24+O27+O30+O33+O36+O39+O42+O45+O48+O51</f>
        <v>0</v>
      </c>
    </row>
    <row r="18" spans="1:16" ht="12.75">
      <c r="A18" s="17" t="s">
        <v>48</v>
      </c>
      <c r="B18" s="22" t="s">
        <v>26</v>
      </c>
      <c r="C18" s="22" t="s">
        <v>536</v>
      </c>
      <c r="D18" s="17" t="s">
        <v>50</v>
      </c>
      <c r="E18" s="23" t="s">
        <v>537</v>
      </c>
      <c r="F18" s="24" t="s">
        <v>106</v>
      </c>
      <c r="G18" s="25">
        <v>2.82</v>
      </c>
      <c r="H18" s="25"/>
      <c r="I18" s="25">
        <f>ROUND(ROUND(H18,2)*ROUND(G18,2),2)</f>
        <v>0</v>
      </c>
      <c r="O18">
        <f>(I18*21)/100</f>
        <v>0</v>
      </c>
      <c r="P18" t="s">
        <v>25</v>
      </c>
    </row>
    <row r="19" spans="1:5" ht="12.75">
      <c r="A19" s="26" t="s">
        <v>53</v>
      </c>
      <c r="E19" s="27" t="s">
        <v>538</v>
      </c>
    </row>
    <row r="20" spans="1:5" ht="12.75">
      <c r="A20" s="30" t="s">
        <v>55</v>
      </c>
      <c r="E20" s="29" t="s">
        <v>539</v>
      </c>
    </row>
    <row r="21" spans="1:16" ht="25.5">
      <c r="A21" s="17" t="s">
        <v>48</v>
      </c>
      <c r="B21" s="22" t="s">
        <v>36</v>
      </c>
      <c r="C21" s="22" t="s">
        <v>122</v>
      </c>
      <c r="D21" s="17" t="s">
        <v>50</v>
      </c>
      <c r="E21" s="23" t="s">
        <v>123</v>
      </c>
      <c r="F21" s="24" t="s">
        <v>106</v>
      </c>
      <c r="G21" s="25">
        <v>9.4</v>
      </c>
      <c r="H21" s="25"/>
      <c r="I21" s="25">
        <f>ROUND(ROUND(H21,2)*ROUND(G21,2),2)</f>
        <v>0</v>
      </c>
      <c r="O21">
        <f>(I21*21)/100</f>
        <v>0</v>
      </c>
      <c r="P21" t="s">
        <v>25</v>
      </c>
    </row>
    <row r="22" spans="1:5" ht="12.75">
      <c r="A22" s="26" t="s">
        <v>53</v>
      </c>
      <c r="E22" s="27" t="s">
        <v>50</v>
      </c>
    </row>
    <row r="23" spans="1:5" ht="12.75">
      <c r="A23" s="30" t="s">
        <v>55</v>
      </c>
      <c r="E23" s="29" t="s">
        <v>540</v>
      </c>
    </row>
    <row r="24" spans="1:16" ht="25.5">
      <c r="A24" s="17" t="s">
        <v>48</v>
      </c>
      <c r="B24" s="22" t="s">
        <v>38</v>
      </c>
      <c r="C24" s="22" t="s">
        <v>125</v>
      </c>
      <c r="D24" s="17" t="s">
        <v>50</v>
      </c>
      <c r="E24" s="23" t="s">
        <v>126</v>
      </c>
      <c r="F24" s="24" t="s">
        <v>106</v>
      </c>
      <c r="G24" s="25">
        <v>13.05</v>
      </c>
      <c r="H24" s="25"/>
      <c r="I24" s="25">
        <f>ROUND(ROUND(H24,2)*ROUND(G24,2),2)</f>
        <v>0</v>
      </c>
      <c r="O24">
        <f>(I24*21)/100</f>
        <v>0</v>
      </c>
      <c r="P24" t="s">
        <v>25</v>
      </c>
    </row>
    <row r="25" spans="1:5" ht="12.75">
      <c r="A25" s="26" t="s">
        <v>53</v>
      </c>
      <c r="E25" s="27" t="s">
        <v>50</v>
      </c>
    </row>
    <row r="26" spans="1:5" ht="12.75">
      <c r="A26" s="30" t="s">
        <v>55</v>
      </c>
      <c r="E26" s="29" t="s">
        <v>541</v>
      </c>
    </row>
    <row r="27" spans="1:16" ht="25.5">
      <c r="A27" s="17" t="s">
        <v>48</v>
      </c>
      <c r="B27" s="22" t="s">
        <v>40</v>
      </c>
      <c r="C27" s="22" t="s">
        <v>128</v>
      </c>
      <c r="D27" s="17" t="s">
        <v>50</v>
      </c>
      <c r="E27" s="23" t="s">
        <v>129</v>
      </c>
      <c r="F27" s="24" t="s">
        <v>106</v>
      </c>
      <c r="G27" s="25">
        <v>1.88</v>
      </c>
      <c r="H27" s="25"/>
      <c r="I27" s="25">
        <f>ROUND(ROUND(H27,2)*ROUND(G27,2),2)</f>
        <v>0</v>
      </c>
      <c r="O27">
        <f>(I27*21)/100</f>
        <v>0</v>
      </c>
      <c r="P27" t="s">
        <v>25</v>
      </c>
    </row>
    <row r="28" spans="1:5" ht="12.75">
      <c r="A28" s="26" t="s">
        <v>53</v>
      </c>
      <c r="E28" s="27" t="s">
        <v>50</v>
      </c>
    </row>
    <row r="29" spans="1:5" ht="12.75">
      <c r="A29" s="30" t="s">
        <v>55</v>
      </c>
      <c r="E29" s="29" t="s">
        <v>542</v>
      </c>
    </row>
    <row r="30" spans="1:16" ht="12.75">
      <c r="A30" s="17" t="s">
        <v>48</v>
      </c>
      <c r="B30" s="22" t="s">
        <v>70</v>
      </c>
      <c r="C30" s="22" t="s">
        <v>543</v>
      </c>
      <c r="D30" s="17" t="s">
        <v>50</v>
      </c>
      <c r="E30" s="23" t="s">
        <v>544</v>
      </c>
      <c r="F30" s="24" t="s">
        <v>133</v>
      </c>
      <c r="G30" s="25">
        <v>7</v>
      </c>
      <c r="H30" s="25"/>
      <c r="I30" s="25">
        <f>ROUND(ROUND(H30,2)*ROUND(G30,2),2)</f>
        <v>0</v>
      </c>
      <c r="O30">
        <f>(I30*21)/100</f>
        <v>0</v>
      </c>
      <c r="P30" t="s">
        <v>25</v>
      </c>
    </row>
    <row r="31" spans="1:5" ht="12.75">
      <c r="A31" s="26" t="s">
        <v>53</v>
      </c>
      <c r="E31" s="27" t="s">
        <v>545</v>
      </c>
    </row>
    <row r="32" spans="1:5" ht="25.5">
      <c r="A32" s="30" t="s">
        <v>55</v>
      </c>
      <c r="E32" s="29" t="s">
        <v>546</v>
      </c>
    </row>
    <row r="33" spans="1:16" ht="12.75">
      <c r="A33" s="17" t="s">
        <v>48</v>
      </c>
      <c r="B33" s="22" t="s">
        <v>73</v>
      </c>
      <c r="C33" s="22" t="s">
        <v>390</v>
      </c>
      <c r="D33" s="17" t="s">
        <v>50</v>
      </c>
      <c r="E33" s="23" t="s">
        <v>391</v>
      </c>
      <c r="F33" s="24" t="s">
        <v>133</v>
      </c>
      <c r="G33" s="25">
        <v>19</v>
      </c>
      <c r="H33" s="25"/>
      <c r="I33" s="25">
        <f>ROUND(ROUND(H33,2)*ROUND(G33,2),2)</f>
        <v>0</v>
      </c>
      <c r="O33">
        <f>(I33*21)/100</f>
        <v>0</v>
      </c>
      <c r="P33" t="s">
        <v>25</v>
      </c>
    </row>
    <row r="34" spans="1:5" ht="25.5">
      <c r="A34" s="26" t="s">
        <v>53</v>
      </c>
      <c r="E34" s="27" t="s">
        <v>547</v>
      </c>
    </row>
    <row r="35" spans="1:5" ht="12.75">
      <c r="A35" s="30" t="s">
        <v>55</v>
      </c>
      <c r="E35" s="29" t="s">
        <v>548</v>
      </c>
    </row>
    <row r="36" spans="1:16" ht="25.5">
      <c r="A36" s="17" t="s">
        <v>48</v>
      </c>
      <c r="B36" s="22" t="s">
        <v>43</v>
      </c>
      <c r="C36" s="22" t="s">
        <v>262</v>
      </c>
      <c r="D36" s="17" t="s">
        <v>50</v>
      </c>
      <c r="E36" s="23" t="s">
        <v>263</v>
      </c>
      <c r="F36" s="24" t="s">
        <v>106</v>
      </c>
      <c r="G36" s="25">
        <v>1.2</v>
      </c>
      <c r="H36" s="25"/>
      <c r="I36" s="25">
        <f>ROUND(ROUND(H36,2)*ROUND(G36,2),2)</f>
        <v>0</v>
      </c>
      <c r="O36">
        <f>(I36*21)/100</f>
        <v>0</v>
      </c>
      <c r="P36" t="s">
        <v>25</v>
      </c>
    </row>
    <row r="37" spans="1:5" ht="12.75">
      <c r="A37" s="26" t="s">
        <v>53</v>
      </c>
      <c r="E37" s="27" t="s">
        <v>549</v>
      </c>
    </row>
    <row r="38" spans="1:5" ht="12.75">
      <c r="A38" s="30" t="s">
        <v>55</v>
      </c>
      <c r="E38" s="29" t="s">
        <v>550</v>
      </c>
    </row>
    <row r="39" spans="1:16" ht="12.75">
      <c r="A39" s="17" t="s">
        <v>48</v>
      </c>
      <c r="B39" s="22" t="s">
        <v>45</v>
      </c>
      <c r="C39" s="22" t="s">
        <v>551</v>
      </c>
      <c r="D39" s="17" t="s">
        <v>50</v>
      </c>
      <c r="E39" s="23" t="s">
        <v>552</v>
      </c>
      <c r="F39" s="24" t="s">
        <v>106</v>
      </c>
      <c r="G39" s="25">
        <v>15.46</v>
      </c>
      <c r="H39" s="25"/>
      <c r="I39" s="25">
        <f>ROUND(ROUND(H39,2)*ROUND(G39,2),2)</f>
        <v>0</v>
      </c>
      <c r="O39">
        <f>(I39*21)/100</f>
        <v>0</v>
      </c>
      <c r="P39" t="s">
        <v>25</v>
      </c>
    </row>
    <row r="40" spans="1:5" ht="12.75">
      <c r="A40" s="26" t="s">
        <v>53</v>
      </c>
      <c r="E40" s="27" t="s">
        <v>50</v>
      </c>
    </row>
    <row r="41" spans="1:5" ht="12.75">
      <c r="A41" s="30" t="s">
        <v>55</v>
      </c>
      <c r="E41" s="29" t="s">
        <v>553</v>
      </c>
    </row>
    <row r="42" spans="1:16" ht="12.75">
      <c r="A42" s="17" t="s">
        <v>48</v>
      </c>
      <c r="B42" s="22" t="s">
        <v>85</v>
      </c>
      <c r="C42" s="22" t="s">
        <v>145</v>
      </c>
      <c r="D42" s="17" t="s">
        <v>50</v>
      </c>
      <c r="E42" s="23" t="s">
        <v>146</v>
      </c>
      <c r="F42" s="24" t="s">
        <v>106</v>
      </c>
      <c r="G42" s="25">
        <v>15.46</v>
      </c>
      <c r="H42" s="25"/>
      <c r="I42" s="25">
        <f>ROUND(ROUND(H42,2)*ROUND(G42,2),2)</f>
        <v>0</v>
      </c>
      <c r="O42">
        <f>(I42*21)/100</f>
        <v>0</v>
      </c>
      <c r="P42" t="s">
        <v>25</v>
      </c>
    </row>
    <row r="43" spans="1:5" ht="12.75">
      <c r="A43" s="26" t="s">
        <v>53</v>
      </c>
      <c r="E43" s="27" t="s">
        <v>50</v>
      </c>
    </row>
    <row r="44" spans="1:5" ht="12.75">
      <c r="A44" s="30" t="s">
        <v>55</v>
      </c>
      <c r="E44" s="29" t="s">
        <v>50</v>
      </c>
    </row>
    <row r="45" spans="1:16" ht="12.75">
      <c r="A45" s="17" t="s">
        <v>48</v>
      </c>
      <c r="B45" s="22" t="s">
        <v>89</v>
      </c>
      <c r="C45" s="22" t="s">
        <v>153</v>
      </c>
      <c r="D45" s="17" t="s">
        <v>50</v>
      </c>
      <c r="E45" s="23" t="s">
        <v>154</v>
      </c>
      <c r="F45" s="24" t="s">
        <v>106</v>
      </c>
      <c r="G45" s="25">
        <v>9.68</v>
      </c>
      <c r="H45" s="25"/>
      <c r="I45" s="25">
        <f>ROUND(ROUND(H45,2)*ROUND(G45,2),2)</f>
        <v>0</v>
      </c>
      <c r="O45">
        <f>(I45*21)/100</f>
        <v>0</v>
      </c>
      <c r="P45" t="s">
        <v>25</v>
      </c>
    </row>
    <row r="46" spans="1:5" ht="12.75">
      <c r="A46" s="26" t="s">
        <v>53</v>
      </c>
      <c r="E46" s="27" t="s">
        <v>554</v>
      </c>
    </row>
    <row r="47" spans="1:5" ht="12.75">
      <c r="A47" s="30" t="s">
        <v>55</v>
      </c>
      <c r="E47" s="29" t="s">
        <v>555</v>
      </c>
    </row>
    <row r="48" spans="1:16" ht="12.75">
      <c r="A48" s="17" t="s">
        <v>48</v>
      </c>
      <c r="B48" s="22" t="s">
        <v>94</v>
      </c>
      <c r="C48" s="22" t="s">
        <v>408</v>
      </c>
      <c r="D48" s="17" t="s">
        <v>50</v>
      </c>
      <c r="E48" s="23" t="s">
        <v>409</v>
      </c>
      <c r="F48" s="24" t="s">
        <v>106</v>
      </c>
      <c r="G48" s="25">
        <v>3.34</v>
      </c>
      <c r="H48" s="25"/>
      <c r="I48" s="25">
        <f>ROUND(ROUND(H48,2)*ROUND(G48,2),2)</f>
        <v>0</v>
      </c>
      <c r="O48">
        <f>(I48*21)/100</f>
        <v>0</v>
      </c>
      <c r="P48" t="s">
        <v>25</v>
      </c>
    </row>
    <row r="49" spans="1:5" ht="12.75">
      <c r="A49" s="26" t="s">
        <v>53</v>
      </c>
      <c r="E49" s="27" t="s">
        <v>556</v>
      </c>
    </row>
    <row r="50" spans="1:5" ht="12.75">
      <c r="A50" s="30" t="s">
        <v>55</v>
      </c>
      <c r="E50" s="29" t="s">
        <v>557</v>
      </c>
    </row>
    <row r="51" spans="1:16" ht="12.75">
      <c r="A51" s="17" t="s">
        <v>48</v>
      </c>
      <c r="B51" s="22" t="s">
        <v>149</v>
      </c>
      <c r="C51" s="22" t="s">
        <v>157</v>
      </c>
      <c r="D51" s="17" t="s">
        <v>50</v>
      </c>
      <c r="E51" s="23" t="s">
        <v>158</v>
      </c>
      <c r="F51" s="24" t="s">
        <v>159</v>
      </c>
      <c r="G51" s="25">
        <v>98</v>
      </c>
      <c r="H51" s="25"/>
      <c r="I51" s="25">
        <f>ROUND(ROUND(H51,2)*ROUND(G51,2),2)</f>
        <v>0</v>
      </c>
      <c r="O51">
        <f>(I51*21)/100</f>
        <v>0</v>
      </c>
      <c r="P51" t="s">
        <v>25</v>
      </c>
    </row>
    <row r="52" spans="1:5" ht="12.75">
      <c r="A52" s="26" t="s">
        <v>53</v>
      </c>
      <c r="E52" s="27" t="s">
        <v>50</v>
      </c>
    </row>
    <row r="53" spans="1:5" ht="12.75">
      <c r="A53" s="28" t="s">
        <v>55</v>
      </c>
      <c r="E53" s="29" t="s">
        <v>50</v>
      </c>
    </row>
    <row r="54" spans="1:18" ht="12.75">
      <c r="A54" s="5" t="s">
        <v>46</v>
      </c>
      <c r="B54" s="5"/>
      <c r="C54" s="31" t="s">
        <v>36</v>
      </c>
      <c r="D54" s="5"/>
      <c r="E54" s="20" t="s">
        <v>421</v>
      </c>
      <c r="F54" s="5"/>
      <c r="G54" s="5"/>
      <c r="H54" s="5"/>
      <c r="I54" s="32">
        <f>0+Q54</f>
        <v>0</v>
      </c>
      <c r="O54">
        <f>0+R54</f>
        <v>0</v>
      </c>
      <c r="Q54">
        <f>0+I55+I58</f>
        <v>0</v>
      </c>
      <c r="R54">
        <f>0+O55+O58</f>
        <v>0</v>
      </c>
    </row>
    <row r="55" spans="1:16" ht="12.75">
      <c r="A55" s="17" t="s">
        <v>48</v>
      </c>
      <c r="B55" s="22" t="s">
        <v>152</v>
      </c>
      <c r="C55" s="22" t="s">
        <v>422</v>
      </c>
      <c r="D55" s="17" t="s">
        <v>50</v>
      </c>
      <c r="E55" s="23" t="s">
        <v>423</v>
      </c>
      <c r="F55" s="24" t="s">
        <v>106</v>
      </c>
      <c r="G55" s="25">
        <v>0.04</v>
      </c>
      <c r="H55" s="25"/>
      <c r="I55" s="25">
        <f>ROUND(ROUND(H55,2)*ROUND(G55,2),2)</f>
        <v>0</v>
      </c>
      <c r="O55">
        <f>(I55*21)/100</f>
        <v>0</v>
      </c>
      <c r="P55" t="s">
        <v>25</v>
      </c>
    </row>
    <row r="56" spans="1:5" ht="12.75">
      <c r="A56" s="26" t="s">
        <v>53</v>
      </c>
      <c r="E56" s="27" t="s">
        <v>50</v>
      </c>
    </row>
    <row r="57" spans="1:5" ht="12.75">
      <c r="A57" s="30" t="s">
        <v>55</v>
      </c>
      <c r="E57" s="29" t="s">
        <v>558</v>
      </c>
    </row>
    <row r="58" spans="1:16" ht="12.75">
      <c r="A58" s="17" t="s">
        <v>48</v>
      </c>
      <c r="B58" s="22" t="s">
        <v>156</v>
      </c>
      <c r="C58" s="22" t="s">
        <v>425</v>
      </c>
      <c r="D58" s="17" t="s">
        <v>50</v>
      </c>
      <c r="E58" s="23" t="s">
        <v>426</v>
      </c>
      <c r="F58" s="24" t="s">
        <v>106</v>
      </c>
      <c r="G58" s="25">
        <v>1.32</v>
      </c>
      <c r="H58" s="25"/>
      <c r="I58" s="25">
        <f>ROUND(ROUND(H58,2)*ROUND(G58,2),2)</f>
        <v>0</v>
      </c>
      <c r="O58">
        <f>(I58*21)/100</f>
        <v>0</v>
      </c>
      <c r="P58" t="s">
        <v>25</v>
      </c>
    </row>
    <row r="59" spans="1:5" ht="12.75">
      <c r="A59" s="26" t="s">
        <v>53</v>
      </c>
      <c r="E59" s="27" t="s">
        <v>556</v>
      </c>
    </row>
    <row r="60" spans="1:5" ht="12.75">
      <c r="A60" s="28" t="s">
        <v>55</v>
      </c>
      <c r="E60" s="29" t="s">
        <v>559</v>
      </c>
    </row>
    <row r="61" spans="1:18" ht="12.75">
      <c r="A61" s="5" t="s">
        <v>46</v>
      </c>
      <c r="B61" s="5"/>
      <c r="C61" s="31" t="s">
        <v>38</v>
      </c>
      <c r="D61" s="5"/>
      <c r="E61" s="20" t="s">
        <v>176</v>
      </c>
      <c r="F61" s="5"/>
      <c r="G61" s="5"/>
      <c r="H61" s="5"/>
      <c r="I61" s="32">
        <f>0+Q61</f>
        <v>0</v>
      </c>
      <c r="O61">
        <f>0+R61</f>
        <v>0</v>
      </c>
      <c r="Q61">
        <f>0+I62+I65+I68+I71+I74+I77+I80</f>
        <v>0</v>
      </c>
      <c r="R61">
        <f>0+O62+O65+O68+O71+O74+O77+O80</f>
        <v>0</v>
      </c>
    </row>
    <row r="62" spans="1:16" ht="12.75">
      <c r="A62" s="17" t="s">
        <v>48</v>
      </c>
      <c r="B62" s="22" t="s">
        <v>161</v>
      </c>
      <c r="C62" s="22" t="s">
        <v>178</v>
      </c>
      <c r="D62" s="17" t="s">
        <v>50</v>
      </c>
      <c r="E62" s="23" t="s">
        <v>179</v>
      </c>
      <c r="F62" s="24" t="s">
        <v>106</v>
      </c>
      <c r="G62" s="25">
        <v>24.5</v>
      </c>
      <c r="H62" s="25"/>
      <c r="I62" s="25">
        <f>ROUND(ROUND(H62,2)*ROUND(G62,2),2)</f>
        <v>0</v>
      </c>
      <c r="O62">
        <f>(I62*21)/100</f>
        <v>0</v>
      </c>
      <c r="P62" t="s">
        <v>25</v>
      </c>
    </row>
    <row r="63" spans="1:5" ht="12.75">
      <c r="A63" s="26" t="s">
        <v>53</v>
      </c>
      <c r="E63" s="27" t="s">
        <v>50</v>
      </c>
    </row>
    <row r="64" spans="1:5" ht="12.75">
      <c r="A64" s="30" t="s">
        <v>55</v>
      </c>
      <c r="E64" s="29" t="s">
        <v>560</v>
      </c>
    </row>
    <row r="65" spans="1:16" ht="12.75">
      <c r="A65" s="17" t="s">
        <v>48</v>
      </c>
      <c r="B65" s="22" t="s">
        <v>164</v>
      </c>
      <c r="C65" s="22" t="s">
        <v>282</v>
      </c>
      <c r="D65" s="17" t="s">
        <v>50</v>
      </c>
      <c r="E65" s="23" t="s">
        <v>283</v>
      </c>
      <c r="F65" s="24" t="s">
        <v>159</v>
      </c>
      <c r="G65" s="25">
        <v>24</v>
      </c>
      <c r="H65" s="25"/>
      <c r="I65" s="25">
        <f>ROUND(ROUND(H65,2)*ROUND(G65,2),2)</f>
        <v>0</v>
      </c>
      <c r="O65">
        <f>(I65*21)/100</f>
        <v>0</v>
      </c>
      <c r="P65" t="s">
        <v>25</v>
      </c>
    </row>
    <row r="66" spans="1:5" ht="12.75">
      <c r="A66" s="26" t="s">
        <v>53</v>
      </c>
      <c r="E66" s="27" t="s">
        <v>50</v>
      </c>
    </row>
    <row r="67" spans="1:5" ht="12.75">
      <c r="A67" s="30" t="s">
        <v>55</v>
      </c>
      <c r="E67" s="29" t="s">
        <v>561</v>
      </c>
    </row>
    <row r="68" spans="1:16" ht="12.75">
      <c r="A68" s="17" t="s">
        <v>48</v>
      </c>
      <c r="B68" s="22" t="s">
        <v>167</v>
      </c>
      <c r="C68" s="22" t="s">
        <v>562</v>
      </c>
      <c r="D68" s="17" t="s">
        <v>50</v>
      </c>
      <c r="E68" s="23" t="s">
        <v>563</v>
      </c>
      <c r="F68" s="24" t="s">
        <v>106</v>
      </c>
      <c r="G68" s="25">
        <v>1.2</v>
      </c>
      <c r="H68" s="25"/>
      <c r="I68" s="25">
        <f>ROUND(ROUND(H68,2)*ROUND(G68,2),2)</f>
        <v>0</v>
      </c>
      <c r="O68">
        <f>(I68*21)/100</f>
        <v>0</v>
      </c>
      <c r="P68" t="s">
        <v>25</v>
      </c>
    </row>
    <row r="69" spans="1:5" ht="12.75">
      <c r="A69" s="26" t="s">
        <v>53</v>
      </c>
      <c r="E69" s="27" t="s">
        <v>50</v>
      </c>
    </row>
    <row r="70" spans="1:5" ht="12.75">
      <c r="A70" s="30" t="s">
        <v>55</v>
      </c>
      <c r="E70" s="29" t="s">
        <v>550</v>
      </c>
    </row>
    <row r="71" spans="1:16" ht="25.5">
      <c r="A71" s="17" t="s">
        <v>48</v>
      </c>
      <c r="B71" s="22" t="s">
        <v>172</v>
      </c>
      <c r="C71" s="22" t="s">
        <v>564</v>
      </c>
      <c r="D71" s="17" t="s">
        <v>50</v>
      </c>
      <c r="E71" s="23" t="s">
        <v>565</v>
      </c>
      <c r="F71" s="24" t="s">
        <v>159</v>
      </c>
      <c r="G71" s="25">
        <v>30</v>
      </c>
      <c r="H71" s="25"/>
      <c r="I71" s="25">
        <f>ROUND(ROUND(H71,2)*ROUND(G71,2),2)</f>
        <v>0</v>
      </c>
      <c r="O71">
        <f>(I71*21)/100</f>
        <v>0</v>
      </c>
      <c r="P71" t="s">
        <v>25</v>
      </c>
    </row>
    <row r="72" spans="1:5" ht="12.75">
      <c r="A72" s="26" t="s">
        <v>53</v>
      </c>
      <c r="E72" s="27" t="s">
        <v>50</v>
      </c>
    </row>
    <row r="73" spans="1:5" ht="51">
      <c r="A73" s="30" t="s">
        <v>55</v>
      </c>
      <c r="E73" s="29" t="s">
        <v>566</v>
      </c>
    </row>
    <row r="74" spans="1:16" ht="25.5">
      <c r="A74" s="17" t="s">
        <v>48</v>
      </c>
      <c r="B74" s="22" t="s">
        <v>177</v>
      </c>
      <c r="C74" s="22" t="s">
        <v>564</v>
      </c>
      <c r="D74" s="17" t="s">
        <v>500</v>
      </c>
      <c r="E74" s="23" t="s">
        <v>567</v>
      </c>
      <c r="F74" s="24" t="s">
        <v>159</v>
      </c>
      <c r="G74" s="25">
        <v>44</v>
      </c>
      <c r="H74" s="25"/>
      <c r="I74" s="25">
        <f>ROUND(ROUND(H74,2)*ROUND(G74,2),2)</f>
        <v>0</v>
      </c>
      <c r="O74">
        <f>(I74*21)/100</f>
        <v>0</v>
      </c>
      <c r="P74" t="s">
        <v>25</v>
      </c>
    </row>
    <row r="75" spans="1:5" ht="12.75">
      <c r="A75" s="26" t="s">
        <v>53</v>
      </c>
      <c r="E75" s="27" t="s">
        <v>568</v>
      </c>
    </row>
    <row r="76" spans="1:5" ht="12.75">
      <c r="A76" s="30" t="s">
        <v>55</v>
      </c>
      <c r="E76" s="29" t="s">
        <v>569</v>
      </c>
    </row>
    <row r="77" spans="1:16" ht="12.75">
      <c r="A77" s="17" t="s">
        <v>48</v>
      </c>
      <c r="B77" s="22" t="s">
        <v>182</v>
      </c>
      <c r="C77" s="22" t="s">
        <v>570</v>
      </c>
      <c r="D77" s="17" t="s">
        <v>50</v>
      </c>
      <c r="E77" s="23" t="s">
        <v>571</v>
      </c>
      <c r="F77" s="24" t="s">
        <v>159</v>
      </c>
      <c r="G77" s="25">
        <v>10</v>
      </c>
      <c r="H77" s="25"/>
      <c r="I77" s="25">
        <f>ROUND(ROUND(H77,2)*ROUND(G77,2),2)</f>
        <v>0</v>
      </c>
      <c r="O77">
        <f>(I77*21)/100</f>
        <v>0</v>
      </c>
      <c r="P77" t="s">
        <v>25</v>
      </c>
    </row>
    <row r="78" spans="1:5" ht="12.75">
      <c r="A78" s="26" t="s">
        <v>53</v>
      </c>
      <c r="E78" s="27" t="s">
        <v>572</v>
      </c>
    </row>
    <row r="79" spans="1:5" ht="12.75">
      <c r="A79" s="30" t="s">
        <v>55</v>
      </c>
      <c r="E79" s="29" t="s">
        <v>573</v>
      </c>
    </row>
    <row r="80" spans="1:16" ht="25.5">
      <c r="A80" s="17" t="s">
        <v>48</v>
      </c>
      <c r="B80" s="22" t="s">
        <v>187</v>
      </c>
      <c r="C80" s="22" t="s">
        <v>193</v>
      </c>
      <c r="D80" s="17" t="s">
        <v>50</v>
      </c>
      <c r="E80" s="23" t="s">
        <v>194</v>
      </c>
      <c r="F80" s="24" t="s">
        <v>159</v>
      </c>
      <c r="G80" s="25">
        <v>14</v>
      </c>
      <c r="H80" s="25"/>
      <c r="I80" s="25">
        <f>ROUND(ROUND(H80,2)*ROUND(G80,2),2)</f>
        <v>0</v>
      </c>
      <c r="O80">
        <f>(I80*21)/100</f>
        <v>0</v>
      </c>
      <c r="P80" t="s">
        <v>25</v>
      </c>
    </row>
    <row r="81" spans="1:5" ht="12.75">
      <c r="A81" s="26" t="s">
        <v>53</v>
      </c>
      <c r="E81" s="27" t="s">
        <v>50</v>
      </c>
    </row>
    <row r="82" spans="1:5" ht="12.75">
      <c r="A82" s="28" t="s">
        <v>55</v>
      </c>
      <c r="E82" s="29" t="s">
        <v>574</v>
      </c>
    </row>
    <row r="83" spans="1:18" ht="12.75">
      <c r="A83" s="5" t="s">
        <v>46</v>
      </c>
      <c r="B83" s="5"/>
      <c r="C83" s="31" t="s">
        <v>70</v>
      </c>
      <c r="D83" s="5"/>
      <c r="E83" s="20" t="s">
        <v>298</v>
      </c>
      <c r="F83" s="5"/>
      <c r="G83" s="5"/>
      <c r="H83" s="5"/>
      <c r="I83" s="32">
        <f>0+Q83</f>
        <v>0</v>
      </c>
      <c r="O83">
        <f>0+R83</f>
        <v>0</v>
      </c>
      <c r="Q83">
        <f>0+I84</f>
        <v>0</v>
      </c>
      <c r="R83">
        <f>0+O84</f>
        <v>0</v>
      </c>
    </row>
    <row r="84" spans="1:16" ht="12.75">
      <c r="A84" s="17" t="s">
        <v>48</v>
      </c>
      <c r="B84" s="22" t="s">
        <v>192</v>
      </c>
      <c r="C84" s="22" t="s">
        <v>575</v>
      </c>
      <c r="D84" s="17" t="s">
        <v>50</v>
      </c>
      <c r="E84" s="23" t="s">
        <v>576</v>
      </c>
      <c r="F84" s="24" t="s">
        <v>159</v>
      </c>
      <c r="G84" s="25">
        <v>15</v>
      </c>
      <c r="H84" s="25"/>
      <c r="I84" s="25">
        <f>ROUND(ROUND(H84,2)*ROUND(G84,2),2)</f>
        <v>0</v>
      </c>
      <c r="O84">
        <f>(I84*21)/100</f>
        <v>0</v>
      </c>
      <c r="P84" t="s">
        <v>25</v>
      </c>
    </row>
    <row r="85" spans="1:5" ht="12.75">
      <c r="A85" s="26" t="s">
        <v>53</v>
      </c>
      <c r="E85" s="27" t="s">
        <v>577</v>
      </c>
    </row>
    <row r="86" spans="1:5" ht="12.75">
      <c r="A86" s="28" t="s">
        <v>55</v>
      </c>
      <c r="E86" s="29" t="s">
        <v>578</v>
      </c>
    </row>
    <row r="87" spans="1:18" ht="12.75">
      <c r="A87" s="5" t="s">
        <v>46</v>
      </c>
      <c r="B87" s="5"/>
      <c r="C87" s="31" t="s">
        <v>73</v>
      </c>
      <c r="D87" s="5"/>
      <c r="E87" s="20" t="s">
        <v>206</v>
      </c>
      <c r="F87" s="5"/>
      <c r="G87" s="5"/>
      <c r="H87" s="5"/>
      <c r="I87" s="32">
        <f>0+Q87</f>
        <v>0</v>
      </c>
      <c r="O87">
        <f>0+R87</f>
        <v>0</v>
      </c>
      <c r="Q87">
        <f>0+I88+I91+I94</f>
        <v>0</v>
      </c>
      <c r="R87">
        <f>0+O88+O91+O94</f>
        <v>0</v>
      </c>
    </row>
    <row r="88" spans="1:16" ht="12.75">
      <c r="A88" s="17" t="s">
        <v>48</v>
      </c>
      <c r="B88" s="22" t="s">
        <v>197</v>
      </c>
      <c r="C88" s="22" t="s">
        <v>451</v>
      </c>
      <c r="D88" s="17" t="s">
        <v>50</v>
      </c>
      <c r="E88" s="23" t="s">
        <v>452</v>
      </c>
      <c r="F88" s="24" t="s">
        <v>133</v>
      </c>
      <c r="G88" s="25">
        <v>11</v>
      </c>
      <c r="H88" s="25"/>
      <c r="I88" s="25">
        <f>ROUND(ROUND(H88,2)*ROUND(G88,2),2)</f>
        <v>0</v>
      </c>
      <c r="O88">
        <f>(I88*21)/100</f>
        <v>0</v>
      </c>
      <c r="P88" t="s">
        <v>25</v>
      </c>
    </row>
    <row r="89" spans="1:5" ht="12.75">
      <c r="A89" s="26" t="s">
        <v>53</v>
      </c>
      <c r="E89" s="27" t="s">
        <v>579</v>
      </c>
    </row>
    <row r="90" spans="1:5" ht="12.75">
      <c r="A90" s="30" t="s">
        <v>55</v>
      </c>
      <c r="E90" s="29" t="s">
        <v>580</v>
      </c>
    </row>
    <row r="91" spans="1:16" ht="12.75">
      <c r="A91" s="17" t="s">
        <v>48</v>
      </c>
      <c r="B91" s="22" t="s">
        <v>202</v>
      </c>
      <c r="C91" s="22" t="s">
        <v>458</v>
      </c>
      <c r="D91" s="17" t="s">
        <v>50</v>
      </c>
      <c r="E91" s="23" t="s">
        <v>459</v>
      </c>
      <c r="F91" s="24" t="s">
        <v>76</v>
      </c>
      <c r="G91" s="25">
        <v>1</v>
      </c>
      <c r="H91" s="25"/>
      <c r="I91" s="25">
        <f>ROUND(ROUND(H91,2)*ROUND(G91,2),2)</f>
        <v>0</v>
      </c>
      <c r="O91">
        <f>(I91*21)/100</f>
        <v>0</v>
      </c>
      <c r="P91" t="s">
        <v>25</v>
      </c>
    </row>
    <row r="92" spans="1:5" ht="12.75">
      <c r="A92" s="26" t="s">
        <v>53</v>
      </c>
      <c r="E92" s="27" t="s">
        <v>581</v>
      </c>
    </row>
    <row r="93" spans="1:5" ht="12.75">
      <c r="A93" s="30" t="s">
        <v>55</v>
      </c>
      <c r="E93" s="29" t="s">
        <v>582</v>
      </c>
    </row>
    <row r="94" spans="1:16" ht="12.75">
      <c r="A94" s="17" t="s">
        <v>48</v>
      </c>
      <c r="B94" s="22" t="s">
        <v>207</v>
      </c>
      <c r="C94" s="22" t="s">
        <v>208</v>
      </c>
      <c r="D94" s="17" t="s">
        <v>50</v>
      </c>
      <c r="E94" s="23" t="s">
        <v>209</v>
      </c>
      <c r="F94" s="24" t="s">
        <v>76</v>
      </c>
      <c r="G94" s="25">
        <v>1</v>
      </c>
      <c r="H94" s="25"/>
      <c r="I94" s="25">
        <f>ROUND(ROUND(H94,2)*ROUND(G94,2),2)</f>
        <v>0</v>
      </c>
      <c r="O94">
        <f>(I94*21)/100</f>
        <v>0</v>
      </c>
      <c r="P94" t="s">
        <v>25</v>
      </c>
    </row>
    <row r="95" spans="1:5" ht="12.75">
      <c r="A95" s="26" t="s">
        <v>53</v>
      </c>
      <c r="E95" s="27" t="s">
        <v>50</v>
      </c>
    </row>
    <row r="96" spans="1:5" ht="12.75">
      <c r="A96" s="28" t="s">
        <v>55</v>
      </c>
      <c r="E96" s="29" t="s">
        <v>582</v>
      </c>
    </row>
    <row r="97" spans="1:18" ht="12.75">
      <c r="A97" s="5" t="s">
        <v>46</v>
      </c>
      <c r="B97" s="5"/>
      <c r="C97" s="31" t="s">
        <v>43</v>
      </c>
      <c r="D97" s="5"/>
      <c r="E97" s="20" t="s">
        <v>93</v>
      </c>
      <c r="F97" s="5"/>
      <c r="G97" s="5"/>
      <c r="H97" s="5"/>
      <c r="I97" s="32">
        <f>0+Q97</f>
        <v>0</v>
      </c>
      <c r="O97">
        <f>0+R97</f>
        <v>0</v>
      </c>
      <c r="Q97">
        <f>0+I98+I101+I104+I107+I110+I113+I116+I119</f>
        <v>0</v>
      </c>
      <c r="R97">
        <f>0+O98+O101+O104+O107+O110+O113+O116+O119</f>
        <v>0</v>
      </c>
    </row>
    <row r="98" spans="1:16" ht="25.5">
      <c r="A98" s="17" t="s">
        <v>48</v>
      </c>
      <c r="B98" s="22" t="s">
        <v>210</v>
      </c>
      <c r="C98" s="22" t="s">
        <v>583</v>
      </c>
      <c r="D98" s="17" t="s">
        <v>50</v>
      </c>
      <c r="E98" s="23" t="s">
        <v>584</v>
      </c>
      <c r="F98" s="24" t="s">
        <v>76</v>
      </c>
      <c r="G98" s="25">
        <v>2</v>
      </c>
      <c r="H98" s="25"/>
      <c r="I98" s="25">
        <f>ROUND(ROUND(H98,2)*ROUND(G98,2),2)</f>
        <v>0</v>
      </c>
      <c r="O98">
        <f>(I98*21)/100</f>
        <v>0</v>
      </c>
      <c r="P98" t="s">
        <v>25</v>
      </c>
    </row>
    <row r="99" spans="1:5" ht="12.75">
      <c r="A99" s="26" t="s">
        <v>53</v>
      </c>
      <c r="E99" s="27" t="s">
        <v>50</v>
      </c>
    </row>
    <row r="100" spans="1:5" ht="12.75">
      <c r="A100" s="30" t="s">
        <v>55</v>
      </c>
      <c r="E100" s="29" t="s">
        <v>585</v>
      </c>
    </row>
    <row r="101" spans="1:16" ht="25.5">
      <c r="A101" s="17" t="s">
        <v>48</v>
      </c>
      <c r="B101" s="22" t="s">
        <v>213</v>
      </c>
      <c r="C101" s="22" t="s">
        <v>232</v>
      </c>
      <c r="D101" s="17" t="s">
        <v>50</v>
      </c>
      <c r="E101" s="23" t="s">
        <v>233</v>
      </c>
      <c r="F101" s="24" t="s">
        <v>76</v>
      </c>
      <c r="G101" s="25">
        <v>2</v>
      </c>
      <c r="H101" s="25"/>
      <c r="I101" s="25">
        <f>ROUND(ROUND(H101,2)*ROUND(G101,2),2)</f>
        <v>0</v>
      </c>
      <c r="O101">
        <f>(I101*21)/100</f>
        <v>0</v>
      </c>
      <c r="P101" t="s">
        <v>25</v>
      </c>
    </row>
    <row r="102" spans="1:5" ht="12.75">
      <c r="A102" s="26" t="s">
        <v>53</v>
      </c>
      <c r="E102" s="27" t="s">
        <v>50</v>
      </c>
    </row>
    <row r="103" spans="1:5" ht="12.75">
      <c r="A103" s="30" t="s">
        <v>55</v>
      </c>
      <c r="E103" s="29" t="s">
        <v>585</v>
      </c>
    </row>
    <row r="104" spans="1:16" ht="12.75">
      <c r="A104" s="17" t="s">
        <v>48</v>
      </c>
      <c r="B104" s="22" t="s">
        <v>217</v>
      </c>
      <c r="C104" s="22" t="s">
        <v>586</v>
      </c>
      <c r="D104" s="17" t="s">
        <v>50</v>
      </c>
      <c r="E104" s="23" t="s">
        <v>587</v>
      </c>
      <c r="F104" s="24" t="s">
        <v>159</v>
      </c>
      <c r="G104" s="25">
        <v>12</v>
      </c>
      <c r="H104" s="25"/>
      <c r="I104" s="25">
        <f>ROUND(ROUND(H104,2)*ROUND(G104,2),2)</f>
        <v>0</v>
      </c>
      <c r="O104">
        <f>(I104*21)/100</f>
        <v>0</v>
      </c>
      <c r="P104" t="s">
        <v>25</v>
      </c>
    </row>
    <row r="105" spans="1:5" ht="12.75">
      <c r="A105" s="26" t="s">
        <v>53</v>
      </c>
      <c r="E105" s="27" t="s">
        <v>50</v>
      </c>
    </row>
    <row r="106" spans="1:5" ht="12.75">
      <c r="A106" s="30" t="s">
        <v>55</v>
      </c>
      <c r="E106" s="29" t="s">
        <v>588</v>
      </c>
    </row>
    <row r="107" spans="1:16" ht="25.5">
      <c r="A107" s="17" t="s">
        <v>48</v>
      </c>
      <c r="B107" s="22" t="s">
        <v>221</v>
      </c>
      <c r="C107" s="22" t="s">
        <v>235</v>
      </c>
      <c r="D107" s="17" t="s">
        <v>50</v>
      </c>
      <c r="E107" s="23" t="s">
        <v>236</v>
      </c>
      <c r="F107" s="24" t="s">
        <v>159</v>
      </c>
      <c r="G107" s="25">
        <v>13.15</v>
      </c>
      <c r="H107" s="25"/>
      <c r="I107" s="25">
        <f>ROUND(ROUND(H107,2)*ROUND(G107,2),2)</f>
        <v>0</v>
      </c>
      <c r="O107">
        <f>(I107*21)/100</f>
        <v>0</v>
      </c>
      <c r="P107" t="s">
        <v>25</v>
      </c>
    </row>
    <row r="108" spans="1:5" ht="12.75">
      <c r="A108" s="26" t="s">
        <v>53</v>
      </c>
      <c r="E108" s="27" t="s">
        <v>50</v>
      </c>
    </row>
    <row r="109" spans="1:5" ht="38.25">
      <c r="A109" s="30" t="s">
        <v>55</v>
      </c>
      <c r="E109" s="29" t="s">
        <v>589</v>
      </c>
    </row>
    <row r="110" spans="1:16" ht="12.75">
      <c r="A110" s="17" t="s">
        <v>48</v>
      </c>
      <c r="B110" s="22" t="s">
        <v>225</v>
      </c>
      <c r="C110" s="22" t="s">
        <v>590</v>
      </c>
      <c r="D110" s="17" t="s">
        <v>500</v>
      </c>
      <c r="E110" s="23" t="s">
        <v>591</v>
      </c>
      <c r="F110" s="24" t="s">
        <v>133</v>
      </c>
      <c r="G110" s="25">
        <v>23</v>
      </c>
      <c r="H110" s="25"/>
      <c r="I110" s="25">
        <f>ROUND(ROUND(H110,2)*ROUND(G110,2),2)</f>
        <v>0</v>
      </c>
      <c r="O110">
        <f>(I110*21)/100</f>
        <v>0</v>
      </c>
      <c r="P110" t="s">
        <v>25</v>
      </c>
    </row>
    <row r="111" spans="1:5" ht="12.75">
      <c r="A111" s="26" t="s">
        <v>53</v>
      </c>
      <c r="E111" s="27" t="s">
        <v>592</v>
      </c>
    </row>
    <row r="112" spans="1:5" ht="12.75">
      <c r="A112" s="30" t="s">
        <v>55</v>
      </c>
      <c r="E112" s="29" t="s">
        <v>593</v>
      </c>
    </row>
    <row r="113" spans="1:16" ht="12.75">
      <c r="A113" s="17" t="s">
        <v>48</v>
      </c>
      <c r="B113" s="22" t="s">
        <v>228</v>
      </c>
      <c r="C113" s="22" t="s">
        <v>590</v>
      </c>
      <c r="D113" s="17" t="s">
        <v>528</v>
      </c>
      <c r="E113" s="23" t="s">
        <v>591</v>
      </c>
      <c r="F113" s="24" t="s">
        <v>133</v>
      </c>
      <c r="G113" s="25">
        <v>7</v>
      </c>
      <c r="H113" s="25"/>
      <c r="I113" s="25">
        <f>ROUND(ROUND(H113,2)*ROUND(G113,2),2)</f>
        <v>0</v>
      </c>
      <c r="O113">
        <f>(I113*21)/100</f>
        <v>0</v>
      </c>
      <c r="P113" t="s">
        <v>25</v>
      </c>
    </row>
    <row r="114" spans="1:5" ht="12.75">
      <c r="A114" s="26" t="s">
        <v>53</v>
      </c>
      <c r="E114" s="27" t="s">
        <v>594</v>
      </c>
    </row>
    <row r="115" spans="1:5" ht="12.75">
      <c r="A115" s="30" t="s">
        <v>55</v>
      </c>
      <c r="E115" s="29" t="s">
        <v>595</v>
      </c>
    </row>
    <row r="116" spans="1:16" ht="12.75">
      <c r="A116" s="17" t="s">
        <v>48</v>
      </c>
      <c r="B116" s="22" t="s">
        <v>231</v>
      </c>
      <c r="C116" s="22" t="s">
        <v>254</v>
      </c>
      <c r="D116" s="17" t="s">
        <v>50</v>
      </c>
      <c r="E116" s="23" t="s">
        <v>255</v>
      </c>
      <c r="F116" s="24" t="s">
        <v>133</v>
      </c>
      <c r="G116" s="25">
        <v>30</v>
      </c>
      <c r="H116" s="25"/>
      <c r="I116" s="25">
        <f>ROUND(ROUND(H116,2)*ROUND(G116,2),2)</f>
        <v>0</v>
      </c>
      <c r="O116">
        <f>(I116*21)/100</f>
        <v>0</v>
      </c>
      <c r="P116" t="s">
        <v>25</v>
      </c>
    </row>
    <row r="117" spans="1:5" ht="12.75">
      <c r="A117" s="26" t="s">
        <v>53</v>
      </c>
      <c r="E117" s="27" t="s">
        <v>50</v>
      </c>
    </row>
    <row r="118" spans="1:5" ht="12.75">
      <c r="A118" s="30" t="s">
        <v>55</v>
      </c>
      <c r="E118" s="29" t="s">
        <v>596</v>
      </c>
    </row>
    <row r="119" spans="1:16" ht="12.75">
      <c r="A119" s="17" t="s">
        <v>48</v>
      </c>
      <c r="B119" s="22" t="s">
        <v>234</v>
      </c>
      <c r="C119" s="22" t="s">
        <v>483</v>
      </c>
      <c r="D119" s="17" t="s">
        <v>50</v>
      </c>
      <c r="E119" s="23" t="s">
        <v>484</v>
      </c>
      <c r="F119" s="24" t="s">
        <v>76</v>
      </c>
      <c r="G119" s="25">
        <v>1</v>
      </c>
      <c r="H119" s="25"/>
      <c r="I119" s="25">
        <f>ROUND(ROUND(H119,2)*ROUND(G119,2),2)</f>
        <v>0</v>
      </c>
      <c r="O119">
        <f>(I119*21)/100</f>
        <v>0</v>
      </c>
      <c r="P119" t="s">
        <v>25</v>
      </c>
    </row>
    <row r="120" spans="1:5" ht="12.75">
      <c r="A120" s="26" t="s">
        <v>53</v>
      </c>
      <c r="E120" s="27" t="s">
        <v>50</v>
      </c>
    </row>
    <row r="121" spans="1:5" ht="12.75">
      <c r="A121" s="28" t="s">
        <v>55</v>
      </c>
      <c r="E121" s="29" t="s">
        <v>582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256</v>
      </c>
      <c r="I3" s="33">
        <f>0+I10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521</v>
      </c>
      <c r="D4" s="34"/>
      <c r="E4" s="11" t="s">
        <v>522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530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256</v>
      </c>
      <c r="D6" s="38"/>
      <c r="E6" s="14" t="s">
        <v>597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43</v>
      </c>
      <c r="D10" s="18"/>
      <c r="E10" s="20" t="s">
        <v>93</v>
      </c>
      <c r="F10" s="18"/>
      <c r="G10" s="18"/>
      <c r="H10" s="18"/>
      <c r="I10" s="21">
        <f>0+Q10</f>
        <v>0</v>
      </c>
      <c r="O10">
        <f>0+R10</f>
        <v>0</v>
      </c>
      <c r="Q10">
        <f>0+I11+I14+I17+I20+I23+I26</f>
        <v>0</v>
      </c>
      <c r="R10">
        <f>0+O11+O14+O17+O20+O23+O26</f>
        <v>0</v>
      </c>
    </row>
    <row r="11" spans="1:16" ht="25.5">
      <c r="A11" s="17" t="s">
        <v>48</v>
      </c>
      <c r="B11" s="22" t="s">
        <v>32</v>
      </c>
      <c r="C11" s="22" t="s">
        <v>583</v>
      </c>
      <c r="D11" s="17" t="s">
        <v>50</v>
      </c>
      <c r="E11" s="23" t="s">
        <v>584</v>
      </c>
      <c r="F11" s="24" t="s">
        <v>76</v>
      </c>
      <c r="G11" s="25">
        <v>4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50</v>
      </c>
    </row>
    <row r="13" spans="1:5" ht="12.75">
      <c r="A13" s="30" t="s">
        <v>55</v>
      </c>
      <c r="E13" s="29" t="s">
        <v>598</v>
      </c>
    </row>
    <row r="14" spans="1:16" ht="25.5">
      <c r="A14" s="17" t="s">
        <v>48</v>
      </c>
      <c r="B14" s="22" t="s">
        <v>25</v>
      </c>
      <c r="C14" s="22" t="s">
        <v>599</v>
      </c>
      <c r="D14" s="17" t="s">
        <v>50</v>
      </c>
      <c r="E14" s="23" t="s">
        <v>600</v>
      </c>
      <c r="F14" s="24" t="s">
        <v>76</v>
      </c>
      <c r="G14" s="25">
        <v>1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601</v>
      </c>
    </row>
    <row r="16" spans="1:5" ht="12.75">
      <c r="A16" s="30" t="s">
        <v>55</v>
      </c>
      <c r="E16" s="29" t="s">
        <v>602</v>
      </c>
    </row>
    <row r="17" spans="1:16" ht="25.5">
      <c r="A17" s="17" t="s">
        <v>48</v>
      </c>
      <c r="B17" s="22" t="s">
        <v>26</v>
      </c>
      <c r="C17" s="22" t="s">
        <v>603</v>
      </c>
      <c r="D17" s="17" t="s">
        <v>50</v>
      </c>
      <c r="E17" s="23" t="s">
        <v>604</v>
      </c>
      <c r="F17" s="24" t="s">
        <v>76</v>
      </c>
      <c r="G17" s="25">
        <v>1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25.5">
      <c r="A18" s="26" t="s">
        <v>53</v>
      </c>
      <c r="E18" s="27" t="s">
        <v>605</v>
      </c>
    </row>
    <row r="19" spans="1:5" ht="12.75">
      <c r="A19" s="30" t="s">
        <v>55</v>
      </c>
      <c r="E19" s="29" t="s">
        <v>582</v>
      </c>
    </row>
    <row r="20" spans="1:16" ht="25.5">
      <c r="A20" s="17" t="s">
        <v>48</v>
      </c>
      <c r="B20" s="22" t="s">
        <v>36</v>
      </c>
      <c r="C20" s="22" t="s">
        <v>232</v>
      </c>
      <c r="D20" s="17" t="s">
        <v>50</v>
      </c>
      <c r="E20" s="23" t="s">
        <v>233</v>
      </c>
      <c r="F20" s="24" t="s">
        <v>76</v>
      </c>
      <c r="G20" s="25">
        <v>2</v>
      </c>
      <c r="H20" s="25"/>
      <c r="I20" s="25">
        <f>ROUND(ROUND(H20,2)*ROUND(G20,2),2)</f>
        <v>0</v>
      </c>
      <c r="O20">
        <f>(I20*21)/100</f>
        <v>0</v>
      </c>
      <c r="P20" t="s">
        <v>25</v>
      </c>
    </row>
    <row r="21" spans="1:5" ht="12.75">
      <c r="A21" s="26" t="s">
        <v>53</v>
      </c>
      <c r="E21" s="27" t="s">
        <v>50</v>
      </c>
    </row>
    <row r="22" spans="1:5" ht="12.75">
      <c r="A22" s="30" t="s">
        <v>55</v>
      </c>
      <c r="E22" s="29" t="s">
        <v>585</v>
      </c>
    </row>
    <row r="23" spans="1:16" ht="12.75">
      <c r="A23" s="17" t="s">
        <v>48</v>
      </c>
      <c r="B23" s="22" t="s">
        <v>38</v>
      </c>
      <c r="C23" s="22" t="s">
        <v>586</v>
      </c>
      <c r="D23" s="17" t="s">
        <v>50</v>
      </c>
      <c r="E23" s="23" t="s">
        <v>587</v>
      </c>
      <c r="F23" s="24" t="s">
        <v>159</v>
      </c>
      <c r="G23" s="25">
        <v>32</v>
      </c>
      <c r="H23" s="25"/>
      <c r="I23" s="25">
        <f>ROUND(ROUND(H23,2)*ROUND(G23,2),2)</f>
        <v>0</v>
      </c>
      <c r="O23">
        <f>(I23*21)/100</f>
        <v>0</v>
      </c>
      <c r="P23" t="s">
        <v>25</v>
      </c>
    </row>
    <row r="24" spans="1:5" ht="12.75">
      <c r="A24" s="26" t="s">
        <v>53</v>
      </c>
      <c r="E24" s="27" t="s">
        <v>50</v>
      </c>
    </row>
    <row r="25" spans="1:5" ht="63.75">
      <c r="A25" s="30" t="s">
        <v>55</v>
      </c>
      <c r="E25" s="29" t="s">
        <v>606</v>
      </c>
    </row>
    <row r="26" spans="1:16" ht="25.5">
      <c r="A26" s="17" t="s">
        <v>48</v>
      </c>
      <c r="B26" s="22" t="s">
        <v>40</v>
      </c>
      <c r="C26" s="22" t="s">
        <v>235</v>
      </c>
      <c r="D26" s="17" t="s">
        <v>50</v>
      </c>
      <c r="E26" s="23" t="s">
        <v>236</v>
      </c>
      <c r="F26" s="24" t="s">
        <v>159</v>
      </c>
      <c r="G26" s="25">
        <v>35.5</v>
      </c>
      <c r="H26" s="25"/>
      <c r="I26" s="25">
        <f>ROUND(ROUND(H26,2)*ROUND(G26,2),2)</f>
        <v>0</v>
      </c>
      <c r="O26">
        <f>(I26*21)/100</f>
        <v>0</v>
      </c>
      <c r="P26" t="s">
        <v>25</v>
      </c>
    </row>
    <row r="27" spans="1:5" ht="12.75">
      <c r="A27" s="26" t="s">
        <v>53</v>
      </c>
      <c r="E27" s="27" t="s">
        <v>50</v>
      </c>
    </row>
    <row r="28" spans="1:5" ht="63.75">
      <c r="A28" s="28" t="s">
        <v>55</v>
      </c>
      <c r="E28" s="29" t="s">
        <v>607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0+O9+O46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27</v>
      </c>
      <c r="I3" s="33">
        <f>0+I9+I46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3" t="s">
        <v>21</v>
      </c>
      <c r="C5" s="37" t="s">
        <v>27</v>
      </c>
      <c r="D5" s="38"/>
      <c r="E5" s="14" t="s">
        <v>28</v>
      </c>
      <c r="F5" s="5"/>
      <c r="G5" s="5"/>
      <c r="H5" s="5"/>
      <c r="I5" s="5"/>
      <c r="O5" t="s">
        <v>24</v>
      </c>
      <c r="P5" t="s">
        <v>25</v>
      </c>
    </row>
    <row r="6" spans="1:9" ht="12.75">
      <c r="A6" s="39" t="s">
        <v>29</v>
      </c>
      <c r="B6" s="39" t="s">
        <v>31</v>
      </c>
      <c r="C6" s="39" t="s">
        <v>33</v>
      </c>
      <c r="D6" s="39" t="s">
        <v>34</v>
      </c>
      <c r="E6" s="39" t="s">
        <v>35</v>
      </c>
      <c r="F6" s="39" t="s">
        <v>37</v>
      </c>
      <c r="G6" s="39" t="s">
        <v>39</v>
      </c>
      <c r="H6" s="39" t="s">
        <v>41</v>
      </c>
      <c r="I6" s="39"/>
    </row>
    <row r="7" spans="1:9" ht="12.75">
      <c r="A7" s="39"/>
      <c r="B7" s="39"/>
      <c r="C7" s="39"/>
      <c r="D7" s="39"/>
      <c r="E7" s="39"/>
      <c r="F7" s="39"/>
      <c r="G7" s="39"/>
      <c r="H7" s="12" t="s">
        <v>42</v>
      </c>
      <c r="I7" s="12" t="s">
        <v>44</v>
      </c>
    </row>
    <row r="8" spans="1:9" ht="12.75">
      <c r="A8" s="12" t="s">
        <v>30</v>
      </c>
      <c r="B8" s="12" t="s">
        <v>32</v>
      </c>
      <c r="C8" s="12" t="s">
        <v>25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18" ht="12.75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</f>
        <v>0</v>
      </c>
      <c r="R9">
        <f>0+O10+O13+O16+O19+O22+O25+O28+O31+O34+O37+O40+O43</f>
        <v>0</v>
      </c>
    </row>
    <row r="10" spans="1:16" ht="12.75">
      <c r="A10" s="17" t="s">
        <v>48</v>
      </c>
      <c r="B10" s="22" t="s">
        <v>32</v>
      </c>
      <c r="C10" s="22" t="s">
        <v>49</v>
      </c>
      <c r="D10" s="17" t="s">
        <v>50</v>
      </c>
      <c r="E10" s="23" t="s">
        <v>51</v>
      </c>
      <c r="F10" s="24" t="s">
        <v>52</v>
      </c>
      <c r="G10" s="25">
        <v>1</v>
      </c>
      <c r="H10" s="25"/>
      <c r="I10" s="25">
        <f>ROUND(ROUND(H10,2)*ROUND(G10,2),2)</f>
        <v>0</v>
      </c>
      <c r="O10">
        <f>(I10*21)/100</f>
        <v>0</v>
      </c>
      <c r="P10" t="s">
        <v>25</v>
      </c>
    </row>
    <row r="11" spans="1:5" ht="63.75">
      <c r="A11" s="26" t="s">
        <v>53</v>
      </c>
      <c r="E11" s="27" t="s">
        <v>54</v>
      </c>
    </row>
    <row r="12" spans="1:5" ht="12.75">
      <c r="A12" s="30" t="s">
        <v>55</v>
      </c>
      <c r="E12" s="29" t="s">
        <v>50</v>
      </c>
    </row>
    <row r="13" spans="1:16" ht="12.75">
      <c r="A13" s="17" t="s">
        <v>48</v>
      </c>
      <c r="B13" s="22" t="s">
        <v>25</v>
      </c>
      <c r="C13" s="22" t="s">
        <v>56</v>
      </c>
      <c r="D13" s="17" t="s">
        <v>50</v>
      </c>
      <c r="E13" s="23" t="s">
        <v>57</v>
      </c>
      <c r="F13" s="24" t="s">
        <v>52</v>
      </c>
      <c r="G13" s="25">
        <v>1</v>
      </c>
      <c r="H13" s="25"/>
      <c r="I13" s="25">
        <f>ROUND(ROUND(H13,2)*ROUND(G13,2),2)</f>
        <v>0</v>
      </c>
      <c r="O13">
        <f>(I13*21)/100</f>
        <v>0</v>
      </c>
      <c r="P13" t="s">
        <v>25</v>
      </c>
    </row>
    <row r="14" spans="1:5" ht="102">
      <c r="A14" s="26" t="s">
        <v>53</v>
      </c>
      <c r="E14" s="27" t="s">
        <v>58</v>
      </c>
    </row>
    <row r="15" spans="1:5" ht="12.75">
      <c r="A15" s="30" t="s">
        <v>55</v>
      </c>
      <c r="E15" s="29" t="s">
        <v>50</v>
      </c>
    </row>
    <row r="16" spans="1:16" ht="12.75">
      <c r="A16" s="17" t="s">
        <v>48</v>
      </c>
      <c r="B16" s="22" t="s">
        <v>26</v>
      </c>
      <c r="C16" s="22" t="s">
        <v>59</v>
      </c>
      <c r="D16" s="17" t="s">
        <v>50</v>
      </c>
      <c r="E16" s="23" t="s">
        <v>60</v>
      </c>
      <c r="F16" s="24" t="s">
        <v>52</v>
      </c>
      <c r="G16" s="25">
        <v>1</v>
      </c>
      <c r="H16" s="25"/>
      <c r="I16" s="25">
        <f>ROUND(ROUND(H16,2)*ROUND(G16,2),2)</f>
        <v>0</v>
      </c>
      <c r="O16">
        <f>(I16*21)/100</f>
        <v>0</v>
      </c>
      <c r="P16" t="s">
        <v>25</v>
      </c>
    </row>
    <row r="17" spans="1:5" ht="76.5">
      <c r="A17" s="26" t="s">
        <v>53</v>
      </c>
      <c r="E17" s="27" t="s">
        <v>61</v>
      </c>
    </row>
    <row r="18" spans="1:5" ht="12.75">
      <c r="A18" s="30" t="s">
        <v>55</v>
      </c>
      <c r="E18" s="29" t="s">
        <v>50</v>
      </c>
    </row>
    <row r="19" spans="1:16" ht="12.75">
      <c r="A19" s="17" t="s">
        <v>48</v>
      </c>
      <c r="B19" s="22" t="s">
        <v>36</v>
      </c>
      <c r="C19" s="22" t="s">
        <v>62</v>
      </c>
      <c r="D19" s="17" t="s">
        <v>50</v>
      </c>
      <c r="E19" s="23" t="s">
        <v>63</v>
      </c>
      <c r="F19" s="24" t="s">
        <v>52</v>
      </c>
      <c r="G19" s="25">
        <v>1</v>
      </c>
      <c r="H19" s="25"/>
      <c r="I19" s="25">
        <f>ROUND(ROUND(H19,2)*ROUND(G19,2),2)</f>
        <v>0</v>
      </c>
      <c r="O19">
        <f>(I19*21)/100</f>
        <v>0</v>
      </c>
      <c r="P19" t="s">
        <v>25</v>
      </c>
    </row>
    <row r="20" spans="1:5" ht="51">
      <c r="A20" s="26" t="s">
        <v>53</v>
      </c>
      <c r="E20" s="27" t="s">
        <v>64</v>
      </c>
    </row>
    <row r="21" spans="1:5" ht="12.75">
      <c r="A21" s="30" t="s">
        <v>55</v>
      </c>
      <c r="E21" s="29" t="s">
        <v>50</v>
      </c>
    </row>
    <row r="22" spans="1:16" ht="12.75">
      <c r="A22" s="17" t="s">
        <v>48</v>
      </c>
      <c r="B22" s="22" t="s">
        <v>38</v>
      </c>
      <c r="C22" s="22" t="s">
        <v>65</v>
      </c>
      <c r="D22" s="17" t="s">
        <v>50</v>
      </c>
      <c r="E22" s="23" t="s">
        <v>66</v>
      </c>
      <c r="F22" s="24" t="s">
        <v>52</v>
      </c>
      <c r="G22" s="25">
        <v>1</v>
      </c>
      <c r="H22" s="25"/>
      <c r="I22" s="25">
        <f>ROUND(ROUND(H22,2)*ROUND(G22,2),2)</f>
        <v>0</v>
      </c>
      <c r="O22">
        <f>(I22*21)/100</f>
        <v>0</v>
      </c>
      <c r="P22" t="s">
        <v>25</v>
      </c>
    </row>
    <row r="23" spans="1:5" ht="12.75">
      <c r="A23" s="26" t="s">
        <v>53</v>
      </c>
      <c r="E23" s="27" t="s">
        <v>50</v>
      </c>
    </row>
    <row r="24" spans="1:5" ht="12.75">
      <c r="A24" s="30" t="s">
        <v>55</v>
      </c>
      <c r="E24" s="29" t="s">
        <v>50</v>
      </c>
    </row>
    <row r="25" spans="1:16" ht="12.75">
      <c r="A25" s="17" t="s">
        <v>48</v>
      </c>
      <c r="B25" s="22" t="s">
        <v>40</v>
      </c>
      <c r="C25" s="22" t="s">
        <v>67</v>
      </c>
      <c r="D25" s="17" t="s">
        <v>50</v>
      </c>
      <c r="E25" s="23" t="s">
        <v>68</v>
      </c>
      <c r="F25" s="24" t="s">
        <v>52</v>
      </c>
      <c r="G25" s="25">
        <v>1</v>
      </c>
      <c r="H25" s="25"/>
      <c r="I25" s="25">
        <f>ROUND(ROUND(H25,2)*ROUND(G25,2),2)</f>
        <v>0</v>
      </c>
      <c r="O25">
        <f>(I25*21)/100</f>
        <v>0</v>
      </c>
      <c r="P25" t="s">
        <v>25</v>
      </c>
    </row>
    <row r="26" spans="1:5" ht="51">
      <c r="A26" s="26" t="s">
        <v>53</v>
      </c>
      <c r="E26" s="27" t="s">
        <v>69</v>
      </c>
    </row>
    <row r="27" spans="1:5" ht="12.75">
      <c r="A27" s="30" t="s">
        <v>55</v>
      </c>
      <c r="E27" s="29" t="s">
        <v>50</v>
      </c>
    </row>
    <row r="28" spans="1:16" ht="12.75">
      <c r="A28" s="17" t="s">
        <v>48</v>
      </c>
      <c r="B28" s="22" t="s">
        <v>70</v>
      </c>
      <c r="C28" s="22" t="s">
        <v>71</v>
      </c>
      <c r="D28" s="17" t="s">
        <v>50</v>
      </c>
      <c r="E28" s="23" t="s">
        <v>72</v>
      </c>
      <c r="F28" s="24" t="s">
        <v>52</v>
      </c>
      <c r="G28" s="25">
        <v>1</v>
      </c>
      <c r="H28" s="25"/>
      <c r="I28" s="25">
        <f>ROUND(ROUND(H28,2)*ROUND(G28,2),2)</f>
        <v>0</v>
      </c>
      <c r="O28">
        <f>(I28*21)/100</f>
        <v>0</v>
      </c>
      <c r="P28" t="s">
        <v>25</v>
      </c>
    </row>
    <row r="29" spans="1:5" ht="12.75">
      <c r="A29" s="26" t="s">
        <v>53</v>
      </c>
      <c r="E29" s="27" t="s">
        <v>50</v>
      </c>
    </row>
    <row r="30" spans="1:5" ht="12.75">
      <c r="A30" s="30" t="s">
        <v>55</v>
      </c>
      <c r="E30" s="29" t="s">
        <v>50</v>
      </c>
    </row>
    <row r="31" spans="1:16" ht="12.75">
      <c r="A31" s="17" t="s">
        <v>48</v>
      </c>
      <c r="B31" s="22" t="s">
        <v>73</v>
      </c>
      <c r="C31" s="22" t="s">
        <v>74</v>
      </c>
      <c r="D31" s="17" t="s">
        <v>50</v>
      </c>
      <c r="E31" s="23" t="s">
        <v>75</v>
      </c>
      <c r="F31" s="24" t="s">
        <v>76</v>
      </c>
      <c r="G31" s="25">
        <v>1</v>
      </c>
      <c r="H31" s="25"/>
      <c r="I31" s="25">
        <f>ROUND(ROUND(H31,2)*ROUND(G31,2),2)</f>
        <v>0</v>
      </c>
      <c r="O31">
        <f>(I31*21)/100</f>
        <v>0</v>
      </c>
      <c r="P31" t="s">
        <v>25</v>
      </c>
    </row>
    <row r="32" spans="1:5" ht="25.5">
      <c r="A32" s="26" t="s">
        <v>53</v>
      </c>
      <c r="E32" s="27" t="s">
        <v>77</v>
      </c>
    </row>
    <row r="33" spans="1:5" ht="12.75">
      <c r="A33" s="30" t="s">
        <v>55</v>
      </c>
      <c r="E33" s="29" t="s">
        <v>50</v>
      </c>
    </row>
    <row r="34" spans="1:16" ht="12.75">
      <c r="A34" s="17" t="s">
        <v>48</v>
      </c>
      <c r="B34" s="22" t="s">
        <v>43</v>
      </c>
      <c r="C34" s="22" t="s">
        <v>78</v>
      </c>
      <c r="D34" s="17" t="s">
        <v>50</v>
      </c>
      <c r="E34" s="23" t="s">
        <v>79</v>
      </c>
      <c r="F34" s="24" t="s">
        <v>52</v>
      </c>
      <c r="G34" s="25">
        <v>1</v>
      </c>
      <c r="H34" s="25"/>
      <c r="I34" s="25">
        <f>ROUND(ROUND(H34,2)*ROUND(G34,2),2)</f>
        <v>0</v>
      </c>
      <c r="O34">
        <f>(I34*21)/100</f>
        <v>0</v>
      </c>
      <c r="P34" t="s">
        <v>25</v>
      </c>
    </row>
    <row r="35" spans="1:5" ht="229.5">
      <c r="A35" s="26" t="s">
        <v>53</v>
      </c>
      <c r="E35" s="27" t="s">
        <v>80</v>
      </c>
    </row>
    <row r="36" spans="1:5" ht="12.75">
      <c r="A36" s="30" t="s">
        <v>55</v>
      </c>
      <c r="E36" s="29" t="s">
        <v>50</v>
      </c>
    </row>
    <row r="37" spans="1:16" ht="12.75">
      <c r="A37" s="17" t="s">
        <v>48</v>
      </c>
      <c r="B37" s="22" t="s">
        <v>45</v>
      </c>
      <c r="C37" s="22" t="s">
        <v>81</v>
      </c>
      <c r="D37" s="17" t="s">
        <v>82</v>
      </c>
      <c r="E37" s="23" t="s">
        <v>83</v>
      </c>
      <c r="F37" s="24" t="s">
        <v>52</v>
      </c>
      <c r="G37" s="25">
        <v>1</v>
      </c>
      <c r="H37" s="25"/>
      <c r="I37" s="25">
        <f>ROUND(ROUND(H37,2)*ROUND(G37,2),2)</f>
        <v>0</v>
      </c>
      <c r="O37">
        <f>(I37*21)/100</f>
        <v>0</v>
      </c>
      <c r="P37" t="s">
        <v>25</v>
      </c>
    </row>
    <row r="38" spans="1:5" ht="25.5">
      <c r="A38" s="26" t="s">
        <v>53</v>
      </c>
      <c r="E38" s="27" t="s">
        <v>84</v>
      </c>
    </row>
    <row r="39" spans="1:5" ht="12.75">
      <c r="A39" s="30" t="s">
        <v>55</v>
      </c>
      <c r="E39" s="29" t="s">
        <v>50</v>
      </c>
    </row>
    <row r="40" spans="1:16" ht="12.75">
      <c r="A40" s="17" t="s">
        <v>48</v>
      </c>
      <c r="B40" s="22" t="s">
        <v>85</v>
      </c>
      <c r="C40" s="22" t="s">
        <v>81</v>
      </c>
      <c r="D40" s="17" t="s">
        <v>86</v>
      </c>
      <c r="E40" s="23" t="s">
        <v>87</v>
      </c>
      <c r="F40" s="24" t="s">
        <v>52</v>
      </c>
      <c r="G40" s="25">
        <v>1</v>
      </c>
      <c r="H40" s="25"/>
      <c r="I40" s="25">
        <f>ROUND(ROUND(H40,2)*ROUND(G40,2),2)</f>
        <v>0</v>
      </c>
      <c r="O40">
        <f>(I40*21)/100</f>
        <v>0</v>
      </c>
      <c r="P40" t="s">
        <v>25</v>
      </c>
    </row>
    <row r="41" spans="1:5" ht="25.5">
      <c r="A41" s="26" t="s">
        <v>53</v>
      </c>
      <c r="E41" s="27" t="s">
        <v>88</v>
      </c>
    </row>
    <row r="42" spans="1:5" ht="12.75">
      <c r="A42" s="30" t="s">
        <v>55</v>
      </c>
      <c r="E42" s="29" t="s">
        <v>50</v>
      </c>
    </row>
    <row r="43" spans="1:16" ht="12.75">
      <c r="A43" s="17" t="s">
        <v>48</v>
      </c>
      <c r="B43" s="22" t="s">
        <v>89</v>
      </c>
      <c r="C43" s="22" t="s">
        <v>81</v>
      </c>
      <c r="D43" s="17" t="s">
        <v>90</v>
      </c>
      <c r="E43" s="23" t="s">
        <v>91</v>
      </c>
      <c r="F43" s="24" t="s">
        <v>52</v>
      </c>
      <c r="G43" s="25">
        <v>1</v>
      </c>
      <c r="H43" s="25"/>
      <c r="I43" s="25">
        <f>ROUND(ROUND(H43,2)*ROUND(G43,2),2)</f>
        <v>0</v>
      </c>
      <c r="O43">
        <f>(I43*21)/100</f>
        <v>0</v>
      </c>
      <c r="P43" t="s">
        <v>25</v>
      </c>
    </row>
    <row r="44" spans="1:5" ht="178.5">
      <c r="A44" s="26" t="s">
        <v>53</v>
      </c>
      <c r="E44" s="27" t="s">
        <v>92</v>
      </c>
    </row>
    <row r="45" spans="1:5" ht="12.75">
      <c r="A45" s="28" t="s">
        <v>55</v>
      </c>
      <c r="E45" s="29" t="s">
        <v>50</v>
      </c>
    </row>
    <row r="46" spans="1:18" ht="12.75">
      <c r="A46" s="5" t="s">
        <v>46</v>
      </c>
      <c r="B46" s="5"/>
      <c r="C46" s="31" t="s">
        <v>43</v>
      </c>
      <c r="D46" s="5"/>
      <c r="E46" s="20" t="s">
        <v>93</v>
      </c>
      <c r="F46" s="5"/>
      <c r="G46" s="5"/>
      <c r="H46" s="5"/>
      <c r="I46" s="32">
        <f>0+Q46</f>
        <v>0</v>
      </c>
      <c r="O46">
        <f>0+R46</f>
        <v>0</v>
      </c>
      <c r="Q46">
        <f>0+I47</f>
        <v>0</v>
      </c>
      <c r="R46">
        <f>0+O47</f>
        <v>0</v>
      </c>
    </row>
    <row r="47" spans="1:16" ht="12.75">
      <c r="A47" s="17" t="s">
        <v>48</v>
      </c>
      <c r="B47" s="22" t="s">
        <v>94</v>
      </c>
      <c r="C47" s="22" t="s">
        <v>95</v>
      </c>
      <c r="D47" s="17" t="s">
        <v>50</v>
      </c>
      <c r="E47" s="23" t="s">
        <v>96</v>
      </c>
      <c r="F47" s="24" t="s">
        <v>52</v>
      </c>
      <c r="G47" s="25">
        <v>1</v>
      </c>
      <c r="H47" s="25"/>
      <c r="I47" s="25">
        <f>ROUND(ROUND(H47,2)*ROUND(G47,2),2)</f>
        <v>0</v>
      </c>
      <c r="O47">
        <f>(I47*21)/100</f>
        <v>0</v>
      </c>
      <c r="P47" t="s">
        <v>25</v>
      </c>
    </row>
    <row r="48" spans="1:5" ht="102">
      <c r="A48" s="26" t="s">
        <v>53</v>
      </c>
      <c r="E48" s="27" t="s">
        <v>97</v>
      </c>
    </row>
    <row r="49" spans="1:5" ht="51">
      <c r="A49" s="28" t="s">
        <v>55</v>
      </c>
      <c r="E49" s="29" t="s">
        <v>98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0+O10+O20+O69+O73+O92+O99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102</v>
      </c>
      <c r="I3" s="33">
        <f>0+I10+I20+I69+I73+I92+I99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100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102</v>
      </c>
      <c r="D6" s="38"/>
      <c r="E6" s="14" t="s">
        <v>103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0+I11+I14+I17</f>
        <v>0</v>
      </c>
      <c r="R10">
        <f>0+O11+O14+O17</f>
        <v>0</v>
      </c>
    </row>
    <row r="11" spans="1:16" ht="12.75">
      <c r="A11" s="17" t="s">
        <v>48</v>
      </c>
      <c r="B11" s="22" t="s">
        <v>32</v>
      </c>
      <c r="C11" s="22" t="s">
        <v>104</v>
      </c>
      <c r="D11" s="17" t="s">
        <v>50</v>
      </c>
      <c r="E11" s="23" t="s">
        <v>105</v>
      </c>
      <c r="F11" s="24" t="s">
        <v>106</v>
      </c>
      <c r="G11" s="25">
        <v>265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107</v>
      </c>
    </row>
    <row r="13" spans="1:5" ht="38.25">
      <c r="A13" s="30" t="s">
        <v>55</v>
      </c>
      <c r="E13" s="29" t="s">
        <v>108</v>
      </c>
    </row>
    <row r="14" spans="1:16" ht="12.75">
      <c r="A14" s="17" t="s">
        <v>48</v>
      </c>
      <c r="B14" s="22" t="s">
        <v>25</v>
      </c>
      <c r="C14" s="22" t="s">
        <v>109</v>
      </c>
      <c r="D14" s="17" t="s">
        <v>50</v>
      </c>
      <c r="E14" s="23" t="s">
        <v>105</v>
      </c>
      <c r="F14" s="24" t="s">
        <v>110</v>
      </c>
      <c r="G14" s="25">
        <v>156.2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111</v>
      </c>
    </row>
    <row r="16" spans="1:5" ht="89.25">
      <c r="A16" s="30" t="s">
        <v>55</v>
      </c>
      <c r="E16" s="29" t="s">
        <v>112</v>
      </c>
    </row>
    <row r="17" spans="1:16" ht="12.75">
      <c r="A17" s="17" t="s">
        <v>48</v>
      </c>
      <c r="B17" s="22" t="s">
        <v>26</v>
      </c>
      <c r="C17" s="22" t="s">
        <v>113</v>
      </c>
      <c r="D17" s="17" t="s">
        <v>50</v>
      </c>
      <c r="E17" s="23" t="s">
        <v>114</v>
      </c>
      <c r="F17" s="24" t="s">
        <v>110</v>
      </c>
      <c r="G17" s="25">
        <v>73.13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115</v>
      </c>
    </row>
    <row r="19" spans="1:5" ht="12.75">
      <c r="A19" s="28" t="s">
        <v>55</v>
      </c>
      <c r="E19" s="29" t="s">
        <v>116</v>
      </c>
    </row>
    <row r="20" spans="1:18" ht="12.75">
      <c r="A20" s="5" t="s">
        <v>46</v>
      </c>
      <c r="B20" s="5"/>
      <c r="C20" s="31" t="s">
        <v>32</v>
      </c>
      <c r="D20" s="5"/>
      <c r="E20" s="20" t="s">
        <v>117</v>
      </c>
      <c r="F20" s="5"/>
      <c r="G20" s="5"/>
      <c r="H20" s="5"/>
      <c r="I20" s="32">
        <f>0+Q20</f>
        <v>0</v>
      </c>
      <c r="O20">
        <f>0+R20</f>
        <v>0</v>
      </c>
      <c r="Q20">
        <f>0+I21+I24+I27+I30+I33+I36+I39+I42+I45+I48+I51+I54+I57+I60+I63+I66</f>
        <v>0</v>
      </c>
      <c r="R20">
        <f>0+O21+O24+O27+O30+O33+O36+O39+O42+O45+O48+O51+O54+O57+O60+O63+O66</f>
        <v>0</v>
      </c>
    </row>
    <row r="21" spans="1:16" ht="25.5">
      <c r="A21" s="17" t="s">
        <v>48</v>
      </c>
      <c r="B21" s="22" t="s">
        <v>36</v>
      </c>
      <c r="C21" s="22" t="s">
        <v>118</v>
      </c>
      <c r="D21" s="17" t="s">
        <v>50</v>
      </c>
      <c r="E21" s="23" t="s">
        <v>119</v>
      </c>
      <c r="F21" s="24" t="s">
        <v>106</v>
      </c>
      <c r="G21" s="25">
        <v>21</v>
      </c>
      <c r="H21" s="25"/>
      <c r="I21" s="25">
        <f>ROUND(ROUND(H21,2)*ROUND(G21,2),2)</f>
        <v>0</v>
      </c>
      <c r="O21">
        <f>(I21*21)/100</f>
        <v>0</v>
      </c>
      <c r="P21" t="s">
        <v>25</v>
      </c>
    </row>
    <row r="22" spans="1:5" ht="12.75">
      <c r="A22" s="26" t="s">
        <v>53</v>
      </c>
      <c r="E22" s="27" t="s">
        <v>120</v>
      </c>
    </row>
    <row r="23" spans="1:5" ht="12.75">
      <c r="A23" s="30" t="s">
        <v>55</v>
      </c>
      <c r="E23" s="29" t="s">
        <v>121</v>
      </c>
    </row>
    <row r="24" spans="1:16" ht="25.5">
      <c r="A24" s="17" t="s">
        <v>48</v>
      </c>
      <c r="B24" s="22" t="s">
        <v>38</v>
      </c>
      <c r="C24" s="22" t="s">
        <v>122</v>
      </c>
      <c r="D24" s="17" t="s">
        <v>50</v>
      </c>
      <c r="E24" s="23" t="s">
        <v>123</v>
      </c>
      <c r="F24" s="24" t="s">
        <v>106</v>
      </c>
      <c r="G24" s="25">
        <v>14</v>
      </c>
      <c r="H24" s="25"/>
      <c r="I24" s="25">
        <f>ROUND(ROUND(H24,2)*ROUND(G24,2),2)</f>
        <v>0</v>
      </c>
      <c r="O24">
        <f>(I24*21)/100</f>
        <v>0</v>
      </c>
      <c r="P24" t="s">
        <v>25</v>
      </c>
    </row>
    <row r="25" spans="1:5" ht="12.75">
      <c r="A25" s="26" t="s">
        <v>53</v>
      </c>
      <c r="E25" s="27" t="s">
        <v>50</v>
      </c>
    </row>
    <row r="26" spans="1:5" ht="12.75">
      <c r="A26" s="30" t="s">
        <v>55</v>
      </c>
      <c r="E26" s="29" t="s">
        <v>124</v>
      </c>
    </row>
    <row r="27" spans="1:16" ht="25.5">
      <c r="A27" s="17" t="s">
        <v>48</v>
      </c>
      <c r="B27" s="22" t="s">
        <v>40</v>
      </c>
      <c r="C27" s="22" t="s">
        <v>125</v>
      </c>
      <c r="D27" s="17" t="s">
        <v>50</v>
      </c>
      <c r="E27" s="23" t="s">
        <v>126</v>
      </c>
      <c r="F27" s="24" t="s">
        <v>106</v>
      </c>
      <c r="G27" s="25">
        <v>50.45</v>
      </c>
      <c r="H27" s="25"/>
      <c r="I27" s="25">
        <f>ROUND(ROUND(H27,2)*ROUND(G27,2),2)</f>
        <v>0</v>
      </c>
      <c r="O27">
        <f>(I27*21)/100</f>
        <v>0</v>
      </c>
      <c r="P27" t="s">
        <v>25</v>
      </c>
    </row>
    <row r="28" spans="1:5" ht="12.75">
      <c r="A28" s="26" t="s">
        <v>53</v>
      </c>
      <c r="E28" s="27" t="s">
        <v>50</v>
      </c>
    </row>
    <row r="29" spans="1:5" ht="12.75">
      <c r="A29" s="30" t="s">
        <v>55</v>
      </c>
      <c r="E29" s="29" t="s">
        <v>127</v>
      </c>
    </row>
    <row r="30" spans="1:16" ht="25.5">
      <c r="A30" s="17" t="s">
        <v>48</v>
      </c>
      <c r="B30" s="22" t="s">
        <v>70</v>
      </c>
      <c r="C30" s="22" t="s">
        <v>128</v>
      </c>
      <c r="D30" s="17" t="s">
        <v>50</v>
      </c>
      <c r="E30" s="23" t="s">
        <v>129</v>
      </c>
      <c r="F30" s="24" t="s">
        <v>106</v>
      </c>
      <c r="G30" s="25">
        <v>8.81</v>
      </c>
      <c r="H30" s="25"/>
      <c r="I30" s="25">
        <f>ROUND(ROUND(H30,2)*ROUND(G30,2),2)</f>
        <v>0</v>
      </c>
      <c r="O30">
        <f>(I30*21)/100</f>
        <v>0</v>
      </c>
      <c r="P30" t="s">
        <v>25</v>
      </c>
    </row>
    <row r="31" spans="1:5" ht="12.75">
      <c r="A31" s="26" t="s">
        <v>53</v>
      </c>
      <c r="E31" s="27" t="s">
        <v>50</v>
      </c>
    </row>
    <row r="32" spans="1:5" ht="12.75">
      <c r="A32" s="30" t="s">
        <v>55</v>
      </c>
      <c r="E32" s="29" t="s">
        <v>130</v>
      </c>
    </row>
    <row r="33" spans="1:16" ht="12.75">
      <c r="A33" s="17" t="s">
        <v>48</v>
      </c>
      <c r="B33" s="22" t="s">
        <v>73</v>
      </c>
      <c r="C33" s="22" t="s">
        <v>131</v>
      </c>
      <c r="D33" s="17" t="s">
        <v>50</v>
      </c>
      <c r="E33" s="23" t="s">
        <v>132</v>
      </c>
      <c r="F33" s="24" t="s">
        <v>133</v>
      </c>
      <c r="G33" s="25">
        <v>4</v>
      </c>
      <c r="H33" s="25"/>
      <c r="I33" s="25">
        <f>ROUND(ROUND(H33,2)*ROUND(G33,2),2)</f>
        <v>0</v>
      </c>
      <c r="O33">
        <f>(I33*21)/100</f>
        <v>0</v>
      </c>
      <c r="P33" t="s">
        <v>25</v>
      </c>
    </row>
    <row r="34" spans="1:5" ht="12.75">
      <c r="A34" s="26" t="s">
        <v>53</v>
      </c>
      <c r="E34" s="27" t="s">
        <v>50</v>
      </c>
    </row>
    <row r="35" spans="1:5" ht="12.75">
      <c r="A35" s="30" t="s">
        <v>55</v>
      </c>
      <c r="E35" s="29" t="s">
        <v>50</v>
      </c>
    </row>
    <row r="36" spans="1:16" ht="25.5">
      <c r="A36" s="17" t="s">
        <v>48</v>
      </c>
      <c r="B36" s="22" t="s">
        <v>43</v>
      </c>
      <c r="C36" s="22" t="s">
        <v>134</v>
      </c>
      <c r="D36" s="17" t="s">
        <v>50</v>
      </c>
      <c r="E36" s="23" t="s">
        <v>135</v>
      </c>
      <c r="F36" s="24" t="s">
        <v>133</v>
      </c>
      <c r="G36" s="25">
        <v>92</v>
      </c>
      <c r="H36" s="25"/>
      <c r="I36" s="25">
        <f>ROUND(ROUND(H36,2)*ROUND(G36,2),2)</f>
        <v>0</v>
      </c>
      <c r="O36">
        <f>(I36*21)/100</f>
        <v>0</v>
      </c>
      <c r="P36" t="s">
        <v>25</v>
      </c>
    </row>
    <row r="37" spans="1:5" ht="12.75">
      <c r="A37" s="26" t="s">
        <v>53</v>
      </c>
      <c r="E37" s="27" t="s">
        <v>50</v>
      </c>
    </row>
    <row r="38" spans="1:5" ht="12.75">
      <c r="A38" s="30" t="s">
        <v>55</v>
      </c>
      <c r="E38" s="29" t="s">
        <v>50</v>
      </c>
    </row>
    <row r="39" spans="1:16" ht="12.75">
      <c r="A39" s="17" t="s">
        <v>48</v>
      </c>
      <c r="B39" s="22" t="s">
        <v>45</v>
      </c>
      <c r="C39" s="22" t="s">
        <v>136</v>
      </c>
      <c r="D39" s="17" t="s">
        <v>50</v>
      </c>
      <c r="E39" s="23" t="s">
        <v>137</v>
      </c>
      <c r="F39" s="24" t="s">
        <v>106</v>
      </c>
      <c r="G39" s="25">
        <v>50</v>
      </c>
      <c r="H39" s="25"/>
      <c r="I39" s="25">
        <f>ROUND(ROUND(H39,2)*ROUND(G39,2),2)</f>
        <v>0</v>
      </c>
      <c r="O39">
        <f>(I39*21)/100</f>
        <v>0</v>
      </c>
      <c r="P39" t="s">
        <v>25</v>
      </c>
    </row>
    <row r="40" spans="1:5" ht="12.75">
      <c r="A40" s="26" t="s">
        <v>53</v>
      </c>
      <c r="E40" s="27" t="s">
        <v>50</v>
      </c>
    </row>
    <row r="41" spans="1:5" ht="12.75">
      <c r="A41" s="30" t="s">
        <v>55</v>
      </c>
      <c r="E41" s="29" t="s">
        <v>138</v>
      </c>
    </row>
    <row r="42" spans="1:16" ht="12.75">
      <c r="A42" s="17" t="s">
        <v>48</v>
      </c>
      <c r="B42" s="22" t="s">
        <v>85</v>
      </c>
      <c r="C42" s="22" t="s">
        <v>139</v>
      </c>
      <c r="D42" s="17" t="s">
        <v>50</v>
      </c>
      <c r="E42" s="23" t="s">
        <v>140</v>
      </c>
      <c r="F42" s="24" t="s">
        <v>106</v>
      </c>
      <c r="G42" s="25">
        <v>25</v>
      </c>
      <c r="H42" s="25"/>
      <c r="I42" s="25">
        <f>ROUND(ROUND(H42,2)*ROUND(G42,2),2)</f>
        <v>0</v>
      </c>
      <c r="O42">
        <f>(I42*21)/100</f>
        <v>0</v>
      </c>
      <c r="P42" t="s">
        <v>25</v>
      </c>
    </row>
    <row r="43" spans="1:5" ht="12.75">
      <c r="A43" s="26" t="s">
        <v>53</v>
      </c>
      <c r="E43" s="27" t="s">
        <v>141</v>
      </c>
    </row>
    <row r="44" spans="1:5" ht="12.75">
      <c r="A44" s="30" t="s">
        <v>55</v>
      </c>
      <c r="E44" s="29" t="s">
        <v>50</v>
      </c>
    </row>
    <row r="45" spans="1:16" ht="12.75">
      <c r="A45" s="17" t="s">
        <v>48</v>
      </c>
      <c r="B45" s="22" t="s">
        <v>89</v>
      </c>
      <c r="C45" s="22" t="s">
        <v>142</v>
      </c>
      <c r="D45" s="17" t="s">
        <v>50</v>
      </c>
      <c r="E45" s="23" t="s">
        <v>143</v>
      </c>
      <c r="F45" s="24" t="s">
        <v>106</v>
      </c>
      <c r="G45" s="25">
        <v>230</v>
      </c>
      <c r="H45" s="25"/>
      <c r="I45" s="25">
        <f>ROUND(ROUND(H45,2)*ROUND(G45,2),2)</f>
        <v>0</v>
      </c>
      <c r="O45">
        <f>(I45*21)/100</f>
        <v>0</v>
      </c>
      <c r="P45" t="s">
        <v>25</v>
      </c>
    </row>
    <row r="46" spans="1:5" ht="12.75">
      <c r="A46" s="26" t="s">
        <v>53</v>
      </c>
      <c r="E46" s="27" t="s">
        <v>50</v>
      </c>
    </row>
    <row r="47" spans="1:5" ht="38.25">
      <c r="A47" s="30" t="s">
        <v>55</v>
      </c>
      <c r="E47" s="29" t="s">
        <v>144</v>
      </c>
    </row>
    <row r="48" spans="1:16" ht="12.75">
      <c r="A48" s="17" t="s">
        <v>48</v>
      </c>
      <c r="B48" s="22" t="s">
        <v>94</v>
      </c>
      <c r="C48" s="22" t="s">
        <v>145</v>
      </c>
      <c r="D48" s="17" t="s">
        <v>50</v>
      </c>
      <c r="E48" s="23" t="s">
        <v>146</v>
      </c>
      <c r="F48" s="24" t="s">
        <v>106</v>
      </c>
      <c r="G48" s="25">
        <v>280</v>
      </c>
      <c r="H48" s="25"/>
      <c r="I48" s="25">
        <f>ROUND(ROUND(H48,2)*ROUND(G48,2),2)</f>
        <v>0</v>
      </c>
      <c r="O48">
        <f>(I48*21)/100</f>
        <v>0</v>
      </c>
      <c r="P48" t="s">
        <v>25</v>
      </c>
    </row>
    <row r="49" spans="1:5" ht="12.75">
      <c r="A49" s="26" t="s">
        <v>53</v>
      </c>
      <c r="E49" s="27" t="s">
        <v>147</v>
      </c>
    </row>
    <row r="50" spans="1:5" ht="12.75">
      <c r="A50" s="30" t="s">
        <v>55</v>
      </c>
      <c r="E50" s="29" t="s">
        <v>148</v>
      </c>
    </row>
    <row r="51" spans="1:16" ht="12.75">
      <c r="A51" s="17" t="s">
        <v>48</v>
      </c>
      <c r="B51" s="22" t="s">
        <v>149</v>
      </c>
      <c r="C51" s="22" t="s">
        <v>150</v>
      </c>
      <c r="D51" s="17" t="s">
        <v>50</v>
      </c>
      <c r="E51" s="23" t="s">
        <v>151</v>
      </c>
      <c r="F51" s="24" t="s">
        <v>106</v>
      </c>
      <c r="G51" s="25">
        <v>15</v>
      </c>
      <c r="H51" s="25"/>
      <c r="I51" s="25">
        <f>ROUND(ROUND(H51,2)*ROUND(G51,2),2)</f>
        <v>0</v>
      </c>
      <c r="O51">
        <f>(I51*21)/100</f>
        <v>0</v>
      </c>
      <c r="P51" t="s">
        <v>25</v>
      </c>
    </row>
    <row r="52" spans="1:5" ht="12.75">
      <c r="A52" s="26" t="s">
        <v>53</v>
      </c>
      <c r="E52" s="27" t="s">
        <v>50</v>
      </c>
    </row>
    <row r="53" spans="1:5" ht="12.75">
      <c r="A53" s="30" t="s">
        <v>55</v>
      </c>
      <c r="E53" s="29" t="s">
        <v>50</v>
      </c>
    </row>
    <row r="54" spans="1:16" ht="12.75">
      <c r="A54" s="17" t="s">
        <v>48</v>
      </c>
      <c r="B54" s="22" t="s">
        <v>152</v>
      </c>
      <c r="C54" s="22" t="s">
        <v>153</v>
      </c>
      <c r="D54" s="17" t="s">
        <v>50</v>
      </c>
      <c r="E54" s="23" t="s">
        <v>154</v>
      </c>
      <c r="F54" s="24" t="s">
        <v>106</v>
      </c>
      <c r="G54" s="25">
        <v>230</v>
      </c>
      <c r="H54" s="25"/>
      <c r="I54" s="25">
        <f>ROUND(ROUND(H54,2)*ROUND(G54,2),2)</f>
        <v>0</v>
      </c>
      <c r="O54">
        <f>(I54*21)/100</f>
        <v>0</v>
      </c>
      <c r="P54" t="s">
        <v>25</v>
      </c>
    </row>
    <row r="55" spans="1:5" ht="12.75">
      <c r="A55" s="26" t="s">
        <v>53</v>
      </c>
      <c r="E55" s="27" t="s">
        <v>155</v>
      </c>
    </row>
    <row r="56" spans="1:5" ht="38.25">
      <c r="A56" s="30" t="s">
        <v>55</v>
      </c>
      <c r="E56" s="29" t="s">
        <v>144</v>
      </c>
    </row>
    <row r="57" spans="1:16" ht="12.75">
      <c r="A57" s="17" t="s">
        <v>48</v>
      </c>
      <c r="B57" s="22" t="s">
        <v>156</v>
      </c>
      <c r="C57" s="22" t="s">
        <v>157</v>
      </c>
      <c r="D57" s="17" t="s">
        <v>50</v>
      </c>
      <c r="E57" s="23" t="s">
        <v>158</v>
      </c>
      <c r="F57" s="24" t="s">
        <v>159</v>
      </c>
      <c r="G57" s="25">
        <v>589</v>
      </c>
      <c r="H57" s="25"/>
      <c r="I57" s="25">
        <f>ROUND(ROUND(H57,2)*ROUND(G57,2),2)</f>
        <v>0</v>
      </c>
      <c r="O57">
        <f>(I57*21)/100</f>
        <v>0</v>
      </c>
      <c r="P57" t="s">
        <v>25</v>
      </c>
    </row>
    <row r="58" spans="1:5" ht="12.75">
      <c r="A58" s="26" t="s">
        <v>53</v>
      </c>
      <c r="E58" s="27" t="s">
        <v>50</v>
      </c>
    </row>
    <row r="59" spans="1:5" ht="38.25">
      <c r="A59" s="30" t="s">
        <v>55</v>
      </c>
      <c r="E59" s="29" t="s">
        <v>160</v>
      </c>
    </row>
    <row r="60" spans="1:16" ht="12.75">
      <c r="A60" s="17" t="s">
        <v>48</v>
      </c>
      <c r="B60" s="22" t="s">
        <v>161</v>
      </c>
      <c r="C60" s="22" t="s">
        <v>162</v>
      </c>
      <c r="D60" s="17" t="s">
        <v>50</v>
      </c>
      <c r="E60" s="23" t="s">
        <v>163</v>
      </c>
      <c r="F60" s="24" t="s">
        <v>159</v>
      </c>
      <c r="G60" s="25">
        <v>250</v>
      </c>
      <c r="H60" s="25"/>
      <c r="I60" s="25">
        <f>ROUND(ROUND(H60,2)*ROUND(G60,2),2)</f>
        <v>0</v>
      </c>
      <c r="O60">
        <f>(I60*21)/100</f>
        <v>0</v>
      </c>
      <c r="P60" t="s">
        <v>25</v>
      </c>
    </row>
    <row r="61" spans="1:5" ht="12.75">
      <c r="A61" s="26" t="s">
        <v>53</v>
      </c>
      <c r="E61" s="27" t="s">
        <v>50</v>
      </c>
    </row>
    <row r="62" spans="1:5" ht="12.75">
      <c r="A62" s="30" t="s">
        <v>55</v>
      </c>
      <c r="E62" s="29" t="s">
        <v>50</v>
      </c>
    </row>
    <row r="63" spans="1:16" ht="12.75">
      <c r="A63" s="17" t="s">
        <v>48</v>
      </c>
      <c r="B63" s="22" t="s">
        <v>164</v>
      </c>
      <c r="C63" s="22" t="s">
        <v>165</v>
      </c>
      <c r="D63" s="17" t="s">
        <v>50</v>
      </c>
      <c r="E63" s="23" t="s">
        <v>166</v>
      </c>
      <c r="F63" s="24" t="s">
        <v>159</v>
      </c>
      <c r="G63" s="25">
        <v>250</v>
      </c>
      <c r="H63" s="25"/>
      <c r="I63" s="25">
        <f>ROUND(ROUND(H63,2)*ROUND(G63,2),2)</f>
        <v>0</v>
      </c>
      <c r="O63">
        <f>(I63*21)/100</f>
        <v>0</v>
      </c>
      <c r="P63" t="s">
        <v>25</v>
      </c>
    </row>
    <row r="64" spans="1:5" ht="12.75">
      <c r="A64" s="26" t="s">
        <v>53</v>
      </c>
      <c r="E64" s="27" t="s">
        <v>50</v>
      </c>
    </row>
    <row r="65" spans="1:5" ht="12.75">
      <c r="A65" s="30" t="s">
        <v>55</v>
      </c>
      <c r="E65" s="29" t="s">
        <v>50</v>
      </c>
    </row>
    <row r="66" spans="1:16" ht="12.75">
      <c r="A66" s="17" t="s">
        <v>48</v>
      </c>
      <c r="B66" s="22" t="s">
        <v>167</v>
      </c>
      <c r="C66" s="22" t="s">
        <v>168</v>
      </c>
      <c r="D66" s="17" t="s">
        <v>50</v>
      </c>
      <c r="E66" s="23" t="s">
        <v>169</v>
      </c>
      <c r="F66" s="24" t="s">
        <v>159</v>
      </c>
      <c r="G66" s="25">
        <v>250</v>
      </c>
      <c r="H66" s="25"/>
      <c r="I66" s="25">
        <f>ROUND(ROUND(H66,2)*ROUND(G66,2),2)</f>
        <v>0</v>
      </c>
      <c r="O66">
        <f>(I66*21)/100</f>
        <v>0</v>
      </c>
      <c r="P66" t="s">
        <v>25</v>
      </c>
    </row>
    <row r="67" spans="1:5" ht="12.75">
      <c r="A67" s="26" t="s">
        <v>53</v>
      </c>
      <c r="E67" s="27" t="s">
        <v>170</v>
      </c>
    </row>
    <row r="68" spans="1:5" ht="12.75">
      <c r="A68" s="28" t="s">
        <v>55</v>
      </c>
      <c r="E68" s="29" t="s">
        <v>50</v>
      </c>
    </row>
    <row r="69" spans="1:18" ht="12.75">
      <c r="A69" s="5" t="s">
        <v>46</v>
      </c>
      <c r="B69" s="5"/>
      <c r="C69" s="31" t="s">
        <v>25</v>
      </c>
      <c r="D69" s="5"/>
      <c r="E69" s="20" t="s">
        <v>171</v>
      </c>
      <c r="F69" s="5"/>
      <c r="G69" s="5"/>
      <c r="H69" s="5"/>
      <c r="I69" s="32">
        <f>0+Q69</f>
        <v>0</v>
      </c>
      <c r="O69">
        <f>0+R69</f>
        <v>0</v>
      </c>
      <c r="Q69">
        <f>0+I70</f>
        <v>0</v>
      </c>
      <c r="R69">
        <f>0+O70</f>
        <v>0</v>
      </c>
    </row>
    <row r="70" spans="1:16" ht="12.75">
      <c r="A70" s="17" t="s">
        <v>48</v>
      </c>
      <c r="B70" s="22" t="s">
        <v>172</v>
      </c>
      <c r="C70" s="22" t="s">
        <v>173</v>
      </c>
      <c r="D70" s="17" t="s">
        <v>50</v>
      </c>
      <c r="E70" s="23" t="s">
        <v>174</v>
      </c>
      <c r="F70" s="24" t="s">
        <v>159</v>
      </c>
      <c r="G70" s="25">
        <v>500</v>
      </c>
      <c r="H70" s="25"/>
      <c r="I70" s="25">
        <f>ROUND(ROUND(H70,2)*ROUND(G70,2),2)</f>
        <v>0</v>
      </c>
      <c r="O70">
        <f>(I70*21)/100</f>
        <v>0</v>
      </c>
      <c r="P70" t="s">
        <v>25</v>
      </c>
    </row>
    <row r="71" spans="1:5" ht="12.75">
      <c r="A71" s="26" t="s">
        <v>53</v>
      </c>
      <c r="E71" s="27" t="s">
        <v>50</v>
      </c>
    </row>
    <row r="72" spans="1:5" ht="38.25">
      <c r="A72" s="28" t="s">
        <v>55</v>
      </c>
      <c r="E72" s="29" t="s">
        <v>175</v>
      </c>
    </row>
    <row r="73" spans="1:18" ht="12.75">
      <c r="A73" s="5" t="s">
        <v>46</v>
      </c>
      <c r="B73" s="5"/>
      <c r="C73" s="31" t="s">
        <v>38</v>
      </c>
      <c r="D73" s="5"/>
      <c r="E73" s="20" t="s">
        <v>176</v>
      </c>
      <c r="F73" s="5"/>
      <c r="G73" s="5"/>
      <c r="H73" s="5"/>
      <c r="I73" s="32">
        <f>0+Q73</f>
        <v>0</v>
      </c>
      <c r="O73">
        <f>0+R73</f>
        <v>0</v>
      </c>
      <c r="Q73">
        <f>0+I74+I77+I80+I83+I86+I89</f>
        <v>0</v>
      </c>
      <c r="R73">
        <f>0+O74+O77+O80+O83+O86+O89</f>
        <v>0</v>
      </c>
    </row>
    <row r="74" spans="1:16" ht="12.75">
      <c r="A74" s="17" t="s">
        <v>48</v>
      </c>
      <c r="B74" s="22" t="s">
        <v>177</v>
      </c>
      <c r="C74" s="22" t="s">
        <v>178</v>
      </c>
      <c r="D74" s="17" t="s">
        <v>50</v>
      </c>
      <c r="E74" s="23" t="s">
        <v>179</v>
      </c>
      <c r="F74" s="24" t="s">
        <v>106</v>
      </c>
      <c r="G74" s="25">
        <v>93.9</v>
      </c>
      <c r="H74" s="25"/>
      <c r="I74" s="25">
        <f>ROUND(ROUND(H74,2)*ROUND(G74,2),2)</f>
        <v>0</v>
      </c>
      <c r="O74">
        <f>(I74*21)/100</f>
        <v>0</v>
      </c>
      <c r="P74" t="s">
        <v>25</v>
      </c>
    </row>
    <row r="75" spans="1:5" ht="12.75">
      <c r="A75" s="26" t="s">
        <v>53</v>
      </c>
      <c r="E75" s="27" t="s">
        <v>180</v>
      </c>
    </row>
    <row r="76" spans="1:5" ht="51">
      <c r="A76" s="30" t="s">
        <v>55</v>
      </c>
      <c r="E76" s="29" t="s">
        <v>181</v>
      </c>
    </row>
    <row r="77" spans="1:16" ht="12.75">
      <c r="A77" s="17" t="s">
        <v>48</v>
      </c>
      <c r="B77" s="22" t="s">
        <v>182</v>
      </c>
      <c r="C77" s="22" t="s">
        <v>183</v>
      </c>
      <c r="D77" s="17" t="s">
        <v>50</v>
      </c>
      <c r="E77" s="23" t="s">
        <v>184</v>
      </c>
      <c r="F77" s="24" t="s">
        <v>159</v>
      </c>
      <c r="G77" s="25">
        <v>462</v>
      </c>
      <c r="H77" s="25"/>
      <c r="I77" s="25">
        <f>ROUND(ROUND(H77,2)*ROUND(G77,2),2)</f>
        <v>0</v>
      </c>
      <c r="O77">
        <f>(I77*21)/100</f>
        <v>0</v>
      </c>
      <c r="P77" t="s">
        <v>25</v>
      </c>
    </row>
    <row r="78" spans="1:5" ht="25.5">
      <c r="A78" s="26" t="s">
        <v>53</v>
      </c>
      <c r="E78" s="27" t="s">
        <v>185</v>
      </c>
    </row>
    <row r="79" spans="1:5" ht="12.75">
      <c r="A79" s="30" t="s">
        <v>55</v>
      </c>
      <c r="E79" s="29" t="s">
        <v>186</v>
      </c>
    </row>
    <row r="80" spans="1:16" ht="12.75">
      <c r="A80" s="17" t="s">
        <v>48</v>
      </c>
      <c r="B80" s="22" t="s">
        <v>187</v>
      </c>
      <c r="C80" s="22" t="s">
        <v>188</v>
      </c>
      <c r="D80" s="17" t="s">
        <v>50</v>
      </c>
      <c r="E80" s="23" t="s">
        <v>189</v>
      </c>
      <c r="F80" s="24" t="s">
        <v>159</v>
      </c>
      <c r="G80" s="25">
        <v>27</v>
      </c>
      <c r="H80" s="25"/>
      <c r="I80" s="25">
        <f>ROUND(ROUND(H80,2)*ROUND(G80,2),2)</f>
        <v>0</v>
      </c>
      <c r="O80">
        <f>(I80*21)/100</f>
        <v>0</v>
      </c>
      <c r="P80" t="s">
        <v>25</v>
      </c>
    </row>
    <row r="81" spans="1:5" ht="25.5">
      <c r="A81" s="26" t="s">
        <v>53</v>
      </c>
      <c r="E81" s="27" t="s">
        <v>190</v>
      </c>
    </row>
    <row r="82" spans="1:5" ht="12.75">
      <c r="A82" s="30" t="s">
        <v>55</v>
      </c>
      <c r="E82" s="29" t="s">
        <v>191</v>
      </c>
    </row>
    <row r="83" spans="1:16" ht="25.5">
      <c r="A83" s="17" t="s">
        <v>48</v>
      </c>
      <c r="B83" s="22" t="s">
        <v>192</v>
      </c>
      <c r="C83" s="22" t="s">
        <v>193</v>
      </c>
      <c r="D83" s="17" t="s">
        <v>50</v>
      </c>
      <c r="E83" s="23" t="s">
        <v>194</v>
      </c>
      <c r="F83" s="24" t="s">
        <v>159</v>
      </c>
      <c r="G83" s="25">
        <v>24</v>
      </c>
      <c r="H83" s="25"/>
      <c r="I83" s="25">
        <f>ROUND(ROUND(H83,2)*ROUND(G83,2),2)</f>
        <v>0</v>
      </c>
      <c r="O83">
        <f>(I83*21)/100</f>
        <v>0</v>
      </c>
      <c r="P83" t="s">
        <v>25</v>
      </c>
    </row>
    <row r="84" spans="1:5" ht="25.5">
      <c r="A84" s="26" t="s">
        <v>53</v>
      </c>
      <c r="E84" s="27" t="s">
        <v>195</v>
      </c>
    </row>
    <row r="85" spans="1:5" ht="12.75">
      <c r="A85" s="30" t="s">
        <v>55</v>
      </c>
      <c r="E85" s="29" t="s">
        <v>196</v>
      </c>
    </row>
    <row r="86" spans="1:16" ht="25.5">
      <c r="A86" s="17" t="s">
        <v>48</v>
      </c>
      <c r="B86" s="22" t="s">
        <v>197</v>
      </c>
      <c r="C86" s="22" t="s">
        <v>198</v>
      </c>
      <c r="D86" s="17" t="s">
        <v>50</v>
      </c>
      <c r="E86" s="23" t="s">
        <v>199</v>
      </c>
      <c r="F86" s="24" t="s">
        <v>159</v>
      </c>
      <c r="G86" s="25">
        <v>10</v>
      </c>
      <c r="H86" s="25"/>
      <c r="I86" s="25">
        <f>ROUND(ROUND(H86,2)*ROUND(G86,2),2)</f>
        <v>0</v>
      </c>
      <c r="O86">
        <f>(I86*21)/100</f>
        <v>0</v>
      </c>
      <c r="P86" t="s">
        <v>25</v>
      </c>
    </row>
    <row r="87" spans="1:5" ht="25.5">
      <c r="A87" s="26" t="s">
        <v>53</v>
      </c>
      <c r="E87" s="27" t="s">
        <v>200</v>
      </c>
    </row>
    <row r="88" spans="1:5" ht="12.75">
      <c r="A88" s="30" t="s">
        <v>55</v>
      </c>
      <c r="E88" s="29" t="s">
        <v>201</v>
      </c>
    </row>
    <row r="89" spans="1:16" ht="12.75">
      <c r="A89" s="17" t="s">
        <v>48</v>
      </c>
      <c r="B89" s="22" t="s">
        <v>202</v>
      </c>
      <c r="C89" s="22" t="s">
        <v>203</v>
      </c>
      <c r="D89" s="17" t="s">
        <v>50</v>
      </c>
      <c r="E89" s="23" t="s">
        <v>204</v>
      </c>
      <c r="F89" s="24" t="s">
        <v>133</v>
      </c>
      <c r="G89" s="25">
        <v>360</v>
      </c>
      <c r="H89" s="25"/>
      <c r="I89" s="25">
        <f>ROUND(ROUND(H89,2)*ROUND(G89,2),2)</f>
        <v>0</v>
      </c>
      <c r="O89">
        <f>(I89*21)/100</f>
        <v>0</v>
      </c>
      <c r="P89" t="s">
        <v>25</v>
      </c>
    </row>
    <row r="90" spans="1:5" ht="25.5">
      <c r="A90" s="26" t="s">
        <v>53</v>
      </c>
      <c r="E90" s="27" t="s">
        <v>205</v>
      </c>
    </row>
    <row r="91" spans="1:5" ht="12.75">
      <c r="A91" s="28" t="s">
        <v>55</v>
      </c>
      <c r="E91" s="29" t="s">
        <v>50</v>
      </c>
    </row>
    <row r="92" spans="1:18" ht="12.75">
      <c r="A92" s="5" t="s">
        <v>46</v>
      </c>
      <c r="B92" s="5"/>
      <c r="C92" s="31" t="s">
        <v>73</v>
      </c>
      <c r="D92" s="5"/>
      <c r="E92" s="20" t="s">
        <v>206</v>
      </c>
      <c r="F92" s="5"/>
      <c r="G92" s="5"/>
      <c r="H92" s="5"/>
      <c r="I92" s="32">
        <f>0+Q92</f>
        <v>0</v>
      </c>
      <c r="O92">
        <f>0+R92</f>
        <v>0</v>
      </c>
      <c r="Q92">
        <f>0+I93+I96</f>
        <v>0</v>
      </c>
      <c r="R92">
        <f>0+O93+O96</f>
        <v>0</v>
      </c>
    </row>
    <row r="93" spans="1:16" ht="12.75">
      <c r="A93" s="17" t="s">
        <v>48</v>
      </c>
      <c r="B93" s="22" t="s">
        <v>207</v>
      </c>
      <c r="C93" s="22" t="s">
        <v>208</v>
      </c>
      <c r="D93" s="17" t="s">
        <v>50</v>
      </c>
      <c r="E93" s="23" t="s">
        <v>209</v>
      </c>
      <c r="F93" s="24" t="s">
        <v>76</v>
      </c>
      <c r="G93" s="25">
        <v>2</v>
      </c>
      <c r="H93" s="25"/>
      <c r="I93" s="25">
        <f>ROUND(ROUND(H93,2)*ROUND(G93,2),2)</f>
        <v>0</v>
      </c>
      <c r="O93">
        <f>(I93*21)/100</f>
        <v>0</v>
      </c>
      <c r="P93" t="s">
        <v>25</v>
      </c>
    </row>
    <row r="94" spans="1:5" ht="12.75">
      <c r="A94" s="26" t="s">
        <v>53</v>
      </c>
      <c r="E94" s="27" t="s">
        <v>50</v>
      </c>
    </row>
    <row r="95" spans="1:5" ht="12.75">
      <c r="A95" s="30" t="s">
        <v>55</v>
      </c>
      <c r="E95" s="29" t="s">
        <v>50</v>
      </c>
    </row>
    <row r="96" spans="1:16" ht="12.75">
      <c r="A96" s="17" t="s">
        <v>48</v>
      </c>
      <c r="B96" s="22" t="s">
        <v>210</v>
      </c>
      <c r="C96" s="22" t="s">
        <v>211</v>
      </c>
      <c r="D96" s="17" t="s">
        <v>50</v>
      </c>
      <c r="E96" s="23" t="s">
        <v>212</v>
      </c>
      <c r="F96" s="24" t="s">
        <v>76</v>
      </c>
      <c r="G96" s="25">
        <v>2</v>
      </c>
      <c r="H96" s="25"/>
      <c r="I96" s="25">
        <f>ROUND(ROUND(H96,2)*ROUND(G96,2),2)</f>
        <v>0</v>
      </c>
      <c r="O96">
        <f>(I96*21)/100</f>
        <v>0</v>
      </c>
      <c r="P96" t="s">
        <v>25</v>
      </c>
    </row>
    <row r="97" spans="1:5" ht="12.75">
      <c r="A97" s="26" t="s">
        <v>53</v>
      </c>
      <c r="E97" s="27" t="s">
        <v>50</v>
      </c>
    </row>
    <row r="98" spans="1:5" ht="12.75">
      <c r="A98" s="28" t="s">
        <v>55</v>
      </c>
      <c r="E98" s="29" t="s">
        <v>50</v>
      </c>
    </row>
    <row r="99" spans="1:18" ht="12.75">
      <c r="A99" s="5" t="s">
        <v>46</v>
      </c>
      <c r="B99" s="5"/>
      <c r="C99" s="31" t="s">
        <v>43</v>
      </c>
      <c r="D99" s="5"/>
      <c r="E99" s="20" t="s">
        <v>93</v>
      </c>
      <c r="F99" s="5"/>
      <c r="G99" s="5"/>
      <c r="H99" s="5"/>
      <c r="I99" s="32">
        <f>0+Q99</f>
        <v>0</v>
      </c>
      <c r="O99">
        <f>0+R99</f>
        <v>0</v>
      </c>
      <c r="Q99">
        <f>0+I100+I103+I106+I109+I112+I115+I118+I121+I124+I127+I130+I133</f>
        <v>0</v>
      </c>
      <c r="R99">
        <f>0+O100+O103+O106+O109+O112+O115+O118+O121+O124+O127+O130+O133</f>
        <v>0</v>
      </c>
    </row>
    <row r="100" spans="1:16" ht="25.5">
      <c r="A100" s="17" t="s">
        <v>48</v>
      </c>
      <c r="B100" s="22" t="s">
        <v>213</v>
      </c>
      <c r="C100" s="22" t="s">
        <v>214</v>
      </c>
      <c r="D100" s="17" t="s">
        <v>50</v>
      </c>
      <c r="E100" s="23" t="s">
        <v>215</v>
      </c>
      <c r="F100" s="24" t="s">
        <v>76</v>
      </c>
      <c r="G100" s="25">
        <v>2</v>
      </c>
      <c r="H100" s="25"/>
      <c r="I100" s="25">
        <f>ROUND(ROUND(H100,2)*ROUND(G100,2),2)</f>
        <v>0</v>
      </c>
      <c r="O100">
        <f>(I100*21)/100</f>
        <v>0</v>
      </c>
      <c r="P100" t="s">
        <v>25</v>
      </c>
    </row>
    <row r="101" spans="1:5" ht="12.75">
      <c r="A101" s="26" t="s">
        <v>53</v>
      </c>
      <c r="E101" s="27" t="s">
        <v>50</v>
      </c>
    </row>
    <row r="102" spans="1:5" ht="12.75">
      <c r="A102" s="30" t="s">
        <v>55</v>
      </c>
      <c r="E102" s="29" t="s">
        <v>216</v>
      </c>
    </row>
    <row r="103" spans="1:16" ht="25.5">
      <c r="A103" s="17" t="s">
        <v>48</v>
      </c>
      <c r="B103" s="22" t="s">
        <v>217</v>
      </c>
      <c r="C103" s="22" t="s">
        <v>218</v>
      </c>
      <c r="D103" s="17" t="s">
        <v>50</v>
      </c>
      <c r="E103" s="23" t="s">
        <v>219</v>
      </c>
      <c r="F103" s="24" t="s">
        <v>76</v>
      </c>
      <c r="G103" s="25">
        <v>4</v>
      </c>
      <c r="H103" s="25"/>
      <c r="I103" s="25">
        <f>ROUND(ROUND(H103,2)*ROUND(G103,2),2)</f>
        <v>0</v>
      </c>
      <c r="O103">
        <f>(I103*21)/100</f>
        <v>0</v>
      </c>
      <c r="P103" t="s">
        <v>25</v>
      </c>
    </row>
    <row r="104" spans="1:5" ht="12.75">
      <c r="A104" s="26" t="s">
        <v>53</v>
      </c>
      <c r="E104" s="27" t="s">
        <v>220</v>
      </c>
    </row>
    <row r="105" spans="1:5" ht="12.75">
      <c r="A105" s="30" t="s">
        <v>55</v>
      </c>
      <c r="E105" s="29" t="s">
        <v>50</v>
      </c>
    </row>
    <row r="106" spans="1:16" ht="25.5">
      <c r="A106" s="17" t="s">
        <v>48</v>
      </c>
      <c r="B106" s="22" t="s">
        <v>221</v>
      </c>
      <c r="C106" s="22" t="s">
        <v>222</v>
      </c>
      <c r="D106" s="17" t="s">
        <v>50</v>
      </c>
      <c r="E106" s="23" t="s">
        <v>223</v>
      </c>
      <c r="F106" s="24" t="s">
        <v>76</v>
      </c>
      <c r="G106" s="25">
        <v>4</v>
      </c>
      <c r="H106" s="25"/>
      <c r="I106" s="25">
        <f>ROUND(ROUND(H106,2)*ROUND(G106,2),2)</f>
        <v>0</v>
      </c>
      <c r="O106">
        <f>(I106*21)/100</f>
        <v>0</v>
      </c>
      <c r="P106" t="s">
        <v>25</v>
      </c>
    </row>
    <row r="107" spans="1:5" ht="12.75">
      <c r="A107" s="26" t="s">
        <v>53</v>
      </c>
      <c r="E107" s="27" t="s">
        <v>224</v>
      </c>
    </row>
    <row r="108" spans="1:5" ht="12.75">
      <c r="A108" s="30" t="s">
        <v>55</v>
      </c>
      <c r="E108" s="29" t="s">
        <v>50</v>
      </c>
    </row>
    <row r="109" spans="1:16" ht="12.75">
      <c r="A109" s="17" t="s">
        <v>48</v>
      </c>
      <c r="B109" s="22" t="s">
        <v>225</v>
      </c>
      <c r="C109" s="22" t="s">
        <v>226</v>
      </c>
      <c r="D109" s="17" t="s">
        <v>50</v>
      </c>
      <c r="E109" s="23" t="s">
        <v>227</v>
      </c>
      <c r="F109" s="24" t="s">
        <v>76</v>
      </c>
      <c r="G109" s="25">
        <v>4</v>
      </c>
      <c r="H109" s="25"/>
      <c r="I109" s="25">
        <f>ROUND(ROUND(H109,2)*ROUND(G109,2),2)</f>
        <v>0</v>
      </c>
      <c r="O109">
        <f>(I109*21)/100</f>
        <v>0</v>
      </c>
      <c r="P109" t="s">
        <v>25</v>
      </c>
    </row>
    <row r="110" spans="1:5" ht="12.75">
      <c r="A110" s="26" t="s">
        <v>53</v>
      </c>
      <c r="E110" s="27" t="s">
        <v>220</v>
      </c>
    </row>
    <row r="111" spans="1:5" ht="12.75">
      <c r="A111" s="30" t="s">
        <v>55</v>
      </c>
      <c r="E111" s="29" t="s">
        <v>50</v>
      </c>
    </row>
    <row r="112" spans="1:16" ht="12.75">
      <c r="A112" s="17" t="s">
        <v>48</v>
      </c>
      <c r="B112" s="22" t="s">
        <v>228</v>
      </c>
      <c r="C112" s="22" t="s">
        <v>229</v>
      </c>
      <c r="D112" s="17" t="s">
        <v>50</v>
      </c>
      <c r="E112" s="23" t="s">
        <v>230</v>
      </c>
      <c r="F112" s="24" t="s">
        <v>76</v>
      </c>
      <c r="G112" s="25">
        <v>4</v>
      </c>
      <c r="H112" s="25"/>
      <c r="I112" s="25">
        <f>ROUND(ROUND(H112,2)*ROUND(G112,2),2)</f>
        <v>0</v>
      </c>
      <c r="O112">
        <f>(I112*21)/100</f>
        <v>0</v>
      </c>
      <c r="P112" t="s">
        <v>25</v>
      </c>
    </row>
    <row r="113" spans="1:5" ht="12.75">
      <c r="A113" s="26" t="s">
        <v>53</v>
      </c>
      <c r="E113" s="27" t="s">
        <v>224</v>
      </c>
    </row>
    <row r="114" spans="1:5" ht="12.75">
      <c r="A114" s="30" t="s">
        <v>55</v>
      </c>
      <c r="E114" s="29" t="s">
        <v>50</v>
      </c>
    </row>
    <row r="115" spans="1:16" ht="25.5">
      <c r="A115" s="17" t="s">
        <v>48</v>
      </c>
      <c r="B115" s="22" t="s">
        <v>231</v>
      </c>
      <c r="C115" s="22" t="s">
        <v>232</v>
      </c>
      <c r="D115" s="17" t="s">
        <v>50</v>
      </c>
      <c r="E115" s="23" t="s">
        <v>233</v>
      </c>
      <c r="F115" s="24" t="s">
        <v>76</v>
      </c>
      <c r="G115" s="25">
        <v>2</v>
      </c>
      <c r="H115" s="25"/>
      <c r="I115" s="25">
        <f>ROUND(ROUND(H115,2)*ROUND(G115,2),2)</f>
        <v>0</v>
      </c>
      <c r="O115">
        <f>(I115*21)/100</f>
        <v>0</v>
      </c>
      <c r="P115" t="s">
        <v>25</v>
      </c>
    </row>
    <row r="116" spans="1:5" ht="12.75">
      <c r="A116" s="26" t="s">
        <v>53</v>
      </c>
      <c r="E116" s="27" t="s">
        <v>50</v>
      </c>
    </row>
    <row r="117" spans="1:5" ht="12.75">
      <c r="A117" s="30" t="s">
        <v>55</v>
      </c>
      <c r="E117" s="29" t="s">
        <v>50</v>
      </c>
    </row>
    <row r="118" spans="1:16" ht="25.5">
      <c r="A118" s="17" t="s">
        <v>48</v>
      </c>
      <c r="B118" s="22" t="s">
        <v>234</v>
      </c>
      <c r="C118" s="22" t="s">
        <v>235</v>
      </c>
      <c r="D118" s="17" t="s">
        <v>82</v>
      </c>
      <c r="E118" s="23" t="s">
        <v>236</v>
      </c>
      <c r="F118" s="24" t="s">
        <v>159</v>
      </c>
      <c r="G118" s="25">
        <v>11.13</v>
      </c>
      <c r="H118" s="25"/>
      <c r="I118" s="25">
        <f>ROUND(ROUND(H118,2)*ROUND(G118,2),2)</f>
        <v>0</v>
      </c>
      <c r="O118">
        <f>(I118*21)/100</f>
        <v>0</v>
      </c>
      <c r="P118" t="s">
        <v>25</v>
      </c>
    </row>
    <row r="119" spans="1:5" ht="12.75">
      <c r="A119" s="26" t="s">
        <v>53</v>
      </c>
      <c r="E119" s="27" t="s">
        <v>50</v>
      </c>
    </row>
    <row r="120" spans="1:5" ht="38.25">
      <c r="A120" s="30" t="s">
        <v>55</v>
      </c>
      <c r="E120" s="29" t="s">
        <v>237</v>
      </c>
    </row>
    <row r="121" spans="1:16" ht="25.5">
      <c r="A121" s="17" t="s">
        <v>48</v>
      </c>
      <c r="B121" s="22" t="s">
        <v>238</v>
      </c>
      <c r="C121" s="22" t="s">
        <v>235</v>
      </c>
      <c r="D121" s="17" t="s">
        <v>86</v>
      </c>
      <c r="E121" s="23" t="s">
        <v>236</v>
      </c>
      <c r="F121" s="24" t="s">
        <v>159</v>
      </c>
      <c r="G121" s="25">
        <v>3.58</v>
      </c>
      <c r="H121" s="25"/>
      <c r="I121" s="25">
        <f>ROUND(ROUND(H121,2)*ROUND(G121,2),2)</f>
        <v>0</v>
      </c>
      <c r="O121">
        <f>(I121*21)/100</f>
        <v>0</v>
      </c>
      <c r="P121" t="s">
        <v>25</v>
      </c>
    </row>
    <row r="122" spans="1:5" ht="12.75">
      <c r="A122" s="26" t="s">
        <v>53</v>
      </c>
      <c r="E122" s="27" t="s">
        <v>239</v>
      </c>
    </row>
    <row r="123" spans="1:5" ht="12.75">
      <c r="A123" s="30" t="s">
        <v>55</v>
      </c>
      <c r="E123" s="29" t="s">
        <v>240</v>
      </c>
    </row>
    <row r="124" spans="1:16" ht="12.75">
      <c r="A124" s="17" t="s">
        <v>48</v>
      </c>
      <c r="B124" s="22" t="s">
        <v>241</v>
      </c>
      <c r="C124" s="22" t="s">
        <v>242</v>
      </c>
      <c r="D124" s="17" t="s">
        <v>50</v>
      </c>
      <c r="E124" s="23" t="s">
        <v>243</v>
      </c>
      <c r="F124" s="24" t="s">
        <v>133</v>
      </c>
      <c r="G124" s="25">
        <v>315</v>
      </c>
      <c r="H124" s="25"/>
      <c r="I124" s="25">
        <f>ROUND(ROUND(H124,2)*ROUND(G124,2),2)</f>
        <v>0</v>
      </c>
      <c r="O124">
        <f>(I124*21)/100</f>
        <v>0</v>
      </c>
      <c r="P124" t="s">
        <v>25</v>
      </c>
    </row>
    <row r="125" spans="1:5" ht="12.75">
      <c r="A125" s="26" t="s">
        <v>53</v>
      </c>
      <c r="E125" s="27" t="s">
        <v>244</v>
      </c>
    </row>
    <row r="126" spans="1:5" ht="12.75">
      <c r="A126" s="30" t="s">
        <v>55</v>
      </c>
      <c r="E126" s="29" t="s">
        <v>50</v>
      </c>
    </row>
    <row r="127" spans="1:16" ht="12.75">
      <c r="A127" s="17" t="s">
        <v>48</v>
      </c>
      <c r="B127" s="22" t="s">
        <v>245</v>
      </c>
      <c r="C127" s="22" t="s">
        <v>246</v>
      </c>
      <c r="D127" s="17" t="s">
        <v>50</v>
      </c>
      <c r="E127" s="23" t="s">
        <v>247</v>
      </c>
      <c r="F127" s="24" t="s">
        <v>133</v>
      </c>
      <c r="G127" s="25">
        <v>25</v>
      </c>
      <c r="H127" s="25"/>
      <c r="I127" s="25">
        <f>ROUND(ROUND(H127,2)*ROUND(G127,2),2)</f>
        <v>0</v>
      </c>
      <c r="O127">
        <f>(I127*21)/100</f>
        <v>0</v>
      </c>
      <c r="P127" t="s">
        <v>25</v>
      </c>
    </row>
    <row r="128" spans="1:5" ht="12.75">
      <c r="A128" s="26" t="s">
        <v>53</v>
      </c>
      <c r="E128" s="27" t="s">
        <v>248</v>
      </c>
    </row>
    <row r="129" spans="1:5" ht="12.75">
      <c r="A129" s="30" t="s">
        <v>55</v>
      </c>
      <c r="E129" s="29" t="s">
        <v>50</v>
      </c>
    </row>
    <row r="130" spans="1:16" ht="12.75">
      <c r="A130" s="17" t="s">
        <v>48</v>
      </c>
      <c r="B130" s="22" t="s">
        <v>249</v>
      </c>
      <c r="C130" s="22" t="s">
        <v>250</v>
      </c>
      <c r="D130" s="17" t="s">
        <v>50</v>
      </c>
      <c r="E130" s="23" t="s">
        <v>251</v>
      </c>
      <c r="F130" s="24" t="s">
        <v>133</v>
      </c>
      <c r="G130" s="25">
        <v>330</v>
      </c>
      <c r="H130" s="25"/>
      <c r="I130" s="25">
        <f>ROUND(ROUND(H130,2)*ROUND(G130,2),2)</f>
        <v>0</v>
      </c>
      <c r="O130">
        <f>(I130*21)/100</f>
        <v>0</v>
      </c>
      <c r="P130" t="s">
        <v>25</v>
      </c>
    </row>
    <row r="131" spans="1:5" ht="12.75">
      <c r="A131" s="26" t="s">
        <v>53</v>
      </c>
      <c r="E131" s="27" t="s">
        <v>252</v>
      </c>
    </row>
    <row r="132" spans="1:5" ht="12.75">
      <c r="A132" s="30" t="s">
        <v>55</v>
      </c>
      <c r="E132" s="29" t="s">
        <v>50</v>
      </c>
    </row>
    <row r="133" spans="1:16" ht="12.75">
      <c r="A133" s="17" t="s">
        <v>48</v>
      </c>
      <c r="B133" s="22" t="s">
        <v>253</v>
      </c>
      <c r="C133" s="22" t="s">
        <v>254</v>
      </c>
      <c r="D133" s="17" t="s">
        <v>50</v>
      </c>
      <c r="E133" s="23" t="s">
        <v>255</v>
      </c>
      <c r="F133" s="24" t="s">
        <v>133</v>
      </c>
      <c r="G133" s="25">
        <v>330</v>
      </c>
      <c r="H133" s="25"/>
      <c r="I133" s="25">
        <f>ROUND(ROUND(H133,2)*ROUND(G133,2),2)</f>
        <v>0</v>
      </c>
      <c r="O133">
        <f>(I133*21)/100</f>
        <v>0</v>
      </c>
      <c r="P133" t="s">
        <v>25</v>
      </c>
    </row>
    <row r="134" spans="1:5" ht="12.75">
      <c r="A134" s="26" t="s">
        <v>53</v>
      </c>
      <c r="E134" s="27" t="s">
        <v>50</v>
      </c>
    </row>
    <row r="135" spans="1:5" ht="12.75">
      <c r="A135" s="28" t="s">
        <v>55</v>
      </c>
      <c r="E135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0+O10+O20+O51+O55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256</v>
      </c>
      <c r="I3" s="33">
        <f>0+I10+I20+I51+I55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100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256</v>
      </c>
      <c r="D6" s="38"/>
      <c r="E6" s="14" t="s">
        <v>257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0+I11+I14+I17</f>
        <v>0</v>
      </c>
      <c r="R10">
        <f>0+O11+O14+O17</f>
        <v>0</v>
      </c>
    </row>
    <row r="11" spans="1:16" ht="12.75">
      <c r="A11" s="17" t="s">
        <v>48</v>
      </c>
      <c r="B11" s="22" t="s">
        <v>32</v>
      </c>
      <c r="C11" s="22" t="s">
        <v>104</v>
      </c>
      <c r="D11" s="17" t="s">
        <v>50</v>
      </c>
      <c r="E11" s="23" t="s">
        <v>105</v>
      </c>
      <c r="F11" s="24" t="s">
        <v>106</v>
      </c>
      <c r="G11" s="25">
        <v>80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107</v>
      </c>
    </row>
    <row r="13" spans="1:5" ht="38.25">
      <c r="A13" s="30" t="s">
        <v>55</v>
      </c>
      <c r="E13" s="29" t="s">
        <v>258</v>
      </c>
    </row>
    <row r="14" spans="1:16" ht="12.75">
      <c r="A14" s="17" t="s">
        <v>48</v>
      </c>
      <c r="B14" s="22" t="s">
        <v>25</v>
      </c>
      <c r="C14" s="22" t="s">
        <v>109</v>
      </c>
      <c r="D14" s="17" t="s">
        <v>50</v>
      </c>
      <c r="E14" s="23" t="s">
        <v>105</v>
      </c>
      <c r="F14" s="24" t="s">
        <v>110</v>
      </c>
      <c r="G14" s="25">
        <v>103.51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111</v>
      </c>
    </row>
    <row r="16" spans="1:5" ht="12.75">
      <c r="A16" s="30" t="s">
        <v>55</v>
      </c>
      <c r="E16" s="29" t="s">
        <v>259</v>
      </c>
    </row>
    <row r="17" spans="1:16" ht="12.75">
      <c r="A17" s="17" t="s">
        <v>48</v>
      </c>
      <c r="B17" s="22" t="s">
        <v>26</v>
      </c>
      <c r="C17" s="22" t="s">
        <v>113</v>
      </c>
      <c r="D17" s="17" t="s">
        <v>50</v>
      </c>
      <c r="E17" s="23" t="s">
        <v>114</v>
      </c>
      <c r="F17" s="24" t="s">
        <v>110</v>
      </c>
      <c r="G17" s="25">
        <v>65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115</v>
      </c>
    </row>
    <row r="19" spans="1:5" ht="38.25">
      <c r="A19" s="28" t="s">
        <v>55</v>
      </c>
      <c r="E19" s="29" t="s">
        <v>260</v>
      </c>
    </row>
    <row r="20" spans="1:18" ht="12.75">
      <c r="A20" s="5" t="s">
        <v>46</v>
      </c>
      <c r="B20" s="5"/>
      <c r="C20" s="31" t="s">
        <v>32</v>
      </c>
      <c r="D20" s="5"/>
      <c r="E20" s="20" t="s">
        <v>117</v>
      </c>
      <c r="F20" s="5"/>
      <c r="G20" s="5"/>
      <c r="H20" s="5"/>
      <c r="I20" s="32">
        <f>0+Q20</f>
        <v>0</v>
      </c>
      <c r="O20">
        <f>0+R20</f>
        <v>0</v>
      </c>
      <c r="Q20">
        <f>0+I21+I24+I27+I30+I33+I36+I39+I42+I45+I48</f>
        <v>0</v>
      </c>
      <c r="R20">
        <f>0+O21+O24+O27+O30+O33+O36+O39+O42+O45+O48</f>
        <v>0</v>
      </c>
    </row>
    <row r="21" spans="1:16" ht="25.5">
      <c r="A21" s="17" t="s">
        <v>48</v>
      </c>
      <c r="B21" s="22" t="s">
        <v>36</v>
      </c>
      <c r="C21" s="22" t="s">
        <v>125</v>
      </c>
      <c r="D21" s="17" t="s">
        <v>50</v>
      </c>
      <c r="E21" s="23" t="s">
        <v>126</v>
      </c>
      <c r="F21" s="24" t="s">
        <v>106</v>
      </c>
      <c r="G21" s="25">
        <v>66.88</v>
      </c>
      <c r="H21" s="25"/>
      <c r="I21" s="25">
        <f>ROUND(ROUND(H21,2)*ROUND(G21,2),2)</f>
        <v>0</v>
      </c>
      <c r="O21">
        <f>(I21*21)/100</f>
        <v>0</v>
      </c>
      <c r="P21" t="s">
        <v>25</v>
      </c>
    </row>
    <row r="22" spans="1:5" ht="12.75">
      <c r="A22" s="26" t="s">
        <v>53</v>
      </c>
      <c r="E22" s="27" t="s">
        <v>50</v>
      </c>
    </row>
    <row r="23" spans="1:5" ht="12.75">
      <c r="A23" s="30" t="s">
        <v>55</v>
      </c>
      <c r="E23" s="29" t="s">
        <v>261</v>
      </c>
    </row>
    <row r="24" spans="1:16" ht="25.5">
      <c r="A24" s="17" t="s">
        <v>48</v>
      </c>
      <c r="B24" s="22" t="s">
        <v>38</v>
      </c>
      <c r="C24" s="22" t="s">
        <v>262</v>
      </c>
      <c r="D24" s="17" t="s">
        <v>50</v>
      </c>
      <c r="E24" s="23" t="s">
        <v>263</v>
      </c>
      <c r="F24" s="24" t="s">
        <v>106</v>
      </c>
      <c r="G24" s="25">
        <v>3.2</v>
      </c>
      <c r="H24" s="25"/>
      <c r="I24" s="25">
        <f>ROUND(ROUND(H24,2)*ROUND(G24,2),2)</f>
        <v>0</v>
      </c>
      <c r="O24">
        <f>(I24*21)/100</f>
        <v>0</v>
      </c>
      <c r="P24" t="s">
        <v>25</v>
      </c>
    </row>
    <row r="25" spans="1:5" ht="12.75">
      <c r="A25" s="26" t="s">
        <v>53</v>
      </c>
      <c r="E25" s="27" t="s">
        <v>50</v>
      </c>
    </row>
    <row r="26" spans="1:5" ht="12.75">
      <c r="A26" s="30" t="s">
        <v>55</v>
      </c>
      <c r="E26" s="29" t="s">
        <v>264</v>
      </c>
    </row>
    <row r="27" spans="1:16" ht="12.75">
      <c r="A27" s="17" t="s">
        <v>48</v>
      </c>
      <c r="B27" s="22" t="s">
        <v>40</v>
      </c>
      <c r="C27" s="22" t="s">
        <v>136</v>
      </c>
      <c r="D27" s="17" t="s">
        <v>50</v>
      </c>
      <c r="E27" s="23" t="s">
        <v>137</v>
      </c>
      <c r="F27" s="24" t="s">
        <v>106</v>
      </c>
      <c r="G27" s="25">
        <v>90</v>
      </c>
      <c r="H27" s="25"/>
      <c r="I27" s="25">
        <f>ROUND(ROUND(H27,2)*ROUND(G27,2),2)</f>
        <v>0</v>
      </c>
      <c r="O27">
        <f>(I27*21)/100</f>
        <v>0</v>
      </c>
      <c r="P27" t="s">
        <v>25</v>
      </c>
    </row>
    <row r="28" spans="1:5" ht="12.75">
      <c r="A28" s="26" t="s">
        <v>53</v>
      </c>
      <c r="E28" s="27" t="s">
        <v>50</v>
      </c>
    </row>
    <row r="29" spans="1:5" ht="12.75">
      <c r="A29" s="30" t="s">
        <v>55</v>
      </c>
      <c r="E29" s="29" t="s">
        <v>265</v>
      </c>
    </row>
    <row r="30" spans="1:16" ht="12.75">
      <c r="A30" s="17" t="s">
        <v>48</v>
      </c>
      <c r="B30" s="22" t="s">
        <v>70</v>
      </c>
      <c r="C30" s="22" t="s">
        <v>139</v>
      </c>
      <c r="D30" s="17" t="s">
        <v>50</v>
      </c>
      <c r="E30" s="23" t="s">
        <v>140</v>
      </c>
      <c r="F30" s="24" t="s">
        <v>106</v>
      </c>
      <c r="G30" s="25">
        <v>25</v>
      </c>
      <c r="H30" s="25"/>
      <c r="I30" s="25">
        <f>ROUND(ROUND(H30,2)*ROUND(G30,2),2)</f>
        <v>0</v>
      </c>
      <c r="O30">
        <f>(I30*21)/100</f>
        <v>0</v>
      </c>
      <c r="P30" t="s">
        <v>25</v>
      </c>
    </row>
    <row r="31" spans="1:5" ht="12.75">
      <c r="A31" s="26" t="s">
        <v>53</v>
      </c>
      <c r="E31" s="27" t="s">
        <v>141</v>
      </c>
    </row>
    <row r="32" spans="1:5" ht="12.75">
      <c r="A32" s="30" t="s">
        <v>55</v>
      </c>
      <c r="E32" s="29" t="s">
        <v>50</v>
      </c>
    </row>
    <row r="33" spans="1:16" ht="12.75">
      <c r="A33" s="17" t="s">
        <v>48</v>
      </c>
      <c r="B33" s="22" t="s">
        <v>73</v>
      </c>
      <c r="C33" s="22" t="s">
        <v>145</v>
      </c>
      <c r="D33" s="17" t="s">
        <v>50</v>
      </c>
      <c r="E33" s="23" t="s">
        <v>146</v>
      </c>
      <c r="F33" s="24" t="s">
        <v>106</v>
      </c>
      <c r="G33" s="25">
        <v>90</v>
      </c>
      <c r="H33" s="25"/>
      <c r="I33" s="25">
        <f>ROUND(ROUND(H33,2)*ROUND(G33,2),2)</f>
        <v>0</v>
      </c>
      <c r="O33">
        <f>(I33*21)/100</f>
        <v>0</v>
      </c>
      <c r="P33" t="s">
        <v>25</v>
      </c>
    </row>
    <row r="34" spans="1:5" ht="12.75">
      <c r="A34" s="26" t="s">
        <v>53</v>
      </c>
      <c r="E34" s="27" t="s">
        <v>147</v>
      </c>
    </row>
    <row r="35" spans="1:5" ht="12.75">
      <c r="A35" s="30" t="s">
        <v>55</v>
      </c>
      <c r="E35" s="29" t="s">
        <v>266</v>
      </c>
    </row>
    <row r="36" spans="1:16" ht="12.75">
      <c r="A36" s="17" t="s">
        <v>48</v>
      </c>
      <c r="B36" s="22" t="s">
        <v>43</v>
      </c>
      <c r="C36" s="22" t="s">
        <v>150</v>
      </c>
      <c r="D36" s="17" t="s">
        <v>50</v>
      </c>
      <c r="E36" s="23" t="s">
        <v>151</v>
      </c>
      <c r="F36" s="24" t="s">
        <v>106</v>
      </c>
      <c r="G36" s="25">
        <v>10</v>
      </c>
      <c r="H36" s="25"/>
      <c r="I36" s="25">
        <f>ROUND(ROUND(H36,2)*ROUND(G36,2),2)</f>
        <v>0</v>
      </c>
      <c r="O36">
        <f>(I36*21)/100</f>
        <v>0</v>
      </c>
      <c r="P36" t="s">
        <v>25</v>
      </c>
    </row>
    <row r="37" spans="1:5" ht="12.75">
      <c r="A37" s="26" t="s">
        <v>53</v>
      </c>
      <c r="E37" s="27" t="s">
        <v>50</v>
      </c>
    </row>
    <row r="38" spans="1:5" ht="12.75">
      <c r="A38" s="30" t="s">
        <v>55</v>
      </c>
      <c r="E38" s="29" t="s">
        <v>50</v>
      </c>
    </row>
    <row r="39" spans="1:16" ht="12.75">
      <c r="A39" s="17" t="s">
        <v>48</v>
      </c>
      <c r="B39" s="22" t="s">
        <v>45</v>
      </c>
      <c r="C39" s="22" t="s">
        <v>157</v>
      </c>
      <c r="D39" s="17" t="s">
        <v>50</v>
      </c>
      <c r="E39" s="23" t="s">
        <v>158</v>
      </c>
      <c r="F39" s="24" t="s">
        <v>159</v>
      </c>
      <c r="G39" s="25">
        <v>388</v>
      </c>
      <c r="H39" s="25"/>
      <c r="I39" s="25">
        <f>ROUND(ROUND(H39,2)*ROUND(G39,2),2)</f>
        <v>0</v>
      </c>
      <c r="O39">
        <f>(I39*21)/100</f>
        <v>0</v>
      </c>
      <c r="P39" t="s">
        <v>25</v>
      </c>
    </row>
    <row r="40" spans="1:5" ht="12.75">
      <c r="A40" s="26" t="s">
        <v>53</v>
      </c>
      <c r="E40" s="27" t="s">
        <v>50</v>
      </c>
    </row>
    <row r="41" spans="1:5" ht="38.25">
      <c r="A41" s="30" t="s">
        <v>55</v>
      </c>
      <c r="E41" s="29" t="s">
        <v>267</v>
      </c>
    </row>
    <row r="42" spans="1:16" ht="12.75">
      <c r="A42" s="17" t="s">
        <v>48</v>
      </c>
      <c r="B42" s="22" t="s">
        <v>85</v>
      </c>
      <c r="C42" s="22" t="s">
        <v>162</v>
      </c>
      <c r="D42" s="17" t="s">
        <v>50</v>
      </c>
      <c r="E42" s="23" t="s">
        <v>163</v>
      </c>
      <c r="F42" s="24" t="s">
        <v>159</v>
      </c>
      <c r="G42" s="25">
        <v>250</v>
      </c>
      <c r="H42" s="25"/>
      <c r="I42" s="25">
        <f>ROUND(ROUND(H42,2)*ROUND(G42,2),2)</f>
        <v>0</v>
      </c>
      <c r="O42">
        <f>(I42*21)/100</f>
        <v>0</v>
      </c>
      <c r="P42" t="s">
        <v>25</v>
      </c>
    </row>
    <row r="43" spans="1:5" ht="12.75">
      <c r="A43" s="26" t="s">
        <v>53</v>
      </c>
      <c r="E43" s="27" t="s">
        <v>50</v>
      </c>
    </row>
    <row r="44" spans="1:5" ht="12.75">
      <c r="A44" s="30" t="s">
        <v>55</v>
      </c>
      <c r="E44" s="29" t="s">
        <v>50</v>
      </c>
    </row>
    <row r="45" spans="1:16" ht="12.75">
      <c r="A45" s="17" t="s">
        <v>48</v>
      </c>
      <c r="B45" s="22" t="s">
        <v>89</v>
      </c>
      <c r="C45" s="22" t="s">
        <v>165</v>
      </c>
      <c r="D45" s="17" t="s">
        <v>50</v>
      </c>
      <c r="E45" s="23" t="s">
        <v>166</v>
      </c>
      <c r="F45" s="24" t="s">
        <v>159</v>
      </c>
      <c r="G45" s="25">
        <v>250</v>
      </c>
      <c r="H45" s="25"/>
      <c r="I45" s="25">
        <f>ROUND(ROUND(H45,2)*ROUND(G45,2),2)</f>
        <v>0</v>
      </c>
      <c r="O45">
        <f>(I45*21)/100</f>
        <v>0</v>
      </c>
      <c r="P45" t="s">
        <v>25</v>
      </c>
    </row>
    <row r="46" spans="1:5" ht="12.75">
      <c r="A46" s="26" t="s">
        <v>53</v>
      </c>
      <c r="E46" s="27" t="s">
        <v>50</v>
      </c>
    </row>
    <row r="47" spans="1:5" ht="12.75">
      <c r="A47" s="30" t="s">
        <v>55</v>
      </c>
      <c r="E47" s="29" t="s">
        <v>50</v>
      </c>
    </row>
    <row r="48" spans="1:16" ht="12.75">
      <c r="A48" s="17" t="s">
        <v>48</v>
      </c>
      <c r="B48" s="22" t="s">
        <v>94</v>
      </c>
      <c r="C48" s="22" t="s">
        <v>168</v>
      </c>
      <c r="D48" s="17" t="s">
        <v>50</v>
      </c>
      <c r="E48" s="23" t="s">
        <v>169</v>
      </c>
      <c r="F48" s="24" t="s">
        <v>159</v>
      </c>
      <c r="G48" s="25">
        <v>250</v>
      </c>
      <c r="H48" s="25"/>
      <c r="I48" s="25">
        <f>ROUND(ROUND(H48,2)*ROUND(G48,2),2)</f>
        <v>0</v>
      </c>
      <c r="O48">
        <f>(I48*21)/100</f>
        <v>0</v>
      </c>
      <c r="P48" t="s">
        <v>25</v>
      </c>
    </row>
    <row r="49" spans="1:5" ht="12.75">
      <c r="A49" s="26" t="s">
        <v>53</v>
      </c>
      <c r="E49" s="27" t="s">
        <v>170</v>
      </c>
    </row>
    <row r="50" spans="1:5" ht="12.75">
      <c r="A50" s="28" t="s">
        <v>55</v>
      </c>
      <c r="E50" s="29" t="s">
        <v>50</v>
      </c>
    </row>
    <row r="51" spans="1:18" ht="12.75">
      <c r="A51" s="5" t="s">
        <v>46</v>
      </c>
      <c r="B51" s="5"/>
      <c r="C51" s="31" t="s">
        <v>25</v>
      </c>
      <c r="D51" s="5"/>
      <c r="E51" s="20" t="s">
        <v>171</v>
      </c>
      <c r="F51" s="5"/>
      <c r="G51" s="5"/>
      <c r="H51" s="5"/>
      <c r="I51" s="32">
        <f>0+Q51</f>
        <v>0</v>
      </c>
      <c r="O51">
        <f>0+R51</f>
        <v>0</v>
      </c>
      <c r="Q51">
        <f>0+I52</f>
        <v>0</v>
      </c>
      <c r="R51">
        <f>0+O52</f>
        <v>0</v>
      </c>
    </row>
    <row r="52" spans="1:16" ht="12.75">
      <c r="A52" s="17" t="s">
        <v>48</v>
      </c>
      <c r="B52" s="22" t="s">
        <v>149</v>
      </c>
      <c r="C52" s="22" t="s">
        <v>173</v>
      </c>
      <c r="D52" s="17" t="s">
        <v>50</v>
      </c>
      <c r="E52" s="23" t="s">
        <v>174</v>
      </c>
      <c r="F52" s="24" t="s">
        <v>159</v>
      </c>
      <c r="G52" s="25">
        <v>454</v>
      </c>
      <c r="H52" s="25"/>
      <c r="I52" s="25">
        <f>ROUND(ROUND(H52,2)*ROUND(G52,2),2)</f>
        <v>0</v>
      </c>
      <c r="O52">
        <f>(I52*21)/100</f>
        <v>0</v>
      </c>
      <c r="P52" t="s">
        <v>25</v>
      </c>
    </row>
    <row r="53" spans="1:5" ht="12.75">
      <c r="A53" s="26" t="s">
        <v>53</v>
      </c>
      <c r="E53" s="27" t="s">
        <v>50</v>
      </c>
    </row>
    <row r="54" spans="1:5" ht="12.75">
      <c r="A54" s="28" t="s">
        <v>55</v>
      </c>
      <c r="E54" s="29" t="s">
        <v>268</v>
      </c>
    </row>
    <row r="55" spans="1:18" ht="12.75">
      <c r="A55" s="5" t="s">
        <v>46</v>
      </c>
      <c r="B55" s="5"/>
      <c r="C55" s="31" t="s">
        <v>43</v>
      </c>
      <c r="D55" s="5"/>
      <c r="E55" s="20" t="s">
        <v>93</v>
      </c>
      <c r="F55" s="5"/>
      <c r="G55" s="5"/>
      <c r="H55" s="5"/>
      <c r="I55" s="32">
        <f>0+Q55</f>
        <v>0</v>
      </c>
      <c r="O55">
        <f>0+R55</f>
        <v>0</v>
      </c>
      <c r="Q55">
        <f>0+I56+I59+I62+I65</f>
        <v>0</v>
      </c>
      <c r="R55">
        <f>0+O56+O59+O62+O65</f>
        <v>0</v>
      </c>
    </row>
    <row r="56" spans="1:16" ht="25.5">
      <c r="A56" s="17" t="s">
        <v>48</v>
      </c>
      <c r="B56" s="22" t="s">
        <v>182</v>
      </c>
      <c r="C56" s="22" t="s">
        <v>235</v>
      </c>
      <c r="D56" s="17" t="s">
        <v>50</v>
      </c>
      <c r="E56" s="23" t="s">
        <v>236</v>
      </c>
      <c r="F56" s="24" t="s">
        <v>159</v>
      </c>
      <c r="G56" s="25">
        <v>4.75</v>
      </c>
      <c r="H56" s="25"/>
      <c r="I56" s="25">
        <f>ROUND(ROUND(H56,2)*ROUND(G56,2),2)</f>
        <v>0</v>
      </c>
      <c r="O56">
        <f>(I56*21)/100</f>
        <v>0</v>
      </c>
      <c r="P56" t="s">
        <v>25</v>
      </c>
    </row>
    <row r="57" spans="1:5" ht="12.75">
      <c r="A57" s="26" t="s">
        <v>53</v>
      </c>
      <c r="E57" s="27" t="s">
        <v>50</v>
      </c>
    </row>
    <row r="58" spans="1:5" ht="12.75">
      <c r="A58" s="30" t="s">
        <v>55</v>
      </c>
      <c r="E58" s="29" t="s">
        <v>269</v>
      </c>
    </row>
    <row r="59" spans="1:16" ht="12.75">
      <c r="A59" s="17" t="s">
        <v>48</v>
      </c>
      <c r="B59" s="22" t="s">
        <v>187</v>
      </c>
      <c r="C59" s="22" t="s">
        <v>270</v>
      </c>
      <c r="D59" s="17" t="s">
        <v>50</v>
      </c>
      <c r="E59" s="23" t="s">
        <v>271</v>
      </c>
      <c r="F59" s="24" t="s">
        <v>76</v>
      </c>
      <c r="G59" s="25">
        <v>6</v>
      </c>
      <c r="H59" s="25"/>
      <c r="I59" s="25">
        <f>ROUND(ROUND(H59,2)*ROUND(G59,2),2)</f>
        <v>0</v>
      </c>
      <c r="O59">
        <f>(I59*21)/100</f>
        <v>0</v>
      </c>
      <c r="P59" t="s">
        <v>25</v>
      </c>
    </row>
    <row r="60" spans="1:5" ht="12.75">
      <c r="A60" s="26" t="s">
        <v>53</v>
      </c>
      <c r="E60" s="27" t="s">
        <v>50</v>
      </c>
    </row>
    <row r="61" spans="1:5" ht="12.75">
      <c r="A61" s="30" t="s">
        <v>55</v>
      </c>
      <c r="E61" s="29" t="s">
        <v>272</v>
      </c>
    </row>
    <row r="62" spans="1:16" ht="12.75">
      <c r="A62" s="17" t="s">
        <v>48</v>
      </c>
      <c r="B62" s="22" t="s">
        <v>192</v>
      </c>
      <c r="C62" s="22" t="s">
        <v>250</v>
      </c>
      <c r="D62" s="17" t="s">
        <v>50</v>
      </c>
      <c r="E62" s="23" t="s">
        <v>251</v>
      </c>
      <c r="F62" s="24" t="s">
        <v>133</v>
      </c>
      <c r="G62" s="25">
        <v>240</v>
      </c>
      <c r="H62" s="25"/>
      <c r="I62" s="25">
        <f>ROUND(ROUND(H62,2)*ROUND(G62,2),2)</f>
        <v>0</v>
      </c>
      <c r="O62">
        <f>(I62*21)/100</f>
        <v>0</v>
      </c>
      <c r="P62" t="s">
        <v>25</v>
      </c>
    </row>
    <row r="63" spans="1:5" ht="12.75">
      <c r="A63" s="26" t="s">
        <v>53</v>
      </c>
      <c r="E63" s="27" t="s">
        <v>252</v>
      </c>
    </row>
    <row r="64" spans="1:5" ht="12.75">
      <c r="A64" s="30" t="s">
        <v>55</v>
      </c>
      <c r="E64" s="29" t="s">
        <v>50</v>
      </c>
    </row>
    <row r="65" spans="1:16" ht="12.75">
      <c r="A65" s="17" t="s">
        <v>48</v>
      </c>
      <c r="B65" s="22" t="s">
        <v>197</v>
      </c>
      <c r="C65" s="22" t="s">
        <v>254</v>
      </c>
      <c r="D65" s="17" t="s">
        <v>50</v>
      </c>
      <c r="E65" s="23" t="s">
        <v>255</v>
      </c>
      <c r="F65" s="24" t="s">
        <v>133</v>
      </c>
      <c r="G65" s="25">
        <v>270</v>
      </c>
      <c r="H65" s="25"/>
      <c r="I65" s="25">
        <f>ROUND(ROUND(H65,2)*ROUND(G65,2),2)</f>
        <v>0</v>
      </c>
      <c r="O65">
        <f>(I65*21)/100</f>
        <v>0</v>
      </c>
      <c r="P65" t="s">
        <v>25</v>
      </c>
    </row>
    <row r="66" spans="1:5" ht="12.75">
      <c r="A66" s="26" t="s">
        <v>53</v>
      </c>
      <c r="E66" s="27" t="s">
        <v>50</v>
      </c>
    </row>
    <row r="67" spans="1:5" ht="12.75">
      <c r="A67" s="28" t="s">
        <v>55</v>
      </c>
      <c r="E67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273</v>
      </c>
      <c r="I3" s="33">
        <f>0+I10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100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273</v>
      </c>
      <c r="D6" s="38"/>
      <c r="E6" s="14" t="s">
        <v>274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38</v>
      </c>
      <c r="D10" s="18"/>
      <c r="E10" s="20" t="s">
        <v>176</v>
      </c>
      <c r="F10" s="18"/>
      <c r="G10" s="18"/>
      <c r="H10" s="18"/>
      <c r="I10" s="21">
        <f>0+Q10</f>
        <v>0</v>
      </c>
      <c r="O10">
        <f>0+R10</f>
        <v>0</v>
      </c>
      <c r="Q10">
        <f>0+I11+I14+I17+I20+I23+I26+I29</f>
        <v>0</v>
      </c>
      <c r="R10">
        <f>0+O11+O14+O17+O20+O23+O26+O29</f>
        <v>0</v>
      </c>
    </row>
    <row r="11" spans="1:16" ht="12.75">
      <c r="A11" s="17" t="s">
        <v>48</v>
      </c>
      <c r="B11" s="22" t="s">
        <v>152</v>
      </c>
      <c r="C11" s="22" t="s">
        <v>275</v>
      </c>
      <c r="D11" s="17" t="s">
        <v>50</v>
      </c>
      <c r="E11" s="23" t="s">
        <v>276</v>
      </c>
      <c r="F11" s="24" t="s">
        <v>106</v>
      </c>
      <c r="G11" s="25">
        <v>44.2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277</v>
      </c>
    </row>
    <row r="13" spans="1:5" ht="12.75">
      <c r="A13" s="30" t="s">
        <v>55</v>
      </c>
      <c r="E13" s="29" t="s">
        <v>278</v>
      </c>
    </row>
    <row r="14" spans="1:16" ht="12.75">
      <c r="A14" s="17" t="s">
        <v>48</v>
      </c>
      <c r="B14" s="22" t="s">
        <v>156</v>
      </c>
      <c r="C14" s="22" t="s">
        <v>178</v>
      </c>
      <c r="D14" s="17" t="s">
        <v>50</v>
      </c>
      <c r="E14" s="23" t="s">
        <v>179</v>
      </c>
      <c r="F14" s="24" t="s">
        <v>106</v>
      </c>
      <c r="G14" s="25">
        <v>75.2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180</v>
      </c>
    </row>
    <row r="16" spans="1:5" ht="38.25">
      <c r="A16" s="30" t="s">
        <v>55</v>
      </c>
      <c r="E16" s="29" t="s">
        <v>279</v>
      </c>
    </row>
    <row r="17" spans="1:16" ht="12.75">
      <c r="A17" s="17" t="s">
        <v>48</v>
      </c>
      <c r="B17" s="22" t="s">
        <v>161</v>
      </c>
      <c r="C17" s="22" t="s">
        <v>280</v>
      </c>
      <c r="D17" s="17" t="s">
        <v>50</v>
      </c>
      <c r="E17" s="23" t="s">
        <v>281</v>
      </c>
      <c r="F17" s="24" t="s">
        <v>159</v>
      </c>
      <c r="G17" s="25">
        <v>95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50</v>
      </c>
    </row>
    <row r="19" spans="1:5" ht="12.75">
      <c r="A19" s="30" t="s">
        <v>55</v>
      </c>
      <c r="E19" s="29" t="s">
        <v>50</v>
      </c>
    </row>
    <row r="20" spans="1:16" ht="12.75">
      <c r="A20" s="17" t="s">
        <v>48</v>
      </c>
      <c r="B20" s="22" t="s">
        <v>164</v>
      </c>
      <c r="C20" s="22" t="s">
        <v>282</v>
      </c>
      <c r="D20" s="17" t="s">
        <v>50</v>
      </c>
      <c r="E20" s="23" t="s">
        <v>283</v>
      </c>
      <c r="F20" s="24" t="s">
        <v>159</v>
      </c>
      <c r="G20" s="25">
        <v>760</v>
      </c>
      <c r="H20" s="25"/>
      <c r="I20" s="25">
        <f>ROUND(ROUND(H20,2)*ROUND(G20,2),2)</f>
        <v>0</v>
      </c>
      <c r="O20">
        <f>(I20*21)/100</f>
        <v>0</v>
      </c>
      <c r="P20" t="s">
        <v>25</v>
      </c>
    </row>
    <row r="21" spans="1:5" ht="12.75">
      <c r="A21" s="26" t="s">
        <v>53</v>
      </c>
      <c r="E21" s="27" t="s">
        <v>284</v>
      </c>
    </row>
    <row r="22" spans="1:5" ht="38.25">
      <c r="A22" s="30" t="s">
        <v>55</v>
      </c>
      <c r="E22" s="29" t="s">
        <v>285</v>
      </c>
    </row>
    <row r="23" spans="1:16" ht="12.75">
      <c r="A23" s="17" t="s">
        <v>48</v>
      </c>
      <c r="B23" s="22" t="s">
        <v>167</v>
      </c>
      <c r="C23" s="22" t="s">
        <v>286</v>
      </c>
      <c r="D23" s="17" t="s">
        <v>50</v>
      </c>
      <c r="E23" s="23" t="s">
        <v>287</v>
      </c>
      <c r="F23" s="24" t="s">
        <v>159</v>
      </c>
      <c r="G23" s="25">
        <v>160</v>
      </c>
      <c r="H23" s="25"/>
      <c r="I23" s="25">
        <f>ROUND(ROUND(H23,2)*ROUND(G23,2),2)</f>
        <v>0</v>
      </c>
      <c r="O23">
        <f>(I23*21)/100</f>
        <v>0</v>
      </c>
      <c r="P23" t="s">
        <v>25</v>
      </c>
    </row>
    <row r="24" spans="1:5" ht="12.75">
      <c r="A24" s="26" t="s">
        <v>53</v>
      </c>
      <c r="E24" s="27" t="s">
        <v>288</v>
      </c>
    </row>
    <row r="25" spans="1:5" ht="12.75">
      <c r="A25" s="30" t="s">
        <v>55</v>
      </c>
      <c r="E25" s="29" t="s">
        <v>289</v>
      </c>
    </row>
    <row r="26" spans="1:16" ht="12.75">
      <c r="A26" s="17" t="s">
        <v>48</v>
      </c>
      <c r="B26" s="22" t="s">
        <v>172</v>
      </c>
      <c r="C26" s="22" t="s">
        <v>290</v>
      </c>
      <c r="D26" s="17" t="s">
        <v>50</v>
      </c>
      <c r="E26" s="23" t="s">
        <v>291</v>
      </c>
      <c r="F26" s="24" t="s">
        <v>159</v>
      </c>
      <c r="G26" s="25">
        <v>420</v>
      </c>
      <c r="H26" s="25"/>
      <c r="I26" s="25">
        <f>ROUND(ROUND(H26,2)*ROUND(G26,2),2)</f>
        <v>0</v>
      </c>
      <c r="O26">
        <f>(I26*21)/100</f>
        <v>0</v>
      </c>
      <c r="P26" t="s">
        <v>25</v>
      </c>
    </row>
    <row r="27" spans="1:5" ht="12.75">
      <c r="A27" s="26" t="s">
        <v>53</v>
      </c>
      <c r="E27" s="27" t="s">
        <v>50</v>
      </c>
    </row>
    <row r="28" spans="1:5" ht="38.25">
      <c r="A28" s="30" t="s">
        <v>55</v>
      </c>
      <c r="E28" s="29" t="s">
        <v>292</v>
      </c>
    </row>
    <row r="29" spans="1:16" ht="12.75">
      <c r="A29" s="17" t="s">
        <v>48</v>
      </c>
      <c r="B29" s="22" t="s">
        <v>177</v>
      </c>
      <c r="C29" s="22" t="s">
        <v>293</v>
      </c>
      <c r="D29" s="17" t="s">
        <v>50</v>
      </c>
      <c r="E29" s="23" t="s">
        <v>294</v>
      </c>
      <c r="F29" s="24" t="s">
        <v>159</v>
      </c>
      <c r="G29" s="25">
        <v>340</v>
      </c>
      <c r="H29" s="25"/>
      <c r="I29" s="25">
        <f>ROUND(ROUND(H29,2)*ROUND(G29,2),2)</f>
        <v>0</v>
      </c>
      <c r="O29">
        <f>(I29*21)/100</f>
        <v>0</v>
      </c>
      <c r="P29" t="s">
        <v>25</v>
      </c>
    </row>
    <row r="30" spans="1:5" ht="12.75">
      <c r="A30" s="26" t="s">
        <v>53</v>
      </c>
      <c r="E30" s="27" t="s">
        <v>50</v>
      </c>
    </row>
    <row r="31" spans="1:5" ht="12.75">
      <c r="A31" s="28" t="s">
        <v>55</v>
      </c>
      <c r="E31" s="29" t="s">
        <v>295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1">
      <pane ySplit="8" topLeftCell="A9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296</v>
      </c>
      <c r="I3" s="33">
        <f>0+I9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3" t="s">
        <v>21</v>
      </c>
      <c r="C5" s="37" t="s">
        <v>296</v>
      </c>
      <c r="D5" s="38"/>
      <c r="E5" s="14" t="s">
        <v>297</v>
      </c>
      <c r="F5" s="5"/>
      <c r="G5" s="5"/>
      <c r="H5" s="5"/>
      <c r="I5" s="5"/>
      <c r="O5" t="s">
        <v>24</v>
      </c>
      <c r="P5" t="s">
        <v>25</v>
      </c>
    </row>
    <row r="6" spans="1:9" ht="12.75">
      <c r="A6" s="39" t="s">
        <v>29</v>
      </c>
      <c r="B6" s="39" t="s">
        <v>31</v>
      </c>
      <c r="C6" s="39" t="s">
        <v>33</v>
      </c>
      <c r="D6" s="39" t="s">
        <v>34</v>
      </c>
      <c r="E6" s="39" t="s">
        <v>35</v>
      </c>
      <c r="F6" s="39" t="s">
        <v>37</v>
      </c>
      <c r="G6" s="39" t="s">
        <v>39</v>
      </c>
      <c r="H6" s="39" t="s">
        <v>41</v>
      </c>
      <c r="I6" s="39"/>
    </row>
    <row r="7" spans="1:9" ht="12.75">
      <c r="A7" s="39"/>
      <c r="B7" s="39"/>
      <c r="C7" s="39"/>
      <c r="D7" s="39"/>
      <c r="E7" s="39"/>
      <c r="F7" s="39"/>
      <c r="G7" s="39"/>
      <c r="H7" s="12" t="s">
        <v>42</v>
      </c>
      <c r="I7" s="12" t="s">
        <v>44</v>
      </c>
    </row>
    <row r="8" spans="1:9" ht="12.75">
      <c r="A8" s="12" t="s">
        <v>30</v>
      </c>
      <c r="B8" s="12" t="s">
        <v>32</v>
      </c>
      <c r="C8" s="12" t="s">
        <v>25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18" ht="12.75">
      <c r="A9" s="18" t="s">
        <v>46</v>
      </c>
      <c r="B9" s="18"/>
      <c r="C9" s="19" t="s">
        <v>70</v>
      </c>
      <c r="D9" s="18"/>
      <c r="E9" s="20" t="s">
        <v>298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0+I10+I13+I16+I19+I22+I25+I28+I31+I34+I37+I40+I43+I46+I49+I52+I55+I58+I61+I64+I67+I70+I73+I76+I79+I82+I85+I88+I91+I94+I97+I100+I103+I106+I109+I112+I115</f>
        <v>0</v>
      </c>
      <c r="R9">
        <f>0+O10+O13+O16+O19+O22+O25+O28+O31+O34+O37+O40+O43+O46+O49+O52+O55+O58+O61+O64+O67+O70+O73+O76+O79+O82+O85+O88+O91+O94+O97+O100+O103+O106+O109+O112+O115</f>
        <v>0</v>
      </c>
    </row>
    <row r="10" spans="1:16" ht="12.75">
      <c r="A10" s="17" t="s">
        <v>48</v>
      </c>
      <c r="B10" s="22" t="s">
        <v>32</v>
      </c>
      <c r="C10" s="22" t="s">
        <v>27</v>
      </c>
      <c r="D10" s="17" t="s">
        <v>50</v>
      </c>
      <c r="E10" s="23" t="s">
        <v>299</v>
      </c>
      <c r="F10" s="24" t="s">
        <v>76</v>
      </c>
      <c r="G10" s="25">
        <v>2</v>
      </c>
      <c r="H10" s="25"/>
      <c r="I10" s="25">
        <f>ROUND(ROUND(H10,2)*ROUND(G10,2),2)</f>
        <v>0</v>
      </c>
      <c r="O10">
        <f>(I10*21)/100</f>
        <v>0</v>
      </c>
      <c r="P10" t="s">
        <v>25</v>
      </c>
    </row>
    <row r="11" spans="1:5" ht="12.75">
      <c r="A11" s="26" t="s">
        <v>53</v>
      </c>
      <c r="E11" s="27" t="s">
        <v>50</v>
      </c>
    </row>
    <row r="12" spans="1:5" ht="12.75">
      <c r="A12" s="30" t="s">
        <v>55</v>
      </c>
      <c r="E12" s="29" t="s">
        <v>50</v>
      </c>
    </row>
    <row r="13" spans="1:16" ht="12.75">
      <c r="A13" s="17" t="s">
        <v>48</v>
      </c>
      <c r="B13" s="22" t="s">
        <v>25</v>
      </c>
      <c r="C13" s="22" t="s">
        <v>300</v>
      </c>
      <c r="D13" s="17" t="s">
        <v>50</v>
      </c>
      <c r="E13" s="23" t="s">
        <v>301</v>
      </c>
      <c r="F13" s="24" t="s">
        <v>76</v>
      </c>
      <c r="G13" s="25">
        <v>2</v>
      </c>
      <c r="H13" s="25"/>
      <c r="I13" s="25">
        <f>ROUND(ROUND(H13,2)*ROUND(G13,2),2)</f>
        <v>0</v>
      </c>
      <c r="O13">
        <f>(I13*21)/100</f>
        <v>0</v>
      </c>
      <c r="P13" t="s">
        <v>25</v>
      </c>
    </row>
    <row r="14" spans="1:5" ht="12.75">
      <c r="A14" s="26" t="s">
        <v>53</v>
      </c>
      <c r="E14" s="27" t="s">
        <v>50</v>
      </c>
    </row>
    <row r="15" spans="1:5" ht="12.75">
      <c r="A15" s="30" t="s">
        <v>55</v>
      </c>
      <c r="E15" s="29" t="s">
        <v>50</v>
      </c>
    </row>
    <row r="16" spans="1:16" ht="12.75">
      <c r="A16" s="17" t="s">
        <v>48</v>
      </c>
      <c r="B16" s="22" t="s">
        <v>26</v>
      </c>
      <c r="C16" s="22" t="s">
        <v>302</v>
      </c>
      <c r="D16" s="17" t="s">
        <v>50</v>
      </c>
      <c r="E16" s="23" t="s">
        <v>303</v>
      </c>
      <c r="F16" s="24" t="s">
        <v>76</v>
      </c>
      <c r="G16" s="25">
        <v>3</v>
      </c>
      <c r="H16" s="25"/>
      <c r="I16" s="25">
        <f>ROUND(ROUND(H16,2)*ROUND(G16,2),2)</f>
        <v>0</v>
      </c>
      <c r="O16">
        <f>(I16*21)/100</f>
        <v>0</v>
      </c>
      <c r="P16" t="s">
        <v>25</v>
      </c>
    </row>
    <row r="17" spans="1:5" ht="12.75">
      <c r="A17" s="26" t="s">
        <v>53</v>
      </c>
      <c r="E17" s="27" t="s">
        <v>50</v>
      </c>
    </row>
    <row r="18" spans="1:5" ht="12.75">
      <c r="A18" s="30" t="s">
        <v>55</v>
      </c>
      <c r="E18" s="29" t="s">
        <v>50</v>
      </c>
    </row>
    <row r="19" spans="1:16" ht="12.75">
      <c r="A19" s="17" t="s">
        <v>48</v>
      </c>
      <c r="B19" s="22" t="s">
        <v>36</v>
      </c>
      <c r="C19" s="22" t="s">
        <v>304</v>
      </c>
      <c r="D19" s="17" t="s">
        <v>50</v>
      </c>
      <c r="E19" s="23" t="s">
        <v>305</v>
      </c>
      <c r="F19" s="24" t="s">
        <v>76</v>
      </c>
      <c r="G19" s="25">
        <v>1</v>
      </c>
      <c r="H19" s="25"/>
      <c r="I19" s="25">
        <f>ROUND(ROUND(H19,2)*ROUND(G19,2),2)</f>
        <v>0</v>
      </c>
      <c r="O19">
        <f>(I19*21)/100</f>
        <v>0</v>
      </c>
      <c r="P19" t="s">
        <v>25</v>
      </c>
    </row>
    <row r="20" spans="1:5" ht="12.75">
      <c r="A20" s="26" t="s">
        <v>53</v>
      </c>
      <c r="E20" s="27" t="s">
        <v>50</v>
      </c>
    </row>
    <row r="21" spans="1:5" ht="12.75">
      <c r="A21" s="30" t="s">
        <v>55</v>
      </c>
      <c r="E21" s="29" t="s">
        <v>50</v>
      </c>
    </row>
    <row r="22" spans="1:16" ht="12.75">
      <c r="A22" s="17" t="s">
        <v>48</v>
      </c>
      <c r="B22" s="22" t="s">
        <v>38</v>
      </c>
      <c r="C22" s="22" t="s">
        <v>306</v>
      </c>
      <c r="D22" s="17" t="s">
        <v>50</v>
      </c>
      <c r="E22" s="23" t="s">
        <v>307</v>
      </c>
      <c r="F22" s="24" t="s">
        <v>76</v>
      </c>
      <c r="G22" s="25">
        <v>3</v>
      </c>
      <c r="H22" s="25"/>
      <c r="I22" s="25">
        <f>ROUND(ROUND(H22,2)*ROUND(G22,2),2)</f>
        <v>0</v>
      </c>
      <c r="O22">
        <f>(I22*21)/100</f>
        <v>0</v>
      </c>
      <c r="P22" t="s">
        <v>25</v>
      </c>
    </row>
    <row r="23" spans="1:5" ht="12.75">
      <c r="A23" s="26" t="s">
        <v>53</v>
      </c>
      <c r="E23" s="27" t="s">
        <v>50</v>
      </c>
    </row>
    <row r="24" spans="1:5" ht="12.75">
      <c r="A24" s="30" t="s">
        <v>55</v>
      </c>
      <c r="E24" s="29" t="s">
        <v>50</v>
      </c>
    </row>
    <row r="25" spans="1:16" ht="12.75">
      <c r="A25" s="17" t="s">
        <v>48</v>
      </c>
      <c r="B25" s="22" t="s">
        <v>40</v>
      </c>
      <c r="C25" s="22" t="s">
        <v>308</v>
      </c>
      <c r="D25" s="17" t="s">
        <v>50</v>
      </c>
      <c r="E25" s="23" t="s">
        <v>309</v>
      </c>
      <c r="F25" s="24" t="s">
        <v>76</v>
      </c>
      <c r="G25" s="25">
        <v>2</v>
      </c>
      <c r="H25" s="25"/>
      <c r="I25" s="25">
        <f>ROUND(ROUND(H25,2)*ROUND(G25,2),2)</f>
        <v>0</v>
      </c>
      <c r="O25">
        <f>(I25*21)/100</f>
        <v>0</v>
      </c>
      <c r="P25" t="s">
        <v>25</v>
      </c>
    </row>
    <row r="26" spans="1:5" ht="12.75">
      <c r="A26" s="26" t="s">
        <v>53</v>
      </c>
      <c r="E26" s="27" t="s">
        <v>50</v>
      </c>
    </row>
    <row r="27" spans="1:5" ht="12.75">
      <c r="A27" s="30" t="s">
        <v>55</v>
      </c>
      <c r="E27" s="29" t="s">
        <v>50</v>
      </c>
    </row>
    <row r="28" spans="1:16" ht="12.75">
      <c r="A28" s="17" t="s">
        <v>48</v>
      </c>
      <c r="B28" s="22" t="s">
        <v>70</v>
      </c>
      <c r="C28" s="22" t="s">
        <v>310</v>
      </c>
      <c r="D28" s="17" t="s">
        <v>50</v>
      </c>
      <c r="E28" s="23" t="s">
        <v>311</v>
      </c>
      <c r="F28" s="24" t="s">
        <v>76</v>
      </c>
      <c r="G28" s="25">
        <v>3</v>
      </c>
      <c r="H28" s="25"/>
      <c r="I28" s="25">
        <f>ROUND(ROUND(H28,2)*ROUND(G28,2),2)</f>
        <v>0</v>
      </c>
      <c r="O28">
        <f>(I28*21)/100</f>
        <v>0</v>
      </c>
      <c r="P28" t="s">
        <v>25</v>
      </c>
    </row>
    <row r="29" spans="1:5" ht="12.75">
      <c r="A29" s="26" t="s">
        <v>53</v>
      </c>
      <c r="E29" s="27" t="s">
        <v>50</v>
      </c>
    </row>
    <row r="30" spans="1:5" ht="12.75">
      <c r="A30" s="30" t="s">
        <v>55</v>
      </c>
      <c r="E30" s="29" t="s">
        <v>50</v>
      </c>
    </row>
    <row r="31" spans="1:16" ht="12.75">
      <c r="A31" s="17" t="s">
        <v>48</v>
      </c>
      <c r="B31" s="22" t="s">
        <v>73</v>
      </c>
      <c r="C31" s="22" t="s">
        <v>312</v>
      </c>
      <c r="D31" s="17" t="s">
        <v>50</v>
      </c>
      <c r="E31" s="23" t="s">
        <v>313</v>
      </c>
      <c r="F31" s="24" t="s">
        <v>76</v>
      </c>
      <c r="G31" s="25">
        <v>2</v>
      </c>
      <c r="H31" s="25"/>
      <c r="I31" s="25">
        <f>ROUND(ROUND(H31,2)*ROUND(G31,2),2)</f>
        <v>0</v>
      </c>
      <c r="O31">
        <f>(I31*21)/100</f>
        <v>0</v>
      </c>
      <c r="P31" t="s">
        <v>25</v>
      </c>
    </row>
    <row r="32" spans="1:5" ht="12.75">
      <c r="A32" s="26" t="s">
        <v>53</v>
      </c>
      <c r="E32" s="27" t="s">
        <v>50</v>
      </c>
    </row>
    <row r="33" spans="1:5" ht="12.75">
      <c r="A33" s="30" t="s">
        <v>55</v>
      </c>
      <c r="E33" s="29" t="s">
        <v>50</v>
      </c>
    </row>
    <row r="34" spans="1:16" ht="12.75">
      <c r="A34" s="17" t="s">
        <v>48</v>
      </c>
      <c r="B34" s="22" t="s">
        <v>43</v>
      </c>
      <c r="C34" s="22" t="s">
        <v>314</v>
      </c>
      <c r="D34" s="17" t="s">
        <v>50</v>
      </c>
      <c r="E34" s="23" t="s">
        <v>315</v>
      </c>
      <c r="F34" s="24" t="s">
        <v>133</v>
      </c>
      <c r="G34" s="25">
        <v>200</v>
      </c>
      <c r="H34" s="25"/>
      <c r="I34" s="25">
        <f>ROUND(ROUND(H34,2)*ROUND(G34,2),2)</f>
        <v>0</v>
      </c>
      <c r="O34">
        <f>(I34*21)/100</f>
        <v>0</v>
      </c>
      <c r="P34" t="s">
        <v>25</v>
      </c>
    </row>
    <row r="35" spans="1:5" ht="12.75">
      <c r="A35" s="26" t="s">
        <v>53</v>
      </c>
      <c r="E35" s="27" t="s">
        <v>50</v>
      </c>
    </row>
    <row r="36" spans="1:5" ht="12.75">
      <c r="A36" s="30" t="s">
        <v>55</v>
      </c>
      <c r="E36" s="29" t="s">
        <v>50</v>
      </c>
    </row>
    <row r="37" spans="1:16" ht="12.75">
      <c r="A37" s="17" t="s">
        <v>48</v>
      </c>
      <c r="B37" s="22" t="s">
        <v>45</v>
      </c>
      <c r="C37" s="22" t="s">
        <v>316</v>
      </c>
      <c r="D37" s="17" t="s">
        <v>50</v>
      </c>
      <c r="E37" s="23" t="s">
        <v>317</v>
      </c>
      <c r="F37" s="24" t="s">
        <v>133</v>
      </c>
      <c r="G37" s="25">
        <v>50</v>
      </c>
      <c r="H37" s="25"/>
      <c r="I37" s="25">
        <f>ROUND(ROUND(H37,2)*ROUND(G37,2),2)</f>
        <v>0</v>
      </c>
      <c r="O37">
        <f>(I37*21)/100</f>
        <v>0</v>
      </c>
      <c r="P37" t="s">
        <v>25</v>
      </c>
    </row>
    <row r="38" spans="1:5" ht="12.75">
      <c r="A38" s="26" t="s">
        <v>53</v>
      </c>
      <c r="E38" s="27" t="s">
        <v>50</v>
      </c>
    </row>
    <row r="39" spans="1:5" ht="12.75">
      <c r="A39" s="30" t="s">
        <v>55</v>
      </c>
      <c r="E39" s="29" t="s">
        <v>50</v>
      </c>
    </row>
    <row r="40" spans="1:16" ht="12.75">
      <c r="A40" s="17" t="s">
        <v>48</v>
      </c>
      <c r="B40" s="22" t="s">
        <v>85</v>
      </c>
      <c r="C40" s="22" t="s">
        <v>318</v>
      </c>
      <c r="D40" s="17" t="s">
        <v>50</v>
      </c>
      <c r="E40" s="23" t="s">
        <v>319</v>
      </c>
      <c r="F40" s="24" t="s">
        <v>133</v>
      </c>
      <c r="G40" s="25">
        <v>150</v>
      </c>
      <c r="H40" s="25"/>
      <c r="I40" s="25">
        <f>ROUND(ROUND(H40,2)*ROUND(G40,2),2)</f>
        <v>0</v>
      </c>
      <c r="O40">
        <f>(I40*21)/100</f>
        <v>0</v>
      </c>
      <c r="P40" t="s">
        <v>25</v>
      </c>
    </row>
    <row r="41" spans="1:5" ht="12.75">
      <c r="A41" s="26" t="s">
        <v>53</v>
      </c>
      <c r="E41" s="27" t="s">
        <v>50</v>
      </c>
    </row>
    <row r="42" spans="1:5" ht="12.75">
      <c r="A42" s="30" t="s">
        <v>55</v>
      </c>
      <c r="E42" s="29" t="s">
        <v>50</v>
      </c>
    </row>
    <row r="43" spans="1:16" ht="12.75">
      <c r="A43" s="17" t="s">
        <v>48</v>
      </c>
      <c r="B43" s="22" t="s">
        <v>89</v>
      </c>
      <c r="C43" s="22" t="s">
        <v>320</v>
      </c>
      <c r="D43" s="17" t="s">
        <v>50</v>
      </c>
      <c r="E43" s="23" t="s">
        <v>321</v>
      </c>
      <c r="F43" s="24" t="s">
        <v>133</v>
      </c>
      <c r="G43" s="25">
        <v>20</v>
      </c>
      <c r="H43" s="25"/>
      <c r="I43" s="25">
        <f>ROUND(ROUND(H43,2)*ROUND(G43,2),2)</f>
        <v>0</v>
      </c>
      <c r="O43">
        <f>(I43*21)/100</f>
        <v>0</v>
      </c>
      <c r="P43" t="s">
        <v>25</v>
      </c>
    </row>
    <row r="44" spans="1:5" ht="12.75">
      <c r="A44" s="26" t="s">
        <v>53</v>
      </c>
      <c r="E44" s="27" t="s">
        <v>50</v>
      </c>
    </row>
    <row r="45" spans="1:5" ht="12.75">
      <c r="A45" s="30" t="s">
        <v>55</v>
      </c>
      <c r="E45" s="29" t="s">
        <v>50</v>
      </c>
    </row>
    <row r="46" spans="1:16" ht="12.75">
      <c r="A46" s="17" t="s">
        <v>48</v>
      </c>
      <c r="B46" s="22" t="s">
        <v>94</v>
      </c>
      <c r="C46" s="22" t="s">
        <v>322</v>
      </c>
      <c r="D46" s="17" t="s">
        <v>50</v>
      </c>
      <c r="E46" s="23" t="s">
        <v>323</v>
      </c>
      <c r="F46" s="24" t="s">
        <v>76</v>
      </c>
      <c r="G46" s="25">
        <v>4</v>
      </c>
      <c r="H46" s="25"/>
      <c r="I46" s="25">
        <f>ROUND(ROUND(H46,2)*ROUND(G46,2),2)</f>
        <v>0</v>
      </c>
      <c r="O46">
        <f>(I46*21)/100</f>
        <v>0</v>
      </c>
      <c r="P46" t="s">
        <v>25</v>
      </c>
    </row>
    <row r="47" spans="1:5" ht="12.75">
      <c r="A47" s="26" t="s">
        <v>53</v>
      </c>
      <c r="E47" s="27" t="s">
        <v>50</v>
      </c>
    </row>
    <row r="48" spans="1:5" ht="12.75">
      <c r="A48" s="30" t="s">
        <v>55</v>
      </c>
      <c r="E48" s="29" t="s">
        <v>50</v>
      </c>
    </row>
    <row r="49" spans="1:16" ht="12.75">
      <c r="A49" s="17" t="s">
        <v>48</v>
      </c>
      <c r="B49" s="22" t="s">
        <v>149</v>
      </c>
      <c r="C49" s="22" t="s">
        <v>324</v>
      </c>
      <c r="D49" s="17" t="s">
        <v>50</v>
      </c>
      <c r="E49" s="23" t="s">
        <v>325</v>
      </c>
      <c r="F49" s="24" t="s">
        <v>76</v>
      </c>
      <c r="G49" s="25">
        <v>8</v>
      </c>
      <c r="H49" s="25"/>
      <c r="I49" s="25">
        <f>ROUND(ROUND(H49,2)*ROUND(G49,2),2)</f>
        <v>0</v>
      </c>
      <c r="O49">
        <f>(I49*21)/100</f>
        <v>0</v>
      </c>
      <c r="P49" t="s">
        <v>25</v>
      </c>
    </row>
    <row r="50" spans="1:5" ht="12.75">
      <c r="A50" s="26" t="s">
        <v>53</v>
      </c>
      <c r="E50" s="27" t="s">
        <v>50</v>
      </c>
    </row>
    <row r="51" spans="1:5" ht="12.75">
      <c r="A51" s="30" t="s">
        <v>55</v>
      </c>
      <c r="E51" s="29" t="s">
        <v>50</v>
      </c>
    </row>
    <row r="52" spans="1:16" ht="12.75">
      <c r="A52" s="17" t="s">
        <v>48</v>
      </c>
      <c r="B52" s="22" t="s">
        <v>152</v>
      </c>
      <c r="C52" s="22" t="s">
        <v>326</v>
      </c>
      <c r="D52" s="17" t="s">
        <v>50</v>
      </c>
      <c r="E52" s="23" t="s">
        <v>327</v>
      </c>
      <c r="F52" s="24" t="s">
        <v>133</v>
      </c>
      <c r="G52" s="25">
        <v>150</v>
      </c>
      <c r="H52" s="25"/>
      <c r="I52" s="25">
        <f>ROUND(ROUND(H52,2)*ROUND(G52,2),2)</f>
        <v>0</v>
      </c>
      <c r="O52">
        <f>(I52*21)/100</f>
        <v>0</v>
      </c>
      <c r="P52" t="s">
        <v>25</v>
      </c>
    </row>
    <row r="53" spans="1:5" ht="12.75">
      <c r="A53" s="26" t="s">
        <v>53</v>
      </c>
      <c r="E53" s="27" t="s">
        <v>50</v>
      </c>
    </row>
    <row r="54" spans="1:5" ht="12.75">
      <c r="A54" s="30" t="s">
        <v>55</v>
      </c>
      <c r="E54" s="29" t="s">
        <v>50</v>
      </c>
    </row>
    <row r="55" spans="1:16" ht="12.75">
      <c r="A55" s="17" t="s">
        <v>48</v>
      </c>
      <c r="B55" s="22" t="s">
        <v>156</v>
      </c>
      <c r="C55" s="22" t="s">
        <v>328</v>
      </c>
      <c r="D55" s="17" t="s">
        <v>50</v>
      </c>
      <c r="E55" s="23" t="s">
        <v>329</v>
      </c>
      <c r="F55" s="24" t="s">
        <v>133</v>
      </c>
      <c r="G55" s="25">
        <v>55</v>
      </c>
      <c r="H55" s="25"/>
      <c r="I55" s="25">
        <f>ROUND(ROUND(H55,2)*ROUND(G55,2),2)</f>
        <v>0</v>
      </c>
      <c r="O55">
        <f>(I55*21)/100</f>
        <v>0</v>
      </c>
      <c r="P55" t="s">
        <v>25</v>
      </c>
    </row>
    <row r="56" spans="1:5" ht="12.75">
      <c r="A56" s="26" t="s">
        <v>53</v>
      </c>
      <c r="E56" s="27" t="s">
        <v>50</v>
      </c>
    </row>
    <row r="57" spans="1:5" ht="12.75">
      <c r="A57" s="30" t="s">
        <v>55</v>
      </c>
      <c r="E57" s="29" t="s">
        <v>50</v>
      </c>
    </row>
    <row r="58" spans="1:16" ht="12.75">
      <c r="A58" s="17" t="s">
        <v>48</v>
      </c>
      <c r="B58" s="22" t="s">
        <v>161</v>
      </c>
      <c r="C58" s="22" t="s">
        <v>330</v>
      </c>
      <c r="D58" s="17" t="s">
        <v>50</v>
      </c>
      <c r="E58" s="23" t="s">
        <v>331</v>
      </c>
      <c r="F58" s="24" t="s">
        <v>133</v>
      </c>
      <c r="G58" s="25">
        <v>150</v>
      </c>
      <c r="H58" s="25"/>
      <c r="I58" s="25">
        <f>ROUND(ROUND(H58,2)*ROUND(G58,2),2)</f>
        <v>0</v>
      </c>
      <c r="O58">
        <f>(I58*21)/100</f>
        <v>0</v>
      </c>
      <c r="P58" t="s">
        <v>25</v>
      </c>
    </row>
    <row r="59" spans="1:5" ht="12.75">
      <c r="A59" s="26" t="s">
        <v>53</v>
      </c>
      <c r="E59" s="27" t="s">
        <v>50</v>
      </c>
    </row>
    <row r="60" spans="1:5" ht="12.75">
      <c r="A60" s="30" t="s">
        <v>55</v>
      </c>
      <c r="E60" s="29" t="s">
        <v>50</v>
      </c>
    </row>
    <row r="61" spans="1:16" ht="12.75">
      <c r="A61" s="17" t="s">
        <v>48</v>
      </c>
      <c r="B61" s="22" t="s">
        <v>164</v>
      </c>
      <c r="C61" s="22" t="s">
        <v>332</v>
      </c>
      <c r="D61" s="17" t="s">
        <v>50</v>
      </c>
      <c r="E61" s="23" t="s">
        <v>333</v>
      </c>
      <c r="F61" s="24" t="s">
        <v>76</v>
      </c>
      <c r="G61" s="25">
        <v>2</v>
      </c>
      <c r="H61" s="25"/>
      <c r="I61" s="25">
        <f>ROUND(ROUND(H61,2)*ROUND(G61,2),2)</f>
        <v>0</v>
      </c>
      <c r="O61">
        <f>(I61*21)/100</f>
        <v>0</v>
      </c>
      <c r="P61" t="s">
        <v>25</v>
      </c>
    </row>
    <row r="62" spans="1:5" ht="12.75">
      <c r="A62" s="26" t="s">
        <v>53</v>
      </c>
      <c r="E62" s="27" t="s">
        <v>50</v>
      </c>
    </row>
    <row r="63" spans="1:5" ht="12.75">
      <c r="A63" s="30" t="s">
        <v>55</v>
      </c>
      <c r="E63" s="29" t="s">
        <v>50</v>
      </c>
    </row>
    <row r="64" spans="1:16" ht="12.75">
      <c r="A64" s="17" t="s">
        <v>48</v>
      </c>
      <c r="B64" s="22" t="s">
        <v>167</v>
      </c>
      <c r="C64" s="22" t="s">
        <v>334</v>
      </c>
      <c r="D64" s="17" t="s">
        <v>50</v>
      </c>
      <c r="E64" s="23" t="s">
        <v>335</v>
      </c>
      <c r="F64" s="24" t="s">
        <v>76</v>
      </c>
      <c r="G64" s="25">
        <v>4</v>
      </c>
      <c r="H64" s="25"/>
      <c r="I64" s="25">
        <f>ROUND(ROUND(H64,2)*ROUND(G64,2),2)</f>
        <v>0</v>
      </c>
      <c r="O64">
        <f>(I64*21)/100</f>
        <v>0</v>
      </c>
      <c r="P64" t="s">
        <v>25</v>
      </c>
    </row>
    <row r="65" spans="1:5" ht="12.75">
      <c r="A65" s="26" t="s">
        <v>53</v>
      </c>
      <c r="E65" s="27" t="s">
        <v>50</v>
      </c>
    </row>
    <row r="66" spans="1:5" ht="12.75">
      <c r="A66" s="30" t="s">
        <v>55</v>
      </c>
      <c r="E66" s="29" t="s">
        <v>50</v>
      </c>
    </row>
    <row r="67" spans="1:16" ht="12.75">
      <c r="A67" s="17" t="s">
        <v>48</v>
      </c>
      <c r="B67" s="22" t="s">
        <v>172</v>
      </c>
      <c r="C67" s="22" t="s">
        <v>336</v>
      </c>
      <c r="D67" s="17" t="s">
        <v>50</v>
      </c>
      <c r="E67" s="23" t="s">
        <v>337</v>
      </c>
      <c r="F67" s="24" t="s">
        <v>76</v>
      </c>
      <c r="G67" s="25">
        <v>4</v>
      </c>
      <c r="H67" s="25"/>
      <c r="I67" s="25">
        <f>ROUND(ROUND(H67,2)*ROUND(G67,2),2)</f>
        <v>0</v>
      </c>
      <c r="O67">
        <f>(I67*21)/100</f>
        <v>0</v>
      </c>
      <c r="P67" t="s">
        <v>25</v>
      </c>
    </row>
    <row r="68" spans="1:5" ht="12.75">
      <c r="A68" s="26" t="s">
        <v>53</v>
      </c>
      <c r="E68" s="27" t="s">
        <v>50</v>
      </c>
    </row>
    <row r="69" spans="1:5" ht="12.75">
      <c r="A69" s="30" t="s">
        <v>55</v>
      </c>
      <c r="E69" s="29" t="s">
        <v>50</v>
      </c>
    </row>
    <row r="70" spans="1:16" ht="12.75">
      <c r="A70" s="17" t="s">
        <v>48</v>
      </c>
      <c r="B70" s="22" t="s">
        <v>177</v>
      </c>
      <c r="C70" s="22" t="s">
        <v>338</v>
      </c>
      <c r="D70" s="17" t="s">
        <v>50</v>
      </c>
      <c r="E70" s="23" t="s">
        <v>339</v>
      </c>
      <c r="F70" s="24" t="s">
        <v>76</v>
      </c>
      <c r="G70" s="25">
        <v>1</v>
      </c>
      <c r="H70" s="25"/>
      <c r="I70" s="25">
        <f>ROUND(ROUND(H70,2)*ROUND(G70,2),2)</f>
        <v>0</v>
      </c>
      <c r="O70">
        <f>(I70*21)/100</f>
        <v>0</v>
      </c>
      <c r="P70" t="s">
        <v>25</v>
      </c>
    </row>
    <row r="71" spans="1:5" ht="12.75">
      <c r="A71" s="26" t="s">
        <v>53</v>
      </c>
      <c r="E71" s="27" t="s">
        <v>50</v>
      </c>
    </row>
    <row r="72" spans="1:5" ht="12.75">
      <c r="A72" s="30" t="s">
        <v>55</v>
      </c>
      <c r="E72" s="29" t="s">
        <v>50</v>
      </c>
    </row>
    <row r="73" spans="1:16" ht="12.75">
      <c r="A73" s="17" t="s">
        <v>48</v>
      </c>
      <c r="B73" s="22" t="s">
        <v>182</v>
      </c>
      <c r="C73" s="22" t="s">
        <v>340</v>
      </c>
      <c r="D73" s="17" t="s">
        <v>50</v>
      </c>
      <c r="E73" s="23" t="s">
        <v>341</v>
      </c>
      <c r="F73" s="24" t="s">
        <v>133</v>
      </c>
      <c r="G73" s="25">
        <v>200</v>
      </c>
      <c r="H73" s="25"/>
      <c r="I73" s="25">
        <f>ROUND(ROUND(H73,2)*ROUND(G73,2),2)</f>
        <v>0</v>
      </c>
      <c r="O73">
        <f>(I73*21)/100</f>
        <v>0</v>
      </c>
      <c r="P73" t="s">
        <v>25</v>
      </c>
    </row>
    <row r="74" spans="1:5" ht="12.75">
      <c r="A74" s="26" t="s">
        <v>53</v>
      </c>
      <c r="E74" s="27" t="s">
        <v>50</v>
      </c>
    </row>
    <row r="75" spans="1:5" ht="12.75">
      <c r="A75" s="30" t="s">
        <v>55</v>
      </c>
      <c r="E75" s="29" t="s">
        <v>50</v>
      </c>
    </row>
    <row r="76" spans="1:16" ht="12.75">
      <c r="A76" s="17" t="s">
        <v>48</v>
      </c>
      <c r="B76" s="22" t="s">
        <v>187</v>
      </c>
      <c r="C76" s="22" t="s">
        <v>342</v>
      </c>
      <c r="D76" s="17" t="s">
        <v>50</v>
      </c>
      <c r="E76" s="23" t="s">
        <v>343</v>
      </c>
      <c r="F76" s="24" t="s">
        <v>133</v>
      </c>
      <c r="G76" s="25">
        <v>200</v>
      </c>
      <c r="H76" s="25"/>
      <c r="I76" s="25">
        <f>ROUND(ROUND(H76,2)*ROUND(G76,2),2)</f>
        <v>0</v>
      </c>
      <c r="O76">
        <f>(I76*21)/100</f>
        <v>0</v>
      </c>
      <c r="P76" t="s">
        <v>25</v>
      </c>
    </row>
    <row r="77" spans="1:5" ht="12.75">
      <c r="A77" s="26" t="s">
        <v>53</v>
      </c>
      <c r="E77" s="27" t="s">
        <v>50</v>
      </c>
    </row>
    <row r="78" spans="1:5" ht="12.75">
      <c r="A78" s="30" t="s">
        <v>55</v>
      </c>
      <c r="E78" s="29" t="s">
        <v>50</v>
      </c>
    </row>
    <row r="79" spans="1:16" ht="12.75">
      <c r="A79" s="17" t="s">
        <v>48</v>
      </c>
      <c r="B79" s="22" t="s">
        <v>192</v>
      </c>
      <c r="C79" s="22" t="s">
        <v>344</v>
      </c>
      <c r="D79" s="17" t="s">
        <v>50</v>
      </c>
      <c r="E79" s="23" t="s">
        <v>345</v>
      </c>
      <c r="F79" s="24" t="s">
        <v>133</v>
      </c>
      <c r="G79" s="25">
        <v>30</v>
      </c>
      <c r="H79" s="25"/>
      <c r="I79" s="25">
        <f>ROUND(ROUND(H79,2)*ROUND(G79,2),2)</f>
        <v>0</v>
      </c>
      <c r="O79">
        <f>(I79*21)/100</f>
        <v>0</v>
      </c>
      <c r="P79" t="s">
        <v>25</v>
      </c>
    </row>
    <row r="80" spans="1:5" ht="12.75">
      <c r="A80" s="26" t="s">
        <v>53</v>
      </c>
      <c r="E80" s="27" t="s">
        <v>50</v>
      </c>
    </row>
    <row r="81" spans="1:5" ht="12.75">
      <c r="A81" s="30" t="s">
        <v>55</v>
      </c>
      <c r="E81" s="29" t="s">
        <v>50</v>
      </c>
    </row>
    <row r="82" spans="1:16" ht="12.75">
      <c r="A82" s="17" t="s">
        <v>48</v>
      </c>
      <c r="B82" s="22" t="s">
        <v>197</v>
      </c>
      <c r="C82" s="22" t="s">
        <v>346</v>
      </c>
      <c r="D82" s="17" t="s">
        <v>50</v>
      </c>
      <c r="E82" s="23" t="s">
        <v>347</v>
      </c>
      <c r="F82" s="24" t="s">
        <v>133</v>
      </c>
      <c r="G82" s="25">
        <v>30</v>
      </c>
      <c r="H82" s="25"/>
      <c r="I82" s="25">
        <f>ROUND(ROUND(H82,2)*ROUND(G82,2),2)</f>
        <v>0</v>
      </c>
      <c r="O82">
        <f>(I82*21)/100</f>
        <v>0</v>
      </c>
      <c r="P82" t="s">
        <v>25</v>
      </c>
    </row>
    <row r="83" spans="1:5" ht="12.75">
      <c r="A83" s="26" t="s">
        <v>53</v>
      </c>
      <c r="E83" s="27" t="s">
        <v>50</v>
      </c>
    </row>
    <row r="84" spans="1:5" ht="12.75">
      <c r="A84" s="30" t="s">
        <v>55</v>
      </c>
      <c r="E84" s="29" t="s">
        <v>50</v>
      </c>
    </row>
    <row r="85" spans="1:16" ht="12.75">
      <c r="A85" s="17" t="s">
        <v>48</v>
      </c>
      <c r="B85" s="22" t="s">
        <v>202</v>
      </c>
      <c r="C85" s="22" t="s">
        <v>348</v>
      </c>
      <c r="D85" s="17" t="s">
        <v>50</v>
      </c>
      <c r="E85" s="23" t="s">
        <v>349</v>
      </c>
      <c r="F85" s="24" t="s">
        <v>133</v>
      </c>
      <c r="G85" s="25">
        <v>200</v>
      </c>
      <c r="H85" s="25"/>
      <c r="I85" s="25">
        <f>ROUND(ROUND(H85,2)*ROUND(G85,2),2)</f>
        <v>0</v>
      </c>
      <c r="O85">
        <f>(I85*21)/100</f>
        <v>0</v>
      </c>
      <c r="P85" t="s">
        <v>25</v>
      </c>
    </row>
    <row r="86" spans="1:5" ht="12.75">
      <c r="A86" s="26" t="s">
        <v>53</v>
      </c>
      <c r="E86" s="27" t="s">
        <v>50</v>
      </c>
    </row>
    <row r="87" spans="1:5" ht="12.75">
      <c r="A87" s="30" t="s">
        <v>55</v>
      </c>
      <c r="E87" s="29" t="s">
        <v>50</v>
      </c>
    </row>
    <row r="88" spans="1:16" ht="12.75">
      <c r="A88" s="17" t="s">
        <v>48</v>
      </c>
      <c r="B88" s="22" t="s">
        <v>207</v>
      </c>
      <c r="C88" s="22" t="s">
        <v>350</v>
      </c>
      <c r="D88" s="17" t="s">
        <v>50</v>
      </c>
      <c r="E88" s="23" t="s">
        <v>351</v>
      </c>
      <c r="F88" s="24" t="s">
        <v>133</v>
      </c>
      <c r="G88" s="25">
        <v>30</v>
      </c>
      <c r="H88" s="25"/>
      <c r="I88" s="25">
        <f>ROUND(ROUND(H88,2)*ROUND(G88,2),2)</f>
        <v>0</v>
      </c>
      <c r="O88">
        <f>(I88*21)/100</f>
        <v>0</v>
      </c>
      <c r="P88" t="s">
        <v>25</v>
      </c>
    </row>
    <row r="89" spans="1:5" ht="12.75">
      <c r="A89" s="26" t="s">
        <v>53</v>
      </c>
      <c r="E89" s="27" t="s">
        <v>50</v>
      </c>
    </row>
    <row r="90" spans="1:5" ht="12.75">
      <c r="A90" s="30" t="s">
        <v>55</v>
      </c>
      <c r="E90" s="29" t="s">
        <v>50</v>
      </c>
    </row>
    <row r="91" spans="1:16" ht="12.75">
      <c r="A91" s="17" t="s">
        <v>48</v>
      </c>
      <c r="B91" s="22" t="s">
        <v>210</v>
      </c>
      <c r="C91" s="22" t="s">
        <v>352</v>
      </c>
      <c r="D91" s="17" t="s">
        <v>50</v>
      </c>
      <c r="E91" s="23" t="s">
        <v>353</v>
      </c>
      <c r="F91" s="24" t="s">
        <v>159</v>
      </c>
      <c r="G91" s="25">
        <v>215</v>
      </c>
      <c r="H91" s="25"/>
      <c r="I91" s="25">
        <f>ROUND(ROUND(H91,2)*ROUND(G91,2),2)</f>
        <v>0</v>
      </c>
      <c r="O91">
        <f>(I91*21)/100</f>
        <v>0</v>
      </c>
      <c r="P91" t="s">
        <v>25</v>
      </c>
    </row>
    <row r="92" spans="1:5" ht="12.75">
      <c r="A92" s="26" t="s">
        <v>53</v>
      </c>
      <c r="E92" s="27" t="s">
        <v>50</v>
      </c>
    </row>
    <row r="93" spans="1:5" ht="12.75">
      <c r="A93" s="30" t="s">
        <v>55</v>
      </c>
      <c r="E93" s="29" t="s">
        <v>50</v>
      </c>
    </row>
    <row r="94" spans="1:16" ht="12.75">
      <c r="A94" s="17" t="s">
        <v>48</v>
      </c>
      <c r="B94" s="22" t="s">
        <v>213</v>
      </c>
      <c r="C94" s="22" t="s">
        <v>354</v>
      </c>
      <c r="D94" s="17" t="s">
        <v>50</v>
      </c>
      <c r="E94" s="23" t="s">
        <v>355</v>
      </c>
      <c r="F94" s="24" t="s">
        <v>52</v>
      </c>
      <c r="G94" s="25">
        <v>1</v>
      </c>
      <c r="H94" s="25"/>
      <c r="I94" s="25">
        <f>ROUND(ROUND(H94,2)*ROUND(G94,2),2)</f>
        <v>0</v>
      </c>
      <c r="O94">
        <f>(I94*21)/100</f>
        <v>0</v>
      </c>
      <c r="P94" t="s">
        <v>25</v>
      </c>
    </row>
    <row r="95" spans="1:5" ht="12.75">
      <c r="A95" s="26" t="s">
        <v>53</v>
      </c>
      <c r="E95" s="27" t="s">
        <v>50</v>
      </c>
    </row>
    <row r="96" spans="1:5" ht="12.75">
      <c r="A96" s="30" t="s">
        <v>55</v>
      </c>
      <c r="E96" s="29" t="s">
        <v>50</v>
      </c>
    </row>
    <row r="97" spans="1:16" ht="12.75">
      <c r="A97" s="17" t="s">
        <v>48</v>
      </c>
      <c r="B97" s="22" t="s">
        <v>217</v>
      </c>
      <c r="C97" s="22" t="s">
        <v>356</v>
      </c>
      <c r="D97" s="17" t="s">
        <v>50</v>
      </c>
      <c r="E97" s="23" t="s">
        <v>357</v>
      </c>
      <c r="F97" s="24" t="s">
        <v>76</v>
      </c>
      <c r="G97" s="25">
        <v>1</v>
      </c>
      <c r="H97" s="25"/>
      <c r="I97" s="25">
        <f>ROUND(ROUND(H97,2)*ROUND(G97,2),2)</f>
        <v>0</v>
      </c>
      <c r="O97">
        <f>(I97*21)/100</f>
        <v>0</v>
      </c>
      <c r="P97" t="s">
        <v>25</v>
      </c>
    </row>
    <row r="98" spans="1:5" ht="12.75">
      <c r="A98" s="26" t="s">
        <v>53</v>
      </c>
      <c r="E98" s="27" t="s">
        <v>50</v>
      </c>
    </row>
    <row r="99" spans="1:5" ht="12.75">
      <c r="A99" s="30" t="s">
        <v>55</v>
      </c>
      <c r="E99" s="29" t="s">
        <v>50</v>
      </c>
    </row>
    <row r="100" spans="1:16" ht="12.75">
      <c r="A100" s="17" t="s">
        <v>48</v>
      </c>
      <c r="B100" s="22" t="s">
        <v>221</v>
      </c>
      <c r="C100" s="22" t="s">
        <v>358</v>
      </c>
      <c r="D100" s="17" t="s">
        <v>50</v>
      </c>
      <c r="E100" s="23" t="s">
        <v>359</v>
      </c>
      <c r="F100" s="24" t="s">
        <v>76</v>
      </c>
      <c r="G100" s="25">
        <v>2</v>
      </c>
      <c r="H100" s="25"/>
      <c r="I100" s="25">
        <f>ROUND(ROUND(H100,2)*ROUND(G100,2),2)</f>
        <v>0</v>
      </c>
      <c r="O100">
        <f>(I100*21)/100</f>
        <v>0</v>
      </c>
      <c r="P100" t="s">
        <v>25</v>
      </c>
    </row>
    <row r="101" spans="1:5" ht="12.75">
      <c r="A101" s="26" t="s">
        <v>53</v>
      </c>
      <c r="E101" s="27" t="s">
        <v>50</v>
      </c>
    </row>
    <row r="102" spans="1:5" ht="12.75">
      <c r="A102" s="30" t="s">
        <v>55</v>
      </c>
      <c r="E102" s="29" t="s">
        <v>50</v>
      </c>
    </row>
    <row r="103" spans="1:16" ht="12.75">
      <c r="A103" s="17" t="s">
        <v>48</v>
      </c>
      <c r="B103" s="22" t="s">
        <v>225</v>
      </c>
      <c r="C103" s="22" t="s">
        <v>360</v>
      </c>
      <c r="D103" s="17" t="s">
        <v>50</v>
      </c>
      <c r="E103" s="23" t="s">
        <v>361</v>
      </c>
      <c r="F103" s="24" t="s">
        <v>52</v>
      </c>
      <c r="G103" s="25">
        <v>1</v>
      </c>
      <c r="H103" s="25"/>
      <c r="I103" s="25">
        <f>ROUND(ROUND(H103,2)*ROUND(G103,2),2)</f>
        <v>0</v>
      </c>
      <c r="O103">
        <f>(I103*21)/100</f>
        <v>0</v>
      </c>
      <c r="P103" t="s">
        <v>25</v>
      </c>
    </row>
    <row r="104" spans="1:5" ht="12.75">
      <c r="A104" s="26" t="s">
        <v>53</v>
      </c>
      <c r="E104" s="27" t="s">
        <v>50</v>
      </c>
    </row>
    <row r="105" spans="1:5" ht="12.75">
      <c r="A105" s="30" t="s">
        <v>55</v>
      </c>
      <c r="E105" s="29" t="s">
        <v>50</v>
      </c>
    </row>
    <row r="106" spans="1:16" ht="12.75">
      <c r="A106" s="17" t="s">
        <v>48</v>
      </c>
      <c r="B106" s="22" t="s">
        <v>228</v>
      </c>
      <c r="C106" s="22" t="s">
        <v>362</v>
      </c>
      <c r="D106" s="17" t="s">
        <v>50</v>
      </c>
      <c r="E106" s="23" t="s">
        <v>363</v>
      </c>
      <c r="F106" s="24" t="s">
        <v>364</v>
      </c>
      <c r="G106" s="25">
        <v>6</v>
      </c>
      <c r="H106" s="25"/>
      <c r="I106" s="25">
        <f>ROUND(ROUND(H106,2)*ROUND(G106,2),2)</f>
        <v>0</v>
      </c>
      <c r="O106">
        <f>(I106*21)/100</f>
        <v>0</v>
      </c>
      <c r="P106" t="s">
        <v>25</v>
      </c>
    </row>
    <row r="107" spans="1:5" ht="12.75">
      <c r="A107" s="26" t="s">
        <v>53</v>
      </c>
      <c r="E107" s="27" t="s">
        <v>50</v>
      </c>
    </row>
    <row r="108" spans="1:5" ht="12.75">
      <c r="A108" s="30" t="s">
        <v>55</v>
      </c>
      <c r="E108" s="29" t="s">
        <v>50</v>
      </c>
    </row>
    <row r="109" spans="1:16" ht="12.75">
      <c r="A109" s="17" t="s">
        <v>48</v>
      </c>
      <c r="B109" s="22" t="s">
        <v>231</v>
      </c>
      <c r="C109" s="22" t="s">
        <v>365</v>
      </c>
      <c r="D109" s="17" t="s">
        <v>50</v>
      </c>
      <c r="E109" s="23" t="s">
        <v>366</v>
      </c>
      <c r="F109" s="24" t="s">
        <v>364</v>
      </c>
      <c r="G109" s="25">
        <v>5</v>
      </c>
      <c r="H109" s="25"/>
      <c r="I109" s="25">
        <f>ROUND(ROUND(H109,2)*ROUND(G109,2),2)</f>
        <v>0</v>
      </c>
      <c r="O109">
        <f>(I109*21)/100</f>
        <v>0</v>
      </c>
      <c r="P109" t="s">
        <v>25</v>
      </c>
    </row>
    <row r="110" spans="1:5" ht="12.75">
      <c r="A110" s="26" t="s">
        <v>53</v>
      </c>
      <c r="E110" s="27" t="s">
        <v>50</v>
      </c>
    </row>
    <row r="111" spans="1:5" ht="12.75">
      <c r="A111" s="30" t="s">
        <v>55</v>
      </c>
      <c r="E111" s="29" t="s">
        <v>50</v>
      </c>
    </row>
    <row r="112" spans="1:16" ht="12.75">
      <c r="A112" s="17" t="s">
        <v>48</v>
      </c>
      <c r="B112" s="22" t="s">
        <v>234</v>
      </c>
      <c r="C112" s="22" t="s">
        <v>367</v>
      </c>
      <c r="D112" s="17" t="s">
        <v>50</v>
      </c>
      <c r="E112" s="23" t="s">
        <v>368</v>
      </c>
      <c r="F112" s="24" t="s">
        <v>76</v>
      </c>
      <c r="G112" s="25">
        <v>1</v>
      </c>
      <c r="H112" s="25"/>
      <c r="I112" s="25">
        <f>ROUND(ROUND(H112,2)*ROUND(G112,2),2)</f>
        <v>0</v>
      </c>
      <c r="O112">
        <f>(I112*21)/100</f>
        <v>0</v>
      </c>
      <c r="P112" t="s">
        <v>25</v>
      </c>
    </row>
    <row r="113" spans="1:5" ht="12.75">
      <c r="A113" s="26" t="s">
        <v>53</v>
      </c>
      <c r="E113" s="27" t="s">
        <v>50</v>
      </c>
    </row>
    <row r="114" spans="1:5" ht="12.75">
      <c r="A114" s="30" t="s">
        <v>55</v>
      </c>
      <c r="E114" s="29" t="s">
        <v>50</v>
      </c>
    </row>
    <row r="115" spans="1:16" ht="12.75">
      <c r="A115" s="17" t="s">
        <v>48</v>
      </c>
      <c r="B115" s="22" t="s">
        <v>238</v>
      </c>
      <c r="C115" s="22" t="s">
        <v>369</v>
      </c>
      <c r="D115" s="17" t="s">
        <v>50</v>
      </c>
      <c r="E115" s="23" t="s">
        <v>370</v>
      </c>
      <c r="F115" s="24" t="s">
        <v>364</v>
      </c>
      <c r="G115" s="25">
        <v>4</v>
      </c>
      <c r="H115" s="25"/>
      <c r="I115" s="25">
        <f>ROUND(ROUND(H115,2)*ROUND(G115,2),2)</f>
        <v>0</v>
      </c>
      <c r="O115">
        <f>(I115*21)/100</f>
        <v>0</v>
      </c>
      <c r="P115" t="s">
        <v>25</v>
      </c>
    </row>
    <row r="116" spans="1:5" ht="12.75">
      <c r="A116" s="26" t="s">
        <v>53</v>
      </c>
      <c r="E116" s="27" t="s">
        <v>50</v>
      </c>
    </row>
    <row r="117" spans="1:5" ht="12.75">
      <c r="A117" s="28" t="s">
        <v>55</v>
      </c>
      <c r="E117" s="29" t="s">
        <v>50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pane ySplit="8" topLeftCell="A9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0+O9+O46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27</v>
      </c>
      <c r="I3" s="33">
        <f>0+I9+I46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371</v>
      </c>
      <c r="D4" s="34"/>
      <c r="E4" s="11" t="s">
        <v>372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3" t="s">
        <v>21</v>
      </c>
      <c r="C5" s="37" t="s">
        <v>27</v>
      </c>
      <c r="D5" s="38"/>
      <c r="E5" s="14" t="s">
        <v>28</v>
      </c>
      <c r="F5" s="5"/>
      <c r="G5" s="5"/>
      <c r="H5" s="5"/>
      <c r="I5" s="5"/>
      <c r="O5" t="s">
        <v>24</v>
      </c>
      <c r="P5" t="s">
        <v>25</v>
      </c>
    </row>
    <row r="6" spans="1:9" ht="12.75">
      <c r="A6" s="39" t="s">
        <v>29</v>
      </c>
      <c r="B6" s="39" t="s">
        <v>31</v>
      </c>
      <c r="C6" s="39" t="s">
        <v>33</v>
      </c>
      <c r="D6" s="39" t="s">
        <v>34</v>
      </c>
      <c r="E6" s="39" t="s">
        <v>35</v>
      </c>
      <c r="F6" s="39" t="s">
        <v>37</v>
      </c>
      <c r="G6" s="39" t="s">
        <v>39</v>
      </c>
      <c r="H6" s="39" t="s">
        <v>41</v>
      </c>
      <c r="I6" s="39"/>
    </row>
    <row r="7" spans="1:9" ht="12.75">
      <c r="A7" s="39"/>
      <c r="B7" s="39"/>
      <c r="C7" s="39"/>
      <c r="D7" s="39"/>
      <c r="E7" s="39"/>
      <c r="F7" s="39"/>
      <c r="G7" s="39"/>
      <c r="H7" s="12" t="s">
        <v>42</v>
      </c>
      <c r="I7" s="12" t="s">
        <v>44</v>
      </c>
    </row>
    <row r="8" spans="1:9" ht="12.75">
      <c r="A8" s="12" t="s">
        <v>30</v>
      </c>
      <c r="B8" s="12" t="s">
        <v>32</v>
      </c>
      <c r="C8" s="12" t="s">
        <v>25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18" ht="12.75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</f>
        <v>0</v>
      </c>
      <c r="R9">
        <f>0+O10+O13+O16+O19+O22+O25+O28+O31+O34+O37+O40+O43</f>
        <v>0</v>
      </c>
    </row>
    <row r="10" spans="1:16" ht="12.75">
      <c r="A10" s="17" t="s">
        <v>48</v>
      </c>
      <c r="B10" s="22" t="s">
        <v>32</v>
      </c>
      <c r="C10" s="22" t="s">
        <v>49</v>
      </c>
      <c r="D10" s="17" t="s">
        <v>50</v>
      </c>
      <c r="E10" s="23" t="s">
        <v>51</v>
      </c>
      <c r="F10" s="24" t="s">
        <v>52</v>
      </c>
      <c r="G10" s="25">
        <v>1</v>
      </c>
      <c r="H10" s="25"/>
      <c r="I10" s="25">
        <f>ROUND(ROUND(H10,2)*ROUND(G10,2),2)</f>
        <v>0</v>
      </c>
      <c r="O10">
        <f>(I10*21)/100</f>
        <v>0</v>
      </c>
      <c r="P10" t="s">
        <v>25</v>
      </c>
    </row>
    <row r="11" spans="1:5" ht="63.75">
      <c r="A11" s="26" t="s">
        <v>53</v>
      </c>
      <c r="E11" s="27" t="s">
        <v>373</v>
      </c>
    </row>
    <row r="12" spans="1:5" ht="12.75">
      <c r="A12" s="30" t="s">
        <v>55</v>
      </c>
      <c r="E12" s="29" t="s">
        <v>50</v>
      </c>
    </row>
    <row r="13" spans="1:16" ht="12.75">
      <c r="A13" s="17" t="s">
        <v>48</v>
      </c>
      <c r="B13" s="22" t="s">
        <v>25</v>
      </c>
      <c r="C13" s="22" t="s">
        <v>56</v>
      </c>
      <c r="D13" s="17" t="s">
        <v>50</v>
      </c>
      <c r="E13" s="23" t="s">
        <v>57</v>
      </c>
      <c r="F13" s="24" t="s">
        <v>52</v>
      </c>
      <c r="G13" s="25">
        <v>1</v>
      </c>
      <c r="H13" s="25"/>
      <c r="I13" s="25">
        <f>ROUND(ROUND(H13,2)*ROUND(G13,2),2)</f>
        <v>0</v>
      </c>
      <c r="O13">
        <f>(I13*21)/100</f>
        <v>0</v>
      </c>
      <c r="P13" t="s">
        <v>25</v>
      </c>
    </row>
    <row r="14" spans="1:5" ht="102">
      <c r="A14" s="26" t="s">
        <v>53</v>
      </c>
      <c r="E14" s="27" t="s">
        <v>58</v>
      </c>
    </row>
    <row r="15" spans="1:5" ht="12.75">
      <c r="A15" s="30" t="s">
        <v>55</v>
      </c>
      <c r="E15" s="29" t="s">
        <v>50</v>
      </c>
    </row>
    <row r="16" spans="1:16" ht="12.75">
      <c r="A16" s="17" t="s">
        <v>48</v>
      </c>
      <c r="B16" s="22" t="s">
        <v>26</v>
      </c>
      <c r="C16" s="22" t="s">
        <v>59</v>
      </c>
      <c r="D16" s="17" t="s">
        <v>50</v>
      </c>
      <c r="E16" s="23" t="s">
        <v>60</v>
      </c>
      <c r="F16" s="24" t="s">
        <v>52</v>
      </c>
      <c r="G16" s="25">
        <v>1</v>
      </c>
      <c r="H16" s="25"/>
      <c r="I16" s="25">
        <f>ROUND(ROUND(H16,2)*ROUND(G16,2),2)</f>
        <v>0</v>
      </c>
      <c r="O16">
        <f>(I16*21)/100</f>
        <v>0</v>
      </c>
      <c r="P16" t="s">
        <v>25</v>
      </c>
    </row>
    <row r="17" spans="1:5" ht="76.5">
      <c r="A17" s="26" t="s">
        <v>53</v>
      </c>
      <c r="E17" s="27" t="s">
        <v>374</v>
      </c>
    </row>
    <row r="18" spans="1:5" ht="12.75">
      <c r="A18" s="30" t="s">
        <v>55</v>
      </c>
      <c r="E18" s="29" t="s">
        <v>50</v>
      </c>
    </row>
    <row r="19" spans="1:16" ht="12.75">
      <c r="A19" s="17" t="s">
        <v>48</v>
      </c>
      <c r="B19" s="22" t="s">
        <v>36</v>
      </c>
      <c r="C19" s="22" t="s">
        <v>62</v>
      </c>
      <c r="D19" s="17" t="s">
        <v>50</v>
      </c>
      <c r="E19" s="23" t="s">
        <v>63</v>
      </c>
      <c r="F19" s="24" t="s">
        <v>52</v>
      </c>
      <c r="G19" s="25">
        <v>1</v>
      </c>
      <c r="H19" s="25"/>
      <c r="I19" s="25">
        <f>ROUND(ROUND(H19,2)*ROUND(G19,2),2)</f>
        <v>0</v>
      </c>
      <c r="O19">
        <f>(I19*21)/100</f>
        <v>0</v>
      </c>
      <c r="P19" t="s">
        <v>25</v>
      </c>
    </row>
    <row r="20" spans="1:5" ht="51">
      <c r="A20" s="26" t="s">
        <v>53</v>
      </c>
      <c r="E20" s="27" t="s">
        <v>375</v>
      </c>
    </row>
    <row r="21" spans="1:5" ht="12.75">
      <c r="A21" s="30" t="s">
        <v>55</v>
      </c>
      <c r="E21" s="29" t="s">
        <v>50</v>
      </c>
    </row>
    <row r="22" spans="1:16" ht="12.75">
      <c r="A22" s="17" t="s">
        <v>48</v>
      </c>
      <c r="B22" s="22" t="s">
        <v>38</v>
      </c>
      <c r="C22" s="22" t="s">
        <v>65</v>
      </c>
      <c r="D22" s="17" t="s">
        <v>50</v>
      </c>
      <c r="E22" s="23" t="s">
        <v>66</v>
      </c>
      <c r="F22" s="24" t="s">
        <v>52</v>
      </c>
      <c r="G22" s="25">
        <v>1</v>
      </c>
      <c r="H22" s="25"/>
      <c r="I22" s="25">
        <f>ROUND(ROUND(H22,2)*ROUND(G22,2),2)</f>
        <v>0</v>
      </c>
      <c r="O22">
        <f>(I22*21)/100</f>
        <v>0</v>
      </c>
      <c r="P22" t="s">
        <v>25</v>
      </c>
    </row>
    <row r="23" spans="1:5" ht="12.75">
      <c r="A23" s="26" t="s">
        <v>53</v>
      </c>
      <c r="E23" s="27" t="s">
        <v>50</v>
      </c>
    </row>
    <row r="24" spans="1:5" ht="12.75">
      <c r="A24" s="30" t="s">
        <v>55</v>
      </c>
      <c r="E24" s="29" t="s">
        <v>50</v>
      </c>
    </row>
    <row r="25" spans="1:16" ht="12.75">
      <c r="A25" s="17" t="s">
        <v>48</v>
      </c>
      <c r="B25" s="22" t="s">
        <v>40</v>
      </c>
      <c r="C25" s="22" t="s">
        <v>67</v>
      </c>
      <c r="D25" s="17" t="s">
        <v>50</v>
      </c>
      <c r="E25" s="23" t="s">
        <v>68</v>
      </c>
      <c r="F25" s="24" t="s">
        <v>52</v>
      </c>
      <c r="G25" s="25">
        <v>1</v>
      </c>
      <c r="H25" s="25"/>
      <c r="I25" s="25">
        <f>ROUND(ROUND(H25,2)*ROUND(G25,2),2)</f>
        <v>0</v>
      </c>
      <c r="O25">
        <f>(I25*21)/100</f>
        <v>0</v>
      </c>
      <c r="P25" t="s">
        <v>25</v>
      </c>
    </row>
    <row r="26" spans="1:5" ht="51">
      <c r="A26" s="26" t="s">
        <v>53</v>
      </c>
      <c r="E26" s="27" t="s">
        <v>376</v>
      </c>
    </row>
    <row r="27" spans="1:5" ht="12.75">
      <c r="A27" s="30" t="s">
        <v>55</v>
      </c>
      <c r="E27" s="29" t="s">
        <v>50</v>
      </c>
    </row>
    <row r="28" spans="1:16" ht="12.75">
      <c r="A28" s="17" t="s">
        <v>48</v>
      </c>
      <c r="B28" s="22" t="s">
        <v>70</v>
      </c>
      <c r="C28" s="22" t="s">
        <v>71</v>
      </c>
      <c r="D28" s="17" t="s">
        <v>50</v>
      </c>
      <c r="E28" s="23" t="s">
        <v>72</v>
      </c>
      <c r="F28" s="24" t="s">
        <v>52</v>
      </c>
      <c r="G28" s="25">
        <v>1</v>
      </c>
      <c r="H28" s="25"/>
      <c r="I28" s="25">
        <f>ROUND(ROUND(H28,2)*ROUND(G28,2),2)</f>
        <v>0</v>
      </c>
      <c r="O28">
        <f>(I28*21)/100</f>
        <v>0</v>
      </c>
      <c r="P28" t="s">
        <v>25</v>
      </c>
    </row>
    <row r="29" spans="1:5" ht="12.75">
      <c r="A29" s="26" t="s">
        <v>53</v>
      </c>
      <c r="E29" s="27" t="s">
        <v>50</v>
      </c>
    </row>
    <row r="30" spans="1:5" ht="12.75">
      <c r="A30" s="30" t="s">
        <v>55</v>
      </c>
      <c r="E30" s="29" t="s">
        <v>50</v>
      </c>
    </row>
    <row r="31" spans="1:16" ht="12.75">
      <c r="A31" s="17" t="s">
        <v>48</v>
      </c>
      <c r="B31" s="22" t="s">
        <v>73</v>
      </c>
      <c r="C31" s="22" t="s">
        <v>74</v>
      </c>
      <c r="D31" s="17" t="s">
        <v>50</v>
      </c>
      <c r="E31" s="23" t="s">
        <v>75</v>
      </c>
      <c r="F31" s="24" t="s">
        <v>76</v>
      </c>
      <c r="G31" s="25">
        <v>1</v>
      </c>
      <c r="H31" s="25"/>
      <c r="I31" s="25">
        <f>ROUND(ROUND(H31,2)*ROUND(G31,2),2)</f>
        <v>0</v>
      </c>
      <c r="O31">
        <f>(I31*21)/100</f>
        <v>0</v>
      </c>
      <c r="P31" t="s">
        <v>25</v>
      </c>
    </row>
    <row r="32" spans="1:5" ht="25.5">
      <c r="A32" s="26" t="s">
        <v>53</v>
      </c>
      <c r="E32" s="27" t="s">
        <v>77</v>
      </c>
    </row>
    <row r="33" spans="1:5" ht="12.75">
      <c r="A33" s="30" t="s">
        <v>55</v>
      </c>
      <c r="E33" s="29" t="s">
        <v>50</v>
      </c>
    </row>
    <row r="34" spans="1:16" ht="12.75">
      <c r="A34" s="17" t="s">
        <v>48</v>
      </c>
      <c r="B34" s="22" t="s">
        <v>43</v>
      </c>
      <c r="C34" s="22" t="s">
        <v>78</v>
      </c>
      <c r="D34" s="17" t="s">
        <v>50</v>
      </c>
      <c r="E34" s="23" t="s">
        <v>79</v>
      </c>
      <c r="F34" s="24" t="s">
        <v>52</v>
      </c>
      <c r="G34" s="25">
        <v>1</v>
      </c>
      <c r="H34" s="25"/>
      <c r="I34" s="25">
        <f>ROUND(ROUND(H34,2)*ROUND(G34,2),2)</f>
        <v>0</v>
      </c>
      <c r="O34">
        <f>(I34*21)/100</f>
        <v>0</v>
      </c>
      <c r="P34" t="s">
        <v>25</v>
      </c>
    </row>
    <row r="35" spans="1:5" ht="229.5">
      <c r="A35" s="26" t="s">
        <v>53</v>
      </c>
      <c r="E35" s="27" t="s">
        <v>377</v>
      </c>
    </row>
    <row r="36" spans="1:5" ht="12.75">
      <c r="A36" s="30" t="s">
        <v>55</v>
      </c>
      <c r="E36" s="29" t="s">
        <v>50</v>
      </c>
    </row>
    <row r="37" spans="1:16" ht="12.75">
      <c r="A37" s="17" t="s">
        <v>48</v>
      </c>
      <c r="B37" s="22" t="s">
        <v>45</v>
      </c>
      <c r="C37" s="22" t="s">
        <v>81</v>
      </c>
      <c r="D37" s="17" t="s">
        <v>82</v>
      </c>
      <c r="E37" s="23" t="s">
        <v>83</v>
      </c>
      <c r="F37" s="24" t="s">
        <v>52</v>
      </c>
      <c r="G37" s="25">
        <v>1</v>
      </c>
      <c r="H37" s="25"/>
      <c r="I37" s="25">
        <f>ROUND(ROUND(H37,2)*ROUND(G37,2),2)</f>
        <v>0</v>
      </c>
      <c r="O37">
        <f>(I37*21)/100</f>
        <v>0</v>
      </c>
      <c r="P37" t="s">
        <v>25</v>
      </c>
    </row>
    <row r="38" spans="1:5" ht="25.5">
      <c r="A38" s="26" t="s">
        <v>53</v>
      </c>
      <c r="E38" s="27" t="s">
        <v>84</v>
      </c>
    </row>
    <row r="39" spans="1:5" ht="12.75">
      <c r="A39" s="30" t="s">
        <v>55</v>
      </c>
      <c r="E39" s="29" t="s">
        <v>50</v>
      </c>
    </row>
    <row r="40" spans="1:16" ht="12.75">
      <c r="A40" s="17" t="s">
        <v>48</v>
      </c>
      <c r="B40" s="22" t="s">
        <v>85</v>
      </c>
      <c r="C40" s="22" t="s">
        <v>81</v>
      </c>
      <c r="D40" s="17" t="s">
        <v>86</v>
      </c>
      <c r="E40" s="23" t="s">
        <v>87</v>
      </c>
      <c r="F40" s="24" t="s">
        <v>52</v>
      </c>
      <c r="G40" s="25">
        <v>1</v>
      </c>
      <c r="H40" s="25"/>
      <c r="I40" s="25">
        <f>ROUND(ROUND(H40,2)*ROUND(G40,2),2)</f>
        <v>0</v>
      </c>
      <c r="O40">
        <f>(I40*21)/100</f>
        <v>0</v>
      </c>
      <c r="P40" t="s">
        <v>25</v>
      </c>
    </row>
    <row r="41" spans="1:5" ht="25.5">
      <c r="A41" s="26" t="s">
        <v>53</v>
      </c>
      <c r="E41" s="27" t="s">
        <v>88</v>
      </c>
    </row>
    <row r="42" spans="1:5" ht="12.75">
      <c r="A42" s="30" t="s">
        <v>55</v>
      </c>
      <c r="E42" s="29" t="s">
        <v>50</v>
      </c>
    </row>
    <row r="43" spans="1:16" ht="12.75">
      <c r="A43" s="17" t="s">
        <v>48</v>
      </c>
      <c r="B43" s="22" t="s">
        <v>89</v>
      </c>
      <c r="C43" s="22" t="s">
        <v>81</v>
      </c>
      <c r="D43" s="17" t="s">
        <v>90</v>
      </c>
      <c r="E43" s="23" t="s">
        <v>91</v>
      </c>
      <c r="F43" s="24" t="s">
        <v>52</v>
      </c>
      <c r="G43" s="25">
        <v>1</v>
      </c>
      <c r="H43" s="25"/>
      <c r="I43" s="25">
        <f>ROUND(ROUND(H43,2)*ROUND(G43,2),2)</f>
        <v>0</v>
      </c>
      <c r="O43">
        <f>(I43*21)/100</f>
        <v>0</v>
      </c>
      <c r="P43" t="s">
        <v>25</v>
      </c>
    </row>
    <row r="44" spans="1:5" ht="178.5">
      <c r="A44" s="26" t="s">
        <v>53</v>
      </c>
      <c r="E44" s="27" t="s">
        <v>378</v>
      </c>
    </row>
    <row r="45" spans="1:5" ht="12.75">
      <c r="A45" s="28" t="s">
        <v>55</v>
      </c>
      <c r="E45" s="29" t="s">
        <v>50</v>
      </c>
    </row>
    <row r="46" spans="1:18" ht="12.75">
      <c r="A46" s="5" t="s">
        <v>46</v>
      </c>
      <c r="B46" s="5"/>
      <c r="C46" s="31" t="s">
        <v>43</v>
      </c>
      <c r="D46" s="5"/>
      <c r="E46" s="20" t="s">
        <v>93</v>
      </c>
      <c r="F46" s="5"/>
      <c r="G46" s="5"/>
      <c r="H46" s="5"/>
      <c r="I46" s="32">
        <f>0+Q46</f>
        <v>0</v>
      </c>
      <c r="O46">
        <f>0+R46</f>
        <v>0</v>
      </c>
      <c r="Q46">
        <f>0+I47</f>
        <v>0</v>
      </c>
      <c r="R46">
        <f>0+O47</f>
        <v>0</v>
      </c>
    </row>
    <row r="47" spans="1:16" ht="12.75">
      <c r="A47" s="17" t="s">
        <v>48</v>
      </c>
      <c r="B47" s="22" t="s">
        <v>94</v>
      </c>
      <c r="C47" s="22" t="s">
        <v>95</v>
      </c>
      <c r="D47" s="17" t="s">
        <v>50</v>
      </c>
      <c r="E47" s="23" t="s">
        <v>96</v>
      </c>
      <c r="F47" s="24" t="s">
        <v>52</v>
      </c>
      <c r="G47" s="25">
        <v>1</v>
      </c>
      <c r="H47" s="25"/>
      <c r="I47" s="25">
        <f>ROUND(ROUND(H47,2)*ROUND(G47,2),2)</f>
        <v>0</v>
      </c>
      <c r="O47">
        <f>(I47*21)/100</f>
        <v>0</v>
      </c>
      <c r="P47" t="s">
        <v>25</v>
      </c>
    </row>
    <row r="48" spans="1:5" ht="102">
      <c r="A48" s="26" t="s">
        <v>53</v>
      </c>
      <c r="E48" s="27" t="s">
        <v>379</v>
      </c>
    </row>
    <row r="49" spans="1:5" ht="51">
      <c r="A49" s="28" t="s">
        <v>55</v>
      </c>
      <c r="E49" s="29" t="s">
        <v>98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0+O10+O20+O81+O88+O122+O141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102</v>
      </c>
      <c r="I3" s="33">
        <f>0+I10+I20+I81+I88+I122+I141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371</v>
      </c>
      <c r="D4" s="34"/>
      <c r="E4" s="11" t="s">
        <v>372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100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102</v>
      </c>
      <c r="D6" s="38"/>
      <c r="E6" s="14" t="s">
        <v>103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0+I11+I14+I17</f>
        <v>0</v>
      </c>
      <c r="R10">
        <f>0+O11+O14+O17</f>
        <v>0</v>
      </c>
    </row>
    <row r="11" spans="1:16" ht="12.75">
      <c r="A11" s="17" t="s">
        <v>48</v>
      </c>
      <c r="B11" s="22" t="s">
        <v>32</v>
      </c>
      <c r="C11" s="22" t="s">
        <v>104</v>
      </c>
      <c r="D11" s="17" t="s">
        <v>50</v>
      </c>
      <c r="E11" s="23" t="s">
        <v>105</v>
      </c>
      <c r="F11" s="24" t="s">
        <v>106</v>
      </c>
      <c r="G11" s="25">
        <v>131.6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107</v>
      </c>
    </row>
    <row r="13" spans="1:5" ht="12.75">
      <c r="A13" s="30" t="s">
        <v>55</v>
      </c>
      <c r="E13" s="29" t="s">
        <v>50</v>
      </c>
    </row>
    <row r="14" spans="1:16" ht="12.75">
      <c r="A14" s="17" t="s">
        <v>48</v>
      </c>
      <c r="B14" s="22" t="s">
        <v>25</v>
      </c>
      <c r="C14" s="22" t="s">
        <v>109</v>
      </c>
      <c r="D14" s="17" t="s">
        <v>50</v>
      </c>
      <c r="E14" s="23" t="s">
        <v>105</v>
      </c>
      <c r="F14" s="24" t="s">
        <v>110</v>
      </c>
      <c r="G14" s="25">
        <v>66.44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111</v>
      </c>
    </row>
    <row r="16" spans="1:5" ht="76.5">
      <c r="A16" s="30" t="s">
        <v>55</v>
      </c>
      <c r="E16" s="29" t="s">
        <v>380</v>
      </c>
    </row>
    <row r="17" spans="1:16" ht="12.75">
      <c r="A17" s="17" t="s">
        <v>48</v>
      </c>
      <c r="B17" s="22" t="s">
        <v>26</v>
      </c>
      <c r="C17" s="22" t="s">
        <v>113</v>
      </c>
      <c r="D17" s="17" t="s">
        <v>50</v>
      </c>
      <c r="E17" s="23" t="s">
        <v>114</v>
      </c>
      <c r="F17" s="24" t="s">
        <v>110</v>
      </c>
      <c r="G17" s="25">
        <v>38</v>
      </c>
      <c r="H17" s="25"/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>
      <c r="A18" s="26" t="s">
        <v>53</v>
      </c>
      <c r="E18" s="27" t="s">
        <v>115</v>
      </c>
    </row>
    <row r="19" spans="1:5" ht="12.75">
      <c r="A19" s="28" t="s">
        <v>55</v>
      </c>
      <c r="E19" s="29" t="s">
        <v>381</v>
      </c>
    </row>
    <row r="20" spans="1:18" ht="12.75">
      <c r="A20" s="5" t="s">
        <v>46</v>
      </c>
      <c r="B20" s="5"/>
      <c r="C20" s="31" t="s">
        <v>32</v>
      </c>
      <c r="D20" s="5"/>
      <c r="E20" s="20" t="s">
        <v>117</v>
      </c>
      <c r="F20" s="5"/>
      <c r="G20" s="5"/>
      <c r="H20" s="5"/>
      <c r="I20" s="32">
        <f>0+Q20</f>
        <v>0</v>
      </c>
      <c r="O20">
        <f>0+R20</f>
        <v>0</v>
      </c>
      <c r="Q20">
        <f>0+I21+I24+I27+I30+I33+I36+I39+I42+I45+I48+I51+I54+I57+I60+I63+I66+I69+I72+I75+I78</f>
        <v>0</v>
      </c>
      <c r="R20">
        <f>0+O21+O24+O27+O30+O33+O36+O39+O42+O45+O48+O51+O54+O57+O60+O63+O66+O69+O72+O75+O78</f>
        <v>0</v>
      </c>
    </row>
    <row r="21" spans="1:16" ht="12.75">
      <c r="A21" s="17" t="s">
        <v>48</v>
      </c>
      <c r="B21" s="22" t="s">
        <v>36</v>
      </c>
      <c r="C21" s="22" t="s">
        <v>382</v>
      </c>
      <c r="D21" s="17" t="s">
        <v>50</v>
      </c>
      <c r="E21" s="23" t="s">
        <v>383</v>
      </c>
      <c r="F21" s="24" t="s">
        <v>159</v>
      </c>
      <c r="G21" s="25">
        <v>184</v>
      </c>
      <c r="H21" s="25"/>
      <c r="I21" s="25">
        <f>ROUND(ROUND(H21,2)*ROUND(G21,2),2)</f>
        <v>0</v>
      </c>
      <c r="O21">
        <f>(I21*21)/100</f>
        <v>0</v>
      </c>
      <c r="P21" t="s">
        <v>25</v>
      </c>
    </row>
    <row r="22" spans="1:5" ht="25.5">
      <c r="A22" s="26" t="s">
        <v>53</v>
      </c>
      <c r="E22" s="27" t="s">
        <v>384</v>
      </c>
    </row>
    <row r="23" spans="1:5" ht="12.75">
      <c r="A23" s="30" t="s">
        <v>55</v>
      </c>
      <c r="E23" s="29" t="s">
        <v>50</v>
      </c>
    </row>
    <row r="24" spans="1:16" ht="12.75">
      <c r="A24" s="17" t="s">
        <v>48</v>
      </c>
      <c r="B24" s="22" t="s">
        <v>38</v>
      </c>
      <c r="C24" s="22" t="s">
        <v>385</v>
      </c>
      <c r="D24" s="17" t="s">
        <v>50</v>
      </c>
      <c r="E24" s="23" t="s">
        <v>386</v>
      </c>
      <c r="F24" s="24" t="s">
        <v>76</v>
      </c>
      <c r="G24" s="25">
        <v>13</v>
      </c>
      <c r="H24" s="25"/>
      <c r="I24" s="25">
        <f>ROUND(ROUND(H24,2)*ROUND(G24,2),2)</f>
        <v>0</v>
      </c>
      <c r="O24">
        <f>(I24*21)/100</f>
        <v>0</v>
      </c>
      <c r="P24" t="s">
        <v>25</v>
      </c>
    </row>
    <row r="25" spans="1:5" ht="12.75">
      <c r="A25" s="26" t="s">
        <v>53</v>
      </c>
      <c r="E25" s="27" t="s">
        <v>387</v>
      </c>
    </row>
    <row r="26" spans="1:5" ht="38.25">
      <c r="A26" s="30" t="s">
        <v>55</v>
      </c>
      <c r="E26" s="29" t="s">
        <v>388</v>
      </c>
    </row>
    <row r="27" spans="1:16" ht="25.5">
      <c r="A27" s="17" t="s">
        <v>48</v>
      </c>
      <c r="B27" s="22" t="s">
        <v>40</v>
      </c>
      <c r="C27" s="22" t="s">
        <v>125</v>
      </c>
      <c r="D27" s="17" t="s">
        <v>50</v>
      </c>
      <c r="E27" s="23" t="s">
        <v>126</v>
      </c>
      <c r="F27" s="24" t="s">
        <v>106</v>
      </c>
      <c r="G27" s="25">
        <v>22.35</v>
      </c>
      <c r="H27" s="25"/>
      <c r="I27" s="25">
        <f>ROUND(ROUND(H27,2)*ROUND(G27,2),2)</f>
        <v>0</v>
      </c>
      <c r="O27">
        <f>(I27*21)/100</f>
        <v>0</v>
      </c>
      <c r="P27" t="s">
        <v>25</v>
      </c>
    </row>
    <row r="28" spans="1:5" ht="12.75">
      <c r="A28" s="26" t="s">
        <v>53</v>
      </c>
      <c r="E28" s="27" t="s">
        <v>50</v>
      </c>
    </row>
    <row r="29" spans="1:5" ht="38.25">
      <c r="A29" s="30" t="s">
        <v>55</v>
      </c>
      <c r="E29" s="29" t="s">
        <v>389</v>
      </c>
    </row>
    <row r="30" spans="1:16" ht="25.5">
      <c r="A30" s="17" t="s">
        <v>48</v>
      </c>
      <c r="B30" s="22" t="s">
        <v>70</v>
      </c>
      <c r="C30" s="22" t="s">
        <v>134</v>
      </c>
      <c r="D30" s="17" t="s">
        <v>50</v>
      </c>
      <c r="E30" s="23" t="s">
        <v>135</v>
      </c>
      <c r="F30" s="24" t="s">
        <v>133</v>
      </c>
      <c r="G30" s="25">
        <v>272</v>
      </c>
      <c r="H30" s="25"/>
      <c r="I30" s="25">
        <f>ROUND(ROUND(H30,2)*ROUND(G30,2),2)</f>
        <v>0</v>
      </c>
      <c r="O30">
        <f>(I30*21)/100</f>
        <v>0</v>
      </c>
      <c r="P30" t="s">
        <v>25</v>
      </c>
    </row>
    <row r="31" spans="1:5" ht="12.75">
      <c r="A31" s="26" t="s">
        <v>53</v>
      </c>
      <c r="E31" s="27" t="s">
        <v>50</v>
      </c>
    </row>
    <row r="32" spans="1:5" ht="12.75">
      <c r="A32" s="30" t="s">
        <v>55</v>
      </c>
      <c r="E32" s="29" t="s">
        <v>50</v>
      </c>
    </row>
    <row r="33" spans="1:16" ht="12.75">
      <c r="A33" s="17" t="s">
        <v>48</v>
      </c>
      <c r="B33" s="22" t="s">
        <v>73</v>
      </c>
      <c r="C33" s="22" t="s">
        <v>390</v>
      </c>
      <c r="D33" s="17" t="s">
        <v>50</v>
      </c>
      <c r="E33" s="23" t="s">
        <v>391</v>
      </c>
      <c r="F33" s="24" t="s">
        <v>133</v>
      </c>
      <c r="G33" s="25">
        <v>8</v>
      </c>
      <c r="H33" s="25"/>
      <c r="I33" s="25">
        <f>ROUND(ROUND(H33,2)*ROUND(G33,2),2)</f>
        <v>0</v>
      </c>
      <c r="O33">
        <f>(I33*21)/100</f>
        <v>0</v>
      </c>
      <c r="P33" t="s">
        <v>25</v>
      </c>
    </row>
    <row r="34" spans="1:5" ht="25.5">
      <c r="A34" s="26" t="s">
        <v>53</v>
      </c>
      <c r="E34" s="27" t="s">
        <v>392</v>
      </c>
    </row>
    <row r="35" spans="1:5" ht="12.75">
      <c r="A35" s="30" t="s">
        <v>55</v>
      </c>
      <c r="E35" s="29" t="s">
        <v>50</v>
      </c>
    </row>
    <row r="36" spans="1:16" ht="25.5">
      <c r="A36" s="17" t="s">
        <v>48</v>
      </c>
      <c r="B36" s="22" t="s">
        <v>43</v>
      </c>
      <c r="C36" s="22" t="s">
        <v>262</v>
      </c>
      <c r="D36" s="17" t="s">
        <v>50</v>
      </c>
      <c r="E36" s="23" t="s">
        <v>263</v>
      </c>
      <c r="F36" s="24" t="s">
        <v>106</v>
      </c>
      <c r="G36" s="25">
        <v>6.6</v>
      </c>
      <c r="H36" s="25"/>
      <c r="I36" s="25">
        <f>ROUND(ROUND(H36,2)*ROUND(G36,2),2)</f>
        <v>0</v>
      </c>
      <c r="O36">
        <f>(I36*21)/100</f>
        <v>0</v>
      </c>
      <c r="P36" t="s">
        <v>25</v>
      </c>
    </row>
    <row r="37" spans="1:5" ht="12.75">
      <c r="A37" s="26" t="s">
        <v>53</v>
      </c>
      <c r="E37" s="27" t="s">
        <v>50</v>
      </c>
    </row>
    <row r="38" spans="1:5" ht="12.75">
      <c r="A38" s="30" t="s">
        <v>55</v>
      </c>
      <c r="E38" s="29" t="s">
        <v>393</v>
      </c>
    </row>
    <row r="39" spans="1:16" ht="12.75">
      <c r="A39" s="17" t="s">
        <v>48</v>
      </c>
      <c r="B39" s="22" t="s">
        <v>45</v>
      </c>
      <c r="C39" s="22" t="s">
        <v>394</v>
      </c>
      <c r="D39" s="17" t="s">
        <v>50</v>
      </c>
      <c r="E39" s="23" t="s">
        <v>395</v>
      </c>
      <c r="F39" s="24" t="s">
        <v>106</v>
      </c>
      <c r="G39" s="25">
        <v>28.5</v>
      </c>
      <c r="H39" s="25"/>
      <c r="I39" s="25">
        <f>ROUND(ROUND(H39,2)*ROUND(G39,2),2)</f>
        <v>0</v>
      </c>
      <c r="O39">
        <f>(I39*21)/100</f>
        <v>0</v>
      </c>
      <c r="P39" t="s">
        <v>25</v>
      </c>
    </row>
    <row r="40" spans="1:5" ht="12.75">
      <c r="A40" s="26" t="s">
        <v>53</v>
      </c>
      <c r="E40" s="27" t="s">
        <v>396</v>
      </c>
    </row>
    <row r="41" spans="1:5" ht="12.75">
      <c r="A41" s="30" t="s">
        <v>55</v>
      </c>
      <c r="E41" s="29" t="s">
        <v>397</v>
      </c>
    </row>
    <row r="42" spans="1:16" ht="12.75">
      <c r="A42" s="17" t="s">
        <v>48</v>
      </c>
      <c r="B42" s="22" t="s">
        <v>85</v>
      </c>
      <c r="C42" s="22" t="s">
        <v>136</v>
      </c>
      <c r="D42" s="17" t="s">
        <v>50</v>
      </c>
      <c r="E42" s="23" t="s">
        <v>137</v>
      </c>
      <c r="F42" s="24" t="s">
        <v>106</v>
      </c>
      <c r="G42" s="25">
        <v>37</v>
      </c>
      <c r="H42" s="25"/>
      <c r="I42" s="25">
        <f>ROUND(ROUND(H42,2)*ROUND(G42,2),2)</f>
        <v>0</v>
      </c>
      <c r="O42">
        <f>(I42*21)/100</f>
        <v>0</v>
      </c>
      <c r="P42" t="s">
        <v>25</v>
      </c>
    </row>
    <row r="43" spans="1:5" ht="12.75">
      <c r="A43" s="26" t="s">
        <v>53</v>
      </c>
      <c r="E43" s="27" t="s">
        <v>50</v>
      </c>
    </row>
    <row r="44" spans="1:5" ht="12.75">
      <c r="A44" s="30" t="s">
        <v>55</v>
      </c>
      <c r="E44" s="29" t="s">
        <v>50</v>
      </c>
    </row>
    <row r="45" spans="1:16" ht="12.75">
      <c r="A45" s="17" t="s">
        <v>48</v>
      </c>
      <c r="B45" s="22" t="s">
        <v>89</v>
      </c>
      <c r="C45" s="22" t="s">
        <v>398</v>
      </c>
      <c r="D45" s="17" t="s">
        <v>50</v>
      </c>
      <c r="E45" s="23" t="s">
        <v>399</v>
      </c>
      <c r="F45" s="24" t="s">
        <v>106</v>
      </c>
      <c r="G45" s="25">
        <v>75</v>
      </c>
      <c r="H45" s="25"/>
      <c r="I45" s="25">
        <f>ROUND(ROUND(H45,2)*ROUND(G45,2),2)</f>
        <v>0</v>
      </c>
      <c r="O45">
        <f>(I45*21)/100</f>
        <v>0</v>
      </c>
      <c r="P45" t="s">
        <v>25</v>
      </c>
    </row>
    <row r="46" spans="1:5" ht="12.75">
      <c r="A46" s="26" t="s">
        <v>53</v>
      </c>
      <c r="E46" s="27" t="s">
        <v>50</v>
      </c>
    </row>
    <row r="47" spans="1:5" ht="12.75">
      <c r="A47" s="30" t="s">
        <v>55</v>
      </c>
      <c r="E47" s="29" t="s">
        <v>50</v>
      </c>
    </row>
    <row r="48" spans="1:16" ht="12.75">
      <c r="A48" s="17" t="s">
        <v>48</v>
      </c>
      <c r="B48" s="22" t="s">
        <v>94</v>
      </c>
      <c r="C48" s="22" t="s">
        <v>400</v>
      </c>
      <c r="D48" s="17" t="s">
        <v>50</v>
      </c>
      <c r="E48" s="23" t="s">
        <v>401</v>
      </c>
      <c r="F48" s="24" t="s">
        <v>133</v>
      </c>
      <c r="G48" s="25">
        <v>18</v>
      </c>
      <c r="H48" s="25"/>
      <c r="I48" s="25">
        <f>ROUND(ROUND(H48,2)*ROUND(G48,2),2)</f>
        <v>0</v>
      </c>
      <c r="O48">
        <f>(I48*21)/100</f>
        <v>0</v>
      </c>
      <c r="P48" t="s">
        <v>25</v>
      </c>
    </row>
    <row r="49" spans="1:5" ht="12.75">
      <c r="A49" s="26" t="s">
        <v>53</v>
      </c>
      <c r="E49" s="27" t="s">
        <v>402</v>
      </c>
    </row>
    <row r="50" spans="1:5" ht="12.75">
      <c r="A50" s="30" t="s">
        <v>55</v>
      </c>
      <c r="E50" s="29" t="s">
        <v>50</v>
      </c>
    </row>
    <row r="51" spans="1:16" ht="12.75">
      <c r="A51" s="17" t="s">
        <v>48</v>
      </c>
      <c r="B51" s="22" t="s">
        <v>149</v>
      </c>
      <c r="C51" s="22" t="s">
        <v>142</v>
      </c>
      <c r="D51" s="17" t="s">
        <v>50</v>
      </c>
      <c r="E51" s="23" t="s">
        <v>143</v>
      </c>
      <c r="F51" s="24" t="s">
        <v>106</v>
      </c>
      <c r="G51" s="25">
        <v>19.6</v>
      </c>
      <c r="H51" s="25"/>
      <c r="I51" s="25">
        <f>ROUND(ROUND(H51,2)*ROUND(G51,2),2)</f>
        <v>0</v>
      </c>
      <c r="O51">
        <f>(I51*21)/100</f>
        <v>0</v>
      </c>
      <c r="P51" t="s">
        <v>25</v>
      </c>
    </row>
    <row r="52" spans="1:5" ht="12.75">
      <c r="A52" s="26" t="s">
        <v>53</v>
      </c>
      <c r="E52" s="27" t="s">
        <v>50</v>
      </c>
    </row>
    <row r="53" spans="1:5" ht="38.25">
      <c r="A53" s="30" t="s">
        <v>55</v>
      </c>
      <c r="E53" s="29" t="s">
        <v>403</v>
      </c>
    </row>
    <row r="54" spans="1:16" ht="12.75">
      <c r="A54" s="17" t="s">
        <v>48</v>
      </c>
      <c r="B54" s="22" t="s">
        <v>152</v>
      </c>
      <c r="C54" s="22" t="s">
        <v>145</v>
      </c>
      <c r="D54" s="17" t="s">
        <v>82</v>
      </c>
      <c r="E54" s="23" t="s">
        <v>146</v>
      </c>
      <c r="F54" s="24" t="s">
        <v>106</v>
      </c>
      <c r="G54" s="25">
        <v>28.5</v>
      </c>
      <c r="H54" s="25"/>
      <c r="I54" s="25">
        <f>ROUND(ROUND(H54,2)*ROUND(G54,2),2)</f>
        <v>0</v>
      </c>
      <c r="O54">
        <f>(I54*21)/100</f>
        <v>0</v>
      </c>
      <c r="P54" t="s">
        <v>25</v>
      </c>
    </row>
    <row r="55" spans="1:5" ht="12.75">
      <c r="A55" s="26" t="s">
        <v>53</v>
      </c>
      <c r="E55" s="27" t="s">
        <v>404</v>
      </c>
    </row>
    <row r="56" spans="1:5" ht="12.75">
      <c r="A56" s="30" t="s">
        <v>55</v>
      </c>
      <c r="E56" s="29" t="s">
        <v>50</v>
      </c>
    </row>
    <row r="57" spans="1:16" ht="12.75">
      <c r="A57" s="17" t="s">
        <v>48</v>
      </c>
      <c r="B57" s="22" t="s">
        <v>156</v>
      </c>
      <c r="C57" s="22" t="s">
        <v>145</v>
      </c>
      <c r="D57" s="17" t="s">
        <v>86</v>
      </c>
      <c r="E57" s="23" t="s">
        <v>146</v>
      </c>
      <c r="F57" s="24" t="s">
        <v>106</v>
      </c>
      <c r="G57" s="25">
        <v>131.6</v>
      </c>
      <c r="H57" s="25"/>
      <c r="I57" s="25">
        <f>ROUND(ROUND(H57,2)*ROUND(G57,2),2)</f>
        <v>0</v>
      </c>
      <c r="O57">
        <f>(I57*21)/100</f>
        <v>0</v>
      </c>
      <c r="P57" t="s">
        <v>25</v>
      </c>
    </row>
    <row r="58" spans="1:5" ht="12.75">
      <c r="A58" s="26" t="s">
        <v>53</v>
      </c>
      <c r="E58" s="27" t="s">
        <v>147</v>
      </c>
    </row>
    <row r="59" spans="1:5" ht="12.75">
      <c r="A59" s="30" t="s">
        <v>55</v>
      </c>
      <c r="E59" s="29" t="s">
        <v>405</v>
      </c>
    </row>
    <row r="60" spans="1:16" ht="12.75">
      <c r="A60" s="17" t="s">
        <v>48</v>
      </c>
      <c r="B60" s="22" t="s">
        <v>161</v>
      </c>
      <c r="C60" s="22" t="s">
        <v>153</v>
      </c>
      <c r="D60" s="17" t="s">
        <v>50</v>
      </c>
      <c r="E60" s="23" t="s">
        <v>154</v>
      </c>
      <c r="F60" s="24" t="s">
        <v>106</v>
      </c>
      <c r="G60" s="25">
        <v>7.18</v>
      </c>
      <c r="H60" s="25"/>
      <c r="I60" s="25">
        <f>ROUND(ROUND(H60,2)*ROUND(G60,2),2)</f>
        <v>0</v>
      </c>
      <c r="O60">
        <f>(I60*21)/100</f>
        <v>0</v>
      </c>
      <c r="P60" t="s">
        <v>25</v>
      </c>
    </row>
    <row r="61" spans="1:5" ht="51">
      <c r="A61" s="26" t="s">
        <v>53</v>
      </c>
      <c r="E61" s="27" t="s">
        <v>406</v>
      </c>
    </row>
    <row r="62" spans="1:5" ht="38.25">
      <c r="A62" s="30" t="s">
        <v>55</v>
      </c>
      <c r="E62" s="29" t="s">
        <v>407</v>
      </c>
    </row>
    <row r="63" spans="1:16" ht="12.75">
      <c r="A63" s="17" t="s">
        <v>48</v>
      </c>
      <c r="B63" s="22" t="s">
        <v>164</v>
      </c>
      <c r="C63" s="22" t="s">
        <v>408</v>
      </c>
      <c r="D63" s="17" t="s">
        <v>50</v>
      </c>
      <c r="E63" s="23" t="s">
        <v>409</v>
      </c>
      <c r="F63" s="24" t="s">
        <v>106</v>
      </c>
      <c r="G63" s="25">
        <v>3.2</v>
      </c>
      <c r="H63" s="25"/>
      <c r="I63" s="25">
        <f>ROUND(ROUND(H63,2)*ROUND(G63,2),2)</f>
        <v>0</v>
      </c>
      <c r="O63">
        <f>(I63*21)/100</f>
        <v>0</v>
      </c>
      <c r="P63" t="s">
        <v>25</v>
      </c>
    </row>
    <row r="64" spans="1:5" ht="12.75">
      <c r="A64" s="26" t="s">
        <v>53</v>
      </c>
      <c r="E64" s="27" t="s">
        <v>410</v>
      </c>
    </row>
    <row r="65" spans="1:5" ht="12.75">
      <c r="A65" s="30" t="s">
        <v>55</v>
      </c>
      <c r="E65" s="29" t="s">
        <v>411</v>
      </c>
    </row>
    <row r="66" spans="1:16" ht="12.75">
      <c r="A66" s="17" t="s">
        <v>48</v>
      </c>
      <c r="B66" s="22" t="s">
        <v>167</v>
      </c>
      <c r="C66" s="22" t="s">
        <v>157</v>
      </c>
      <c r="D66" s="17" t="s">
        <v>50</v>
      </c>
      <c r="E66" s="23" t="s">
        <v>158</v>
      </c>
      <c r="F66" s="24" t="s">
        <v>159</v>
      </c>
      <c r="G66" s="25">
        <v>505</v>
      </c>
      <c r="H66" s="25"/>
      <c r="I66" s="25">
        <f>ROUND(ROUND(H66,2)*ROUND(G66,2),2)</f>
        <v>0</v>
      </c>
      <c r="O66">
        <f>(I66*21)/100</f>
        <v>0</v>
      </c>
      <c r="P66" t="s">
        <v>25</v>
      </c>
    </row>
    <row r="67" spans="1:5" ht="12.75">
      <c r="A67" s="26" t="s">
        <v>53</v>
      </c>
      <c r="E67" s="27" t="s">
        <v>50</v>
      </c>
    </row>
    <row r="68" spans="1:5" ht="51">
      <c r="A68" s="30" t="s">
        <v>55</v>
      </c>
      <c r="E68" s="29" t="s">
        <v>412</v>
      </c>
    </row>
    <row r="69" spans="1:16" ht="12.75">
      <c r="A69" s="17" t="s">
        <v>48</v>
      </c>
      <c r="B69" s="22" t="s">
        <v>172</v>
      </c>
      <c r="C69" s="22" t="s">
        <v>413</v>
      </c>
      <c r="D69" s="17" t="s">
        <v>50</v>
      </c>
      <c r="E69" s="23" t="s">
        <v>414</v>
      </c>
      <c r="F69" s="24" t="s">
        <v>159</v>
      </c>
      <c r="G69" s="25">
        <v>190</v>
      </c>
      <c r="H69" s="25"/>
      <c r="I69" s="25">
        <f>ROUND(ROUND(H69,2)*ROUND(G69,2),2)</f>
        <v>0</v>
      </c>
      <c r="O69">
        <f>(I69*21)/100</f>
        <v>0</v>
      </c>
      <c r="P69" t="s">
        <v>25</v>
      </c>
    </row>
    <row r="70" spans="1:5" ht="12.75">
      <c r="A70" s="26" t="s">
        <v>53</v>
      </c>
      <c r="E70" s="27" t="s">
        <v>415</v>
      </c>
    </row>
    <row r="71" spans="1:5" ht="12.75">
      <c r="A71" s="30" t="s">
        <v>55</v>
      </c>
      <c r="E71" s="29" t="s">
        <v>50</v>
      </c>
    </row>
    <row r="72" spans="1:16" ht="12.75">
      <c r="A72" s="17" t="s">
        <v>48</v>
      </c>
      <c r="B72" s="22" t="s">
        <v>177</v>
      </c>
      <c r="C72" s="22" t="s">
        <v>165</v>
      </c>
      <c r="D72" s="17" t="s">
        <v>50</v>
      </c>
      <c r="E72" s="23" t="s">
        <v>166</v>
      </c>
      <c r="F72" s="24" t="s">
        <v>159</v>
      </c>
      <c r="G72" s="25">
        <v>190</v>
      </c>
      <c r="H72" s="25"/>
      <c r="I72" s="25">
        <f>ROUND(ROUND(H72,2)*ROUND(G72,2),2)</f>
        <v>0</v>
      </c>
      <c r="O72">
        <f>(I72*21)/100</f>
        <v>0</v>
      </c>
      <c r="P72" t="s">
        <v>25</v>
      </c>
    </row>
    <row r="73" spans="1:5" ht="12.75">
      <c r="A73" s="26" t="s">
        <v>53</v>
      </c>
      <c r="E73" s="27" t="s">
        <v>50</v>
      </c>
    </row>
    <row r="74" spans="1:5" ht="12.75">
      <c r="A74" s="30" t="s">
        <v>55</v>
      </c>
      <c r="E74" s="29" t="s">
        <v>50</v>
      </c>
    </row>
    <row r="75" spans="1:16" ht="12.75">
      <c r="A75" s="17" t="s">
        <v>48</v>
      </c>
      <c r="B75" s="22" t="s">
        <v>182</v>
      </c>
      <c r="C75" s="22" t="s">
        <v>168</v>
      </c>
      <c r="D75" s="17" t="s">
        <v>50</v>
      </c>
      <c r="E75" s="23" t="s">
        <v>169</v>
      </c>
      <c r="F75" s="24" t="s">
        <v>159</v>
      </c>
      <c r="G75" s="25">
        <v>190</v>
      </c>
      <c r="H75" s="25"/>
      <c r="I75" s="25">
        <f>ROUND(ROUND(H75,2)*ROUND(G75,2),2)</f>
        <v>0</v>
      </c>
      <c r="O75">
        <f>(I75*21)/100</f>
        <v>0</v>
      </c>
      <c r="P75" t="s">
        <v>25</v>
      </c>
    </row>
    <row r="76" spans="1:5" ht="12.75">
      <c r="A76" s="26" t="s">
        <v>53</v>
      </c>
      <c r="E76" s="27" t="s">
        <v>170</v>
      </c>
    </row>
    <row r="77" spans="1:5" ht="12.75">
      <c r="A77" s="30" t="s">
        <v>55</v>
      </c>
      <c r="E77" s="29" t="s">
        <v>50</v>
      </c>
    </row>
    <row r="78" spans="1:16" ht="25.5">
      <c r="A78" s="17" t="s">
        <v>48</v>
      </c>
      <c r="B78" s="22" t="s">
        <v>416</v>
      </c>
      <c r="C78" s="22" t="s">
        <v>417</v>
      </c>
      <c r="D78" s="17" t="s">
        <v>50</v>
      </c>
      <c r="E78" s="23" t="s">
        <v>418</v>
      </c>
      <c r="F78" s="24" t="s">
        <v>106</v>
      </c>
      <c r="G78" s="25">
        <v>3.2</v>
      </c>
      <c r="H78" s="25"/>
      <c r="I78" s="25">
        <f>ROUND(ROUND(H78,2)*ROUND(G78,2),2)</f>
        <v>0</v>
      </c>
      <c r="O78">
        <f>(I78*21)/100</f>
        <v>0</v>
      </c>
      <c r="P78" t="s">
        <v>25</v>
      </c>
    </row>
    <row r="79" spans="1:5" ht="25.5">
      <c r="A79" s="26" t="s">
        <v>53</v>
      </c>
      <c r="E79" s="27" t="s">
        <v>419</v>
      </c>
    </row>
    <row r="80" spans="1:5" ht="12.75">
      <c r="A80" s="28" t="s">
        <v>55</v>
      </c>
      <c r="E80" s="29" t="s">
        <v>420</v>
      </c>
    </row>
    <row r="81" spans="1:18" ht="12.75">
      <c r="A81" s="5" t="s">
        <v>46</v>
      </c>
      <c r="B81" s="5"/>
      <c r="C81" s="31" t="s">
        <v>36</v>
      </c>
      <c r="D81" s="5"/>
      <c r="E81" s="20" t="s">
        <v>421</v>
      </c>
      <c r="F81" s="5"/>
      <c r="G81" s="5"/>
      <c r="H81" s="5"/>
      <c r="I81" s="32">
        <f>0+Q81</f>
        <v>0</v>
      </c>
      <c r="O81">
        <f>0+R81</f>
        <v>0</v>
      </c>
      <c r="Q81">
        <f>0+I82+I85</f>
        <v>0</v>
      </c>
      <c r="R81">
        <f>0+O82+O85</f>
        <v>0</v>
      </c>
    </row>
    <row r="82" spans="1:16" ht="12.75">
      <c r="A82" s="17" t="s">
        <v>48</v>
      </c>
      <c r="B82" s="22" t="s">
        <v>187</v>
      </c>
      <c r="C82" s="22" t="s">
        <v>422</v>
      </c>
      <c r="D82" s="17" t="s">
        <v>50</v>
      </c>
      <c r="E82" s="23" t="s">
        <v>423</v>
      </c>
      <c r="F82" s="24" t="s">
        <v>106</v>
      </c>
      <c r="G82" s="25">
        <v>0.34</v>
      </c>
      <c r="H82" s="25"/>
      <c r="I82" s="25">
        <f>ROUND(ROUND(H82,2)*ROUND(G82,2),2)</f>
        <v>0</v>
      </c>
      <c r="O82">
        <f>(I82*21)/100</f>
        <v>0</v>
      </c>
      <c r="P82" t="s">
        <v>25</v>
      </c>
    </row>
    <row r="83" spans="1:5" ht="12.75">
      <c r="A83" s="26" t="s">
        <v>53</v>
      </c>
      <c r="E83" s="27" t="s">
        <v>50</v>
      </c>
    </row>
    <row r="84" spans="1:5" ht="38.25">
      <c r="A84" s="30" t="s">
        <v>55</v>
      </c>
      <c r="E84" s="29" t="s">
        <v>424</v>
      </c>
    </row>
    <row r="85" spans="1:16" ht="12.75">
      <c r="A85" s="17" t="s">
        <v>48</v>
      </c>
      <c r="B85" s="22" t="s">
        <v>192</v>
      </c>
      <c r="C85" s="22" t="s">
        <v>425</v>
      </c>
      <c r="D85" s="17" t="s">
        <v>50</v>
      </c>
      <c r="E85" s="23" t="s">
        <v>426</v>
      </c>
      <c r="F85" s="24" t="s">
        <v>106</v>
      </c>
      <c r="G85" s="25">
        <v>0.96</v>
      </c>
      <c r="H85" s="25"/>
      <c r="I85" s="25">
        <f>ROUND(ROUND(H85,2)*ROUND(G85,2),2)</f>
        <v>0</v>
      </c>
      <c r="O85">
        <f>(I85*21)/100</f>
        <v>0</v>
      </c>
      <c r="P85" t="s">
        <v>25</v>
      </c>
    </row>
    <row r="86" spans="1:5" ht="12.75">
      <c r="A86" s="26" t="s">
        <v>53</v>
      </c>
      <c r="E86" s="27" t="s">
        <v>410</v>
      </c>
    </row>
    <row r="87" spans="1:5" ht="12.75">
      <c r="A87" s="28" t="s">
        <v>55</v>
      </c>
      <c r="E87" s="29" t="s">
        <v>427</v>
      </c>
    </row>
    <row r="88" spans="1:18" ht="12.75">
      <c r="A88" s="5" t="s">
        <v>46</v>
      </c>
      <c r="B88" s="5"/>
      <c r="C88" s="31" t="s">
        <v>38</v>
      </c>
      <c r="D88" s="5"/>
      <c r="E88" s="20" t="s">
        <v>176</v>
      </c>
      <c r="F88" s="5"/>
      <c r="G88" s="5"/>
      <c r="H88" s="5"/>
      <c r="I88" s="32">
        <f>0+Q88</f>
        <v>0</v>
      </c>
      <c r="O88">
        <f>0+R88</f>
        <v>0</v>
      </c>
      <c r="Q88">
        <f>0+I89+I92+I95+I98+I101+I104+I107+I110+I113+I116+I119</f>
        <v>0</v>
      </c>
      <c r="R88">
        <f>0+O89+O92+O95+O98+O101+O104+O107+O110+O113+O116+O119</f>
        <v>0</v>
      </c>
    </row>
    <row r="89" spans="1:16" ht="12.75">
      <c r="A89" s="17" t="s">
        <v>48</v>
      </c>
      <c r="B89" s="22" t="s">
        <v>197</v>
      </c>
      <c r="C89" s="22" t="s">
        <v>178</v>
      </c>
      <c r="D89" s="17" t="s">
        <v>50</v>
      </c>
      <c r="E89" s="23" t="s">
        <v>179</v>
      </c>
      <c r="F89" s="24" t="s">
        <v>106</v>
      </c>
      <c r="G89" s="25">
        <v>75.6</v>
      </c>
      <c r="H89" s="25"/>
      <c r="I89" s="25">
        <f>ROUND(ROUND(H89,2)*ROUND(G89,2),2)</f>
        <v>0</v>
      </c>
      <c r="O89">
        <f>(I89*21)/100</f>
        <v>0</v>
      </c>
      <c r="P89" t="s">
        <v>25</v>
      </c>
    </row>
    <row r="90" spans="1:5" ht="12.75">
      <c r="A90" s="26" t="s">
        <v>53</v>
      </c>
      <c r="E90" s="27" t="s">
        <v>180</v>
      </c>
    </row>
    <row r="91" spans="1:5" ht="38.25">
      <c r="A91" s="30" t="s">
        <v>55</v>
      </c>
      <c r="E91" s="29" t="s">
        <v>428</v>
      </c>
    </row>
    <row r="92" spans="1:16" ht="12.75">
      <c r="A92" s="17" t="s">
        <v>48</v>
      </c>
      <c r="B92" s="22" t="s">
        <v>202</v>
      </c>
      <c r="C92" s="22" t="s">
        <v>429</v>
      </c>
      <c r="D92" s="17" t="s">
        <v>82</v>
      </c>
      <c r="E92" s="23" t="s">
        <v>430</v>
      </c>
      <c r="F92" s="24" t="s">
        <v>106</v>
      </c>
      <c r="G92" s="25">
        <v>0.75</v>
      </c>
      <c r="H92" s="25"/>
      <c r="I92" s="25">
        <f>ROUND(ROUND(H92,2)*ROUND(G92,2),2)</f>
        <v>0</v>
      </c>
      <c r="O92">
        <f>(I92*21)/100</f>
        <v>0</v>
      </c>
      <c r="P92" t="s">
        <v>25</v>
      </c>
    </row>
    <row r="93" spans="1:5" ht="12.75">
      <c r="A93" s="26" t="s">
        <v>53</v>
      </c>
      <c r="E93" s="27" t="s">
        <v>431</v>
      </c>
    </row>
    <row r="94" spans="1:5" ht="12.75">
      <c r="A94" s="30" t="s">
        <v>55</v>
      </c>
      <c r="E94" s="29" t="s">
        <v>432</v>
      </c>
    </row>
    <row r="95" spans="1:16" ht="12.75">
      <c r="A95" s="17" t="s">
        <v>48</v>
      </c>
      <c r="B95" s="22" t="s">
        <v>207</v>
      </c>
      <c r="C95" s="22" t="s">
        <v>429</v>
      </c>
      <c r="D95" s="17" t="s">
        <v>86</v>
      </c>
      <c r="E95" s="23" t="s">
        <v>430</v>
      </c>
      <c r="F95" s="24" t="s">
        <v>106</v>
      </c>
      <c r="G95" s="25">
        <v>0.75</v>
      </c>
      <c r="H95" s="25"/>
      <c r="I95" s="25">
        <f>ROUND(ROUND(H95,2)*ROUND(G95,2),2)</f>
        <v>0</v>
      </c>
      <c r="O95">
        <f>(I95*21)/100</f>
        <v>0</v>
      </c>
      <c r="P95" t="s">
        <v>25</v>
      </c>
    </row>
    <row r="96" spans="1:5" ht="12.75">
      <c r="A96" s="26" t="s">
        <v>53</v>
      </c>
      <c r="E96" s="27" t="s">
        <v>433</v>
      </c>
    </row>
    <row r="97" spans="1:5" ht="12.75">
      <c r="A97" s="30" t="s">
        <v>55</v>
      </c>
      <c r="E97" s="29" t="s">
        <v>432</v>
      </c>
    </row>
    <row r="98" spans="1:16" ht="12.75">
      <c r="A98" s="17" t="s">
        <v>48</v>
      </c>
      <c r="B98" s="22" t="s">
        <v>210</v>
      </c>
      <c r="C98" s="22" t="s">
        <v>434</v>
      </c>
      <c r="D98" s="17" t="s">
        <v>50</v>
      </c>
      <c r="E98" s="23" t="s">
        <v>435</v>
      </c>
      <c r="F98" s="24" t="s">
        <v>159</v>
      </c>
      <c r="G98" s="25">
        <v>137</v>
      </c>
      <c r="H98" s="25"/>
      <c r="I98" s="25">
        <f>ROUND(ROUND(H98,2)*ROUND(G98,2),2)</f>
        <v>0</v>
      </c>
      <c r="O98">
        <f>(I98*21)/100</f>
        <v>0</v>
      </c>
      <c r="P98" t="s">
        <v>25</v>
      </c>
    </row>
    <row r="99" spans="1:5" ht="12.75">
      <c r="A99" s="26" t="s">
        <v>53</v>
      </c>
      <c r="E99" s="27" t="s">
        <v>50</v>
      </c>
    </row>
    <row r="100" spans="1:5" ht="38.25">
      <c r="A100" s="30" t="s">
        <v>55</v>
      </c>
      <c r="E100" s="29" t="s">
        <v>436</v>
      </c>
    </row>
    <row r="101" spans="1:16" ht="12.75">
      <c r="A101" s="17" t="s">
        <v>48</v>
      </c>
      <c r="B101" s="22" t="s">
        <v>213</v>
      </c>
      <c r="C101" s="22" t="s">
        <v>437</v>
      </c>
      <c r="D101" s="17" t="s">
        <v>50</v>
      </c>
      <c r="E101" s="23" t="s">
        <v>438</v>
      </c>
      <c r="F101" s="24" t="s">
        <v>106</v>
      </c>
      <c r="G101" s="25">
        <v>6.85</v>
      </c>
      <c r="H101" s="25"/>
      <c r="I101" s="25">
        <f>ROUND(ROUND(H101,2)*ROUND(G101,2),2)</f>
        <v>0</v>
      </c>
      <c r="O101">
        <f>(I101*21)/100</f>
        <v>0</v>
      </c>
      <c r="P101" t="s">
        <v>25</v>
      </c>
    </row>
    <row r="102" spans="1:5" ht="12.75">
      <c r="A102" s="26" t="s">
        <v>53</v>
      </c>
      <c r="E102" s="27" t="s">
        <v>50</v>
      </c>
    </row>
    <row r="103" spans="1:5" ht="38.25">
      <c r="A103" s="30" t="s">
        <v>55</v>
      </c>
      <c r="E103" s="29" t="s">
        <v>439</v>
      </c>
    </row>
    <row r="104" spans="1:16" ht="12.75">
      <c r="A104" s="17" t="s">
        <v>48</v>
      </c>
      <c r="B104" s="22" t="s">
        <v>217</v>
      </c>
      <c r="C104" s="22" t="s">
        <v>440</v>
      </c>
      <c r="D104" s="17" t="s">
        <v>50</v>
      </c>
      <c r="E104" s="23" t="s">
        <v>441</v>
      </c>
      <c r="F104" s="24" t="s">
        <v>106</v>
      </c>
      <c r="G104" s="25">
        <v>0.35</v>
      </c>
      <c r="H104" s="25"/>
      <c r="I104" s="25">
        <f>ROUND(ROUND(H104,2)*ROUND(G104,2),2)</f>
        <v>0</v>
      </c>
      <c r="O104">
        <f>(I104*21)/100</f>
        <v>0</v>
      </c>
      <c r="P104" t="s">
        <v>25</v>
      </c>
    </row>
    <row r="105" spans="1:5" ht="12.75">
      <c r="A105" s="26" t="s">
        <v>53</v>
      </c>
      <c r="E105" s="27" t="s">
        <v>50</v>
      </c>
    </row>
    <row r="106" spans="1:5" ht="12.75">
      <c r="A106" s="30" t="s">
        <v>55</v>
      </c>
      <c r="E106" s="29" t="s">
        <v>442</v>
      </c>
    </row>
    <row r="107" spans="1:16" ht="12.75">
      <c r="A107" s="17" t="s">
        <v>48</v>
      </c>
      <c r="B107" s="22" t="s">
        <v>221</v>
      </c>
      <c r="C107" s="22" t="s">
        <v>183</v>
      </c>
      <c r="D107" s="17" t="s">
        <v>50</v>
      </c>
      <c r="E107" s="23" t="s">
        <v>184</v>
      </c>
      <c r="F107" s="24" t="s">
        <v>159</v>
      </c>
      <c r="G107" s="25">
        <v>469</v>
      </c>
      <c r="H107" s="25"/>
      <c r="I107" s="25">
        <f>ROUND(ROUND(H107,2)*ROUND(G107,2),2)</f>
        <v>0</v>
      </c>
      <c r="O107">
        <f>(I107*21)/100</f>
        <v>0</v>
      </c>
      <c r="P107" t="s">
        <v>25</v>
      </c>
    </row>
    <row r="108" spans="1:5" ht="25.5">
      <c r="A108" s="26" t="s">
        <v>53</v>
      </c>
      <c r="E108" s="27" t="s">
        <v>443</v>
      </c>
    </row>
    <row r="109" spans="1:5" ht="12.75">
      <c r="A109" s="30" t="s">
        <v>55</v>
      </c>
      <c r="E109" s="29" t="s">
        <v>444</v>
      </c>
    </row>
    <row r="110" spans="1:16" ht="12.75">
      <c r="A110" s="17" t="s">
        <v>48</v>
      </c>
      <c r="B110" s="22" t="s">
        <v>225</v>
      </c>
      <c r="C110" s="22" t="s">
        <v>188</v>
      </c>
      <c r="D110" s="17" t="s">
        <v>50</v>
      </c>
      <c r="E110" s="23" t="s">
        <v>189</v>
      </c>
      <c r="F110" s="24" t="s">
        <v>159</v>
      </c>
      <c r="G110" s="25">
        <v>3.8</v>
      </c>
      <c r="H110" s="25"/>
      <c r="I110" s="25">
        <f>ROUND(ROUND(H110,2)*ROUND(G110,2),2)</f>
        <v>0</v>
      </c>
      <c r="O110">
        <f>(I110*21)/100</f>
        <v>0</v>
      </c>
      <c r="P110" t="s">
        <v>25</v>
      </c>
    </row>
    <row r="111" spans="1:5" ht="25.5">
      <c r="A111" s="26" t="s">
        <v>53</v>
      </c>
      <c r="E111" s="27" t="s">
        <v>445</v>
      </c>
    </row>
    <row r="112" spans="1:5" ht="12.75">
      <c r="A112" s="30" t="s">
        <v>55</v>
      </c>
      <c r="E112" s="29" t="s">
        <v>446</v>
      </c>
    </row>
    <row r="113" spans="1:16" ht="25.5">
      <c r="A113" s="17" t="s">
        <v>48</v>
      </c>
      <c r="B113" s="22" t="s">
        <v>228</v>
      </c>
      <c r="C113" s="22" t="s">
        <v>193</v>
      </c>
      <c r="D113" s="17" t="s">
        <v>50</v>
      </c>
      <c r="E113" s="23" t="s">
        <v>194</v>
      </c>
      <c r="F113" s="24" t="s">
        <v>159</v>
      </c>
      <c r="G113" s="25">
        <v>25</v>
      </c>
      <c r="H113" s="25"/>
      <c r="I113" s="25">
        <f>ROUND(ROUND(H113,2)*ROUND(G113,2),2)</f>
        <v>0</v>
      </c>
      <c r="O113">
        <f>(I113*21)/100</f>
        <v>0</v>
      </c>
      <c r="P113" t="s">
        <v>25</v>
      </c>
    </row>
    <row r="114" spans="1:5" ht="25.5">
      <c r="A114" s="26" t="s">
        <v>53</v>
      </c>
      <c r="E114" s="27" t="s">
        <v>447</v>
      </c>
    </row>
    <row r="115" spans="1:5" ht="12.75">
      <c r="A115" s="30" t="s">
        <v>55</v>
      </c>
      <c r="E115" s="29" t="s">
        <v>448</v>
      </c>
    </row>
    <row r="116" spans="1:16" ht="25.5">
      <c r="A116" s="17" t="s">
        <v>48</v>
      </c>
      <c r="B116" s="22" t="s">
        <v>231</v>
      </c>
      <c r="C116" s="22" t="s">
        <v>198</v>
      </c>
      <c r="D116" s="17" t="s">
        <v>50</v>
      </c>
      <c r="E116" s="23" t="s">
        <v>199</v>
      </c>
      <c r="F116" s="24" t="s">
        <v>159</v>
      </c>
      <c r="G116" s="25">
        <v>2.2</v>
      </c>
      <c r="H116" s="25"/>
      <c r="I116" s="25">
        <f>ROUND(ROUND(H116,2)*ROUND(G116,2),2)</f>
        <v>0</v>
      </c>
      <c r="O116">
        <f>(I116*21)/100</f>
        <v>0</v>
      </c>
      <c r="P116" t="s">
        <v>25</v>
      </c>
    </row>
    <row r="117" spans="1:5" ht="25.5">
      <c r="A117" s="26" t="s">
        <v>53</v>
      </c>
      <c r="E117" s="27" t="s">
        <v>449</v>
      </c>
    </row>
    <row r="118" spans="1:5" ht="12.75">
      <c r="A118" s="30" t="s">
        <v>55</v>
      </c>
      <c r="E118" s="29" t="s">
        <v>450</v>
      </c>
    </row>
    <row r="119" spans="1:16" ht="12.75">
      <c r="A119" s="17" t="s">
        <v>48</v>
      </c>
      <c r="B119" s="22" t="s">
        <v>234</v>
      </c>
      <c r="C119" s="22" t="s">
        <v>203</v>
      </c>
      <c r="D119" s="17" t="s">
        <v>50</v>
      </c>
      <c r="E119" s="23" t="s">
        <v>204</v>
      </c>
      <c r="F119" s="24" t="s">
        <v>133</v>
      </c>
      <c r="G119" s="25">
        <v>264</v>
      </c>
      <c r="H119" s="25"/>
      <c r="I119" s="25">
        <f>ROUND(ROUND(H119,2)*ROUND(G119,2),2)</f>
        <v>0</v>
      </c>
      <c r="O119">
        <f>(I119*21)/100</f>
        <v>0</v>
      </c>
      <c r="P119" t="s">
        <v>25</v>
      </c>
    </row>
    <row r="120" spans="1:5" ht="25.5">
      <c r="A120" s="26" t="s">
        <v>53</v>
      </c>
      <c r="E120" s="27" t="s">
        <v>205</v>
      </c>
    </row>
    <row r="121" spans="1:5" ht="12.75">
      <c r="A121" s="28" t="s">
        <v>55</v>
      </c>
      <c r="E121" s="29" t="s">
        <v>50</v>
      </c>
    </row>
    <row r="122" spans="1:18" ht="12.75">
      <c r="A122" s="5" t="s">
        <v>46</v>
      </c>
      <c r="B122" s="5"/>
      <c r="C122" s="31" t="s">
        <v>73</v>
      </c>
      <c r="D122" s="5"/>
      <c r="E122" s="20" t="s">
        <v>206</v>
      </c>
      <c r="F122" s="5"/>
      <c r="G122" s="5"/>
      <c r="H122" s="5"/>
      <c r="I122" s="32">
        <f>0+Q122</f>
        <v>0</v>
      </c>
      <c r="O122">
        <f>0+R122</f>
        <v>0</v>
      </c>
      <c r="Q122">
        <f>0+I123+I126+I129+I132+I135+I138</f>
        <v>0</v>
      </c>
      <c r="R122">
        <f>0+O123+O126+O129+O132+O135+O138</f>
        <v>0</v>
      </c>
    </row>
    <row r="123" spans="1:16" ht="12.75">
      <c r="A123" s="17" t="s">
        <v>48</v>
      </c>
      <c r="B123" s="22" t="s">
        <v>238</v>
      </c>
      <c r="C123" s="22" t="s">
        <v>451</v>
      </c>
      <c r="D123" s="17" t="s">
        <v>50</v>
      </c>
      <c r="E123" s="23" t="s">
        <v>452</v>
      </c>
      <c r="F123" s="24" t="s">
        <v>133</v>
      </c>
      <c r="G123" s="25">
        <v>8</v>
      </c>
      <c r="H123" s="25"/>
      <c r="I123" s="25">
        <f>ROUND(ROUND(H123,2)*ROUND(G123,2),2)</f>
        <v>0</v>
      </c>
      <c r="O123">
        <f>(I123*21)/100</f>
        <v>0</v>
      </c>
      <c r="P123" t="s">
        <v>25</v>
      </c>
    </row>
    <row r="124" spans="1:5" ht="12.75">
      <c r="A124" s="26" t="s">
        <v>53</v>
      </c>
      <c r="E124" s="27" t="s">
        <v>453</v>
      </c>
    </row>
    <row r="125" spans="1:5" ht="12.75">
      <c r="A125" s="30" t="s">
        <v>55</v>
      </c>
      <c r="E125" s="29" t="s">
        <v>454</v>
      </c>
    </row>
    <row r="126" spans="1:16" ht="12.75">
      <c r="A126" s="17" t="s">
        <v>48</v>
      </c>
      <c r="B126" s="22" t="s">
        <v>241</v>
      </c>
      <c r="C126" s="22" t="s">
        <v>455</v>
      </c>
      <c r="D126" s="17" t="s">
        <v>50</v>
      </c>
      <c r="E126" s="23" t="s">
        <v>456</v>
      </c>
      <c r="F126" s="24" t="s">
        <v>76</v>
      </c>
      <c r="G126" s="25">
        <v>1</v>
      </c>
      <c r="H126" s="25"/>
      <c r="I126" s="25">
        <f>ROUND(ROUND(H126,2)*ROUND(G126,2),2)</f>
        <v>0</v>
      </c>
      <c r="O126">
        <f>(I126*21)/100</f>
        <v>0</v>
      </c>
      <c r="P126" t="s">
        <v>25</v>
      </c>
    </row>
    <row r="127" spans="1:5" ht="12.75">
      <c r="A127" s="26" t="s">
        <v>53</v>
      </c>
      <c r="E127" s="27" t="s">
        <v>457</v>
      </c>
    </row>
    <row r="128" spans="1:5" ht="12.75">
      <c r="A128" s="30" t="s">
        <v>55</v>
      </c>
      <c r="E128" s="29" t="s">
        <v>50</v>
      </c>
    </row>
    <row r="129" spans="1:16" ht="12.75">
      <c r="A129" s="17" t="s">
        <v>48</v>
      </c>
      <c r="B129" s="22" t="s">
        <v>245</v>
      </c>
      <c r="C129" s="22" t="s">
        <v>458</v>
      </c>
      <c r="D129" s="17" t="s">
        <v>82</v>
      </c>
      <c r="E129" s="23" t="s">
        <v>459</v>
      </c>
      <c r="F129" s="24" t="s">
        <v>76</v>
      </c>
      <c r="G129" s="25">
        <v>5</v>
      </c>
      <c r="H129" s="25"/>
      <c r="I129" s="25">
        <f>ROUND(ROUND(H129,2)*ROUND(G129,2),2)</f>
        <v>0</v>
      </c>
      <c r="O129">
        <f>(I129*21)/100</f>
        <v>0</v>
      </c>
      <c r="P129" t="s">
        <v>25</v>
      </c>
    </row>
    <row r="130" spans="1:5" ht="38.25">
      <c r="A130" s="26" t="s">
        <v>53</v>
      </c>
      <c r="E130" s="27" t="s">
        <v>460</v>
      </c>
    </row>
    <row r="131" spans="1:5" ht="12.75">
      <c r="A131" s="30" t="s">
        <v>55</v>
      </c>
      <c r="E131" s="29" t="s">
        <v>50</v>
      </c>
    </row>
    <row r="132" spans="1:16" ht="12.75">
      <c r="A132" s="17" t="s">
        <v>48</v>
      </c>
      <c r="B132" s="22" t="s">
        <v>249</v>
      </c>
      <c r="C132" s="22" t="s">
        <v>458</v>
      </c>
      <c r="D132" s="17" t="s">
        <v>86</v>
      </c>
      <c r="E132" s="23" t="s">
        <v>459</v>
      </c>
      <c r="F132" s="24" t="s">
        <v>76</v>
      </c>
      <c r="G132" s="25">
        <v>2</v>
      </c>
      <c r="H132" s="25"/>
      <c r="I132" s="25">
        <f>ROUND(ROUND(H132,2)*ROUND(G132,2),2)</f>
        <v>0</v>
      </c>
      <c r="O132">
        <f>(I132*21)/100</f>
        <v>0</v>
      </c>
      <c r="P132" t="s">
        <v>25</v>
      </c>
    </row>
    <row r="133" spans="1:5" ht="12.75">
      <c r="A133" s="26" t="s">
        <v>53</v>
      </c>
      <c r="E133" s="27" t="s">
        <v>461</v>
      </c>
    </row>
    <row r="134" spans="1:5" ht="12.75">
      <c r="A134" s="30" t="s">
        <v>55</v>
      </c>
      <c r="E134" s="29" t="s">
        <v>50</v>
      </c>
    </row>
    <row r="135" spans="1:16" ht="12.75">
      <c r="A135" s="17" t="s">
        <v>48</v>
      </c>
      <c r="B135" s="22" t="s">
        <v>253</v>
      </c>
      <c r="C135" s="22" t="s">
        <v>208</v>
      </c>
      <c r="D135" s="17" t="s">
        <v>50</v>
      </c>
      <c r="E135" s="23" t="s">
        <v>209</v>
      </c>
      <c r="F135" s="24" t="s">
        <v>76</v>
      </c>
      <c r="G135" s="25">
        <v>1</v>
      </c>
      <c r="H135" s="25"/>
      <c r="I135" s="25">
        <f>ROUND(ROUND(H135,2)*ROUND(G135,2),2)</f>
        <v>0</v>
      </c>
      <c r="O135">
        <f>(I135*21)/100</f>
        <v>0</v>
      </c>
      <c r="P135" t="s">
        <v>25</v>
      </c>
    </row>
    <row r="136" spans="1:5" ht="12.75">
      <c r="A136" s="26" t="s">
        <v>53</v>
      </c>
      <c r="E136" s="27" t="s">
        <v>50</v>
      </c>
    </row>
    <row r="137" spans="1:5" ht="12.75">
      <c r="A137" s="30" t="s">
        <v>55</v>
      </c>
      <c r="E137" s="29" t="s">
        <v>50</v>
      </c>
    </row>
    <row r="138" spans="1:16" ht="12.75">
      <c r="A138" s="17" t="s">
        <v>48</v>
      </c>
      <c r="B138" s="22" t="s">
        <v>462</v>
      </c>
      <c r="C138" s="22" t="s">
        <v>211</v>
      </c>
      <c r="D138" s="17" t="s">
        <v>50</v>
      </c>
      <c r="E138" s="23" t="s">
        <v>212</v>
      </c>
      <c r="F138" s="24" t="s">
        <v>76</v>
      </c>
      <c r="G138" s="25">
        <v>2</v>
      </c>
      <c r="H138" s="25"/>
      <c r="I138" s="25">
        <f>ROUND(ROUND(H138,2)*ROUND(G138,2),2)</f>
        <v>0</v>
      </c>
      <c r="O138">
        <f>(I138*21)/100</f>
        <v>0</v>
      </c>
      <c r="P138" t="s">
        <v>25</v>
      </c>
    </row>
    <row r="139" spans="1:5" ht="12.75">
      <c r="A139" s="26" t="s">
        <v>53</v>
      </c>
      <c r="E139" s="27" t="s">
        <v>50</v>
      </c>
    </row>
    <row r="140" spans="1:5" ht="12.75">
      <c r="A140" s="28" t="s">
        <v>55</v>
      </c>
      <c r="E140" s="29" t="s">
        <v>50</v>
      </c>
    </row>
    <row r="141" spans="1:18" ht="12.75">
      <c r="A141" s="5" t="s">
        <v>46</v>
      </c>
      <c r="B141" s="5"/>
      <c r="C141" s="31" t="s">
        <v>43</v>
      </c>
      <c r="D141" s="5"/>
      <c r="E141" s="20" t="s">
        <v>93</v>
      </c>
      <c r="F141" s="5"/>
      <c r="G141" s="5"/>
      <c r="H141" s="5"/>
      <c r="I141" s="32">
        <f>0+Q141</f>
        <v>0</v>
      </c>
      <c r="O141">
        <f>0+R141</f>
        <v>0</v>
      </c>
      <c r="Q141">
        <f>0+I142+I145+I148+I151+I154+I157+I160+I163+I166+I169+I172</f>
        <v>0</v>
      </c>
      <c r="R141">
        <f>0+O142+O145+O148+O151+O154+O157+O160+O163+O166+O169+O172</f>
        <v>0</v>
      </c>
    </row>
    <row r="142" spans="1:16" ht="25.5">
      <c r="A142" s="17" t="s">
        <v>48</v>
      </c>
      <c r="B142" s="22" t="s">
        <v>463</v>
      </c>
      <c r="C142" s="22" t="s">
        <v>218</v>
      </c>
      <c r="D142" s="17" t="s">
        <v>50</v>
      </c>
      <c r="E142" s="23" t="s">
        <v>219</v>
      </c>
      <c r="F142" s="24" t="s">
        <v>76</v>
      </c>
      <c r="G142" s="25">
        <v>5</v>
      </c>
      <c r="H142" s="25"/>
      <c r="I142" s="25">
        <f>ROUND(ROUND(H142,2)*ROUND(G142,2),2)</f>
        <v>0</v>
      </c>
      <c r="O142">
        <f>(I142*21)/100</f>
        <v>0</v>
      </c>
      <c r="P142" t="s">
        <v>25</v>
      </c>
    </row>
    <row r="143" spans="1:5" ht="12.75">
      <c r="A143" s="26" t="s">
        <v>53</v>
      </c>
      <c r="E143" s="27" t="s">
        <v>220</v>
      </c>
    </row>
    <row r="144" spans="1:5" ht="12.75">
      <c r="A144" s="30" t="s">
        <v>55</v>
      </c>
      <c r="E144" s="29" t="s">
        <v>50</v>
      </c>
    </row>
    <row r="145" spans="1:16" ht="25.5">
      <c r="A145" s="17" t="s">
        <v>48</v>
      </c>
      <c r="B145" s="22" t="s">
        <v>464</v>
      </c>
      <c r="C145" s="22" t="s">
        <v>222</v>
      </c>
      <c r="D145" s="17" t="s">
        <v>50</v>
      </c>
      <c r="E145" s="23" t="s">
        <v>223</v>
      </c>
      <c r="F145" s="24" t="s">
        <v>76</v>
      </c>
      <c r="G145" s="25">
        <v>5</v>
      </c>
      <c r="H145" s="25"/>
      <c r="I145" s="25">
        <f>ROUND(ROUND(H145,2)*ROUND(G145,2),2)</f>
        <v>0</v>
      </c>
      <c r="O145">
        <f>(I145*21)/100</f>
        <v>0</v>
      </c>
      <c r="P145" t="s">
        <v>25</v>
      </c>
    </row>
    <row r="146" spans="1:5" ht="12.75">
      <c r="A146" s="26" t="s">
        <v>53</v>
      </c>
      <c r="E146" s="27" t="s">
        <v>224</v>
      </c>
    </row>
    <row r="147" spans="1:5" ht="12.75">
      <c r="A147" s="30" t="s">
        <v>55</v>
      </c>
      <c r="E147" s="29" t="s">
        <v>50</v>
      </c>
    </row>
    <row r="148" spans="1:16" ht="12.75">
      <c r="A148" s="17" t="s">
        <v>48</v>
      </c>
      <c r="B148" s="22" t="s">
        <v>465</v>
      </c>
      <c r="C148" s="22" t="s">
        <v>226</v>
      </c>
      <c r="D148" s="17" t="s">
        <v>50</v>
      </c>
      <c r="E148" s="23" t="s">
        <v>227</v>
      </c>
      <c r="F148" s="24" t="s">
        <v>76</v>
      </c>
      <c r="G148" s="25">
        <v>5</v>
      </c>
      <c r="H148" s="25"/>
      <c r="I148" s="25">
        <f>ROUND(ROUND(H148,2)*ROUND(G148,2),2)</f>
        <v>0</v>
      </c>
      <c r="O148">
        <f>(I148*21)/100</f>
        <v>0</v>
      </c>
      <c r="P148" t="s">
        <v>25</v>
      </c>
    </row>
    <row r="149" spans="1:5" ht="12.75">
      <c r="A149" s="26" t="s">
        <v>53</v>
      </c>
      <c r="E149" s="27" t="s">
        <v>220</v>
      </c>
    </row>
    <row r="150" spans="1:5" ht="12.75">
      <c r="A150" s="30" t="s">
        <v>55</v>
      </c>
      <c r="E150" s="29" t="s">
        <v>50</v>
      </c>
    </row>
    <row r="151" spans="1:16" ht="12.75">
      <c r="A151" s="17" t="s">
        <v>48</v>
      </c>
      <c r="B151" s="22" t="s">
        <v>466</v>
      </c>
      <c r="C151" s="22" t="s">
        <v>229</v>
      </c>
      <c r="D151" s="17" t="s">
        <v>50</v>
      </c>
      <c r="E151" s="23" t="s">
        <v>230</v>
      </c>
      <c r="F151" s="24" t="s">
        <v>76</v>
      </c>
      <c r="G151" s="25">
        <v>5</v>
      </c>
      <c r="H151" s="25"/>
      <c r="I151" s="25">
        <f>ROUND(ROUND(H151,2)*ROUND(G151,2),2)</f>
        <v>0</v>
      </c>
      <c r="O151">
        <f>(I151*21)/100</f>
        <v>0</v>
      </c>
      <c r="P151" t="s">
        <v>25</v>
      </c>
    </row>
    <row r="152" spans="1:5" ht="12.75">
      <c r="A152" s="26" t="s">
        <v>53</v>
      </c>
      <c r="E152" s="27" t="s">
        <v>224</v>
      </c>
    </row>
    <row r="153" spans="1:5" ht="12.75">
      <c r="A153" s="30" t="s">
        <v>55</v>
      </c>
      <c r="E153" s="29" t="s">
        <v>50</v>
      </c>
    </row>
    <row r="154" spans="1:16" ht="25.5">
      <c r="A154" s="17" t="s">
        <v>48</v>
      </c>
      <c r="B154" s="22" t="s">
        <v>467</v>
      </c>
      <c r="C154" s="22" t="s">
        <v>235</v>
      </c>
      <c r="D154" s="17" t="s">
        <v>82</v>
      </c>
      <c r="E154" s="23" t="s">
        <v>236</v>
      </c>
      <c r="F154" s="24" t="s">
        <v>159</v>
      </c>
      <c r="G154" s="25">
        <v>6.63</v>
      </c>
      <c r="H154" s="25"/>
      <c r="I154" s="25">
        <f>ROUND(ROUND(H154,2)*ROUND(G154,2),2)</f>
        <v>0</v>
      </c>
      <c r="O154">
        <f>(I154*21)/100</f>
        <v>0</v>
      </c>
      <c r="P154" t="s">
        <v>25</v>
      </c>
    </row>
    <row r="155" spans="1:5" ht="12.75">
      <c r="A155" s="26" t="s">
        <v>53</v>
      </c>
      <c r="E155" s="27" t="s">
        <v>50</v>
      </c>
    </row>
    <row r="156" spans="1:5" ht="51">
      <c r="A156" s="30" t="s">
        <v>55</v>
      </c>
      <c r="E156" s="29" t="s">
        <v>468</v>
      </c>
    </row>
    <row r="157" spans="1:16" ht="25.5">
      <c r="A157" s="17" t="s">
        <v>48</v>
      </c>
      <c r="B157" s="22" t="s">
        <v>469</v>
      </c>
      <c r="C157" s="22" t="s">
        <v>235</v>
      </c>
      <c r="D157" s="17" t="s">
        <v>86</v>
      </c>
      <c r="E157" s="23" t="s">
        <v>236</v>
      </c>
      <c r="F157" s="24" t="s">
        <v>159</v>
      </c>
      <c r="G157" s="25">
        <v>10.45</v>
      </c>
      <c r="H157" s="25"/>
      <c r="I157" s="25">
        <f>ROUND(ROUND(H157,2)*ROUND(G157,2),2)</f>
        <v>0</v>
      </c>
      <c r="O157">
        <f>(I157*21)/100</f>
        <v>0</v>
      </c>
      <c r="P157" t="s">
        <v>25</v>
      </c>
    </row>
    <row r="158" spans="1:5" ht="12.75">
      <c r="A158" s="26" t="s">
        <v>53</v>
      </c>
      <c r="E158" s="27" t="s">
        <v>239</v>
      </c>
    </row>
    <row r="159" spans="1:5" ht="12.75">
      <c r="A159" s="30" t="s">
        <v>55</v>
      </c>
      <c r="E159" s="29" t="s">
        <v>470</v>
      </c>
    </row>
    <row r="160" spans="1:16" ht="12.75">
      <c r="A160" s="17" t="s">
        <v>48</v>
      </c>
      <c r="B160" s="22" t="s">
        <v>471</v>
      </c>
      <c r="C160" s="22" t="s">
        <v>472</v>
      </c>
      <c r="D160" s="17" t="s">
        <v>50</v>
      </c>
      <c r="E160" s="23" t="s">
        <v>473</v>
      </c>
      <c r="F160" s="24" t="s">
        <v>106</v>
      </c>
      <c r="G160" s="25">
        <v>4.32</v>
      </c>
      <c r="H160" s="25"/>
      <c r="I160" s="25">
        <f>ROUND(ROUND(H160,2)*ROUND(G160,2),2)</f>
        <v>0</v>
      </c>
      <c r="O160">
        <f>(I160*21)/100</f>
        <v>0</v>
      </c>
      <c r="P160" t="s">
        <v>25</v>
      </c>
    </row>
    <row r="161" spans="1:5" ht="12.75">
      <c r="A161" s="26" t="s">
        <v>53</v>
      </c>
      <c r="E161" s="27" t="s">
        <v>474</v>
      </c>
    </row>
    <row r="162" spans="1:5" ht="12.75">
      <c r="A162" s="30" t="s">
        <v>55</v>
      </c>
      <c r="E162" s="29" t="s">
        <v>475</v>
      </c>
    </row>
    <row r="163" spans="1:16" ht="12.75">
      <c r="A163" s="17" t="s">
        <v>48</v>
      </c>
      <c r="B163" s="22" t="s">
        <v>476</v>
      </c>
      <c r="C163" s="22" t="s">
        <v>477</v>
      </c>
      <c r="D163" s="17" t="s">
        <v>50</v>
      </c>
      <c r="E163" s="23" t="s">
        <v>478</v>
      </c>
      <c r="F163" s="24" t="s">
        <v>133</v>
      </c>
      <c r="G163" s="25">
        <v>267</v>
      </c>
      <c r="H163" s="25"/>
      <c r="I163" s="25">
        <f>ROUND(ROUND(H163,2)*ROUND(G163,2),2)</f>
        <v>0</v>
      </c>
      <c r="O163">
        <f>(I163*21)/100</f>
        <v>0</v>
      </c>
      <c r="P163" t="s">
        <v>25</v>
      </c>
    </row>
    <row r="164" spans="1:5" ht="12.75">
      <c r="A164" s="26" t="s">
        <v>53</v>
      </c>
      <c r="E164" s="27" t="s">
        <v>479</v>
      </c>
    </row>
    <row r="165" spans="1:5" ht="12.75">
      <c r="A165" s="30" t="s">
        <v>55</v>
      </c>
      <c r="E165" s="29" t="s">
        <v>50</v>
      </c>
    </row>
    <row r="166" spans="1:16" ht="12.75">
      <c r="A166" s="17" t="s">
        <v>48</v>
      </c>
      <c r="B166" s="22" t="s">
        <v>480</v>
      </c>
      <c r="C166" s="22" t="s">
        <v>250</v>
      </c>
      <c r="D166" s="17" t="s">
        <v>50</v>
      </c>
      <c r="E166" s="23" t="s">
        <v>251</v>
      </c>
      <c r="F166" s="24" t="s">
        <v>133</v>
      </c>
      <c r="G166" s="25">
        <v>303</v>
      </c>
      <c r="H166" s="25"/>
      <c r="I166" s="25">
        <f>ROUND(ROUND(H166,2)*ROUND(G166,2),2)</f>
        <v>0</v>
      </c>
      <c r="O166">
        <f>(I166*21)/100</f>
        <v>0</v>
      </c>
      <c r="P166" t="s">
        <v>25</v>
      </c>
    </row>
    <row r="167" spans="1:5" ht="12.75">
      <c r="A167" s="26" t="s">
        <v>53</v>
      </c>
      <c r="E167" s="27" t="s">
        <v>252</v>
      </c>
    </row>
    <row r="168" spans="1:5" ht="12.75">
      <c r="A168" s="30" t="s">
        <v>55</v>
      </c>
      <c r="E168" s="29" t="s">
        <v>50</v>
      </c>
    </row>
    <row r="169" spans="1:16" ht="12.75">
      <c r="A169" s="17" t="s">
        <v>48</v>
      </c>
      <c r="B169" s="22" t="s">
        <v>481</v>
      </c>
      <c r="C169" s="22" t="s">
        <v>254</v>
      </c>
      <c r="D169" s="17" t="s">
        <v>50</v>
      </c>
      <c r="E169" s="23" t="s">
        <v>255</v>
      </c>
      <c r="F169" s="24" t="s">
        <v>133</v>
      </c>
      <c r="G169" s="25">
        <v>264</v>
      </c>
      <c r="H169" s="25"/>
      <c r="I169" s="25">
        <f>ROUND(ROUND(H169,2)*ROUND(G169,2),2)</f>
        <v>0</v>
      </c>
      <c r="O169">
        <f>(I169*21)/100</f>
        <v>0</v>
      </c>
      <c r="P169" t="s">
        <v>25</v>
      </c>
    </row>
    <row r="170" spans="1:5" ht="12.75">
      <c r="A170" s="26" t="s">
        <v>53</v>
      </c>
      <c r="E170" s="27" t="s">
        <v>50</v>
      </c>
    </row>
    <row r="171" spans="1:5" ht="12.75">
      <c r="A171" s="30" t="s">
        <v>55</v>
      </c>
      <c r="E171" s="29" t="s">
        <v>50</v>
      </c>
    </row>
    <row r="172" spans="1:16" ht="12.75">
      <c r="A172" s="17" t="s">
        <v>48</v>
      </c>
      <c r="B172" s="22" t="s">
        <v>482</v>
      </c>
      <c r="C172" s="22" t="s">
        <v>483</v>
      </c>
      <c r="D172" s="17" t="s">
        <v>50</v>
      </c>
      <c r="E172" s="23" t="s">
        <v>484</v>
      </c>
      <c r="F172" s="24" t="s">
        <v>76</v>
      </c>
      <c r="G172" s="25">
        <v>5</v>
      </c>
      <c r="H172" s="25"/>
      <c r="I172" s="25">
        <f>ROUND(ROUND(H172,2)*ROUND(G172,2),2)</f>
        <v>0</v>
      </c>
      <c r="O172">
        <f>(I172*21)/100</f>
        <v>0</v>
      </c>
      <c r="P172" t="s">
        <v>25</v>
      </c>
    </row>
    <row r="173" spans="1:5" ht="12.75">
      <c r="A173" s="26" t="s">
        <v>53</v>
      </c>
      <c r="E173" s="27" t="s">
        <v>485</v>
      </c>
    </row>
    <row r="174" spans="1:5" ht="12.75">
      <c r="A174" s="28" t="s">
        <v>55</v>
      </c>
      <c r="E174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pane ySplit="9" topLeftCell="A10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O2">
        <f>0+O10+O17+O33+O49+O53</f>
        <v>0</v>
      </c>
      <c r="P2" t="s">
        <v>26</v>
      </c>
    </row>
    <row r="3" spans="1:16" ht="15">
      <c r="A3" t="s">
        <v>11</v>
      </c>
      <c r="B3" s="10" t="s">
        <v>13</v>
      </c>
      <c r="C3" s="36" t="s">
        <v>14</v>
      </c>
      <c r="D3" s="34"/>
      <c r="E3" s="11" t="s">
        <v>15</v>
      </c>
      <c r="F3" s="1"/>
      <c r="G3" s="8"/>
      <c r="H3" s="7" t="s">
        <v>256</v>
      </c>
      <c r="I3" s="33">
        <f>0+I10+I17+I33+I49+I53</f>
        <v>0</v>
      </c>
      <c r="O3" t="s">
        <v>22</v>
      </c>
      <c r="P3" t="s">
        <v>25</v>
      </c>
    </row>
    <row r="4" spans="1:16" ht="15">
      <c r="A4" t="s">
        <v>16</v>
      </c>
      <c r="B4" s="10" t="s">
        <v>17</v>
      </c>
      <c r="C4" s="36" t="s">
        <v>371</v>
      </c>
      <c r="D4" s="34"/>
      <c r="E4" s="11" t="s">
        <v>372</v>
      </c>
      <c r="F4" s="1"/>
      <c r="G4" s="1"/>
      <c r="H4" s="9"/>
      <c r="I4" s="9"/>
      <c r="O4" t="s">
        <v>23</v>
      </c>
      <c r="P4" t="s">
        <v>25</v>
      </c>
    </row>
    <row r="5" spans="1:16" ht="15">
      <c r="A5" t="s">
        <v>20</v>
      </c>
      <c r="B5" s="10" t="s">
        <v>17</v>
      </c>
      <c r="C5" s="36" t="s">
        <v>99</v>
      </c>
      <c r="D5" s="34"/>
      <c r="E5" s="11" t="s">
        <v>100</v>
      </c>
      <c r="F5" s="1"/>
      <c r="G5" s="1"/>
      <c r="H5" s="1"/>
      <c r="I5" s="1"/>
      <c r="O5" t="s">
        <v>24</v>
      </c>
      <c r="P5" t="s">
        <v>25</v>
      </c>
    </row>
    <row r="6" spans="1:9" ht="15">
      <c r="A6" t="s">
        <v>101</v>
      </c>
      <c r="B6" s="13" t="s">
        <v>21</v>
      </c>
      <c r="C6" s="37" t="s">
        <v>256</v>
      </c>
      <c r="D6" s="38"/>
      <c r="E6" s="14" t="s">
        <v>274</v>
      </c>
      <c r="F6" s="5"/>
      <c r="G6" s="5"/>
      <c r="H6" s="5"/>
      <c r="I6" s="5"/>
    </row>
    <row r="7" spans="1:9" ht="12.75">
      <c r="A7" s="39" t="s">
        <v>29</v>
      </c>
      <c r="B7" s="39" t="s">
        <v>31</v>
      </c>
      <c r="C7" s="39" t="s">
        <v>33</v>
      </c>
      <c r="D7" s="39" t="s">
        <v>34</v>
      </c>
      <c r="E7" s="39" t="s">
        <v>35</v>
      </c>
      <c r="F7" s="39" t="s">
        <v>37</v>
      </c>
      <c r="G7" s="39" t="s">
        <v>39</v>
      </c>
      <c r="H7" s="39" t="s">
        <v>41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42</v>
      </c>
      <c r="I8" s="12" t="s">
        <v>44</v>
      </c>
    </row>
    <row r="9" spans="1:9" ht="12.75">
      <c r="A9" s="12" t="s">
        <v>30</v>
      </c>
      <c r="B9" s="12" t="s">
        <v>32</v>
      </c>
      <c r="C9" s="12" t="s">
        <v>25</v>
      </c>
      <c r="D9" s="12" t="s">
        <v>26</v>
      </c>
      <c r="E9" s="12" t="s">
        <v>36</v>
      </c>
      <c r="F9" s="12" t="s">
        <v>38</v>
      </c>
      <c r="G9" s="12" t="s">
        <v>40</v>
      </c>
      <c r="H9" s="12" t="s">
        <v>43</v>
      </c>
      <c r="I9" s="12" t="s">
        <v>45</v>
      </c>
    </row>
    <row r="10" spans="1:18" ht="12.75">
      <c r="A10" s="18" t="s">
        <v>46</v>
      </c>
      <c r="B10" s="18"/>
      <c r="C10" s="19" t="s">
        <v>30</v>
      </c>
      <c r="D10" s="18"/>
      <c r="E10" s="20" t="s">
        <v>47</v>
      </c>
      <c r="F10" s="18"/>
      <c r="G10" s="18"/>
      <c r="H10" s="18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7" t="s">
        <v>48</v>
      </c>
      <c r="B11" s="22" t="s">
        <v>32</v>
      </c>
      <c r="C11" s="22" t="s">
        <v>109</v>
      </c>
      <c r="D11" s="17" t="s">
        <v>50</v>
      </c>
      <c r="E11" s="23" t="s">
        <v>105</v>
      </c>
      <c r="F11" s="24" t="s">
        <v>110</v>
      </c>
      <c r="G11" s="25">
        <v>220.05</v>
      </c>
      <c r="H11" s="25"/>
      <c r="I11" s="25">
        <f>ROUND(ROUND(H11,2)*ROUND(G11,2),2)</f>
        <v>0</v>
      </c>
      <c r="O11">
        <f>(I11*21)/100</f>
        <v>0</v>
      </c>
      <c r="P11" t="s">
        <v>25</v>
      </c>
    </row>
    <row r="12" spans="1:5" ht="12.75">
      <c r="A12" s="26" t="s">
        <v>53</v>
      </c>
      <c r="E12" s="27" t="s">
        <v>111</v>
      </c>
    </row>
    <row r="13" spans="1:5" ht="51">
      <c r="A13" s="30" t="s">
        <v>55</v>
      </c>
      <c r="E13" s="29" t="s">
        <v>486</v>
      </c>
    </row>
    <row r="14" spans="1:16" ht="12.75">
      <c r="A14" s="17" t="s">
        <v>48</v>
      </c>
      <c r="B14" s="22" t="s">
        <v>25</v>
      </c>
      <c r="C14" s="22" t="s">
        <v>113</v>
      </c>
      <c r="D14" s="17" t="s">
        <v>50</v>
      </c>
      <c r="E14" s="23" t="s">
        <v>114</v>
      </c>
      <c r="F14" s="24" t="s">
        <v>110</v>
      </c>
      <c r="G14" s="25">
        <v>4.63</v>
      </c>
      <c r="H14" s="25"/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>
      <c r="A15" s="26" t="s">
        <v>53</v>
      </c>
      <c r="E15" s="27" t="s">
        <v>115</v>
      </c>
    </row>
    <row r="16" spans="1:5" ht="12.75">
      <c r="A16" s="28" t="s">
        <v>55</v>
      </c>
      <c r="E16" s="29" t="s">
        <v>487</v>
      </c>
    </row>
    <row r="17" spans="1:18" ht="12.75">
      <c r="A17" s="5" t="s">
        <v>46</v>
      </c>
      <c r="B17" s="5"/>
      <c r="C17" s="31" t="s">
        <v>32</v>
      </c>
      <c r="D17" s="5"/>
      <c r="E17" s="20" t="s">
        <v>117</v>
      </c>
      <c r="F17" s="5"/>
      <c r="G17" s="5"/>
      <c r="H17" s="5"/>
      <c r="I17" s="32">
        <f>0+Q17</f>
        <v>0</v>
      </c>
      <c r="O17">
        <f>0+R17</f>
        <v>0</v>
      </c>
      <c r="Q17">
        <f>0+I18+I21+I24+I27+I30</f>
        <v>0</v>
      </c>
      <c r="R17">
        <f>0+O18+O21+O24+O27+O30</f>
        <v>0</v>
      </c>
    </row>
    <row r="18" spans="1:16" ht="25.5">
      <c r="A18" s="17" t="s">
        <v>48</v>
      </c>
      <c r="B18" s="22" t="s">
        <v>26</v>
      </c>
      <c r="C18" s="22" t="s">
        <v>122</v>
      </c>
      <c r="D18" s="17" t="s">
        <v>50</v>
      </c>
      <c r="E18" s="23" t="s">
        <v>123</v>
      </c>
      <c r="F18" s="24" t="s">
        <v>106</v>
      </c>
      <c r="G18" s="25">
        <v>118</v>
      </c>
      <c r="H18" s="25"/>
      <c r="I18" s="25">
        <f>ROUND(ROUND(H18,2)*ROUND(G18,2),2)</f>
        <v>0</v>
      </c>
      <c r="O18">
        <f>(I18*21)/100</f>
        <v>0</v>
      </c>
      <c r="P18" t="s">
        <v>25</v>
      </c>
    </row>
    <row r="19" spans="1:5" ht="12.75">
      <c r="A19" s="26" t="s">
        <v>53</v>
      </c>
      <c r="E19" s="27" t="s">
        <v>50</v>
      </c>
    </row>
    <row r="20" spans="1:5" ht="12.75">
      <c r="A20" s="30" t="s">
        <v>55</v>
      </c>
      <c r="E20" s="29" t="s">
        <v>488</v>
      </c>
    </row>
    <row r="21" spans="1:16" ht="25.5">
      <c r="A21" s="17" t="s">
        <v>48</v>
      </c>
      <c r="B21" s="22" t="s">
        <v>36</v>
      </c>
      <c r="C21" s="22" t="s">
        <v>125</v>
      </c>
      <c r="D21" s="17" t="s">
        <v>50</v>
      </c>
      <c r="E21" s="23" t="s">
        <v>126</v>
      </c>
      <c r="F21" s="24" t="s">
        <v>106</v>
      </c>
      <c r="G21" s="25">
        <v>1.25</v>
      </c>
      <c r="H21" s="25"/>
      <c r="I21" s="25">
        <f>ROUND(ROUND(H21,2)*ROUND(G21,2),2)</f>
        <v>0</v>
      </c>
      <c r="O21">
        <f>(I21*21)/100</f>
        <v>0</v>
      </c>
      <c r="P21" t="s">
        <v>25</v>
      </c>
    </row>
    <row r="22" spans="1:5" ht="12.75">
      <c r="A22" s="26" t="s">
        <v>53</v>
      </c>
      <c r="E22" s="27" t="s">
        <v>50</v>
      </c>
    </row>
    <row r="23" spans="1:5" ht="12.75">
      <c r="A23" s="30" t="s">
        <v>55</v>
      </c>
      <c r="E23" s="29" t="s">
        <v>489</v>
      </c>
    </row>
    <row r="24" spans="1:16" ht="25.5">
      <c r="A24" s="17" t="s">
        <v>48</v>
      </c>
      <c r="B24" s="22" t="s">
        <v>38</v>
      </c>
      <c r="C24" s="22" t="s">
        <v>134</v>
      </c>
      <c r="D24" s="17" t="s">
        <v>50</v>
      </c>
      <c r="E24" s="23" t="s">
        <v>135</v>
      </c>
      <c r="F24" s="24" t="s">
        <v>133</v>
      </c>
      <c r="G24" s="25">
        <v>59</v>
      </c>
      <c r="H24" s="25"/>
      <c r="I24" s="25">
        <f>ROUND(ROUND(H24,2)*ROUND(G24,2),2)</f>
        <v>0</v>
      </c>
      <c r="O24">
        <f>(I24*21)/100</f>
        <v>0</v>
      </c>
      <c r="P24" t="s">
        <v>25</v>
      </c>
    </row>
    <row r="25" spans="1:5" ht="12.75">
      <c r="A25" s="26" t="s">
        <v>53</v>
      </c>
      <c r="E25" s="27" t="s">
        <v>50</v>
      </c>
    </row>
    <row r="26" spans="1:5" ht="12.75">
      <c r="A26" s="30" t="s">
        <v>55</v>
      </c>
      <c r="E26" s="29" t="s">
        <v>50</v>
      </c>
    </row>
    <row r="27" spans="1:16" ht="25.5">
      <c r="A27" s="17" t="s">
        <v>48</v>
      </c>
      <c r="B27" s="22" t="s">
        <v>40</v>
      </c>
      <c r="C27" s="22" t="s">
        <v>262</v>
      </c>
      <c r="D27" s="17" t="s">
        <v>50</v>
      </c>
      <c r="E27" s="23" t="s">
        <v>263</v>
      </c>
      <c r="F27" s="24" t="s">
        <v>106</v>
      </c>
      <c r="G27" s="25">
        <v>1.35</v>
      </c>
      <c r="H27" s="25"/>
      <c r="I27" s="25">
        <f>ROUND(ROUND(H27,2)*ROUND(G27,2),2)</f>
        <v>0</v>
      </c>
      <c r="O27">
        <f>(I27*21)/100</f>
        <v>0</v>
      </c>
      <c r="P27" t="s">
        <v>25</v>
      </c>
    </row>
    <row r="28" spans="1:5" ht="12.75">
      <c r="A28" s="26" t="s">
        <v>53</v>
      </c>
      <c r="E28" s="27" t="s">
        <v>50</v>
      </c>
    </row>
    <row r="29" spans="1:5" ht="12.75">
      <c r="A29" s="30" t="s">
        <v>55</v>
      </c>
      <c r="E29" s="29" t="s">
        <v>490</v>
      </c>
    </row>
    <row r="30" spans="1:16" ht="12.75">
      <c r="A30" s="17" t="s">
        <v>48</v>
      </c>
      <c r="B30" s="22" t="s">
        <v>70</v>
      </c>
      <c r="C30" s="22" t="s">
        <v>157</v>
      </c>
      <c r="D30" s="17" t="s">
        <v>50</v>
      </c>
      <c r="E30" s="23" t="s">
        <v>158</v>
      </c>
      <c r="F30" s="24" t="s">
        <v>159</v>
      </c>
      <c r="G30" s="25">
        <v>246</v>
      </c>
      <c r="H30" s="25"/>
      <c r="I30" s="25">
        <f>ROUND(ROUND(H30,2)*ROUND(G30,2),2)</f>
        <v>0</v>
      </c>
      <c r="O30">
        <f>(I30*21)/100</f>
        <v>0</v>
      </c>
      <c r="P30" t="s">
        <v>25</v>
      </c>
    </row>
    <row r="31" spans="1:5" ht="12.75">
      <c r="A31" s="26" t="s">
        <v>53</v>
      </c>
      <c r="E31" s="27" t="s">
        <v>50</v>
      </c>
    </row>
    <row r="32" spans="1:5" ht="12.75">
      <c r="A32" s="28" t="s">
        <v>55</v>
      </c>
      <c r="E32" s="29" t="s">
        <v>491</v>
      </c>
    </row>
    <row r="33" spans="1:18" ht="12.75">
      <c r="A33" s="5" t="s">
        <v>46</v>
      </c>
      <c r="B33" s="5"/>
      <c r="C33" s="31" t="s">
        <v>38</v>
      </c>
      <c r="D33" s="5"/>
      <c r="E33" s="20" t="s">
        <v>176</v>
      </c>
      <c r="F33" s="5"/>
      <c r="G33" s="5"/>
      <c r="H33" s="5"/>
      <c r="I33" s="32">
        <f>0+Q33</f>
        <v>0</v>
      </c>
      <c r="O33">
        <f>0+R33</f>
        <v>0</v>
      </c>
      <c r="Q33">
        <f>0+I34+I37+I40+I43+I46</f>
        <v>0</v>
      </c>
      <c r="R33">
        <f>0+O34+O37+O40+O43+O46</f>
        <v>0</v>
      </c>
    </row>
    <row r="34" spans="1:16" ht="12.75">
      <c r="A34" s="17" t="s">
        <v>48</v>
      </c>
      <c r="B34" s="22" t="s">
        <v>73</v>
      </c>
      <c r="C34" s="22" t="s">
        <v>178</v>
      </c>
      <c r="D34" s="17" t="s">
        <v>50</v>
      </c>
      <c r="E34" s="23" t="s">
        <v>179</v>
      </c>
      <c r="F34" s="24" t="s">
        <v>106</v>
      </c>
      <c r="G34" s="25">
        <v>61.5</v>
      </c>
      <c r="H34" s="25"/>
      <c r="I34" s="25">
        <f>ROUND(ROUND(H34,2)*ROUND(G34,2),2)</f>
        <v>0</v>
      </c>
      <c r="O34">
        <f>(I34*21)/100</f>
        <v>0</v>
      </c>
      <c r="P34" t="s">
        <v>25</v>
      </c>
    </row>
    <row r="35" spans="1:5" ht="12.75">
      <c r="A35" s="26" t="s">
        <v>53</v>
      </c>
      <c r="E35" s="27" t="s">
        <v>180</v>
      </c>
    </row>
    <row r="36" spans="1:5" ht="12.75">
      <c r="A36" s="30" t="s">
        <v>55</v>
      </c>
      <c r="E36" s="29" t="s">
        <v>492</v>
      </c>
    </row>
    <row r="37" spans="1:16" ht="12.75">
      <c r="A37" s="17" t="s">
        <v>48</v>
      </c>
      <c r="B37" s="22" t="s">
        <v>43</v>
      </c>
      <c r="C37" s="22" t="s">
        <v>434</v>
      </c>
      <c r="D37" s="17" t="s">
        <v>50</v>
      </c>
      <c r="E37" s="23" t="s">
        <v>435</v>
      </c>
      <c r="F37" s="24" t="s">
        <v>159</v>
      </c>
      <c r="G37" s="25">
        <v>27</v>
      </c>
      <c r="H37" s="25"/>
      <c r="I37" s="25">
        <f>ROUND(ROUND(H37,2)*ROUND(G37,2),2)</f>
        <v>0</v>
      </c>
      <c r="O37">
        <f>(I37*21)/100</f>
        <v>0</v>
      </c>
      <c r="P37" t="s">
        <v>25</v>
      </c>
    </row>
    <row r="38" spans="1:5" ht="12.75">
      <c r="A38" s="26" t="s">
        <v>53</v>
      </c>
      <c r="E38" s="27" t="s">
        <v>50</v>
      </c>
    </row>
    <row r="39" spans="1:5" ht="12.75">
      <c r="A39" s="30" t="s">
        <v>55</v>
      </c>
      <c r="E39" s="29" t="s">
        <v>493</v>
      </c>
    </row>
    <row r="40" spans="1:16" ht="12.75">
      <c r="A40" s="17" t="s">
        <v>48</v>
      </c>
      <c r="B40" s="22" t="s">
        <v>45</v>
      </c>
      <c r="C40" s="22" t="s">
        <v>437</v>
      </c>
      <c r="D40" s="17" t="s">
        <v>50</v>
      </c>
      <c r="E40" s="23" t="s">
        <v>438</v>
      </c>
      <c r="F40" s="24" t="s">
        <v>106</v>
      </c>
      <c r="G40" s="25">
        <v>1.35</v>
      </c>
      <c r="H40" s="25"/>
      <c r="I40" s="25">
        <f>ROUND(ROUND(H40,2)*ROUND(G40,2),2)</f>
        <v>0</v>
      </c>
      <c r="O40">
        <f>(I40*21)/100</f>
        <v>0</v>
      </c>
      <c r="P40" t="s">
        <v>25</v>
      </c>
    </row>
    <row r="41" spans="1:5" ht="12.75">
      <c r="A41" s="26" t="s">
        <v>53</v>
      </c>
      <c r="E41" s="27" t="s">
        <v>50</v>
      </c>
    </row>
    <row r="42" spans="1:5" ht="12.75">
      <c r="A42" s="30" t="s">
        <v>55</v>
      </c>
      <c r="E42" s="29" t="s">
        <v>490</v>
      </c>
    </row>
    <row r="43" spans="1:16" ht="12.75">
      <c r="A43" s="17" t="s">
        <v>48</v>
      </c>
      <c r="B43" s="22" t="s">
        <v>85</v>
      </c>
      <c r="C43" s="22" t="s">
        <v>188</v>
      </c>
      <c r="D43" s="17" t="s">
        <v>50</v>
      </c>
      <c r="E43" s="23" t="s">
        <v>189</v>
      </c>
      <c r="F43" s="24" t="s">
        <v>159</v>
      </c>
      <c r="G43" s="25">
        <v>246</v>
      </c>
      <c r="H43" s="25"/>
      <c r="I43" s="25">
        <f>ROUND(ROUND(H43,2)*ROUND(G43,2),2)</f>
        <v>0</v>
      </c>
      <c r="O43">
        <f>(I43*21)/100</f>
        <v>0</v>
      </c>
      <c r="P43" t="s">
        <v>25</v>
      </c>
    </row>
    <row r="44" spans="1:5" ht="25.5">
      <c r="A44" s="26" t="s">
        <v>53</v>
      </c>
      <c r="E44" s="27" t="s">
        <v>445</v>
      </c>
    </row>
    <row r="45" spans="1:5" ht="12.75">
      <c r="A45" s="30" t="s">
        <v>55</v>
      </c>
      <c r="E45" s="29" t="s">
        <v>494</v>
      </c>
    </row>
    <row r="46" spans="1:16" ht="12.75">
      <c r="A46" s="17" t="s">
        <v>48</v>
      </c>
      <c r="B46" s="22" t="s">
        <v>89</v>
      </c>
      <c r="C46" s="22" t="s">
        <v>203</v>
      </c>
      <c r="D46" s="17" t="s">
        <v>50</v>
      </c>
      <c r="E46" s="23" t="s">
        <v>204</v>
      </c>
      <c r="F46" s="24" t="s">
        <v>133</v>
      </c>
      <c r="G46" s="25">
        <v>54</v>
      </c>
      <c r="H46" s="25"/>
      <c r="I46" s="25">
        <f>ROUND(ROUND(H46,2)*ROUND(G46,2),2)</f>
        <v>0</v>
      </c>
      <c r="O46">
        <f>(I46*21)/100</f>
        <v>0</v>
      </c>
      <c r="P46" t="s">
        <v>25</v>
      </c>
    </row>
    <row r="47" spans="1:5" ht="25.5">
      <c r="A47" s="26" t="s">
        <v>53</v>
      </c>
      <c r="E47" s="27" t="s">
        <v>205</v>
      </c>
    </row>
    <row r="48" spans="1:5" ht="12.75">
      <c r="A48" s="28" t="s">
        <v>55</v>
      </c>
      <c r="E48" s="29" t="s">
        <v>50</v>
      </c>
    </row>
    <row r="49" spans="1:18" ht="12.75">
      <c r="A49" s="5" t="s">
        <v>46</v>
      </c>
      <c r="B49" s="5"/>
      <c r="C49" s="31" t="s">
        <v>73</v>
      </c>
      <c r="D49" s="5"/>
      <c r="E49" s="20" t="s">
        <v>206</v>
      </c>
      <c r="F49" s="5"/>
      <c r="G49" s="5"/>
      <c r="H49" s="5"/>
      <c r="I49" s="32">
        <f>0+Q49</f>
        <v>0</v>
      </c>
      <c r="O49">
        <f>0+R49</f>
        <v>0</v>
      </c>
      <c r="Q49">
        <f>0+I50</f>
        <v>0</v>
      </c>
      <c r="R49">
        <f>0+O50</f>
        <v>0</v>
      </c>
    </row>
    <row r="50" spans="1:16" ht="12.75">
      <c r="A50" s="17" t="s">
        <v>48</v>
      </c>
      <c r="B50" s="22" t="s">
        <v>94</v>
      </c>
      <c r="C50" s="22" t="s">
        <v>208</v>
      </c>
      <c r="D50" s="17" t="s">
        <v>50</v>
      </c>
      <c r="E50" s="23" t="s">
        <v>209</v>
      </c>
      <c r="F50" s="24" t="s">
        <v>76</v>
      </c>
      <c r="G50" s="25">
        <v>2</v>
      </c>
      <c r="H50" s="25"/>
      <c r="I50" s="25">
        <f>ROUND(ROUND(H50,2)*ROUND(G50,2),2)</f>
        <v>0</v>
      </c>
      <c r="O50">
        <f>(I50*21)/100</f>
        <v>0</v>
      </c>
      <c r="P50" t="s">
        <v>25</v>
      </c>
    </row>
    <row r="51" spans="1:5" ht="12.75">
      <c r="A51" s="26" t="s">
        <v>53</v>
      </c>
      <c r="E51" s="27" t="s">
        <v>50</v>
      </c>
    </row>
    <row r="52" spans="1:5" ht="12.75">
      <c r="A52" s="28" t="s">
        <v>55</v>
      </c>
      <c r="E52" s="29" t="s">
        <v>50</v>
      </c>
    </row>
    <row r="53" spans="1:18" ht="12.75">
      <c r="A53" s="5" t="s">
        <v>46</v>
      </c>
      <c r="B53" s="5"/>
      <c r="C53" s="31" t="s">
        <v>43</v>
      </c>
      <c r="D53" s="5"/>
      <c r="E53" s="20" t="s">
        <v>93</v>
      </c>
      <c r="F53" s="5"/>
      <c r="G53" s="5"/>
      <c r="H53" s="5"/>
      <c r="I53" s="32">
        <f>0+Q53</f>
        <v>0</v>
      </c>
      <c r="O53">
        <f>0+R53</f>
        <v>0</v>
      </c>
      <c r="Q53">
        <f>0+I54+I57+I60+I63+I66+I69+I72+I75+I78+I81+I84</f>
        <v>0</v>
      </c>
      <c r="R53">
        <f>0+O54+O57+O60+O63+O66+O69+O72+O75+O78+O81+O84</f>
        <v>0</v>
      </c>
    </row>
    <row r="54" spans="1:16" ht="25.5">
      <c r="A54" s="17" t="s">
        <v>48</v>
      </c>
      <c r="B54" s="22" t="s">
        <v>149</v>
      </c>
      <c r="C54" s="22" t="s">
        <v>214</v>
      </c>
      <c r="D54" s="17" t="s">
        <v>50</v>
      </c>
      <c r="E54" s="23" t="s">
        <v>215</v>
      </c>
      <c r="F54" s="24" t="s">
        <v>76</v>
      </c>
      <c r="G54" s="25">
        <v>5</v>
      </c>
      <c r="H54" s="25"/>
      <c r="I54" s="25">
        <f>ROUND(ROUND(H54,2)*ROUND(G54,2),2)</f>
        <v>0</v>
      </c>
      <c r="O54">
        <f>(I54*21)/100</f>
        <v>0</v>
      </c>
      <c r="P54" t="s">
        <v>25</v>
      </c>
    </row>
    <row r="55" spans="1:5" ht="12.75">
      <c r="A55" s="26" t="s">
        <v>53</v>
      </c>
      <c r="E55" s="27" t="s">
        <v>50</v>
      </c>
    </row>
    <row r="56" spans="1:5" ht="12.75">
      <c r="A56" s="30" t="s">
        <v>55</v>
      </c>
      <c r="E56" s="29" t="s">
        <v>50</v>
      </c>
    </row>
    <row r="57" spans="1:16" ht="25.5">
      <c r="A57" s="17" t="s">
        <v>48</v>
      </c>
      <c r="B57" s="22" t="s">
        <v>152</v>
      </c>
      <c r="C57" s="22" t="s">
        <v>218</v>
      </c>
      <c r="D57" s="17" t="s">
        <v>50</v>
      </c>
      <c r="E57" s="23" t="s">
        <v>219</v>
      </c>
      <c r="F57" s="24" t="s">
        <v>76</v>
      </c>
      <c r="G57" s="25">
        <v>2</v>
      </c>
      <c r="H57" s="25"/>
      <c r="I57" s="25">
        <f>ROUND(ROUND(H57,2)*ROUND(G57,2),2)</f>
        <v>0</v>
      </c>
      <c r="O57">
        <f>(I57*21)/100</f>
        <v>0</v>
      </c>
      <c r="P57" t="s">
        <v>25</v>
      </c>
    </row>
    <row r="58" spans="1:5" ht="12.75">
      <c r="A58" s="26" t="s">
        <v>53</v>
      </c>
      <c r="E58" s="27" t="s">
        <v>220</v>
      </c>
    </row>
    <row r="59" spans="1:5" ht="12.75">
      <c r="A59" s="30" t="s">
        <v>55</v>
      </c>
      <c r="E59" s="29" t="s">
        <v>50</v>
      </c>
    </row>
    <row r="60" spans="1:16" ht="25.5">
      <c r="A60" s="17" t="s">
        <v>48</v>
      </c>
      <c r="B60" s="22" t="s">
        <v>156</v>
      </c>
      <c r="C60" s="22" t="s">
        <v>222</v>
      </c>
      <c r="D60" s="17" t="s">
        <v>50</v>
      </c>
      <c r="E60" s="23" t="s">
        <v>223</v>
      </c>
      <c r="F60" s="24" t="s">
        <v>76</v>
      </c>
      <c r="G60" s="25">
        <v>2</v>
      </c>
      <c r="H60" s="25"/>
      <c r="I60" s="25">
        <f>ROUND(ROUND(H60,2)*ROUND(G60,2),2)</f>
        <v>0</v>
      </c>
      <c r="O60">
        <f>(I60*21)/100</f>
        <v>0</v>
      </c>
      <c r="P60" t="s">
        <v>25</v>
      </c>
    </row>
    <row r="61" spans="1:5" ht="12.75">
      <c r="A61" s="26" t="s">
        <v>53</v>
      </c>
      <c r="E61" s="27" t="s">
        <v>224</v>
      </c>
    </row>
    <row r="62" spans="1:5" ht="12.75">
      <c r="A62" s="30" t="s">
        <v>55</v>
      </c>
      <c r="E62" s="29" t="s">
        <v>50</v>
      </c>
    </row>
    <row r="63" spans="1:16" ht="12.75">
      <c r="A63" s="17" t="s">
        <v>48</v>
      </c>
      <c r="B63" s="22" t="s">
        <v>161</v>
      </c>
      <c r="C63" s="22" t="s">
        <v>226</v>
      </c>
      <c r="D63" s="17" t="s">
        <v>50</v>
      </c>
      <c r="E63" s="23" t="s">
        <v>227</v>
      </c>
      <c r="F63" s="24" t="s">
        <v>76</v>
      </c>
      <c r="G63" s="25">
        <v>2</v>
      </c>
      <c r="H63" s="25"/>
      <c r="I63" s="25">
        <f>ROUND(ROUND(H63,2)*ROUND(G63,2),2)</f>
        <v>0</v>
      </c>
      <c r="O63">
        <f>(I63*21)/100</f>
        <v>0</v>
      </c>
      <c r="P63" t="s">
        <v>25</v>
      </c>
    </row>
    <row r="64" spans="1:5" ht="12.75">
      <c r="A64" s="26" t="s">
        <v>53</v>
      </c>
      <c r="E64" s="27" t="s">
        <v>220</v>
      </c>
    </row>
    <row r="65" spans="1:5" ht="12.75">
      <c r="A65" s="30" t="s">
        <v>55</v>
      </c>
      <c r="E65" s="29" t="s">
        <v>50</v>
      </c>
    </row>
    <row r="66" spans="1:16" ht="12.75">
      <c r="A66" s="17" t="s">
        <v>48</v>
      </c>
      <c r="B66" s="22" t="s">
        <v>164</v>
      </c>
      <c r="C66" s="22" t="s">
        <v>229</v>
      </c>
      <c r="D66" s="17" t="s">
        <v>50</v>
      </c>
      <c r="E66" s="23" t="s">
        <v>230</v>
      </c>
      <c r="F66" s="24" t="s">
        <v>76</v>
      </c>
      <c r="G66" s="25">
        <v>2</v>
      </c>
      <c r="H66" s="25"/>
      <c r="I66" s="25">
        <f>ROUND(ROUND(H66,2)*ROUND(G66,2),2)</f>
        <v>0</v>
      </c>
      <c r="O66">
        <f>(I66*21)/100</f>
        <v>0</v>
      </c>
      <c r="P66" t="s">
        <v>25</v>
      </c>
    </row>
    <row r="67" spans="1:5" ht="12.75">
      <c r="A67" s="26" t="s">
        <v>53</v>
      </c>
      <c r="E67" s="27" t="s">
        <v>224</v>
      </c>
    </row>
    <row r="68" spans="1:5" ht="12.75">
      <c r="A68" s="30" t="s">
        <v>55</v>
      </c>
      <c r="E68" s="29" t="s">
        <v>50</v>
      </c>
    </row>
    <row r="69" spans="1:16" ht="25.5">
      <c r="A69" s="17" t="s">
        <v>48</v>
      </c>
      <c r="B69" s="22" t="s">
        <v>167</v>
      </c>
      <c r="C69" s="22" t="s">
        <v>232</v>
      </c>
      <c r="D69" s="17" t="s">
        <v>50</v>
      </c>
      <c r="E69" s="23" t="s">
        <v>233</v>
      </c>
      <c r="F69" s="24" t="s">
        <v>76</v>
      </c>
      <c r="G69" s="25">
        <v>3</v>
      </c>
      <c r="H69" s="25"/>
      <c r="I69" s="25">
        <f>ROUND(ROUND(H69,2)*ROUND(G69,2),2)</f>
        <v>0</v>
      </c>
      <c r="O69">
        <f>(I69*21)/100</f>
        <v>0</v>
      </c>
      <c r="P69" t="s">
        <v>25</v>
      </c>
    </row>
    <row r="70" spans="1:5" ht="12.75">
      <c r="A70" s="26" t="s">
        <v>53</v>
      </c>
      <c r="E70" s="27" t="s">
        <v>50</v>
      </c>
    </row>
    <row r="71" spans="1:5" ht="12.75">
      <c r="A71" s="30" t="s">
        <v>55</v>
      </c>
      <c r="E71" s="29" t="s">
        <v>50</v>
      </c>
    </row>
    <row r="72" spans="1:16" ht="25.5">
      <c r="A72" s="17" t="s">
        <v>48</v>
      </c>
      <c r="B72" s="22" t="s">
        <v>172</v>
      </c>
      <c r="C72" s="22" t="s">
        <v>235</v>
      </c>
      <c r="D72" s="17" t="s">
        <v>82</v>
      </c>
      <c r="E72" s="23" t="s">
        <v>236</v>
      </c>
      <c r="F72" s="24" t="s">
        <v>159</v>
      </c>
      <c r="G72" s="25">
        <v>7.5</v>
      </c>
      <c r="H72" s="25"/>
      <c r="I72" s="25">
        <f>ROUND(ROUND(H72,2)*ROUND(G72,2),2)</f>
        <v>0</v>
      </c>
      <c r="O72">
        <f>(I72*21)/100</f>
        <v>0</v>
      </c>
      <c r="P72" t="s">
        <v>25</v>
      </c>
    </row>
    <row r="73" spans="1:5" ht="12.75">
      <c r="A73" s="26" t="s">
        <v>53</v>
      </c>
      <c r="E73" s="27" t="s">
        <v>50</v>
      </c>
    </row>
    <row r="74" spans="1:5" ht="25.5">
      <c r="A74" s="30" t="s">
        <v>55</v>
      </c>
      <c r="E74" s="29" t="s">
        <v>495</v>
      </c>
    </row>
    <row r="75" spans="1:16" ht="12.75">
      <c r="A75" s="17" t="s">
        <v>48</v>
      </c>
      <c r="B75" s="22" t="s">
        <v>177</v>
      </c>
      <c r="C75" s="22" t="s">
        <v>496</v>
      </c>
      <c r="D75" s="17" t="s">
        <v>50</v>
      </c>
      <c r="E75" s="23" t="s">
        <v>497</v>
      </c>
      <c r="F75" s="24" t="s">
        <v>76</v>
      </c>
      <c r="G75" s="25">
        <v>1</v>
      </c>
      <c r="H75" s="25"/>
      <c r="I75" s="25">
        <f>ROUND(ROUND(H75,2)*ROUND(G75,2),2)</f>
        <v>0</v>
      </c>
      <c r="O75">
        <f>(I75*21)/100</f>
        <v>0</v>
      </c>
      <c r="P75" t="s">
        <v>25</v>
      </c>
    </row>
    <row r="76" spans="1:5" ht="12.75">
      <c r="A76" s="26" t="s">
        <v>53</v>
      </c>
      <c r="E76" s="27" t="s">
        <v>498</v>
      </c>
    </row>
    <row r="77" spans="1:5" ht="12.75">
      <c r="A77" s="30" t="s">
        <v>55</v>
      </c>
      <c r="E77" s="29" t="s">
        <v>50</v>
      </c>
    </row>
    <row r="78" spans="1:16" ht="12.75">
      <c r="A78" s="17" t="s">
        <v>48</v>
      </c>
      <c r="B78" s="22" t="s">
        <v>182</v>
      </c>
      <c r="C78" s="22" t="s">
        <v>250</v>
      </c>
      <c r="D78" s="17" t="s">
        <v>50</v>
      </c>
      <c r="E78" s="23" t="s">
        <v>251</v>
      </c>
      <c r="F78" s="24" t="s">
        <v>133</v>
      </c>
      <c r="G78" s="25">
        <v>86</v>
      </c>
      <c r="H78" s="25"/>
      <c r="I78" s="25">
        <f>ROUND(ROUND(H78,2)*ROUND(G78,2),2)</f>
        <v>0</v>
      </c>
      <c r="O78">
        <f>(I78*21)/100</f>
        <v>0</v>
      </c>
      <c r="P78" t="s">
        <v>25</v>
      </c>
    </row>
    <row r="79" spans="1:5" ht="12.75">
      <c r="A79" s="26" t="s">
        <v>53</v>
      </c>
      <c r="E79" s="27" t="s">
        <v>252</v>
      </c>
    </row>
    <row r="80" spans="1:5" ht="12.75">
      <c r="A80" s="30" t="s">
        <v>55</v>
      </c>
      <c r="E80" s="29" t="s">
        <v>50</v>
      </c>
    </row>
    <row r="81" spans="1:16" ht="12.75">
      <c r="A81" s="17" t="s">
        <v>48</v>
      </c>
      <c r="B81" s="22" t="s">
        <v>187</v>
      </c>
      <c r="C81" s="22" t="s">
        <v>254</v>
      </c>
      <c r="D81" s="17" t="s">
        <v>50</v>
      </c>
      <c r="E81" s="23" t="s">
        <v>255</v>
      </c>
      <c r="F81" s="24" t="s">
        <v>133</v>
      </c>
      <c r="G81" s="25">
        <v>54</v>
      </c>
      <c r="H81" s="25"/>
      <c r="I81" s="25">
        <f>ROUND(ROUND(H81,2)*ROUND(G81,2),2)</f>
        <v>0</v>
      </c>
      <c r="O81">
        <f>(I81*21)/100</f>
        <v>0</v>
      </c>
      <c r="P81" t="s">
        <v>25</v>
      </c>
    </row>
    <row r="82" spans="1:5" ht="12.75">
      <c r="A82" s="26" t="s">
        <v>53</v>
      </c>
      <c r="E82" s="27" t="s">
        <v>50</v>
      </c>
    </row>
    <row r="83" spans="1:5" ht="12.75">
      <c r="A83" s="30" t="s">
        <v>55</v>
      </c>
      <c r="E83" s="29" t="s">
        <v>50</v>
      </c>
    </row>
    <row r="84" spans="1:16" ht="12.75">
      <c r="A84" s="17" t="s">
        <v>48</v>
      </c>
      <c r="B84" s="22" t="s">
        <v>192</v>
      </c>
      <c r="C84" s="22" t="s">
        <v>499</v>
      </c>
      <c r="D84" s="17" t="s">
        <v>500</v>
      </c>
      <c r="E84" s="23" t="s">
        <v>501</v>
      </c>
      <c r="F84" s="24" t="s">
        <v>76</v>
      </c>
      <c r="G84" s="25">
        <v>1</v>
      </c>
      <c r="H84" s="25"/>
      <c r="I84" s="25">
        <f>ROUND(ROUND(H84,2)*ROUND(G84,2),2)</f>
        <v>0</v>
      </c>
      <c r="O84">
        <f>(I84*21)/100</f>
        <v>0</v>
      </c>
      <c r="P84" t="s">
        <v>25</v>
      </c>
    </row>
    <row r="85" spans="1:5" ht="12.75">
      <c r="A85" s="26" t="s">
        <v>53</v>
      </c>
      <c r="E85" s="27" t="s">
        <v>502</v>
      </c>
    </row>
    <row r="86" spans="1:5" ht="12.75">
      <c r="A86" s="28" t="s">
        <v>55</v>
      </c>
      <c r="E86" s="29" t="s">
        <v>50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2019-04-10T09:18:59Z</cp:lastPrinted>
  <dcterms:created xsi:type="dcterms:W3CDTF">2019-04-10T09:19:49Z</dcterms:created>
  <dcterms:modified xsi:type="dcterms:W3CDTF">2019-04-10T09:20:13Z</dcterms:modified>
  <cp:category/>
  <cp:version/>
  <cp:contentType/>
  <cp:contentStatus/>
</cp:coreProperties>
</file>